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morales/Documents/APP WEB QUEMAS/"/>
    </mc:Choice>
  </mc:AlternateContent>
  <xr:revisionPtr revIDLastSave="0" documentId="13_ncr:1_{14CE1852-3405-5844-BCA2-9683FC718C14}" xr6:coauthVersionLast="47" xr6:coauthVersionMax="47" xr10:uidLastSave="{00000000-0000-0000-0000-000000000000}"/>
  <bookViews>
    <workbookView xWindow="0" yWindow="600" windowWidth="28800" windowHeight="17400" xr2:uid="{D9A3A872-50B3-471B-88CA-07D8D4487FA8}"/>
  </bookViews>
  <sheets>
    <sheet name="BAS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a1">#N/A</definedName>
    <definedName name="____a2">#N/A</definedName>
    <definedName name="____a3">#N/A</definedName>
    <definedName name="____a4">#N/A</definedName>
    <definedName name="____a5">#N/A</definedName>
    <definedName name="____a6">#N/A</definedName>
    <definedName name="___a1">#N/A</definedName>
    <definedName name="___a2">#N/A</definedName>
    <definedName name="___a3">#N/A</definedName>
    <definedName name="___a4">#N/A</definedName>
    <definedName name="___a5">#N/A</definedName>
    <definedName name="___a6">#N/A</definedName>
    <definedName name="__123Graph_A" hidden="1">'[1]205.213.214 OTROS GASTOS'!#REF!</definedName>
    <definedName name="__123Graph_B" hidden="1">'[1]205.213.214 OTROS GASTOS'!#REF!</definedName>
    <definedName name="__123Graph_C" hidden="1">'[1]205.213.214 OTROS GASTOS'!#REF!</definedName>
    <definedName name="__123Graph_X" hidden="1">'[1]205.213.214 OTROS GASTOS'!#REF!</definedName>
    <definedName name="__a1">#N/A</definedName>
    <definedName name="__a2">#N/A</definedName>
    <definedName name="__a3">#N/A</definedName>
    <definedName name="__a4">#N/A</definedName>
    <definedName name="__a5">#N/A</definedName>
    <definedName name="__a6">#N/A</definedName>
    <definedName name="__FDS_HYPERLINK_TOGGLE_STATE__">"ON"</definedName>
    <definedName name="_a1">#N/A</definedName>
    <definedName name="_a2">#N/A</definedName>
    <definedName name="_a3">#N/A</definedName>
    <definedName name="_a4">#N/A</definedName>
    <definedName name="_a5">#N/A</definedName>
    <definedName name="_a6">#N/A</definedName>
    <definedName name="_AtRisk_ReportsSetting_ReportGraphOptions" hidden="1">"REP:VER:8.2.2GRA:OUT:00INS:00SUM:T00DET:T00SCE:02SC1:33DAT:2|TRUE,.75,1|TRUE,0,.25|TRUE,.9,1SE1:38DAT:3,10,2,.95,5,16,FALSE,0,TRUE,TRUE,TRUESE2:38DAT:3,10,2,.95,5,16,FALSE,0,TRUE,TRUE,TRUETSI:002SDA:FF"</definedName>
    <definedName name="_AtRisk_ReportsSetting_ReportMulitSelections" hidden="1">"REP:VER:8.2.2MUL:OUT:T10INS:T11SUM:T10DET:T10SEN:T11SCE:T11TEM:FSDA:T10"</definedName>
    <definedName name="_AtRisk_ReportsSetting_ReportOptions" hidden="1">"REP:VER:8.2.2OPT:RAP:02RWE:00RLS:04ROT:00RST:00RRT:01AGR:FAFN:77DAT:D:\OneDrive - ILU\Documentos\Reporte-25.04.2022 ANÁLISIS FERTILIZACIÓN(3).pdfOGR:T"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DA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TRUE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0.01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8</definedName>
    <definedName name="_AtRisk_SimSetting_MultipleCPUManualCount" hidden="1">8</definedName>
    <definedName name="_AtRisk_SimSetting_MultipleCPUMode" hidden="1">0</definedName>
    <definedName name="_AtRisk_SimSetting_MultipleCPUModeV8" hidden="1">0</definedName>
    <definedName name="_AtRisk_SimSetting_RandomNumberGenerator" hidden="1">7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0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BASE!$A$1:$AF$1816</definedName>
    <definedName name="_Order1">255</definedName>
    <definedName name="_Order2">255</definedName>
    <definedName name="A">#REF!</definedName>
    <definedName name="A2DFS">#N/A</definedName>
    <definedName name="AAA">#N/A</definedName>
    <definedName name="Ababa">#N/A</definedName>
    <definedName name="abcd">#N/A</definedName>
    <definedName name="abcde">#N/A</definedName>
    <definedName name="abde">#N/A</definedName>
    <definedName name="AccessDatabase">"C:\data\cbs\macro.mdb"</definedName>
    <definedName name="AjusteFertiSFACT">'[2]Distr Trans Fertilizante'!$B$3</definedName>
    <definedName name="AjustePrecioZafraAnterior">[3]Parámetros!$B$60</definedName>
    <definedName name="amor">#REF!</definedName>
    <definedName name="AporteCamagroASAZGUA">[3]Parámetros!$B$54</definedName>
    <definedName name="AporteCamagroCañeros">[3]Parámetros!$B$55</definedName>
    <definedName name="AporteOrdinarioCamagro">[3]Parámetros!$B$56</definedName>
    <definedName name="AportesCamagroTCSectorCañero">[3]Parámetros!$B$58</definedName>
    <definedName name="AportesExtraordinariosCamagro">[3]Parámetros!$B$57</definedName>
    <definedName name="ARADO">[2]APS!$L$19</definedName>
    <definedName name="_xlnm.Print_Area">#REF!</definedName>
    <definedName name="AREAS">'[4]AREAS OFICIALES 17-18'!$A$1:$K$2237</definedName>
    <definedName name="AS2DocOpenMode">"AS2DocumentEdit"</definedName>
    <definedName name="ASDFF">#N/A</definedName>
    <definedName name="Azucar_porcentaje">[5]Datos!$F$14</definedName>
    <definedName name="Azucar_ventas_proyec">[5]Datos!$F$8</definedName>
    <definedName name="_xlnm.Database">#REF!</definedName>
    <definedName name="bASEDEDATOSI">#REF!</definedName>
    <definedName name="BD">#REF!</definedName>
    <definedName name="Bordas">'[6]Ajustes Financieros'!$C$7</definedName>
    <definedName name="BrixReferencia">[3]Parámetros!$B$41</definedName>
    <definedName name="caña_servicios">'[5]Cuadre General'!$B$45</definedName>
    <definedName name="CañaMolidaTC">[3]Parámetros!$B$36</definedName>
    <definedName name="CCC">#REF!</definedName>
    <definedName name="CIQWBGuid">"98793977-7d35-43c7-bbb3-16d36ba5dd22"</definedName>
    <definedName name="convert_qqatm">[7]datos!$B$3</definedName>
    <definedName name="convert_tmqq">[7]datos!$B$4</definedName>
    <definedName name="Cuadro_7">#N/A</definedName>
    <definedName name="Cuadro10">#REF!</definedName>
    <definedName name="Cuadro10a">#REF!</definedName>
    <definedName name="Cuadro6A">#REF!</definedName>
    <definedName name="Cuadro6G">#REF!</definedName>
    <definedName name="d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os">[8]Datos!$A$1:$F$165</definedName>
    <definedName name="Days">365</definedName>
    <definedName name="ddd">#REF!</definedName>
    <definedName name="Dens.Prob">OFFSET('[9]Simulación de MonteCarlo'!$BX$18,0,0,COUNTA('[9]Simulación de MonteCarlo'!$BX$18:$BX$199998),1)</definedName>
    <definedName name="Dens.Prob.IRR">#REF!</definedName>
    <definedName name="Dens.Prob.TIR">+OFFSET('[9]Simulación de MonteCarlo'!$CA$18,0,0,COUNTA('[9]Simulación de MonteCarlo'!$CA$18:$CA$180000),1)</definedName>
    <definedName name="Dep_financierasUS">'[6]Ajustes Financieros'!$C$5</definedName>
    <definedName name="DescripcionIncrementoUSAOMC">[3]Parámetros!$B$14</definedName>
    <definedName name="DescripcionPrimerPagoACuenta">[10]Parámetros!$B$48</definedName>
    <definedName name="DescripcionSegundoPagoACuenta">[10]Parámetros!$B$49</definedName>
    <definedName name="DescripcionUltimoPagoACuenta">[10]Parámetros!$B$50</definedName>
    <definedName name="DescZafraActual">[10]Parámetros!$B$9</definedName>
    <definedName name="DescZafraAnterior">[10]Parámetros!$B$8</definedName>
    <definedName name="dios">#REF!</definedName>
    <definedName name="DISEÑOSIG">[11]SIG!$D$23</definedName>
    <definedName name="DISEÑOSURCADORTK">[2]APS!$L$23</definedName>
    <definedName name="DISTANCIA">#REF!</definedName>
    <definedName name="DnsPr.TIR">OFFSET('[9]Simulación de MonteCarlo'!$CB$18,0,0,COUNTA('[9]Simulación de MonteCarlo'!$BZ$18:$CB$180000),1)</definedName>
    <definedName name="DocType">PPt</definedName>
    <definedName name="ELEMENTOS3">#REF!</definedName>
    <definedName name="Energía_porcentaje">[5]Datos!$F$16</definedName>
    <definedName name="Escenario">[6]Ajustado!$C$17</definedName>
    <definedName name="estandarlocal_tm">[12]Variables!$I$7</definedName>
    <definedName name="EV__LASTREFTIME__">41123.433912037</definedName>
    <definedName name="ExclusionMMPorcentaje">[10]Parámetros!$B$35</definedName>
    <definedName name="ExclusionMMRangos">[10]Parámetros!$B$28:$C$32</definedName>
    <definedName name="FactorTMQQIngleses">[10]Parámetros!$B$26</definedName>
    <definedName name="fak">#REF!</definedName>
    <definedName name="FechaFinAportesCamagro">[3]Parámetros!$B$53</definedName>
    <definedName name="FechaInicioAportesCamagro">[3]Parámetros!$B$52</definedName>
    <definedName name="FechaProyeccion">[10]Parámetros!$B$47</definedName>
    <definedName name="FechaSegundoPagoACuenta">[10]Parámetros!$B$42</definedName>
    <definedName name="FERTILIZACION">[2]APS!$L$24</definedName>
    <definedName name="FinZafraActual">[10]Parámetros!$B$3</definedName>
    <definedName name="FinZafraAnterior">[10]Parámetros!$B$7</definedName>
    <definedName name="Formato_Cuadro5C">#N/A</definedName>
    <definedName name="Formato_Cuadro5IC">#N/A</definedName>
    <definedName name="Generación">#N/A</definedName>
    <definedName name="Generación_Cheques">#N/A</definedName>
    <definedName name="Generación_Cuadro5">#N/A</definedName>
    <definedName name="hjgjh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HSBC">'[6]Ajustes Financieros'!$D$8</definedName>
    <definedName name="IMAG">#REF!</definedName>
    <definedName name="impuestos_elim">'[5]Cuadre General'!$B$42</definedName>
    <definedName name="impuestos_elim2">'[5]Cuadre General'!$B$43</definedName>
    <definedName name="IncrementoDRCAFTA">[10]Parámetros!$B$15</definedName>
    <definedName name="IngenioMagdalena">#REF!</definedName>
    <definedName name="InicioZafraActual">[10]Parámetros!$B$2</definedName>
    <definedName name="INSUMOS">#REF!</definedName>
    <definedName name="intercuentas_arrend">[5]Intercuentas!$D$4</definedName>
    <definedName name="intercuentas_ggen">[5]Intercuentas!$D$5</definedName>
    <definedName name="intercuentas_serexter">[5]Intercuentas!$D$6</definedName>
    <definedName name="Inventario_final_azucar_QTZ">[13]Datos!$I$25</definedName>
    <definedName name="Inventario_final_azucar_unidades">[13]Datos!$I$26</definedName>
    <definedName name="Inventario_inicial_azucar">[13]Datos!$I$5</definedName>
    <definedName name="Inventario_inicial_qq">[13]Datos!$I$6</definedName>
    <definedName name="Inventario_junio10">[6]Variables!$G$8</definedName>
    <definedName name="Inventario_unidades_junio10">[6]Variables!$G$9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MT_OUT">"c2145"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LL_FEATURE">"c2197"</definedName>
    <definedName name="IQ_CALLABLE">"c2196"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ASSA_OUTSTANDING_BS_DATE">"c1971"</definedName>
    <definedName name="IQ_CLASSA_OUTSTANDING_FILING_DATE">"c1973"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TRACTS_OTHER_COMMODITIES_EQUITIES._FDIC">"c6522"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AC">"c2801"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>"c2181"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">"c2219"</definedName>
    <definedName name="IQ_EBIT_EST">"c1681"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TDDEV_EST">"c1686"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">"c2215"</definedName>
    <definedName name="IQ_EBITDA_CAPEX_INT">"c368"</definedName>
    <definedName name="IQ_EBITDA_CAPEX_OVER_TOTAL_IE">"c1370"</definedName>
    <definedName name="IQ_EBITDA_EST">"c369"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MEDIAN_EST">"c1663"</definedName>
    <definedName name="IQ_EBITDA_NUM_EST">"c374"</definedName>
    <definedName name="IQ_EBITDA_OVER_TOTAL_IE">"c1371"</definedName>
    <definedName name="IQ_EBITDA_STDDEV_EST">"c375"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7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7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7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7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5">"c7705"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9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7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8">"c7808"</definedName>
    <definedName name="IQ_ECO_METRIC_7809">"c7809"</definedName>
    <definedName name="IQ_ECO_METRIC_7810">"c7810"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5">"c7925"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9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7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8">"c8028"</definedName>
    <definedName name="IQ_ECO_METRIC_8029">"c8029"</definedName>
    <definedName name="IQ_ECO_METRIC_8030">"c8030"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5">"c8145"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9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7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8">"c8248"</definedName>
    <definedName name="IQ_ECO_METRIC_8249">"c8249"</definedName>
    <definedName name="IQ_ECO_METRIC_8250">"c8250"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7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8">"c8468"</definedName>
    <definedName name="IQ_ECO_METRIC_8469">"c8469"</definedName>
    <definedName name="IQ_ECO_METRIC_8470">"c8470"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GW_ACT_OR_EST">"c2223"</definedName>
    <definedName name="IQ_EPS_GW_EST">"c1737"</definedName>
    <definedName name="IQ_EPS_GW_HIGH_EST">"c1739"</definedName>
    <definedName name="IQ_EPS_GW_LOW_EST">"c1740"</definedName>
    <definedName name="IQ_EPS_GW_MEDIAN_EST">"c1738"</definedName>
    <definedName name="IQ_EPS_GW_NUM_EST">"c1741"</definedName>
    <definedName name="IQ_EPS_GW_STDDEV_EST">"c1742"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ORM_EST">"c2226"</definedName>
    <definedName name="IQ_EPS_NORM_HIGH_EST">"c2228"</definedName>
    <definedName name="IQ_EPS_NORM_LOW_EST">"c2229"</definedName>
    <definedName name="IQ_EPS_NORM_MEDIAN_EST">"c2227"</definedName>
    <definedName name="IQ_EPS_NORM_NUM_EST">"c2230"</definedName>
    <definedName name="IQ_EPS_NORM_STDDEV_EST">"c2231"</definedName>
    <definedName name="IQ_EPS_NUM_EST">"c402"</definedName>
    <definedName name="IQ_EPS_REPORT_ACT_OR_EST">"c2224"</definedName>
    <definedName name="IQ_EPS_REPORTED_EST">"c1744"</definedName>
    <definedName name="IQ_EPS_REPORTED_HIGH_EST">"c1746"</definedName>
    <definedName name="IQ_EPS_REPORTED_LOW_EST">"c1747"</definedName>
    <definedName name="IQ_EPS_REPORTED_MEDIAN_EST">"c1745"</definedName>
    <definedName name="IQ_EPS_REPORTED_NUM_EST">"c1748"</definedName>
    <definedName name="IQ_EPS_REPORTED_STDDEV_EST">"c1749"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NORM">"c2232"</definedName>
    <definedName name="IQ_EST_ACT_EPS_REPORTED">"c1750"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DATE">"c1634"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2YR">"c1637"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>"c1641"</definedName>
    <definedName name="IQ_EST_EPS_GW_DIFF">"c1891"</definedName>
    <definedName name="IQ_EST_EPS_GW_SURPRISE_PERCENT">"c1892"</definedName>
    <definedName name="IQ_EST_EPS_NORM_DIFF">"c2247"</definedName>
    <definedName name="IQ_EST_EPS_NORM_SURPRISE_PERCENT">"c2248"</definedName>
    <definedName name="IQ_EST_EPS_REPORT_DIFF">"c1893"</definedName>
    <definedName name="IQ_EST_EPS_REPORT_SURPRISE_PERCENT">"c1894"</definedName>
    <definedName name="IQ_EST_EPS_SEQ_GROWTH_Q">"c1764"</definedName>
    <definedName name="IQ_EST_EPS_SURPRISE">"c1635"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BUY_CIQ">"c3700"</definedName>
    <definedName name="IQ_EST_NUM_BUY_REUT">"c3869"</definedName>
    <definedName name="IQ_EST_NUM_BUY_THOM">"c5165"</definedName>
    <definedName name="IQ_EST_NUM_HOLD">"c1761"</definedName>
    <definedName name="IQ_EST_NUM_HOLD_CIQ">"c3702"</definedName>
    <definedName name="IQ_EST_NUM_HOLD_REUT">"c3871"</definedName>
    <definedName name="IQ_EST_NUM_HOLD_THOM">"c5167"</definedName>
    <definedName name="IQ_EST_NUM_NO_OPINION">"c1758"</definedName>
    <definedName name="IQ_EST_NUM_OUTPERFORM">"c1760"</definedName>
    <definedName name="IQ_EST_NUM_OUTPERFORM_CIQ">"c3701"</definedName>
    <definedName name="IQ_EST_NUM_OUTPERFORM_REUT">"c3870"</definedName>
    <definedName name="IQ_EST_NUM_OUTPERFORM_THOM">"c5166"</definedName>
    <definedName name="IQ_EST_NUM_SELL">"c1763"</definedName>
    <definedName name="IQ_EST_NUM_SELL_CIQ">"c3704"</definedName>
    <definedName name="IQ_EST_NUM_SELL_REUT">"c3873"</definedName>
    <definedName name="IQ_EST_NUM_SELL_THOM">"c5169"</definedName>
    <definedName name="IQ_EST_NUM_UNDERPERFORM">"c1762"</definedName>
    <definedName name="IQ_EST_NUM_UNDERPERFORM_CIQ">"c3703"</definedName>
    <definedName name="IQ_EST_NUM_UNDERPERFORM_REUT">"c3872"</definedName>
    <definedName name="IQ_EST_NUM_UNDERPERFORM_THOM">"c5168"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"ZZQ957"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FO">"c1574"</definedName>
    <definedName name="IQ_FFO_ACT_OR_EST">"c2216"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STDDEV_EST">"c422"</definedName>
    <definedName name="IQ_FH">100000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BRANCHES_U.S._BANKS_LOANS_FDIC">"c6438"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ROSS_SPRD">"c2155"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G_REV_OTHER_CASINO">"c8721"</definedName>
    <definedName name="IQ_HG_REV_OTHER_HOTEL_MOTEL">"c8731"</definedName>
    <definedName name="IQ_HG_REV_TOTAL_CASINO_GAMING">"c8723"</definedName>
    <definedName name="IQ_HG_REV_TOTAL_HOTEL_MOTEL">"c8732"</definedName>
    <definedName name="IQ_HIGH_TARGET_PRICE">"c1651"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TEREST_LT_DEBT">"c2086"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R">"c2143"</definedName>
    <definedName name="IQ_ISSUER_PARENT">"c2144"</definedName>
    <definedName name="IQ_LAND">"c645"</definedName>
    <definedName name="IQ_LAST_PMT_DATE">"c2188"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ISTING_CURRENCY">"c2127"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_TARGET_PRICE">"c1652"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TURITY_DATE">"c2146"</definedName>
    <definedName name="IQ_MC_GA_MARGIN">"c9930"</definedName>
    <definedName name="IQ_MC_GA_OPERATING_REV">"c9929"</definedName>
    <definedName name="IQ_MC_MEDICAL_EXPENSE_RATIO">"c9927"</definedName>
    <definedName name="IQ_MC_SGA_MARGIN">"c9932"</definedName>
    <definedName name="IQ_MC_SGA_OPERATING_REV">"c9931"</definedName>
    <definedName name="IQ_MEDIAN_TARGET_PRICE">"c1650"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MTD">800000</definedName>
    <definedName name="IQ_NAMES_REVISION_DATE_">43367.7802662037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">"c2222"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FAS">"c795"</definedName>
    <definedName name="IQ_NI_STDDEV_EST">"c1721"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_EPS_ACT_OR_EST">"c2249"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AILY_PRDUCTION_GROWTH_GAS">"c10073"</definedName>
    <definedName name="IQ_OG_DAILY_PRDUCTION_GROWTH_GAS_EQUIVALENT">"c10076"</definedName>
    <definedName name="IQ_OG_DAILY_PRDUCTION_GROWTH_NGL">"c10074"</definedName>
    <definedName name="IQ_OG_DAILY_PRDUCTION_GROWTH_OIL">"c10072"</definedName>
    <definedName name="IQ_OG_DAILY_PR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"c10067"</definedName>
    <definedName name="IQ_OG_PRDUCTION_GROWTH_GAS_EQUIVALENT">"c10070"</definedName>
    <definedName name="IQ_OG_PRDUCTION_GROWTH_NGL">"c10068"</definedName>
    <definedName name="IQ_OG_PRDUCTION_GROWTH_OIL">"c10066"</definedName>
    <definedName name="IQ_OG_PRDUCTION_GROWTH_OIL_EQUIVALENT">"c10069"</definedName>
    <definedName name="IQ_OG_PRDUCTION_GROWTH_TOAL">"c10071"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ED55">1</definedName>
    <definedName name="IQ_OPENPRICE">"c848"</definedName>
    <definedName name="IQ_OPER_INC">"c849"</definedName>
    <definedName name="IQ_OPER_INC_ACT_OR_EST">"c2220"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OUTSTANDING_FILING_DATE_TOTAL">"c2107"</definedName>
    <definedName name="IQ_OWNERSHIP">"c2160"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G_FWD">"c1863"</definedName>
    <definedName name="IQ_PENSION">"c1031"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HARMBIO_NUMBER_PROD__APPROVED_DURING_PERIOD">"c10027"</definedName>
    <definedName name="IQ_PHARMBIO_NUMBER_PROD__CLINICAL_DEV">"c10022"</definedName>
    <definedName name="IQ_PHARMBIO_NUMBER_PROD__LAUNCHED_DURING_PERIOD">"c10028"</definedName>
    <definedName name="IQ_PHARMBIO_NUMBER_PROD__PHASE_I">"c10023"</definedName>
    <definedName name="IQ_PHARMBIO_NUMBER_PROD__PHASE_II">"c10024"</definedName>
    <definedName name="IQ_PHARMBIO_NUMBER_PROD__PHASE_III">"c10025"</definedName>
    <definedName name="IQ_PHARMBIO_NUMBER_PROD__PRE_CLINICAL_TRIALS">"c10021"</definedName>
    <definedName name="IQ_PHARMBIO_NUMBER_PROD__PRE_REGISTRATION">"c10026"</definedName>
    <definedName name="IQ_PHARMBIO_NUMBER_PROD__RESEARCH_DEV">"c10020"</definedName>
    <definedName name="IQ_PLL">"c2114"</definedName>
    <definedName name="IQ_PMT_FREQ">"c2236"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RE_OPEN_COST">"c1040"</definedName>
    <definedName name="IQ_PRE_TAX_ACT_OR_EST">"c2221"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EPS_TYPE_THOM">"c5297"</definedName>
    <definedName name="IQ_PRIMARY_INDUSTRY">"c1070"</definedName>
    <definedName name="IQ_PRINCIPAL_AMT">"c2157"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ENUE">"c1422"</definedName>
    <definedName name="IQ_REVENUE_ACT_OR_EST">"c2214"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MI_BACKLOG_UNITS">"c10005"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DATE">"c2172"</definedName>
    <definedName name="IQ_SP_ISSUE_LC_ACTION">"c2644"</definedName>
    <definedName name="IQ_SP_ISSUE_LC_DATE">"c2643"</definedName>
    <definedName name="IQ_SP_ISSUE_LC_LT">"c2645"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OCK_BASED_COGS_FIN">"c2998"</definedName>
    <definedName name="IQ_STOCK_BASED_COGS_UTIL">"c2997"</definedName>
    <definedName name="IQ_STRIKE_PRICE_ISSUED">"c1645"</definedName>
    <definedName name="IQ_STRIKE_PRICE_OS">"c1646"</definedName>
    <definedName name="IQ_STW">"c2166"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RGET_PRICE_LASTCLOSE">"c1855"</definedName>
    <definedName name="IQ_TARGET_PRICE_NUM">"c1653"</definedName>
    <definedName name="IQ_TARGET_PRICE_STDDEV">"c1654"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_FWD">"c2238"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DUE">"c2509"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_BUY_ADVISORS">"c2387"</definedName>
    <definedName name="IQ_TR_SELL_ADVISORS">"c2388"</definedName>
    <definedName name="IQ_TR_SUBDEBT">"c2370"</definedName>
    <definedName name="IQ_TR_TARGET_ADVISORS">"c2386"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S_GAAP_CA">"c2930"</definedName>
    <definedName name="IQ_US_GAAP_CL">"c2932"</definedName>
    <definedName name="IQ_US_GAAP_COST_REV">"c2965"</definedName>
    <definedName name="IQ_US_GAAP_DO">"c2973"</definedName>
    <definedName name="IQ_US_GAAP_EXTRA_ACC_ITEMS">"c2972"</definedName>
    <definedName name="IQ_US_GAAP_INC_TAX">"c2975"</definedName>
    <definedName name="IQ_US_GAAP_INTEREST_EXP">"c2971"</definedName>
    <definedName name="IQ_US_GAAP_LIAB_LT">"c2933"</definedName>
    <definedName name="IQ_US_GAAP_MINORITY_INTEREST_IS">"c2974"</definedName>
    <definedName name="IQ_US_GAAP_NCA">"c2931"</definedName>
    <definedName name="IQ_US_GAAP_NI_AVAIL_EXCL">"c2977"</definedName>
    <definedName name="IQ_US_GAAP_OTHER_NON_OPER">"c2969"</definedName>
    <definedName name="IQ_US_GAAP_OTHER_OPER">"c2968"</definedName>
    <definedName name="IQ_US_GAAP_RD">"c2967"</definedName>
    <definedName name="IQ_US_GAAP_SGA">"c2966"</definedName>
    <definedName name="IQ_US_GAAP_TOTAL_REV">"c2964"</definedName>
    <definedName name="IQ_US_GAAP_TOTAL_UNUSUAL">"c2970"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"c2104"</definedName>
    <definedName name="IQ_YEARHIGH">"c1337"</definedName>
    <definedName name="IQ_YEARLOW">"c1338"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SR_ISO_presup">'[6]Inte. ISR'!$P$23</definedName>
    <definedName name="JESUSJOSEYMARIA">#REF!</definedName>
    <definedName name="jjj">+OFFSET('[14]Simulación de MonteCarlo'!$CA$18,0,0,COUNTA('[14]Simulación de MonteCarlo'!$CA$18:$CA$180000),1)</definedName>
    <definedName name="justif209">#N/A</definedName>
    <definedName name="kljlkjlkj">#N/A</definedName>
    <definedName name="LeyendaDatoMelazaNoPublicado">[15]Parámetros!$B$79</definedName>
    <definedName name="LiquidacionVentasMLZafraAnterior">[10]Parámetros!$B$24</definedName>
    <definedName name="ListOffset">1</definedName>
    <definedName name="LKJLKJ">#N/A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kj">#N/A</definedName>
    <definedName name="Macro1">#N/A</definedName>
    <definedName name="Macros_Internos.Cuadro10">#N/A</definedName>
    <definedName name="Macros_Internos.Cuadro6A">#N/A</definedName>
    <definedName name="Macros_Internos.Cuadro6G">#N/A</definedName>
    <definedName name="maegli">#REF!</definedName>
    <definedName name="maegli2">#REF!</definedName>
    <definedName name="maegli3">#REF!</definedName>
    <definedName name="magli4">#REF!</definedName>
    <definedName name="Marginal">#REF!</definedName>
    <definedName name="MARIA">#REF!</definedName>
    <definedName name="megli1">#REF!</definedName>
    <definedName name="mmm">#REF!</definedName>
    <definedName name="morenolocal_tm">[12]Variables!$I$8</definedName>
    <definedName name="Mrc">#N/A</definedName>
    <definedName name="N.TIR">OFFSET('[9]Simulación de MonteCarlo'!$BZ$18,0,0,COUNTA('[9]Simulación de MonteCarlo'!$BZ$18:$CB$180000),1)</definedName>
    <definedName name="nodeduc_elim">'[5]Cuadre General'!$B$44</definedName>
    <definedName name="Norm">+OFFSET('[9]Simulación de MonteCarlo'!$BV$18,0,0,COUNTA('[9]Simulación de MonteCarlo'!$BV$18:$BV$199998),1)</definedName>
    <definedName name="Norm.IRR">+'[9]Simulación de MonteCarlo'!$BZ$18:$BZ$180000</definedName>
    <definedName name="Norm.IRR.TIR">Offser('[9]Simulación de MonteCarlo'!$BZ$18,0,0,COUNTA('[9]Simulación de MonteCarlo'!$BZ$18:$CB$180000),1)</definedName>
    <definedName name="Norm.TIR">OFFSET('[9]Simulación de MonteCarlo'!$CA$18,0,0,COUNTA('[9]Simulación de MonteCarlo'!$CA$18:$CA$180000),1)</definedName>
    <definedName name="Normal.IRR">+OFFSET('[9]Simulación de MonteCarlo'!$BY$18,0,0,COUNTA('[9]Simulación de MonteCarlo'!$BY$18:$CB$180000),1)</definedName>
    <definedName name="NotaAjustePrecioZafraAnterior">[3]Parámetros!$D$60</definedName>
    <definedName name="nuevo">#REF!</definedName>
    <definedName name="NUWVO" hidden="1">'[1]205.213.214 OTROS GASTOS'!#REF!</definedName>
    <definedName name="ÑLÑLÑL">#N/A</definedName>
    <definedName name="pagocaña">#REF!</definedName>
    <definedName name="Pal_Workbook_GUID" hidden="1">"JQSVAZEH6JPD17S96UNGPZT8"</definedName>
    <definedName name="pol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oldia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orcentajePrimerPagoACuenta">[10]Parámetros!$B$39</definedName>
    <definedName name="PorcentajeSegundoPagoACuenta">[10]Parámetros!$B$43</definedName>
    <definedName name="PorcentajeUltimoPagoACuenta">[10]Parámetros!$B$45</definedName>
    <definedName name="pr_asazgua">'[12]PRESUPUESTO DE CAÑA 19-20'!$Z$2</definedName>
    <definedName name="pr_asazgua_2021">[12]Asazgua!$L$84</definedName>
    <definedName name="pr_asazgua175lbs">[13]Datos!$D$50</definedName>
    <definedName name="Pr.TIR">OFFSET('[9]Simulación de MonteCarlo'!$CA$18,0,0,COUNTA('[9]Simulación de MonteCarlo'!$BZ$18:$CB$180000),1)</definedName>
    <definedName name="prange">F_INCOME,F_BALANCE,f_free_cash_flow,f_ratios,f_valuation</definedName>
    <definedName name="precioelrecreo">'[16]PRECIO Q140.00'!$E$112</definedName>
    <definedName name="PrecioFinalLiquidacionCalculado">[10]Parámetros!$B$36</definedName>
    <definedName name="PrecioFinalPrimerPago">[10]Parámetros!$B$37</definedName>
    <definedName name="PrecioFinalSegundoPago">[10]Parámetros!$B$41</definedName>
    <definedName name="PrecioMelazaSinIVA">[3]Parámetros!$B$27</definedName>
    <definedName name="PrecioMLSinIVA">[10]Parámetros!$B$25</definedName>
    <definedName name="PrecioPonderadoTMTaiwan">[10]Parámetros!$B$19</definedName>
    <definedName name="PrecioPonderadoTMUE">[10]Parámetros!$B$22</definedName>
    <definedName name="PrecioPonderadoTMUK">[15]Parámetros!$B$26</definedName>
    <definedName name="preciosegundos">'[16]PRECIO Q140.00'!$C$137</definedName>
    <definedName name="precioterceros">'[16]PRECIO Q140.00'!$C$139</definedName>
    <definedName name="preciotikal">'[16]PRECIO Q140.00'!$E$113</definedName>
    <definedName name="PrimerPagoACuenta">[10]Parámetros!$B$40</definedName>
    <definedName name="Prob">+OFFSET('[9]Simulación de MonteCarlo'!$BW$18,0,0,COUNTA('[9]Simulación de MonteCarlo'!$BW$18,'[9]Simulación de MonteCarlo'!$BW$18,'[9]Simulación de MonteCarlo'!$BW$18:$BW$199998),1)</definedName>
    <definedName name="Prob.IRR">+'[9]Simulación de MonteCarlo'!$CA$18:$CA$180000</definedName>
    <definedName name="Prob.TIR">+OFFSET('[9]Simulación de MonteCarlo'!$CA$18,0,0,COUNTA('[9]Simulación de MonteCarlo'!$CA$18:$CA$180000),1)</definedName>
    <definedName name="Prod_AZ_TM">[13]Datos!$D$23</definedName>
    <definedName name="prod_azucar_tm">'[17]McKinsey Transf (Dep Fiscal)'!$B$1</definedName>
    <definedName name="prod_refino">[13]Datos!$E$20</definedName>
    <definedName name="Prod_TM">[18]Datos!$E$22</definedName>
    <definedName name="Prod_TM_2021">'[12]Premisas de Producción'!$J$22</definedName>
    <definedName name="Producción_azúcar">[13]Datos!$D$17</definedName>
    <definedName name="Producción_azucar_presup">[6]Variables!$C$13</definedName>
    <definedName name="Produccion_melaza">[13]Datos!$D$27</definedName>
    <definedName name="Producción_melaza_melaza">[6]Variables!$C$17</definedName>
    <definedName name="ProducciónAMAs">[3]Parámetros!$B$38</definedName>
    <definedName name="ProducciónMelaza">[3]Parámetros!$B$40</definedName>
    <definedName name="ProducciónSinAMAs">[3]Parámetros!$B$37</definedName>
    <definedName name="PromedioMercado11">[10]Parámetros!$B$33</definedName>
    <definedName name="PromedioMercado16">[10]Parámetros!$B$34</definedName>
    <definedName name="Provision_inventariosQTZ">'[6]Ajustes Financieros'!$D$6</definedName>
    <definedName name="Provision_ISR">[6]Variables!$G$18</definedName>
    <definedName name="Provision_melaza">[6]Variables!$G$12</definedName>
    <definedName name="ProyeccionVentasMLZafraAnterior">[10]Parámetros!$B$23</definedName>
    <definedName name="pruebs">#REF!</definedName>
    <definedName name="PULIDO">[2]APS!$L$21</definedName>
    <definedName name="q" hidden="1">'[1]205.213.214 OTROS GASTOS'!#REF!</definedName>
    <definedName name="RASTROARADO">[2]APS!$L$20</definedName>
    <definedName name="REESTIMADO">#REF!</definedName>
    <definedName name="Refineria">#REF!</definedName>
    <definedName name="RefineriaZ">#REF!</definedName>
    <definedName name="Refino_porcentaje">[5]Datos!$F$15</definedName>
    <definedName name="Refino_ventas_proyec">[5]Datos!$F$9</definedName>
    <definedName name="refinolocal_tm">[12]Variables!$I$6</definedName>
    <definedName name="Resumen" hidden="1">'[1]205.213.214 OTROS GASTOS'!#REF!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TRUE</definedName>
    <definedName name="RiskMultipleCPUSupportEnabled" hidden="1">TRUE</definedName>
    <definedName name="RiskNumIterations" hidden="1">-1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"1"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denticida">[19]Rodenticida!$M$20</definedName>
    <definedName name="s">#REF!</definedName>
    <definedName name="SanLuis">#REF!</definedName>
    <definedName name="SAPBEXrevision">1</definedName>
    <definedName name="SAPBEXsysID">"BW3"</definedName>
    <definedName name="SAPBEXwbID">"3R8P3HGUCOTKFN9P6ILLGNFI3"</definedName>
    <definedName name="SDFDSF">#N/A</definedName>
    <definedName name="SegundoPagoACuenta">[10]Parámetros!$B$44</definedName>
    <definedName name="Servicios_Producto_Terminado">[5]Datos!$F$20</definedName>
    <definedName name="Set">" "</definedName>
    <definedName name="SIMILAR">'[20]GRUPOS SIMILAR MANEJO 16-17'!$A$1:$N$2225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-1E+30</definedName>
    <definedName name="solver_nsim">1</definedName>
    <definedName name="solver_ntri">100000</definedName>
    <definedName name="solver_rsmp">2</definedName>
    <definedName name="solver_seed">0</definedName>
    <definedName name="solver_sthr">0</definedName>
    <definedName name="solver_ucens">1E+30</definedName>
    <definedName name="solver_ucut">1E+30</definedName>
    <definedName name="SPWS_WBID">"2132C9AA-5B64-49CA-B3DE-34A20E97111A"</definedName>
    <definedName name="SURCADORTK">[2]APS!$L$22</definedName>
    <definedName name="TABLE_7">#REF!</definedName>
    <definedName name="tasa_citi">'[12]Int Fin'!$M$3</definedName>
    <definedName name="TC">'[21]PROYECTOS ESTRATEGICOS'!#REF!</definedName>
    <definedName name="tc_1617">[22]Caña!$L$8</definedName>
    <definedName name="tc_1718">[12]Variables!$E$3</definedName>
    <definedName name="tc_1819">'[23]McKinsey (sin refinería) 1819'!$J$1</definedName>
    <definedName name="TC_abril12">[24]TC!$C$17</definedName>
    <definedName name="TC_agosto11">[24]TC!$C$9</definedName>
    <definedName name="TC_azucar">'[25]datos de produccion'!$C$46</definedName>
    <definedName name="tc_balance">[26]data!$B$18</definedName>
    <definedName name="tc_cva">'[12]Resumen Costo de Venta (GTQ)'!$Y$12</definedName>
    <definedName name="tc_depfin">'[27]Depreciaciones '!$B$30</definedName>
    <definedName name="TC_diciembre11">[24]TC!$C$13</definedName>
    <definedName name="tc_ejeajustado">'[27]Cuadre General SAP'!$H$32</definedName>
    <definedName name="TC_ejecutado">#REF!</definedName>
    <definedName name="TC_energia">'[27]Datos de Producción'!$C$52</definedName>
    <definedName name="TC_enero12">[24]TC!$C$14</definedName>
    <definedName name="TC_febrero12">[24]TC!$C$15</definedName>
    <definedName name="TC_gastos">'[25]datos de produccion'!$C$44</definedName>
    <definedName name="tc_ingresos">[12]GNF01!#REF!</definedName>
    <definedName name="TC_ISR">'[27]Datos de Producción'!$C$58</definedName>
    <definedName name="TC_junio12">[24]TC!$C$19</definedName>
    <definedName name="TC_marzo12">[24]TC!$C$16</definedName>
    <definedName name="TC_mayo12">[24]TC!$C$18</definedName>
    <definedName name="TC_melaza">'[25]datos de produccion'!$C$47</definedName>
    <definedName name="TC_noviembre11">[24]TC!$C$12</definedName>
    <definedName name="TC_octubre11">[24]TC!$C$11</definedName>
    <definedName name="TC_otros_ingresos">'[27]Datos de Producción'!$C$54</definedName>
    <definedName name="tc_otrosgastos">[26]data!$B$24</definedName>
    <definedName name="tc_otrosingyprod">[26]data!$B$26</definedName>
    <definedName name="TC_presupuesto">#REF!</definedName>
    <definedName name="tc_resultado">[26]data!$B$19</definedName>
    <definedName name="TC_septiembre11">[24]TC!$C$10</definedName>
    <definedName name="TC_Var_Inventarios">'[27]Datos de Producción'!$C$55</definedName>
    <definedName name="tc_ventames">[26]data!$C$22</definedName>
    <definedName name="tc_ventasazúcar">[26]data!$B$20</definedName>
    <definedName name="tc_ventasenergía">[26]data!$B$22</definedName>
    <definedName name="tc_ventasmelaza">[26]data!$B$21</definedName>
    <definedName name="tc_ventasservicios">[26]data!$B$23</definedName>
    <definedName name="TC.Cana">#REF!</definedName>
    <definedName name="Tc.imag">#REF!</definedName>
    <definedName name="TC.pago">#REF!</definedName>
    <definedName name="Tc.presupuesto">#REF!</definedName>
    <definedName name="tc.trinidad">#REF!</definedName>
    <definedName name="tcazucar1112">'[28]datos de produccion'!$C$50</definedName>
    <definedName name="tccostos">'[22]Adm+nvas'!$P$17</definedName>
    <definedName name="tcgastos1112">'[28]datos de produccion'!$C$48</definedName>
    <definedName name="tcmelaza1112">'[28]datos de produccion'!$C$51</definedName>
    <definedName name="tcpago">#REF!</definedName>
    <definedName name="TCPago2">#REF!</definedName>
    <definedName name="Tcpresupuesto">#REF!</definedName>
    <definedName name="tcpresupuesto2">#REF!</definedName>
    <definedName name="TcpresupuestoI">#REF!</definedName>
    <definedName name="tcpresupueto3">#REF!</definedName>
    <definedName name="tcprom_abr">[12]Variables!$B$152</definedName>
    <definedName name="tcprom_ago">[12]Variables!$B$144</definedName>
    <definedName name="tcprom_anual">[12]GNF01!$P$7</definedName>
    <definedName name="tcprom_dic">[12]Variables!$B$148</definedName>
    <definedName name="tcprom_ene">[12]Variables!$B$149</definedName>
    <definedName name="tcprom_feb">[12]Variables!$B$150</definedName>
    <definedName name="tcprom_jul">[12]Variables!$B$143</definedName>
    <definedName name="tcprom_jun">[12]Variables!$B$154</definedName>
    <definedName name="tcprom_mar">[12]Variables!$B$151</definedName>
    <definedName name="tcprom_may">[12]Variables!$B$153</definedName>
    <definedName name="tcprom_nov">[12]Variables!$B$147</definedName>
    <definedName name="tcprom_oct">[12]Variables!$B$146</definedName>
    <definedName name="tcprom_sep">[12]Variables!$B$145</definedName>
    <definedName name="TCsanluis">#REF!</definedName>
    <definedName name="tctrinidad">#REF!</definedName>
    <definedName name="TEST">#N/A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icker">""</definedName>
    <definedName name="tipocambio">'[28]datos de produccion'!$C$48</definedName>
    <definedName name="tipocambio1112">'[28]datos de produccion'!$C$51</definedName>
    <definedName name="TM">[29]TABLA!$C$2</definedName>
    <definedName name="TML">'[30]Datos conversion'!$C$4</definedName>
    <definedName name="TotalCuotaUSAOMC">[10]Parámetros!$B$11</definedName>
    <definedName name="TotalExportacionCuotaTaiwan">[10]Parámetros!$B$18</definedName>
    <definedName name="TotalExportacionCuotaUE">[10]Parámetros!$B$21</definedName>
    <definedName name="TotalExportacionCuotaUK">[15]Parámetros!$B$25</definedName>
    <definedName name="TotalIncrementoUSAOMC">[10]Parámetros!$B$13</definedName>
    <definedName name="Traslado_a_campo">[31]Datos!$D$22</definedName>
    <definedName name="ttt">OFFSET('[14]Simulación de MonteCarlo'!$BX$18,0,0,COUNTA('[14]Simulación de MonteCarlo'!$BX$18:$BX$199998),1)</definedName>
    <definedName name="UltimoPagoACuenta">[10]Parámetros!$B$46</definedName>
    <definedName name="um">#REF!</definedName>
    <definedName name="Ver_Cuadro">#N/A</definedName>
    <definedName name="Ver_Gráficas">#N/A</definedName>
    <definedName name="ws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">#REF!</definedName>
    <definedName name="xfijar01">'[12]Ventas Azúcar Mundial Esc 1'!$J$5</definedName>
    <definedName name="xfijar02">'[12]Ventas Azúcar Mundial Esc 2'!$J$5</definedName>
    <definedName name="xfijar03">'[12]Ventas Azúcar Mundial Esc 3'!$J$5</definedName>
    <definedName name="xfijar04">'[12]Ventas Azúcar Mundial Esc 4'!$J$5</definedName>
    <definedName name="xfijar04_2">'[12]Ventas Azúcar Mundial Esc 4-2'!$J$5</definedName>
    <definedName name="XX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20" i="1" l="1"/>
  <c r="AC1820" i="1"/>
  <c r="AF1819" i="1"/>
  <c r="AE1819" i="1"/>
  <c r="AD1819" i="1"/>
  <c r="AC1819" i="1"/>
  <c r="AF1818" i="1"/>
  <c r="AE1818" i="1"/>
  <c r="AD1818" i="1"/>
  <c r="AC1818" i="1"/>
  <c r="W1818" i="1"/>
  <c r="AD1807" i="1"/>
  <c r="AC1807" i="1"/>
  <c r="AD1777" i="1"/>
  <c r="AC1777" i="1"/>
  <c r="EW1574" i="1"/>
  <c r="EW1424" i="1"/>
  <c r="EW1089" i="1"/>
  <c r="EW1081" i="1"/>
  <c r="EW1057" i="1"/>
  <c r="EW830" i="1"/>
  <c r="EW777" i="1"/>
  <c r="EW654" i="1"/>
  <c r="EW544" i="1"/>
  <c r="EW541" i="1"/>
  <c r="EW535" i="1"/>
  <c r="EW519" i="1"/>
  <c r="EW518" i="1"/>
  <c r="EW502" i="1"/>
  <c r="EW200" i="1"/>
  <c r="EW196" i="1"/>
  <c r="AD191" i="1"/>
  <c r="AD181" i="1"/>
  <c r="AC181" i="1"/>
  <c r="EW173" i="1"/>
  <c r="AD153" i="1"/>
  <c r="AC153" i="1"/>
  <c r="AD152" i="1"/>
  <c r="AC152" i="1"/>
  <c r="AD151" i="1"/>
  <c r="AC151" i="1"/>
  <c r="AD149" i="1"/>
  <c r="AC149" i="1"/>
  <c r="AD74" i="1"/>
  <c r="AC74" i="1"/>
  <c r="AD73" i="1"/>
  <c r="AC73" i="1"/>
  <c r="AD72" i="1"/>
  <c r="AC72" i="1"/>
  <c r="AD63" i="1"/>
  <c r="AC63" i="1"/>
  <c r="AD45" i="1"/>
  <c r="AC45" i="1"/>
  <c r="AD43" i="1"/>
  <c r="AD12" i="1"/>
  <c r="AC12" i="1"/>
  <c r="EW704" i="1" l="1"/>
  <c r="EW900" i="1" l="1"/>
  <c r="EW1301" i="1"/>
  <c r="EW138" i="1" l="1"/>
  <c r="EW766" i="1" l="1"/>
  <c r="EW482" i="1" l="1"/>
  <c r="EW507" i="1" l="1"/>
  <c r="EW278" i="1" l="1"/>
  <c r="EW714" i="1" l="1"/>
  <c r="EW296" i="1" l="1"/>
  <c r="EW297" i="1" l="1"/>
  <c r="EW1282" i="1" l="1"/>
  <c r="EW306" i="1" l="1"/>
  <c r="EW326" i="1" l="1"/>
  <c r="EW694" i="1" l="1"/>
  <c r="EW718" i="1" l="1"/>
  <c r="EW1005" i="1" l="1"/>
  <c r="EW366" i="1" l="1"/>
  <c r="EW370" i="1" l="1"/>
  <c r="EW391" i="1" l="1"/>
  <c r="EW404" i="1" l="1"/>
  <c r="EW405" i="1"/>
  <c r="EW407" i="1" l="1"/>
  <c r="EW410" i="1" l="1"/>
  <c r="EW411" i="1"/>
  <c r="EW413" i="1" l="1"/>
  <c r="EW415" i="1" l="1"/>
  <c r="EW437" i="1" l="1"/>
  <c r="EW170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Edward Ivan Urbina fajardo</author>
    <author>Julio Hernandez Hernandez</author>
  </authors>
  <commentList>
    <comment ref="G42" authorId="0" shapeId="0" xr:uid="{574C4D76-10E4-443D-B4D5-ADD15C428202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cortar bloque con el mini 14 ya que el 15 se estaria movilizando a las trochas </t>
        </r>
      </text>
    </comment>
    <comment ref="G183" authorId="0" shapeId="0" xr:uid="{8082DE81-DA1C-421C-97B6-C6F0DDCC2506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Cosecharlo con el mini frente </t>
        </r>
      </text>
    </comment>
    <comment ref="G659" authorId="0" shapeId="0" xr:uid="{5EFC1A70-3FA0-4128-AFCE-9476A90E0793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Negociarlo ya que son pocas TM </t>
        </r>
      </text>
    </comment>
    <comment ref="G661" authorId="0" shapeId="0" xr:uid="{3FBAA5CB-4EA1-478C-AB92-847FF1A2CBB3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mover al 23 para cosechar en navidad </t>
        </r>
      </text>
    </comment>
    <comment ref="G662" authorId="0" shapeId="0" xr:uid="{52BCC3C2-2884-4D05-95C8-5470DBE4B030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mover al 23 para navidad </t>
        </r>
      </text>
    </comment>
    <comment ref="G757" authorId="0" shapeId="0" xr:uid="{407DD57F-61E0-4F33-9D6B-4BBE1F393446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cosechar con el 2.02 por las pocas toneladas 
</t>
        </r>
      </text>
    </comment>
    <comment ref="G806" authorId="0" shapeId="0" xr:uid="{4D9B65D9-D48F-4155-9F47-D6B40774C635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Se podria cosechar con el 38.02
</t>
        </r>
      </text>
    </comment>
    <comment ref="G900" authorId="1" shapeId="0" xr:uid="{5CF78922-25C5-4C4F-9335-89CEF6861A7A}">
      <text>
        <r>
          <rPr>
            <b/>
            <sz val="9"/>
            <color indexed="81"/>
            <rFont val="Tahoma"/>
            <family val="2"/>
          </rPr>
          <t>Ubicar con la 04 para conformar bloque</t>
        </r>
      </text>
    </comment>
    <comment ref="G978" authorId="0" shapeId="0" xr:uid="{3AD52288-FC64-48D7-AE3A-156C8039F0F1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</t>
        </r>
      </text>
    </comment>
    <comment ref="G1008" authorId="0" shapeId="0" xr:uid="{9758D18E-DF3B-44BA-A511-67D2C4B8587A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</t>
        </r>
      </text>
    </comment>
    <comment ref="G1106" authorId="0" shapeId="0" xr:uid="{5D24761D-0879-440A-9A37-F86BAB126320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si no se cosecha en este bloque se queda solo y se requiere realizar un traslado mas </t>
        </r>
      </text>
    </comment>
    <comment ref="G1120" authorId="0" shapeId="0" xr:uid="{BC3FAD06-1F46-4388-ADD3-DFAA0E314A44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tiene fecha en abril</t>
        </r>
      </text>
    </comment>
    <comment ref="G1121" authorId="0" shapeId="0" xr:uid="{7D74FB92-1020-4968-B2C4-7E19867E3CA3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Tiene fecha en abril</t>
        </r>
      </text>
    </comment>
    <comment ref="G1183" authorId="0" shapeId="0" xr:uid="{65C80828-E2EE-42DF-B5CA-D5D961FBBE97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Una cosechadora del f15 cuando se este cosechando la sierra</t>
        </r>
      </text>
    </comment>
    <comment ref="G1202" authorId="0" shapeId="0" xr:uid="{D6B94C35-D6A4-43D7-ACC6-40F4D126665A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Si se cosecha en la fecha solicitada queda un bloque muy pequeño </t>
        </r>
      </text>
    </comment>
    <comment ref="G1554" authorId="0" shapeId="0" xr:uid="{23BAB81F-4DB6-41DC-AD4B-385EEBF92EAB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
</t>
        </r>
      </text>
    </comment>
    <comment ref="G1562" authorId="0" shapeId="0" xr:uid="{8764A2E1-08E0-4604-B7E4-5E7F4AC79189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</t>
        </r>
      </text>
    </comment>
    <comment ref="G1696" authorId="0" shapeId="0" xr:uid="{E10BB7E4-CF08-402D-A0C5-B38312E95ED6}">
      <text>
        <r>
          <rPr>
            <b/>
            <sz val="9"/>
            <color indexed="81"/>
            <rFont val="Tahoma"/>
            <family val="2"/>
          </rPr>
          <t xml:space="preserve">Edward Ivan Urbina fajardo 
</t>
        </r>
        <r>
          <rPr>
            <sz val="9"/>
            <color indexed="81"/>
            <rFont val="Tahoma"/>
            <family val="2"/>
          </rPr>
          <t xml:space="preserve">Solo cosecha la mitad para irse antes, partir el bloque para aplicar </t>
        </r>
      </text>
    </comment>
    <comment ref="G1737" authorId="0" shapeId="0" xr:uid="{0970EC37-BC2F-4AD1-B896-073CE03049AA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</t>
        </r>
      </text>
    </comment>
    <comment ref="G1738" authorId="0" shapeId="0" xr:uid="{DD0EB5B8-DEB2-4328-A12A-43E93275E221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</t>
        </r>
      </text>
    </comment>
    <comment ref="G1739" authorId="0" shapeId="0" xr:uid="{90C33BAA-B2C4-43D2-88D3-263187F6FB87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</t>
        </r>
      </text>
    </comment>
    <comment ref="G1740" authorId="0" shapeId="0" xr:uid="{A05CA318-FC13-46DC-927E-C2B7620E7F4F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mecanizado </t>
        </r>
      </text>
    </comment>
    <comment ref="G1758" authorId="0" shapeId="0" xr:uid="{8A49A30B-811A-4BF6-8BC0-494C91467A84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no es posible por la zona media </t>
        </r>
      </text>
    </comment>
    <comment ref="G1770" authorId="0" shapeId="0" xr:uid="{2381D951-443D-4218-B62A-94882C013AD0}">
      <text>
        <r>
          <rPr>
            <b/>
            <sz val="9"/>
            <color indexed="81"/>
            <rFont val="Tahoma"/>
            <family val="2"/>
          </rPr>
          <t>Edward Ivan Urbina fajardo:</t>
        </r>
        <r>
          <rPr>
            <sz val="9"/>
            <color indexed="81"/>
            <rFont val="Tahoma"/>
            <family val="2"/>
          </rPr>
          <t xml:space="preserve">
no es posible por la zona media </t>
        </r>
      </text>
    </comment>
  </commentList>
</comments>
</file>

<file path=xl/sharedStrings.xml><?xml version="1.0" encoding="utf-8"?>
<sst xmlns="http://schemas.openxmlformats.org/spreadsheetml/2006/main" count="20490" uniqueCount="281">
  <si>
    <t>Administración</t>
  </si>
  <si>
    <t>Cosecha</t>
  </si>
  <si>
    <t>Tipo Finca</t>
  </si>
  <si>
    <t>Zona</t>
  </si>
  <si>
    <t>Codigo Finca</t>
  </si>
  <si>
    <t>Nombre Finca</t>
  </si>
  <si>
    <t>Lote</t>
  </si>
  <si>
    <t>Sector</t>
  </si>
  <si>
    <t>Area Lote</t>
  </si>
  <si>
    <t>Area Cosechada No LU</t>
  </si>
  <si>
    <t>Area Cosechada</t>
  </si>
  <si>
    <t>Tm Caña</t>
  </si>
  <si>
    <t>Tm Azúcar</t>
  </si>
  <si>
    <t>TCH</t>
  </si>
  <si>
    <t>Rend. TAH</t>
  </si>
  <si>
    <t>Rend. Rto.Asig (kg/Tm)</t>
  </si>
  <si>
    <t># De Cortes</t>
  </si>
  <si>
    <t>Codigo Variedad</t>
  </si>
  <si>
    <t>Nombre Variedad</t>
  </si>
  <si>
    <t>Edad</t>
  </si>
  <si>
    <t>Rto. Potencial (kg x Tm)</t>
  </si>
  <si>
    <t>Grupo De Manejo</t>
  </si>
  <si>
    <t xml:space="preserve">Texturas </t>
  </si>
  <si>
    <t>Tipo Cosecha</t>
  </si>
  <si>
    <t>Tipo Quema</t>
  </si>
  <si>
    <t>MADURANTE (SI/NO)</t>
  </si>
  <si>
    <t>Tercio</t>
  </si>
  <si>
    <t>% Resiembra 22 -23</t>
  </si>
  <si>
    <t>Área</t>
  </si>
  <si>
    <t>Tm</t>
  </si>
  <si>
    <t>Variedad</t>
  </si>
  <si>
    <t>Variedad Principal</t>
  </si>
  <si>
    <t>Bajo Adms</t>
  </si>
  <si>
    <t>Arrendada</t>
  </si>
  <si>
    <t>Zona 3</t>
  </si>
  <si>
    <t>PARCELAS NUEVA CONCEPCION</t>
  </si>
  <si>
    <t>8</t>
  </si>
  <si>
    <t>29</t>
  </si>
  <si>
    <t>Varias</t>
  </si>
  <si>
    <t>Monte Alegre</t>
  </si>
  <si>
    <t>Franco Arenoso</t>
  </si>
  <si>
    <t>Corte y alce mecanizado en quemado</t>
  </si>
  <si>
    <t>INTENCIONAL</t>
  </si>
  <si>
    <t>Propia</t>
  </si>
  <si>
    <t>Zona 2</t>
  </si>
  <si>
    <t>MONTE ALEGRE</t>
  </si>
  <si>
    <t>1</t>
  </si>
  <si>
    <t>109</t>
  </si>
  <si>
    <t>CG04-10295</t>
  </si>
  <si>
    <t>PROGRAMADA</t>
  </si>
  <si>
    <t>6</t>
  </si>
  <si>
    <t>78</t>
  </si>
  <si>
    <t>CG98-78</t>
  </si>
  <si>
    <t>3</t>
  </si>
  <si>
    <t>105</t>
  </si>
  <si>
    <t>CG02-163</t>
  </si>
  <si>
    <t>Zona 1</t>
  </si>
  <si>
    <t>REFUGIO VIEJO</t>
  </si>
  <si>
    <t>Refugio Viejo</t>
  </si>
  <si>
    <t>Franco arcilloso</t>
  </si>
  <si>
    <t>4</t>
  </si>
  <si>
    <t>Arcillas Del Litoral</t>
  </si>
  <si>
    <t>Franco</t>
  </si>
  <si>
    <t>Corte Granel Quemado</t>
  </si>
  <si>
    <t>REFUGIO NUEVO</t>
  </si>
  <si>
    <t>5</t>
  </si>
  <si>
    <t>91</t>
  </si>
  <si>
    <t>CG00-102</t>
  </si>
  <si>
    <t>SAN LUIS</t>
  </si>
  <si>
    <t>34.01 A</t>
  </si>
  <si>
    <t>127</t>
  </si>
  <si>
    <t>CGMex10-26315</t>
  </si>
  <si>
    <t>CGMEX10-26315</t>
  </si>
  <si>
    <t>7</t>
  </si>
  <si>
    <t>LOS TARROS</t>
  </si>
  <si>
    <t>100</t>
  </si>
  <si>
    <t>SP80-1842</t>
  </si>
  <si>
    <t>Tarros bajo</t>
  </si>
  <si>
    <t>Franco arenoso y Arena</t>
  </si>
  <si>
    <t>Corte maleteado s/carreta en quemado</t>
  </si>
  <si>
    <t>PERALTA</t>
  </si>
  <si>
    <t>Peralta</t>
  </si>
  <si>
    <t>Arcilloso</t>
  </si>
  <si>
    <t>CRISTOBAL II</t>
  </si>
  <si>
    <t>Tehuantepec</t>
  </si>
  <si>
    <t xml:space="preserve">Franco arenoso + piedra </t>
  </si>
  <si>
    <t>Arcillas Tipo Laredo</t>
  </si>
  <si>
    <t>Arcilla pesada</t>
  </si>
  <si>
    <t>CRISTOBAL 1</t>
  </si>
  <si>
    <t>Cerros de Belen y Cristobal</t>
  </si>
  <si>
    <t>Tarros Bajo</t>
  </si>
  <si>
    <t>Corte granel quemado minimaleta</t>
  </si>
  <si>
    <t>Tarros Alto</t>
  </si>
  <si>
    <t>106</t>
  </si>
  <si>
    <t>CG01-53</t>
  </si>
  <si>
    <t>130</t>
  </si>
  <si>
    <t>CG09-133119</t>
  </si>
  <si>
    <t>129</t>
  </si>
  <si>
    <t>CG09-06020</t>
  </si>
  <si>
    <t>2</t>
  </si>
  <si>
    <t>128</t>
  </si>
  <si>
    <t>CG09-05327</t>
  </si>
  <si>
    <t>139</t>
  </si>
  <si>
    <t>CG06-00894</t>
  </si>
  <si>
    <t>CG06-0894</t>
  </si>
  <si>
    <t>117</t>
  </si>
  <si>
    <t>CG00-082</t>
  </si>
  <si>
    <t>LA COQUETA</t>
  </si>
  <si>
    <t>34.01 B</t>
  </si>
  <si>
    <t>Playon Los Tarros</t>
  </si>
  <si>
    <t>87</t>
  </si>
  <si>
    <t>CG03-138</t>
  </si>
  <si>
    <t>Corte y alce mecanizado en verde</t>
  </si>
  <si>
    <t>VERDE</t>
  </si>
  <si>
    <t>Proveedores</t>
  </si>
  <si>
    <t>RIOL S.A. LU</t>
  </si>
  <si>
    <t>Segundos</t>
  </si>
  <si>
    <t>RIOL S.A.</t>
  </si>
  <si>
    <t>-</t>
  </si>
  <si>
    <t>34.06 A</t>
  </si>
  <si>
    <t>34.06 B</t>
  </si>
  <si>
    <t>34.02 B</t>
  </si>
  <si>
    <t>RIOL S.A.  MT</t>
  </si>
  <si>
    <t>Manual</t>
  </si>
  <si>
    <t>88</t>
  </si>
  <si>
    <t>SP83-2847</t>
  </si>
  <si>
    <t>138</t>
  </si>
  <si>
    <t>CG06-08105</t>
  </si>
  <si>
    <t>135</t>
  </si>
  <si>
    <t>CG09-133138</t>
  </si>
  <si>
    <t>BANDURRIA</t>
  </si>
  <si>
    <t>Parcelas INAFEB</t>
  </si>
  <si>
    <t>EL TIGRE</t>
  </si>
  <si>
    <t>Arena franca</t>
  </si>
  <si>
    <t>18</t>
  </si>
  <si>
    <t>CP72-2086</t>
  </si>
  <si>
    <t>90</t>
  </si>
  <si>
    <t>CG98-46</t>
  </si>
  <si>
    <t>LA UNION CAJON</t>
  </si>
  <si>
    <t>PARCELA ORO VERDE</t>
  </si>
  <si>
    <t>LAS MORENAS II</t>
  </si>
  <si>
    <t>Corte granel en verde</t>
  </si>
  <si>
    <t>Terceros</t>
  </si>
  <si>
    <t>PARCELA LAS DIAMELAS</t>
  </si>
  <si>
    <t>10</t>
  </si>
  <si>
    <t>34.02 A</t>
  </si>
  <si>
    <t>34.03 A</t>
  </si>
  <si>
    <t>34.03 B</t>
  </si>
  <si>
    <t>34.03 C</t>
  </si>
  <si>
    <t>Mecanizado</t>
  </si>
  <si>
    <t>BELEN</t>
  </si>
  <si>
    <t>Margaritas</t>
  </si>
  <si>
    <t>Franco arenoso</t>
  </si>
  <si>
    <t>133</t>
  </si>
  <si>
    <t>CG10-044124</t>
  </si>
  <si>
    <t>LA PERLA LU</t>
  </si>
  <si>
    <t>Nacimiento</t>
  </si>
  <si>
    <t>Arcilla + Arena Blanca</t>
  </si>
  <si>
    <t>SAN FRANCISCO LU</t>
  </si>
  <si>
    <t>134</t>
  </si>
  <si>
    <t>CG06-05360</t>
  </si>
  <si>
    <t>LA ESPERANZA</t>
  </si>
  <si>
    <t>IRLANDA GOMEZ</t>
  </si>
  <si>
    <t>Barriles INAFEB</t>
  </si>
  <si>
    <t>CG06-05380</t>
  </si>
  <si>
    <t>LA ALEGRIA</t>
  </si>
  <si>
    <t>137</t>
  </si>
  <si>
    <t>CG04-0587</t>
  </si>
  <si>
    <t>CG04-587</t>
  </si>
  <si>
    <t>SAN MIGUEL MAPAN</t>
  </si>
  <si>
    <t>94</t>
  </si>
  <si>
    <t>RB845210</t>
  </si>
  <si>
    <t>RB84-5210</t>
  </si>
  <si>
    <t>Arcillas Rojas Jabali</t>
  </si>
  <si>
    <t>La Flora INAFEB</t>
  </si>
  <si>
    <t>FERTICAÑA</t>
  </si>
  <si>
    <t>CR87-339</t>
  </si>
  <si>
    <t>Jabali INAFEB</t>
  </si>
  <si>
    <t>JABALI LU</t>
  </si>
  <si>
    <t>136</t>
  </si>
  <si>
    <t>CG12-116</t>
  </si>
  <si>
    <t>121</t>
  </si>
  <si>
    <t>CG05-077440</t>
  </si>
  <si>
    <t>CG05-77440</t>
  </si>
  <si>
    <t>VARIAS</t>
  </si>
  <si>
    <t>TEHUANTEPEC</t>
  </si>
  <si>
    <t>Coyolate Zona Media</t>
  </si>
  <si>
    <t>CG10-0974</t>
  </si>
  <si>
    <t>SANTA ELENA TIKAL</t>
  </si>
  <si>
    <t>16</t>
  </si>
  <si>
    <t>B71-401</t>
  </si>
  <si>
    <t>49</t>
  </si>
  <si>
    <t>SP79-2233</t>
  </si>
  <si>
    <t>19</t>
  </si>
  <si>
    <t>CP73-1547</t>
  </si>
  <si>
    <t>Los encuentros INAFEB</t>
  </si>
  <si>
    <t>119</t>
  </si>
  <si>
    <t>Arenoso</t>
  </si>
  <si>
    <t>LA MONTAÑESA</t>
  </si>
  <si>
    <t>CP08-1842</t>
  </si>
  <si>
    <t>MARGARITAS</t>
  </si>
  <si>
    <t>CARRIZAL</t>
  </si>
  <si>
    <t>Las Arenas INAFEB</t>
  </si>
  <si>
    <t>SANTA CLARA LAS ARENAS</t>
  </si>
  <si>
    <t>FLORENCIA..</t>
  </si>
  <si>
    <t>EL HORIZONTE</t>
  </si>
  <si>
    <t>11</t>
  </si>
  <si>
    <t xml:space="preserve">varias </t>
  </si>
  <si>
    <t>EL CEDRO CUNTAN</t>
  </si>
  <si>
    <t>Las Marias INAFEB</t>
  </si>
  <si>
    <t>CG04-10267</t>
  </si>
  <si>
    <t>SOLOLA</t>
  </si>
  <si>
    <t>Ideal</t>
  </si>
  <si>
    <t>JABALI III</t>
  </si>
  <si>
    <t>SAN MARCOS</t>
  </si>
  <si>
    <t>OFELIA</t>
  </si>
  <si>
    <t>LAS ILUSIONES</t>
  </si>
  <si>
    <t>MANGALES  CAJON</t>
  </si>
  <si>
    <t>101</t>
  </si>
  <si>
    <t>SP71-6161</t>
  </si>
  <si>
    <t>SAN JOSE BUENA VISTA</t>
  </si>
  <si>
    <t>CG04-144124</t>
  </si>
  <si>
    <t>SANTA ELENA MAPAN</t>
  </si>
  <si>
    <t>LA SIERRA</t>
  </si>
  <si>
    <t>132</t>
  </si>
  <si>
    <t>El Jute</t>
  </si>
  <si>
    <t>SANTA RICARDA</t>
  </si>
  <si>
    <t>CG-0410295</t>
  </si>
  <si>
    <t>SAN FRANCISCO  MAPAN</t>
  </si>
  <si>
    <t>PUYUMATE</t>
  </si>
  <si>
    <t>EL IDEAL DEPROINGUA</t>
  </si>
  <si>
    <t>LAS FLORES PORTILLO</t>
  </si>
  <si>
    <t>LA BENDICÓN 1</t>
  </si>
  <si>
    <t>AGRICOLA BELLA VISTA</t>
  </si>
  <si>
    <t>LAS MARIAS ESTRADA</t>
  </si>
  <si>
    <t>58</t>
  </si>
  <si>
    <t>Mex79-431</t>
  </si>
  <si>
    <t>BELEN ANEXO</t>
  </si>
  <si>
    <t>LA  CONFIANZA</t>
  </si>
  <si>
    <t>Las Chuspas</t>
  </si>
  <si>
    <t>LAS PALMAS</t>
  </si>
  <si>
    <t>BUENOS AIRES</t>
  </si>
  <si>
    <t>EL SOMBRERO</t>
  </si>
  <si>
    <t>PARCELA CONTRERAS</t>
  </si>
  <si>
    <t>Totonicapan INAFEB</t>
  </si>
  <si>
    <t>140</t>
  </si>
  <si>
    <t>MANGALES MAPAN UNION</t>
  </si>
  <si>
    <t>AGROCAÑA</t>
  </si>
  <si>
    <t>9</t>
  </si>
  <si>
    <t>12</t>
  </si>
  <si>
    <t>SAN NICOLAS DE MALAGA</t>
  </si>
  <si>
    <t>AGRICOLA EL REFUGIO</t>
  </si>
  <si>
    <t>14</t>
  </si>
  <si>
    <t>TEXCUACO DEPROINGUA</t>
  </si>
  <si>
    <t>EL RECUERDO MAPAN</t>
  </si>
  <si>
    <t>17</t>
  </si>
  <si>
    <t>EL NACIMIENTO</t>
  </si>
  <si>
    <t>13</t>
  </si>
  <si>
    <t>PARCELA # 47</t>
  </si>
  <si>
    <t>EL PLACER</t>
  </si>
  <si>
    <t>VENECIA GONZÁLEZ</t>
  </si>
  <si>
    <t>115</t>
  </si>
  <si>
    <t>SP79-1287</t>
  </si>
  <si>
    <t>EL TIGRE PUERTAS</t>
  </si>
  <si>
    <t>RANCHO MARGARITAS LU</t>
  </si>
  <si>
    <t>CG02-10-295</t>
  </si>
  <si>
    <t>IRLANDA</t>
  </si>
  <si>
    <t>EL PERÚ</t>
  </si>
  <si>
    <t>17.13 A</t>
  </si>
  <si>
    <t>SAN ESTEBAN</t>
  </si>
  <si>
    <t>PARCELA PALONES</t>
  </si>
  <si>
    <t>EL JUTE</t>
  </si>
  <si>
    <t>LA CONFIANZA</t>
  </si>
  <si>
    <t>VIRGINIA</t>
  </si>
  <si>
    <t>17.13 B</t>
  </si>
  <si>
    <t>LA  COQUETA</t>
  </si>
  <si>
    <t>SAN CARLOS I</t>
  </si>
  <si>
    <t xml:space="preserve">Bajo </t>
  </si>
  <si>
    <t>UM</t>
  </si>
  <si>
    <t>Area mec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</si>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</sst>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_ ;\-#,##0.00\ "/>
    <numFmt numFmtId="165" formatCode="#,##0.0"/>
    <numFmt numFmtId="167" formatCode="0.0000"/>
    <numFmt numFmtId="168" formatCode="0.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080000"/>
      <name val="Calibri"/>
      <family val="2"/>
    </font>
    <font>
      <sz val="11"/>
      <color theme="1"/>
      <name val="Calibri"/>
      <family val="2"/>
    </font>
    <font>
      <sz val="11"/>
      <color rgb="FF080000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196B24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44B3E1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4" fontId="3" fillId="3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49" fontId="5" fillId="8" borderId="0" xfId="0" applyNumberFormat="1" applyFont="1" applyFill="1" applyAlignment="1">
      <alignment horizontal="center"/>
    </xf>
    <xf numFmtId="2" fontId="5" fillId="8" borderId="0" xfId="0" applyNumberFormat="1" applyFont="1" applyFill="1" applyAlignment="1">
      <alignment horizontal="center"/>
    </xf>
    <xf numFmtId="4" fontId="5" fillId="0" borderId="0" xfId="1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15" fontId="4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5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/>
    </xf>
    <xf numFmtId="49" fontId="5" fillId="9" borderId="0" xfId="0" applyNumberFormat="1" applyFont="1" applyFill="1" applyAlignment="1">
      <alignment horizontal="center"/>
    </xf>
    <xf numFmtId="2" fontId="7" fillId="9" borderId="0" xfId="0" applyNumberFormat="1" applyFont="1" applyFill="1" applyAlignment="1">
      <alignment horizontal="center"/>
    </xf>
    <xf numFmtId="2" fontId="5" fillId="9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49" fontId="5" fillId="10" borderId="0" xfId="0" applyNumberFormat="1" applyFont="1" applyFill="1" applyAlignment="1">
      <alignment horizontal="center"/>
    </xf>
    <xf numFmtId="2" fontId="5" fillId="10" borderId="0" xfId="0" applyNumberFormat="1" applyFont="1" applyFill="1" applyAlignment="1">
      <alignment horizontal="center"/>
    </xf>
    <xf numFmtId="2" fontId="7" fillId="10" borderId="0" xfId="0" applyNumberFormat="1" applyFont="1" applyFill="1" applyAlignment="1">
      <alignment horizontal="center"/>
    </xf>
    <xf numFmtId="0" fontId="0" fillId="10" borderId="0" xfId="0" applyFill="1" applyAlignment="1">
      <alignment horizontal="center"/>
    </xf>
    <xf numFmtId="0" fontId="5" fillId="11" borderId="0" xfId="0" applyFont="1" applyFill="1" applyAlignment="1">
      <alignment horizontal="center"/>
    </xf>
    <xf numFmtId="49" fontId="5" fillId="11" borderId="0" xfId="0" applyNumberFormat="1" applyFont="1" applyFill="1" applyAlignment="1">
      <alignment horizontal="center"/>
    </xf>
    <xf numFmtId="2" fontId="5" fillId="11" borderId="0" xfId="0" applyNumberFormat="1" applyFont="1" applyFill="1" applyAlignment="1">
      <alignment horizontal="center"/>
    </xf>
    <xf numFmtId="0" fontId="5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49" fontId="5" fillId="5" borderId="0" xfId="0" applyNumberFormat="1" applyFont="1" applyFill="1" applyAlignment="1">
      <alignment horizontal="center"/>
    </xf>
    <xf numFmtId="167" fontId="5" fillId="5" borderId="0" xfId="0" applyNumberFormat="1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13" borderId="0" xfId="0" applyFont="1" applyFill="1" applyAlignment="1">
      <alignment horizontal="center"/>
    </xf>
    <xf numFmtId="49" fontId="5" fillId="13" borderId="0" xfId="0" applyNumberFormat="1" applyFont="1" applyFill="1" applyAlignment="1">
      <alignment horizontal="center"/>
    </xf>
    <xf numFmtId="167" fontId="5" fillId="13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167" fontId="5" fillId="4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5" fillId="14" borderId="0" xfId="0" applyFont="1" applyFill="1" applyAlignment="1">
      <alignment horizontal="center"/>
    </xf>
    <xf numFmtId="49" fontId="5" fillId="14" borderId="0" xfId="0" applyNumberFormat="1" applyFont="1" applyFill="1" applyAlignment="1">
      <alignment horizontal="center"/>
    </xf>
    <xf numFmtId="167" fontId="5" fillId="14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49" fontId="5" fillId="15" borderId="0" xfId="0" applyNumberFormat="1" applyFont="1" applyFill="1" applyAlignment="1">
      <alignment horizontal="center"/>
    </xf>
    <xf numFmtId="167" fontId="4" fillId="15" borderId="0" xfId="0" applyNumberFormat="1" applyFont="1" applyFill="1" applyAlignment="1">
      <alignment horizontal="center"/>
    </xf>
    <xf numFmtId="1" fontId="5" fillId="8" borderId="0" xfId="0" applyNumberFormat="1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5" fillId="6" borderId="0" xfId="0" applyFont="1" applyFill="1" applyAlignment="1">
      <alignment horizontal="center"/>
    </xf>
    <xf numFmtId="49" fontId="5" fillId="6" borderId="0" xfId="0" applyNumberFormat="1" applyFont="1" applyFill="1" applyAlignment="1">
      <alignment horizontal="center"/>
    </xf>
    <xf numFmtId="2" fontId="5" fillId="6" borderId="0" xfId="0" applyNumberFormat="1" applyFont="1" applyFill="1" applyAlignment="1">
      <alignment horizontal="center"/>
    </xf>
    <xf numFmtId="2" fontId="7" fillId="8" borderId="0" xfId="0" applyNumberFormat="1" applyFont="1" applyFill="1" applyAlignment="1">
      <alignment horizontal="center"/>
    </xf>
    <xf numFmtId="167" fontId="5" fillId="1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7" fontId="5" fillId="6" borderId="0" xfId="0" applyNumberFormat="1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/>
    </xf>
    <xf numFmtId="49" fontId="5" fillId="16" borderId="0" xfId="0" applyNumberFormat="1" applyFont="1" applyFill="1" applyAlignment="1">
      <alignment horizontal="center"/>
    </xf>
    <xf numFmtId="167" fontId="5" fillId="16" borderId="0" xfId="0" applyNumberFormat="1" applyFont="1" applyFill="1" applyAlignment="1">
      <alignment horizontal="center"/>
    </xf>
    <xf numFmtId="0" fontId="5" fillId="17" borderId="0" xfId="0" applyFont="1" applyFill="1" applyAlignment="1">
      <alignment horizontal="center"/>
    </xf>
    <xf numFmtId="49" fontId="5" fillId="17" borderId="0" xfId="0" applyNumberFormat="1" applyFont="1" applyFill="1" applyAlignment="1">
      <alignment horizontal="center"/>
    </xf>
    <xf numFmtId="167" fontId="5" fillId="17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49" fontId="5" fillId="12" borderId="0" xfId="0" applyNumberFormat="1" applyFont="1" applyFill="1" applyAlignment="1">
      <alignment horizontal="center"/>
    </xf>
    <xf numFmtId="167" fontId="5" fillId="12" borderId="0" xfId="0" applyNumberFormat="1" applyFont="1" applyFill="1" applyAlignment="1">
      <alignment horizontal="center"/>
    </xf>
    <xf numFmtId="0" fontId="5" fillId="18" borderId="0" xfId="0" applyFont="1" applyFill="1" applyAlignment="1">
      <alignment horizontal="center"/>
    </xf>
    <xf numFmtId="49" fontId="5" fillId="18" borderId="0" xfId="0" applyNumberFormat="1" applyFont="1" applyFill="1" applyAlignment="1">
      <alignment horizontal="center"/>
    </xf>
    <xf numFmtId="167" fontId="5" fillId="18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167" fontId="5" fillId="3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167" fontId="5" fillId="7" borderId="0" xfId="0" applyNumberFormat="1" applyFont="1" applyFill="1" applyAlignment="1">
      <alignment horizontal="center"/>
    </xf>
    <xf numFmtId="0" fontId="5" fillId="19" borderId="0" xfId="0" applyFont="1" applyFill="1" applyAlignment="1">
      <alignment horizontal="center"/>
    </xf>
    <xf numFmtId="49" fontId="5" fillId="19" borderId="0" xfId="0" applyNumberFormat="1" applyFont="1" applyFill="1" applyAlignment="1">
      <alignment horizontal="center"/>
    </xf>
    <xf numFmtId="167" fontId="5" fillId="19" borderId="0" xfId="0" applyNumberFormat="1" applyFont="1" applyFill="1" applyAlignment="1">
      <alignment horizontal="center"/>
    </xf>
    <xf numFmtId="167" fontId="4" fillId="16" borderId="0" xfId="0" applyNumberFormat="1" applyFont="1" applyFill="1" applyAlignment="1">
      <alignment horizontal="center"/>
    </xf>
    <xf numFmtId="0" fontId="5" fillId="20" borderId="0" xfId="0" applyFont="1" applyFill="1" applyAlignment="1">
      <alignment horizontal="center"/>
    </xf>
    <xf numFmtId="49" fontId="5" fillId="20" borderId="0" xfId="0" applyNumberFormat="1" applyFont="1" applyFill="1" applyAlignment="1">
      <alignment horizontal="center"/>
    </xf>
    <xf numFmtId="167" fontId="5" fillId="20" borderId="0" xfId="0" applyNumberFormat="1" applyFont="1" applyFill="1" applyAlignment="1">
      <alignment horizontal="center"/>
    </xf>
    <xf numFmtId="167" fontId="4" fillId="20" borderId="0" xfId="0" applyNumberFormat="1" applyFont="1" applyFill="1" applyAlignment="1">
      <alignment horizontal="center"/>
    </xf>
    <xf numFmtId="167" fontId="4" fillId="14" borderId="0" xfId="0" applyNumberFormat="1" applyFont="1" applyFill="1" applyAlignment="1">
      <alignment horizontal="center"/>
    </xf>
    <xf numFmtId="0" fontId="5" fillId="21" borderId="0" xfId="0" applyFont="1" applyFill="1" applyAlignment="1">
      <alignment horizontal="center"/>
    </xf>
    <xf numFmtId="49" fontId="5" fillId="21" borderId="0" xfId="0" applyNumberFormat="1" applyFont="1" applyFill="1" applyAlignment="1">
      <alignment horizontal="center"/>
    </xf>
    <xf numFmtId="167" fontId="5" fillId="21" borderId="0" xfId="0" applyNumberFormat="1" applyFont="1" applyFill="1" applyAlignment="1">
      <alignment horizontal="center"/>
    </xf>
    <xf numFmtId="0" fontId="5" fillId="22" borderId="0" xfId="0" applyFont="1" applyFill="1" applyAlignment="1">
      <alignment horizontal="center"/>
    </xf>
    <xf numFmtId="49" fontId="5" fillId="22" borderId="0" xfId="0" applyNumberFormat="1" applyFont="1" applyFill="1" applyAlignment="1">
      <alignment horizontal="center"/>
    </xf>
    <xf numFmtId="167" fontId="5" fillId="22" borderId="0" xfId="0" applyNumberFormat="1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49" fontId="5" fillId="23" borderId="0" xfId="0" applyNumberFormat="1" applyFont="1" applyFill="1" applyAlignment="1">
      <alignment horizontal="center"/>
    </xf>
    <xf numFmtId="2" fontId="5" fillId="23" borderId="0" xfId="0" applyNumberFormat="1" applyFont="1" applyFill="1" applyAlignment="1">
      <alignment horizontal="center"/>
    </xf>
    <xf numFmtId="2" fontId="5" fillId="14" borderId="0" xfId="0" applyNumberFormat="1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2" fontId="5" fillId="5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7" fontId="4" fillId="7" borderId="0" xfId="0" applyNumberFormat="1" applyFont="1" applyFill="1" applyAlignment="1">
      <alignment horizontal="center"/>
    </xf>
    <xf numFmtId="167" fontId="4" fillId="4" borderId="0" xfId="0" applyNumberFormat="1" applyFont="1" applyFill="1" applyAlignment="1">
      <alignment horizontal="center"/>
    </xf>
    <xf numFmtId="0" fontId="5" fillId="24" borderId="0" xfId="0" applyFont="1" applyFill="1" applyAlignment="1">
      <alignment horizontal="center"/>
    </xf>
    <xf numFmtId="49" fontId="5" fillId="24" borderId="0" xfId="0" applyNumberFormat="1" applyFont="1" applyFill="1" applyAlignment="1">
      <alignment horizontal="center"/>
    </xf>
    <xf numFmtId="167" fontId="5" fillId="24" borderId="0" xfId="0" applyNumberFormat="1" applyFont="1" applyFill="1" applyAlignment="1">
      <alignment horizontal="center"/>
    </xf>
    <xf numFmtId="167" fontId="5" fillId="11" borderId="0" xfId="0" applyNumberFormat="1" applyFont="1" applyFill="1" applyAlignment="1">
      <alignment horizontal="center"/>
    </xf>
    <xf numFmtId="2" fontId="5" fillId="4" borderId="0" xfId="0" applyNumberFormat="1" applyFont="1" applyFill="1" applyAlignment="1">
      <alignment horizontal="center"/>
    </xf>
    <xf numFmtId="49" fontId="5" fillId="25" borderId="0" xfId="0" applyNumberFormat="1" applyFont="1" applyFill="1" applyAlignment="1">
      <alignment horizontal="center"/>
    </xf>
    <xf numFmtId="0" fontId="0" fillId="25" borderId="0" xfId="0" applyFill="1" applyAlignment="1">
      <alignment horizontal="center"/>
    </xf>
    <xf numFmtId="2" fontId="5" fillId="25" borderId="0" xfId="0" applyNumberFormat="1" applyFont="1" applyFill="1" applyAlignment="1">
      <alignment horizontal="center"/>
    </xf>
    <xf numFmtId="167" fontId="4" fillId="11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8" fontId="5" fillId="8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49" fontId="5" fillId="26" borderId="0" xfId="0" applyNumberFormat="1" applyFont="1" applyFill="1" applyAlignment="1">
      <alignment horizontal="center"/>
    </xf>
    <xf numFmtId="2" fontId="5" fillId="26" borderId="0" xfId="0" applyNumberFormat="1" applyFont="1" applyFill="1" applyAlignment="1">
      <alignment horizontal="center"/>
    </xf>
    <xf numFmtId="168" fontId="5" fillId="5" borderId="0" xfId="0" applyNumberFormat="1" applyFont="1" applyFill="1" applyAlignment="1">
      <alignment horizontal="center"/>
    </xf>
    <xf numFmtId="49" fontId="5" fillId="27" borderId="0" xfId="0" applyNumberFormat="1" applyFont="1" applyFill="1" applyAlignment="1">
      <alignment horizontal="center"/>
    </xf>
    <xf numFmtId="2" fontId="5" fillId="27" borderId="0" xfId="0" applyNumberFormat="1" applyFont="1" applyFill="1" applyAlignment="1">
      <alignment horizontal="center"/>
    </xf>
    <xf numFmtId="2" fontId="7" fillId="27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2" fontId="7" fillId="25" borderId="0" xfId="0" applyNumberFormat="1" applyFont="1" applyFill="1" applyAlignment="1">
      <alignment horizontal="center"/>
    </xf>
    <xf numFmtId="0" fontId="5" fillId="28" borderId="0" xfId="0" applyFont="1" applyFill="1" applyAlignment="1">
      <alignment horizontal="center"/>
    </xf>
    <xf numFmtId="49" fontId="5" fillId="28" borderId="0" xfId="0" applyNumberFormat="1" applyFont="1" applyFill="1" applyAlignment="1">
      <alignment horizontal="center"/>
    </xf>
    <xf numFmtId="167" fontId="5" fillId="28" borderId="0" xfId="0" applyNumberFormat="1" applyFont="1" applyFill="1" applyAlignment="1">
      <alignment horizontal="center"/>
    </xf>
    <xf numFmtId="0" fontId="0" fillId="29" borderId="0" xfId="0" applyFill="1" applyAlignment="1">
      <alignment horizontal="center"/>
    </xf>
    <xf numFmtId="167" fontId="4" fillId="28" borderId="0" xfId="0" applyNumberFormat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49" fontId="5" fillId="30" borderId="0" xfId="0" applyNumberFormat="1" applyFont="1" applyFill="1" applyAlignment="1">
      <alignment horizontal="center"/>
    </xf>
    <xf numFmtId="2" fontId="5" fillId="30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2" fontId="0" fillId="29" borderId="0" xfId="0" applyNumberFormat="1" applyFill="1" applyAlignment="1">
      <alignment horizontal="center"/>
    </xf>
    <xf numFmtId="165" fontId="5" fillId="0" borderId="0" xfId="0" applyNumberFormat="1" applyFont="1" applyAlignment="1">
      <alignment horizontal="center"/>
    </xf>
    <xf numFmtId="3" fontId="5" fillId="8" borderId="0" xfId="0" applyNumberFormat="1" applyFont="1" applyFill="1" applyAlignment="1">
      <alignment horizontal="center"/>
    </xf>
    <xf numFmtId="2" fontId="4" fillId="11" borderId="0" xfId="0" applyNumberFormat="1" applyFont="1" applyFill="1" applyAlignment="1">
      <alignment horizontal="center" vertical="center"/>
    </xf>
    <xf numFmtId="4" fontId="5" fillId="9" borderId="0" xfId="0" applyNumberFormat="1" applyFont="1" applyFill="1" applyAlignment="1">
      <alignment horizontal="center"/>
    </xf>
    <xf numFmtId="3" fontId="5" fillId="12" borderId="0" xfId="0" applyNumberFormat="1" applyFont="1" applyFill="1" applyAlignment="1">
      <alignment horizontal="center"/>
    </xf>
    <xf numFmtId="0" fontId="3" fillId="31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31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32" borderId="0" xfId="0" applyFont="1" applyFill="1" applyAlignment="1">
      <alignment horizontal="center" vertical="center"/>
    </xf>
    <xf numFmtId="0" fontId="5" fillId="33" borderId="0" xfId="0" applyFont="1" applyFill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/PRESUPUESTOS/PRESUPUESTO%202007-2008/2do%20borrador%202007-2008/Gerencia%20Agricola/Taller/CASHFLOWJUL2007JUN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cardona/Drive/Escritorio/Segunda%20Facturacion%20091219%20al%2031052020/BIOSALC%20DEL%20091219%20AL%203105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personal/oramirez_launion_com_gt/Documents/Escritorio/20201031%20Proyecci&#243;n%20Precio%20de%20la%20ca&#241;a%202020%202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nisercnx/informacion_cat$/Users/VAzanon/AppData/Local/Microsoft/Windows/INetCache/Content.Outlook/1402C2OZ/Copia%20de%20Copia%20de%20GRUPOS%20DE%20SIMILAR%20MANEJO%2017%20B.xlsx" TargetMode="External"/><Relationship Id="rId1" Type="http://schemas.openxmlformats.org/officeDocument/2006/relationships/externalLinkPath" Target="/unisercnx/informacion_cat$/Users/VAzanon/AppData/Local/Microsoft/Windows/INetCache/Content.Outlook/1402C2OZ/Copia%20de%20Copia%20de%20GRUPOS%20DE%20SIMILAR%20MANEJO%2017%20B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17-2018/Costos%20Reales/03%20Gastos%20de%20Admon%20y%20Vta%202017-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lam/AppData/Local/Microsoft/Windows/Temporary%20Internet%20Files/Content.Outlook/8P5DPKKM/GNF%2011-12/Segunda%20versi&#243;n/GNF%2011-12%20(segunda%20version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ramirez/Google%20Drive/Documents/Costos%20(per&#237;odos)/2016-2017/Presupuesto/Informes%20Mensuales/09%20Marzo/Modelo%20Informe%20Financiero%20Marzo%202017%20V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CORDON/Inform&#225;tica/EXCEL/REPORTES/INTERNOS/141298.xls" TargetMode="External"/><Relationship Id="rId1" Type="http://schemas.openxmlformats.org/officeDocument/2006/relationships/externalLinkPath" Target="/CCORDON/Inform&#225;tica/EXCEL/REPORTES/INTERNOS/1412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MONROY/Documents/Proyecto%20electrico%204/presentacion%20carlos%20colom%20idc/modelo%20con%20caldera%20y%20turbina%20de%2026%20mw%20y%2048.5%20kwh%20pot%20tc%203%20final%20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20-21/20200531%20Proyecci&#243;n%20Precio%20de%20la%20ca&#241;a%202019%2020%20EST%20231020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ccardona/OneDrive%20-%20Ingenio%20La%20Union/Escritorio/Presentaciones%20semanales/Zafra%2017-18-19/FACTURACION/FACTURACION%201920/PRIMER%20FACTURACION%20PROVEEDORES/Facturacion%20Proveedores%20Zafra%2019-20%20del%20030619%20al%20081219%20v1.xlsx?F9A02426" TargetMode="External"/><Relationship Id="rId1" Type="http://schemas.openxmlformats.org/officeDocument/2006/relationships/externalLinkPath" Target="file:///F9A02426/Facturacion%20Proveedores%20Zafra%2019-20%20del%20030619%20al%20081219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personal/lsolares_launion_com_gt/Documents/Escritorio/Documentos%20(2)/GNF/GNF_202021_120221%2024.02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18-2019/Costos%20Reales/Hojas%20de%20Trabajo/04%20Integracion%20de%20Costos%20Jun-19%20(PREMIOS%208%20ADMIN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MONROY/Documents/Proyecto%20electrico%204/modelo%20con%20caldera%20y%20turbina%20de%2026%20mw%20y%2048.5%20kwh%20pot%20tc%202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surzua/AppData/Local/Microsoft/Windows/INetCache/Content.Outlook/SV34D4OF/Proyecci&#243;n%20Precio%20de%20la%20ca&#241;a%202021%2022%202o.%20pago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nisercnx/informacion_cat$/Users/grmendez/AppData/Local/Microsoft/Windows/INetCache/Content.Outlook/IG1UBCR9/Costos%20(per&#237;odos)/2015-2016/Plan/PRESUPUESTO%20DE%20CA&#209;A%202015-2016%20V1.xlsx" TargetMode="External"/><Relationship Id="rId1" Type="http://schemas.openxmlformats.org/officeDocument/2006/relationships/externalLinkPath" Target="/unisercnx/informacion_cat$/Users/grmendez/AppData/Local/Microsoft/Windows/INetCache/Content.Outlook/IG1UBCR9/Costos%20(per&#237;odos)/2015-2016/Plan/PRESUPUESTO%20DE%20CA&#209;A%202015-2016%20V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Escritorio/McKinsey/20190508_Summary%20Financial%20Analyses_V2%20(depfiscales)%20240519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18-2019/Costos%20Reales/Hojas%20de%20Trabajo/04%20Integracion%20de%20Costos%20Jun-19%20(PREMIOS%208%20ADMIN)%20p-energi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cardona/Drive/Escritorio/Facturacion%20Proveedores%20del%20%20030819%20al%20031119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nisercnx/informacion_cat$/Users/fxobin/AppData/Local/Microsoft/Windows/INetCache/Content.Outlook/RIT6H6I1/Copia%20de%20GRUPOS%20DE%20SIMILAR%20MANEJO%20OCTUBRE%202017.xlsx" TargetMode="External"/><Relationship Id="rId1" Type="http://schemas.openxmlformats.org/officeDocument/2006/relationships/externalLinkPath" Target="/unisercnx/informacion_cat$/Users/fxobin/AppData/Local/Microsoft/Windows/INetCache/Content.Outlook/RIT6H6I1/Copia%20de%20GRUPOS%20DE%20SIMILAR%20MANEJO%20OCTUBRE%202017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nee-sql01/Documents%20and%20Settings/dalvarez/Configuraci&#243;n%20local/Archivos%20temporales%20de%20Internet/Content.Outlook/68MECMUD/PRESUPUESTO%202014/PRESUPUESTO%202014.xlsx" TargetMode="External"/><Relationship Id="rId1" Type="http://schemas.openxmlformats.org/officeDocument/2006/relationships/externalLinkPath" Target="/Cnee-sql01/Documents%20and%20Settings/dalvarez/Configuraci&#243;n%20local/Archivos%20temporales%20de%20Internet/Content.Outlook/68MECMUD/PRESUPUESTO%202014/PRESUPUESTO%202014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ramirez/Google%20Drive/Documents/Costos%20(per&#237;odos)/2016-2017/Costos%20Reales/2.a%20Costos%20Por%20Finca%202016-2017%20(con%20premio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18-2019/Costos%20Reales/Hojas%20de%20Trabajo/REPORTE%20MANTO-OPERACION%20(PLAN)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nisercnx/informacion_cat$/Users/ORamirez/Documents/Presupuestos%20(Cesar)/1.%20Per&#237;odo%202011-2012/12.%20Junio/3.%20Facturaci&#243;n/12.%20Facturas%20de%20Ventas%20Junio%202012.xlsx" TargetMode="External"/><Relationship Id="rId1" Type="http://schemas.openxmlformats.org/officeDocument/2006/relationships/externalLinkPath" Target="/unisercnx/informacion_cat$/Users/ORamirez/Documents/Presupuestos%20(Cesar)/1.%20Per&#237;odo%202011-2012/12.%20Junio/3.%20Facturaci&#243;n/12.%20Facturas%20de%20Ventas%20Junio%202012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nisercnx/informacion_cat$/Users/ORamirez/Documents/Costos%20(per&#237;odos)/2010-2011/Costos%20Reales/1%20%20COSTOS%202010-2011.xlsx" TargetMode="External"/><Relationship Id="rId1" Type="http://schemas.openxmlformats.org/officeDocument/2006/relationships/externalLinkPath" Target="/unisercnx/informacion_cat$/Users/ORamirez/Documents/Costos%20(per&#237;odos)/2010-2011/Costos%20Reales/1%20%20COSTOS%202010-2011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18-2019/Presupuestos/Combinados/12%20Bal_%20Combinado%20Junio%202019%20(final)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minilu-my.sharepoint.com/Users/oramirez/Google%20Drive/Documents/Costos%20(per&#237;odos)/2018-2019/Costos%20Reales/Hojas%20de%20Trabajo/01%20Costos%202018-2019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nisercnx/informacion_cat$/Users/ORamirez/Documents/Costos%20(per&#237;odos)/2011-2012/Costos%20Reales/1%20%20COSTOS%202011-2012%20%2015112012%20(Autoguardado).xlsx" TargetMode="External"/><Relationship Id="rId1" Type="http://schemas.openxmlformats.org/officeDocument/2006/relationships/externalLinkPath" Target="/unisercnx/informacion_cat$/Users/ORamirez/Documents/Costos%20(per&#237;odos)/2011-2012/Costos%20Reales/1%20%20COSTOS%202011-2012%20%2015112012%20(Autoguardado)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INFORMACION/ASAZGUA/Boletines%20e%20Informes/Boletin%20e%20Informe%202002-2003/Boletin/Final/Boletin%20Estadistico%20zafra%202002-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Boletin%20Estadistico%202000-2001%20TM%20Espa&#241;ol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Ramirez/Documents/Costos%20(per&#237;odos)/2011-2012/Costos%20Reales/4.%20Distribuci&#243;n%20de%20Indirectos%2011-12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ilu-my.sharepoint.com/personal/eurbina_launion_com_gt/Documents/Documentos/Zafra%2023-24/Planificaci&#243;n/ZAFRA%202024%20-%202025/PLANIFICACION/Base%20de%20planificacion%20cosecha%20%202024%20-%202025/Base%20estimado%20Edward.xlsx" TargetMode="External"/><Relationship Id="rId1" Type="http://schemas.openxmlformats.org/officeDocument/2006/relationships/externalLinkPath" Target="https://adminilu-my.sharepoint.com/personal/eurbina_launion_com_gt/Documents/Documentos/Zafra%2023-24/Planificaci&#243;n/ZAFRA%202024%20-%202025/PLANIFICACION/Base%20de%20planificacion%20cosecha%20%202024%20-%202025/Base%20estimado%20Edward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dminilu-my.sharepoint.com/personal/eurbina_launion_com_gt/Documents/Documentos/Zafra%2023-24/Planificaci&#243;n/ZAFRA%202024%20-%202025/PLANIFICACION/Base%20de%20planificacion%20cosecha%20%202024%20-%202025/ESTIMADO/6%20Base%20para%20estimado%20producci&#243;n%20ca&#241;a%20zafra%2024-25%20con%20actualizaci&#243;n%20SEPTIEMBRE.xlsx" TargetMode="External"/><Relationship Id="rId2" Type="http://schemas.microsoft.com/office/2019/04/relationships/externalLinkLongPath" Target="https://adminilu-my.sharepoint.com/personal/eurbina_launion_com_gt/Documents/Documentos/Zafra%2023-24/Planificaci&#243;n/ZAFRA%202024%20-%202025/PLANIFICACION/Base%20de%20planificacion%20cosecha%20%202024%20-%202025/ESTIMADO/6%20Base%20para%20estimado%20producci&#243;n%20ca&#241;a%20zafra%2024-25%20con%20actualizaci&#243;n%20SEPTIEMBRE.xlsx?10389971" TargetMode="External"/><Relationship Id="rId1" Type="http://schemas.openxmlformats.org/officeDocument/2006/relationships/externalLinkPath" Target="file:///10389971/6%20Base%20para%20estimado%20producci&#243;n%20ca&#241;a%20zafra%2024-25%20con%20actualizaci&#243;n%20SEPTIEMBRE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minilu-my.sharepoint.com/personal/eurbina_launion_com_gt/Documents/Documentos/Zafra%2023-24/Planificaci&#243;n/ZAFRA%202024%20-%202025/PLANIFICACION/PROVEEDORES/Actualizaci&#243;n%20fechas%20de%20corte%20Proveedores%2024-25.xlsx" TargetMode="External"/><Relationship Id="rId1" Type="http://schemas.openxmlformats.org/officeDocument/2006/relationships/externalLinkPath" Target="https://adminilu-my.sharepoint.com/personal/eurbina_launion_com_gt/Documents/Documentos/Zafra%2023-24/Planificaci&#243;n/ZAFRA%202024%20-%202025/PLANIFICACION/PROVEEDORES/Actualizaci&#243;n%20fechas%20de%20corte%20Proveedores%2024-25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dminilu-my.sharepoint.com/personal/eurbina_launion_com_gt/Documents/Documentos/Zafra%2023-24/Planificaci&#243;n/ZAFRA%202024%20-%202025/PLANIFICACION/PROVEEDORES/Estimado%20Septiembre%2024-25%20por%20finca%20y%20lote%20Autorizado%20160924.xlsx" TargetMode="External"/><Relationship Id="rId2" Type="http://schemas.microsoft.com/office/2019/04/relationships/externalLinkLongPath" Target="https://adminilu-my.sharepoint.com/personal/eurbina_launion_com_gt/Documents/Documentos/Zafra%2023-24/Planificaci&#243;n/ZAFRA%202024%20-%202025/PLANIFICACION/PROVEEDORES/Estimado%20Septiembre%2024-25%20por%20finca%20y%20lote%20Autorizado%20160924.xlsx?05D25865" TargetMode="External"/><Relationship Id="rId1" Type="http://schemas.openxmlformats.org/officeDocument/2006/relationships/externalLinkPath" Target="file:///05D25865/Estimado%20Septiembre%2024-25%20por%20finca%20y%20lote%20Autorizado%20160924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dminilu-my.sharepoint.com/personal/eurbina_launion_com_gt/Documents/Documentos/Zafra%2023-24/Planificaci&#243;n/ZAFRA%202024%20-%202025/PLANIFICACION/Base%20de%20planificacion%20cosecha%20%202024%20-%202025/Riolsa/Copia%20de%20ESTIMADO%20PRODUCCION%2024-25%20mapa%20nuevo.xlsx" TargetMode="External"/><Relationship Id="rId2" Type="http://schemas.microsoft.com/office/2019/04/relationships/externalLinkLongPath" Target="https://adminilu-my.sharepoint.com/personal/eurbina_launion_com_gt/Documents/Documentos/Zafra%2023-24/Planificaci&#243;n/ZAFRA%202024%20-%202025/PLANIFICACION/Base%20de%20planificacion%20cosecha%20%202024%20-%202025/Riolsa/Copia%20de%20ESTIMADO%20PRODUCCION%2024-25%20mapa%20nuevo.xlsx?4296E8E7" TargetMode="External"/><Relationship Id="rId1" Type="http://schemas.openxmlformats.org/officeDocument/2006/relationships/externalLinkPath" Target="file:///4296E8E7/Copia%20de%20ESTIMADO%20PRODUCCION%2024-25%20mapa%20nue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flota"/>
      <sheetName val="trabajadores"/>
      <sheetName val="personal"/>
      <sheetName val="Justificaciones"/>
      <sheetName val="COMENTARIOS"/>
      <sheetName val="RESUMEN "/>
      <sheetName val="CASH FLOW TOTAL 0708"/>
      <sheetName val="CASH FLOW COMBUSTIBLES 0708"/>
      <sheetName val="CASH FLOW TALLER 0708"/>
      <sheetName val="BONIFICACIONES"/>
      <sheetName val="201001 SUELDOS"/>
      <sheetName val="07JUL"/>
      <sheetName val="07AGO"/>
      <sheetName val="07SEP"/>
      <sheetName val="07OCT"/>
      <sheetName val="07NOV"/>
      <sheetName val="07DIC"/>
      <sheetName val="08ENE"/>
      <sheetName val="08FEB"/>
      <sheetName val="08MAR"/>
      <sheetName val="08ABR"/>
      <sheetName val="08MAY"/>
      <sheetName val="08JUN"/>
      <sheetName val="FUEL PRICE"/>
      <sheetName val="consumo fuel"/>
      <sheetName val="consumo familia"/>
      <sheetName val="OIL"/>
      <sheetName val="207003 COMBUSTIBLE"/>
      <sheetName val="207010 NEUMATICOS Y ACCESORIOS"/>
      <sheetName val="207008 HERRAMIENTA &amp;FERRETERIA"/>
      <sheetName val="207013 SOLDADURA"/>
      <sheetName val="207014 MATERIAL ELECTRICO"/>
      <sheetName val="207015 MATERIAL FERROSO"/>
      <sheetName val="207019 TRABAJOS Y REP. EXTERNAS"/>
      <sheetName val="207020.091 INSUMOS"/>
      <sheetName val="207218 SEG. IND. 214022 PROTEC."/>
      <sheetName val="205.213.214 OTROS GASTOS"/>
      <sheetName val="CASHFLOWJUL2007JUN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S"/>
      <sheetName val="Hoja2"/>
      <sheetName val="BIOSALC 191219 AL 31052020"/>
      <sheetName val="Distribucion"/>
      <sheetName val="Cuadre SAP-BIOSAL PF"/>
      <sheetName val="Cuadre SAP-BIOSALC SF"/>
      <sheetName val="Resumen Facturaciones"/>
      <sheetName val="Tabla SAP"/>
      <sheetName val="Cuadre SAP-BIOSALC SF corregido"/>
      <sheetName val=" Facturacion V0"/>
      <sheetName val=" Facturacion Tarifas"/>
      <sheetName val="Facturacion Dist Trans Fertiliz"/>
      <sheetName val="Facturacion Dist Agrocaña"/>
      <sheetName val="Hoja3"/>
      <sheetName val="Hoja1"/>
      <sheetName val="Facturacion Ajuste Inafeb"/>
      <sheetName val="Robert"/>
      <sheetName val="Resumen Facturacion"/>
      <sheetName val="Distr Trans Fertilizante"/>
      <sheetName val="Nitro Extend la encantadora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 cambios"/>
      <sheetName val="sin cambios (a la fecha) "/>
      <sheetName val="Parámetros"/>
      <sheetName val="Zafra 2020-21 (a la fecha) "/>
      <sheetName val="Contrato11"/>
      <sheetName val="Tipo de Cambio"/>
      <sheetName val="Consumo Interno"/>
      <sheetName val="Contrato16"/>
      <sheetName val="Brix"/>
      <sheetName val="Premios"/>
      <sheetName val="Aportes CAMAG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FINAMIENTO OCT 15"/>
      <sheetName val="AREAS OFICIALES 17-18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Cuadre General"/>
      <sheetName val="Vasijas OI"/>
      <sheetName val="Resumen Admon y Ventas (neto)"/>
      <sheetName val="Resumen Admon y Ventas (CopiaR)"/>
      <sheetName val="Admón"/>
      <sheetName val="Intercuentas"/>
      <sheetName val="Vasijas CeCo"/>
      <sheetName val="Administración"/>
      <sheetName val="321.8-531.2-531.4 Admon RRHH"/>
      <sheetName val="GAF2Tesorería"/>
      <sheetName val="GAF3C &amp; P"/>
      <sheetName val="GAF4Contabilidad"/>
      <sheetName val="52.30 Plan Finan"/>
      <sheetName val="321.7-52.1-52.6Admón"/>
      <sheetName val="521.1Compras"/>
      <sheetName val="5211.2BodTall"/>
      <sheetName val="5211.1-5211.5BodCenUnion"/>
      <sheetName val="5211.3BodComb"/>
      <sheetName val="5211.4BodFcas"/>
      <sheetName val="31.11-31.12-33.5-33.6-51.3 GG"/>
      <sheetName val="531.3 Com Corp"/>
      <sheetName val="52.28Soporte TI"/>
      <sheetName val="51.1 ConsAdmon"/>
      <sheetName val="51.2-51.5Auditoria"/>
      <sheetName val="51.4 Comercial Energía"/>
      <sheetName val="Grupos Admon"/>
      <sheetName val="Vta"/>
      <sheetName val="Venta"/>
      <sheetName val="411 Exp"/>
      <sheetName val="41.2 Comer"/>
      <sheetName val="41.3 PT"/>
      <sheetName val="INDICADOR I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justado"/>
      <sheetName val="Variables"/>
      <sheetName val="Anexo"/>
      <sheetName val="Escenarios (datos)"/>
      <sheetName val="Conciliacion unidades"/>
      <sheetName val="Cuadro Ventas Proyectadas"/>
      <sheetName val="Contratos Exp"/>
      <sheetName val="Inte. ISR"/>
      <sheetName val="Ingresos Presupuestados"/>
      <sheetName val="Ingresos Presupuestados (acum)"/>
      <sheetName val="Ingresos"/>
      <sheetName val="Ingresos Off"/>
      <sheetName val="Unidades Prom"/>
      <sheetName val="Gastos off"/>
      <sheetName val="Gastos ejecutados"/>
      <sheetName val="resumen Gastos"/>
      <sheetName val="Ajustes Financieros"/>
      <sheetName val="Cuadre gts. presup"/>
      <sheetName val="InsumosEjecucion"/>
      <sheetName val="Gerencia Agricola11-12"/>
      <sheetName val="Fábrica Rep Jul-Oct11"/>
      <sheetName val="Fábrica Rep May-Jun12"/>
      <sheetName val="Total Fabrica Reparación"/>
      <sheetName val="Fábrica Zafra"/>
      <sheetName val="Generación Rep Jul-Oct11"/>
      <sheetName val="Generación Rep May-Jun12"/>
      <sheetName val="Total Generación Reparación"/>
      <sheetName val="Generación zafra"/>
      <sheetName val="Caña comprada"/>
      <sheetName val="Servicios apoyo"/>
      <sheetName val="Ventas"/>
      <sheetName val="Administracion"/>
      <sheetName val="Off shore"/>
      <sheetName val="Combustibles"/>
      <sheetName val="Variación Inv."/>
      <sheetName val="HSBC"/>
      <sheetName val="HSBC $10 m"/>
      <sheetName val="TC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Ingresos Azucar"/>
      <sheetName val="Melaza"/>
      <sheetName val="Energia"/>
      <sheetName val="Otros"/>
      <sheetName val="Eje Ventas ILU"/>
      <sheetName val="Ppto Ventas ILU (V2)"/>
      <sheetName val="Ppto Ventas ILU (V1)"/>
      <sheetName val="Ppto Ventas ILU (V0)"/>
      <sheetName val="1er LE"/>
      <sheetName val="2do LE"/>
      <sheetName val="Piedra mensualiz Otros"/>
      <sheetName val="Actualiz mensualiz Otros"/>
      <sheetName val="Otros LE 2 mensualiz"/>
      <sheetName val="Contrib. segmentos mes"/>
      <sheetName val="Contrib. segmentos mes acum"/>
      <sheetName val="Contrib. segmentos anual"/>
      <sheetName val="Contrib. sub-segmentos mes"/>
      <sheetName val="Contrib. sub-segmentos acum"/>
      <sheetName val="Costos"/>
      <sheetName val="Produccion piedra"/>
      <sheetName val="Costo Energia LE"/>
      <sheetName val="Resumen 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uadro 6-A"/>
      <sheetName val="Cuadro 6-G"/>
      <sheetName val="Cuadro 10"/>
      <sheetName val="Comparativo"/>
      <sheetName val="Bodegas"/>
      <sheetName val="Help"/>
      <sheetName val="Datos"/>
      <sheetName val="Macros"/>
      <sheetName val="1412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amort ptmo"/>
      <sheetName val="CUADRO INFLACION MODIFICADO"/>
      <sheetName val="monomicos"/>
      <sheetName val="Hoja1"/>
      <sheetName val="Modelo (3)"/>
      <sheetName val="Modelo (2)"/>
      <sheetName val="Modelo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Premisas-Resultados"/>
      <sheetName val="Gráficas-Inversionistas"/>
      <sheetName val="Sheet1"/>
      <sheetName val="Calculos"/>
      <sheetName val="Análisis del Escenario"/>
      <sheetName val="GrafoProbVPN"/>
      <sheetName val="GrafoRiesgo"/>
      <sheetName val="GrafoProbIRR"/>
      <sheetName val="Simulación de MonteCarlo"/>
      <sheetName val="Análisis de Riesgo"/>
      <sheetName val="Descripción de variables"/>
      <sheetName val="Macro Build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 cambios"/>
      <sheetName val="sin cambios (a la fecha) "/>
      <sheetName val="Parámetros"/>
      <sheetName val="1"/>
      <sheetName val="Contrato11"/>
      <sheetName val="Tipo de Cambio"/>
      <sheetName val="Consumo Interno"/>
      <sheetName val="Contrato16"/>
      <sheetName val="Brix"/>
      <sheetName val="Premios"/>
      <sheetName val="Aportes CAMAG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APS"/>
      <sheetName val="Hoja1"/>
      <sheetName val="DETALLE CORTEZAL"/>
      <sheetName val="Hoja2"/>
      <sheetName val="Hoja3"/>
      <sheetName val="TABLA SAP"/>
      <sheetName val="TABLA BIOSALC"/>
      <sheetName val="CUADRE SAP VRS BIOSALC"/>
      <sheetName val="Primer Facturacion V1"/>
      <sheetName val="Primer Facturacion V1 Con T mod"/>
      <sheetName val="Primer Facturacion V1 Con Tarif"/>
      <sheetName val="SIG"/>
      <sheetName val="Base Biolsac del 030619 al 0812"/>
      <sheetName val="detalle integra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ido"/>
      <sheetName val="Variables"/>
      <sheetName val="Dep Financieras"/>
      <sheetName val="Dep Financieras (Costo)"/>
      <sheetName val="Dep Fiscal"/>
      <sheetName val="Impuestos"/>
      <sheetName val="Variables a monitorear"/>
      <sheetName val="Criterios Utilizados"/>
      <sheetName val="Int Fin"/>
      <sheetName val="aps SAP"/>
      <sheetName val="Inv Inicial 010719"/>
      <sheetName val="Resumen Costo de Venta (GTQ)"/>
      <sheetName val="cpyv"/>
      <sheetName val="Resumen Costo de Venta (GTQ)2"/>
      <sheetName val="cpyv (2)"/>
      <sheetName val="Resumen Costo de Venta (GTQ (2)"/>
      <sheetName val="Resumen Costo de Venta (GTQ)-2"/>
      <sheetName val="cpyv-2"/>
      <sheetName val="Premisas de Producción"/>
      <sheetName val="Premisas de Producción (2)"/>
      <sheetName val="Resumen Fijaciones"/>
      <sheetName val="Ventas Azúcar Mundial Esc 1"/>
      <sheetName val="Ventas Azúcar Mundial Esc 2"/>
      <sheetName val="Ventas Azúcar Mundial Esc 3"/>
      <sheetName val="datos ER mes"/>
      <sheetName val="Ventas Azúcar Mundial Esc 4"/>
      <sheetName val="Ventas Azúcar Mundial Esc 4-2"/>
      <sheetName val="cpyv_Fin"/>
      <sheetName val="cpyv_Fin_2"/>
      <sheetName val="Comp Indicadores"/>
      <sheetName val="Comp Indicadores - sin GtsCOVID"/>
      <sheetName val="subProd"/>
      <sheetName val="&gt; Costo x Area"/>
      <sheetName val="Comparativo Indicadores"/>
      <sheetName val="Indicador Ppto x Area"/>
      <sheetName val="META"/>
      <sheetName val="&gt; Costo x Proceso"/>
      <sheetName val="ER"/>
      <sheetName val="Ppto Ventas GTQ"/>
      <sheetName val="Ppto Ventas US$"/>
      <sheetName val="Otros Ingresos (GTQ)"/>
      <sheetName val="Otros Ingresos (US$)"/>
      <sheetName val="Ingresos (Resumen)"/>
      <sheetName val="Ingresos (Resumen)-2"/>
      <sheetName val="GNF01"/>
      <sheetName val="GNF  (xNeg)"/>
      <sheetName val="GNF02"/>
      <sheetName val="análisis sensibilidad 1"/>
      <sheetName val="GNF2"/>
      <sheetName val="GNF2 (2)"/>
      <sheetName val="Explic. Var  1"/>
      <sheetName val="Comp x Area US$ A"/>
      <sheetName val="Comp x Area GTQ"/>
      <sheetName val="Explic. Var  1.2 (por tc)"/>
      <sheetName val="Explic. Var  2"/>
      <sheetName val="Explic. Var -3"/>
      <sheetName val="análisis sensibilidad 2"/>
      <sheetName val="análisis sensibilidad 3"/>
      <sheetName val="Cuadre x Rubro"/>
      <sheetName val="graf gral"/>
      <sheetName val="graf otros"/>
      <sheetName val="Ger Agrícola US$"/>
      <sheetName val="Ger Agrícola GTQ"/>
      <sheetName val="ga"/>
      <sheetName val="Ger Industrial GTQ"/>
      <sheetName val="gi"/>
      <sheetName val="Ger Comer Ener US$"/>
      <sheetName val="Ger Comer Ener GTQ"/>
      <sheetName val="energt"/>
      <sheetName val="Ger Adm Fin Otros US$"/>
      <sheetName val="Ger Adm Fin Otros GTQ"/>
      <sheetName val="gcgaf"/>
      <sheetName val="PRESUPUESTO DE CAÑA 19-20"/>
      <sheetName val="td Costo Caña"/>
      <sheetName val="Hoja1"/>
      <sheetName val="Caña 2020-21 Prod"/>
      <sheetName val="Caña 2020-21 Prod CV"/>
      <sheetName val="Premio Caña 2019-20 Prod"/>
      <sheetName val="Zafra 2018-19 (a la fecha) "/>
      <sheetName val="Justificación GTQ"/>
      <sheetName val="CO015"/>
      <sheetName val="Hoja2"/>
      <sheetName val="Premio Caña 2019-20 CV"/>
      <sheetName val="PyA 1819"/>
      <sheetName val="Asazgua"/>
      <sheetName val="Ger Adm Fin US$"/>
      <sheetName val="1"/>
      <sheetName val="Contrato11"/>
      <sheetName val="Ger Adm Fin GTQ"/>
      <sheetName val="gafgt"/>
      <sheetName val="Ger RRHH US$"/>
      <sheetName val="Ger RRHH GTQ"/>
      <sheetName val="grrhhgt"/>
      <sheetName val="Ger Comer Az Otros US$"/>
      <sheetName val="Ger Comerc Az US$"/>
      <sheetName val="Ger Comerc Az GTQ"/>
      <sheetName val="gcagt"/>
      <sheetName val="Ger TI US$"/>
      <sheetName val="Ger TI GTQ"/>
      <sheetName val="tigt"/>
      <sheetName val="Ger Calidad US$"/>
      <sheetName val="Ger Calidad GTQ"/>
      <sheetName val="gcgt"/>
      <sheetName val="Ger General y Consejo US$"/>
      <sheetName val="Ger General y Consejo GTQ"/>
      <sheetName val="Ger General Gremiales"/>
      <sheetName val="Compras y Suministros  GTQ"/>
      <sheetName val="gggt"/>
      <sheetName val="Auditoría US$"/>
      <sheetName val="Auditoría GTQ"/>
      <sheetName val="auditgt"/>
      <sheetName val="Estadística Producción"/>
      <sheetName val="Gráficas Estadística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/>
      <sheetData sheetId="23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_ALR_2 52CP"/>
      <sheetName val="Datos"/>
      <sheetName val="Comp Unitarios 5 Años"/>
      <sheetName val="Datos(2)"/>
      <sheetName val="Comparativo Indicadores"/>
      <sheetName val="96  Pol"/>
      <sheetName val="gráfica Costo"/>
      <sheetName val="gráfica Costo (2)"/>
      <sheetName val="gráfica Costo (3)"/>
      <sheetName val="McKinsey Detalle 1819"/>
      <sheetName val="McKinsey Detalle 1819 96 Pol"/>
      <sheetName val="Cálculo MKinsey"/>
      <sheetName val="Cálculo MKinsey (2)"/>
      <sheetName val="Cálculo MKinsey (3)"/>
      <sheetName val="Comp Unitarios 1819 - aps"/>
      <sheetName val="Detalle McKinsey 1819 -aps"/>
      <sheetName val="gts de venta"/>
      <sheetName val="Detalle McKinsey 1819-aps 96Pol"/>
      <sheetName val="Prod x Calidad"/>
      <sheetName val="General"/>
      <sheetName val="General Dic-14 (Unión)"/>
      <sheetName val="Apoyo Dic-14 (Unión)"/>
      <sheetName val="APS"/>
      <sheetName val="APS Tarifa"/>
      <sheetName val="Semilla"/>
      <sheetName val="Z_ALR_2 CP110"/>
      <sheetName val="AGR"/>
      <sheetName val="132001 Biológicos"/>
      <sheetName val="Costo Azucar y Energia"/>
      <sheetName val="Anexo 8 Costo de Ventas"/>
      <sheetName val="GNF"/>
      <sheetName val="Consolidado Principal  Ut Neta"/>
      <sheetName val="Consolidado Principal GNF"/>
      <sheetName val="Consolidado Principal GNF (A)"/>
      <sheetName val="Consolidado Principal GNF ( (2"/>
      <sheetName val="Ventas GTQ"/>
      <sheetName val="Ventas US$"/>
      <sheetName val="Otras Ventas, Otros Ing y Gts"/>
      <sheetName val="Serv Apoyo"/>
      <sheetName val="Deprec. Financieras"/>
      <sheetName val="Serv Apoyo (Cezar Faiad)"/>
      <sheetName val="Dep. Financieras (Cezar Faiad)"/>
      <sheetName val="Caña 132000"/>
      <sheetName val="Apoyo Caña"/>
      <sheetName val="Detalle APS"/>
      <sheetName val="INDUSTRIAL TOTAL"/>
      <sheetName val="ZCECO_PEP 2AC"/>
      <sheetName val="Caña 133000"/>
      <sheetName val="Administradas Miles"/>
      <sheetName val="Cultivo"/>
      <sheetName val="Propias Miles"/>
      <sheetName val="Arrend. Miles"/>
      <sheetName val="Segundos Miles"/>
      <sheetName val="Admin"/>
      <sheetName val="Seg"/>
      <sheetName val="Resumen Costos Agrícolas"/>
      <sheetName val="Int. Costo Azúcar"/>
      <sheetName val="Azúcar 132100"/>
      <sheetName val="Apoyo Azúcar"/>
      <sheetName val="23.1"/>
      <sheetName val="591101 Ind"/>
      <sheetName val="23.2"/>
      <sheetName val="59 Planillas"/>
      <sheetName val="ZCECO_PEP 2AR"/>
      <sheetName val="Costo Fábrica"/>
      <sheetName val="Costo Fábrica (2)"/>
      <sheetName val="SAP Industrial"/>
      <sheetName val="Costo Prod. Azúcar (contable)"/>
      <sheetName val="Costo Prod. Azúcar"/>
      <sheetName val="Costo Prod. Azúcar (fin)"/>
      <sheetName val="Resultado Fábrica"/>
      <sheetName val="gráfica McKinsey"/>
      <sheetName val="McKinsey (2) 1819"/>
      <sheetName val="Refino 132200"/>
      <sheetName val="Apoyo Refino"/>
      <sheetName val="2993_2612-423"/>
      <sheetName val="Costo Refinería"/>
      <sheetName val="Domo"/>
      <sheetName val="Costo Prod.Refinería (contable)"/>
      <sheetName val="Costo Prod. Refinería"/>
      <sheetName val="Resultado Refinería"/>
      <sheetName val="Saborizada"/>
      <sheetName val="Costo Prod. Saborizada"/>
      <sheetName val="Panela  PP"/>
      <sheetName val="ZCECO_PEP 2CG"/>
      <sheetName val="Costo Prod. Panela"/>
      <sheetName val="Energía 132300"/>
      <sheetName val="Apoyo Energía"/>
      <sheetName val="Z_ALR_2CP120"/>
      <sheetName val="Serv Apoyo Caña"/>
      <sheetName val="Serv Apoyo Azúcar"/>
      <sheetName val="Serv Apoyo Refino"/>
      <sheetName val="Serv Apoyo Energía"/>
      <sheetName val="590901"/>
      <sheetName val="590902"/>
      <sheetName val="590903"/>
      <sheetName val="591101 OC"/>
      <sheetName val="590405"/>
      <sheetName val="591101 OC Apoyo"/>
      <sheetName val="591302"/>
      <sheetName val="591304"/>
      <sheetName val="591304 A"/>
      <sheetName val="591304 A2"/>
      <sheetName val="591304 A3"/>
      <sheetName val="591305"/>
      <sheetName val="591305 A"/>
      <sheetName val="591305 A2"/>
      <sheetName val="591306"/>
      <sheetName val="591307"/>
      <sheetName val="591307 A"/>
      <sheetName val="591307 A2"/>
      <sheetName val="591307 A3"/>
      <sheetName val="591307 A4"/>
      <sheetName val="591308"/>
      <sheetName val="591309"/>
      <sheetName val="591310"/>
      <sheetName val="591311"/>
      <sheetName val="591312"/>
      <sheetName val="590430"/>
      <sheetName val="591313"/>
      <sheetName val="Hoja1"/>
      <sheetName val="Costo Fab Energía"/>
      <sheetName val="Costo Prod. Energía"/>
      <sheetName val="Resultado Energía"/>
      <sheetName val="Resumen Integración"/>
      <sheetName val="Gastos de Operación Combinado"/>
      <sheetName val="Respald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amort ptmo"/>
      <sheetName val="CUADRO INFLACION MODIFICADO"/>
      <sheetName val="monomicos"/>
      <sheetName val="Hoja1"/>
      <sheetName val="Modelo (2)"/>
      <sheetName val="Modelo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Premisas-Resultados"/>
      <sheetName val="Gráficas-Inversionistas"/>
      <sheetName val="Sheet1"/>
      <sheetName val="Calculos"/>
      <sheetName val="Análisis del Escenario"/>
      <sheetName val="GrafoProbVPN"/>
      <sheetName val="GrafoRiesgo"/>
      <sheetName val="GrafoProbIRR"/>
      <sheetName val="Simulación de MonteCarlo"/>
      <sheetName val="Análisis de Riesgo"/>
      <sheetName val="Descripción de variables"/>
      <sheetName val="Macro Building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 cambios"/>
      <sheetName val="sin cambios (a la fecha) "/>
      <sheetName val="Parámetros"/>
      <sheetName val="Zafra 2021-22 (a la fecha) "/>
      <sheetName val="Tipo de Cambio"/>
      <sheetName val="Consumo Interno"/>
      <sheetName val="Contrato11"/>
      <sheetName val="Contrato16"/>
      <sheetName val="Brix"/>
      <sheetName val="Premios"/>
      <sheetName val="Aportes CAMAGRO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CIO Q166.7909"/>
      <sheetName val="PREMIOS 1415"/>
      <sheetName val="Est Zafra 2015-16"/>
      <sheetName val="rptQuincenaAsigAzucar"/>
      <sheetName val="data"/>
      <sheetName val="PRECIO Q140.00"/>
      <sheetName val="CO0015"/>
      <sheetName val="CO0015 (carga nueva)"/>
      <sheetName val="chana1223"/>
      <sheetName val="chana1223 (2)"/>
      <sheetName val="Suplemento"/>
      <sheetName val="Devolución"/>
      <sheetName val="Gely 26.01.20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Información Dólares"/>
      <sheetName val="Revenue"/>
      <sheetName val="Revenue (2)"/>
      <sheetName val="Conciliación BU"/>
      <sheetName val="McKinsey Transf (Dep Fiscal)"/>
      <sheetName val="McKinsey Transf (DepFin)"/>
      <sheetName val="gts de venta (2)"/>
      <sheetName val="gts de venta"/>
      <sheetName val="Costo Prod y Vta"/>
      <sheetName val="unitarios"/>
      <sheetName val="McKinsey Transf (DepFin)-Refino"/>
      <sheetName val="anexo indirectos"/>
      <sheetName val="anexo admón"/>
      <sheetName val="% Dist Admón"/>
      <sheetName val="Assets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_ALR_2 52CP"/>
      <sheetName val="Datos"/>
      <sheetName val="Comp Unitarios 5 Años"/>
      <sheetName val="McKinsey Detalle 1819"/>
      <sheetName val="McKinsey Detalle 1819 96 Pol"/>
      <sheetName val="Cálculo MKinsey"/>
      <sheetName val="Comp Unitarios 1819 - aps"/>
      <sheetName val="Detalle McKinsey 1819 -aps"/>
      <sheetName val="gts de venta"/>
      <sheetName val="Detalle McKinsey 1819-aps 96Pol"/>
      <sheetName val="Prod x Calidad"/>
      <sheetName val="General"/>
      <sheetName val="General Dic-14 (Unión)"/>
      <sheetName val="Apoyo Dic-14 (Unión)"/>
      <sheetName val="APS"/>
      <sheetName val="APS Tarifa"/>
      <sheetName val="Semilla"/>
      <sheetName val="Z_ALR_2 CP110"/>
      <sheetName val="AGR"/>
      <sheetName val="132001 Biológicos"/>
      <sheetName val="Costo Azucar y Energia"/>
      <sheetName val="Anexo 8 Costo de Ventas"/>
      <sheetName val="GNF"/>
      <sheetName val="Consolidado Principal  Ut Neta"/>
      <sheetName val="Consolidado Principal GNF"/>
      <sheetName val="Consolidado Principal GNF (A)"/>
      <sheetName val="Consolidado Principal GNF ( (2"/>
      <sheetName val="Ventas GTQ"/>
      <sheetName val="Ventas US$"/>
      <sheetName val="Otras Ventas, Otros Ing y Gts"/>
      <sheetName val="Serv Apoyo"/>
      <sheetName val="Deprec. Financieras"/>
      <sheetName val="Caña 132000"/>
      <sheetName val="Apoyo Caña"/>
      <sheetName val="Detalle APS"/>
      <sheetName val="INDUSTRIAL TOTAL"/>
      <sheetName val="ZCECO_PEP 2AC"/>
      <sheetName val="Caña 133000"/>
      <sheetName val="Administradas Miles"/>
      <sheetName val="Cultivo"/>
      <sheetName val="Propias Miles"/>
      <sheetName val="Arrend. Miles"/>
      <sheetName val="Segundos Miles"/>
      <sheetName val="Admin"/>
      <sheetName val="Seg"/>
      <sheetName val="Resumen Costos Agrícolas"/>
      <sheetName val="Int. Costo Azúcar"/>
      <sheetName val="Azúcar 132100"/>
      <sheetName val="Apoyo Azúcar"/>
      <sheetName val="23.1"/>
      <sheetName val="591101 Ind"/>
      <sheetName val="23.2"/>
      <sheetName val="59 Planillas"/>
      <sheetName val="ZCECO_PEP 2AR"/>
      <sheetName val="Costo Fábrica"/>
      <sheetName val="Costo Prod. Azúcar (contable)"/>
      <sheetName val="Costo Prod. Azúcar"/>
      <sheetName val="Costo Prod. Azúcar (fin)"/>
      <sheetName val="Resultado Fábrica"/>
      <sheetName val="gráfica McKinsey"/>
      <sheetName val="McKinsey (2) 1819"/>
      <sheetName val="Refino 132200"/>
      <sheetName val="Apoyo Refino"/>
      <sheetName val="2993_2612-423"/>
      <sheetName val="Costo Refinería"/>
      <sheetName val="Costo Prod.Refinería (contable)"/>
      <sheetName val="Costo Prod. Refinería"/>
      <sheetName val="Resultado Refinería"/>
      <sheetName val="Saborizada"/>
      <sheetName val="Costo Prod. Saborizada"/>
      <sheetName val="Panela  PP"/>
      <sheetName val="ZCECO_PEP 2CG"/>
      <sheetName val="Costo Prod. Panela"/>
      <sheetName val="Energía 132300"/>
      <sheetName val="Apoyo Energía"/>
      <sheetName val="Z_ALR_2CP120"/>
      <sheetName val="Serv Apoyo Caña"/>
      <sheetName val="Serv Apoyo Azúcar"/>
      <sheetName val="Serv Apoyo Refino"/>
      <sheetName val="Serv Apoyo Energía"/>
      <sheetName val="590901"/>
      <sheetName val="590902"/>
      <sheetName val="590903"/>
      <sheetName val="591101 OC"/>
      <sheetName val="590405"/>
      <sheetName val="591101 OC Apoyo"/>
      <sheetName val="591302"/>
      <sheetName val="591304"/>
      <sheetName val="591304 A"/>
      <sheetName val="591304 A2"/>
      <sheetName val="591304 A3"/>
      <sheetName val="591305"/>
      <sheetName val="591305 A"/>
      <sheetName val="591305 A2"/>
      <sheetName val="591306"/>
      <sheetName val="591307"/>
      <sheetName val="591307 A"/>
      <sheetName val="591307 A2"/>
      <sheetName val="591307 A3"/>
      <sheetName val="591307 A4"/>
      <sheetName val="591308"/>
      <sheetName val="591309"/>
      <sheetName val="591310"/>
      <sheetName val="591311"/>
      <sheetName val="591312"/>
      <sheetName val="590430"/>
      <sheetName val="591313"/>
      <sheetName val="Hoja1"/>
      <sheetName val="SAP Industrial"/>
      <sheetName val="Costo Fab Energía"/>
      <sheetName val="Costo Prod. Energía"/>
      <sheetName val="Resultado Energía"/>
      <sheetName val="Gastos de Operación Combinado"/>
      <sheetName val="Respal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ca"/>
      <sheetName val="BASE COORDINADORES"/>
      <sheetName val="Fincas"/>
      <sheetName val="Tabla para insumos"/>
      <sheetName val="Cuadre BIOSALC SAP"/>
      <sheetName val="Primer Facturacion V1"/>
      <sheetName val="Primer Facturacion V1 Con Tarif"/>
      <sheetName val="Biosalc 0306 al 031119"/>
      <sheetName val="DETALLE DISTRIBUCION FINCA"/>
      <sheetName val="Tabla SAP del 0306 al 0812 RUBR"/>
      <sheetName val="SAP  DEL 030619 AL 081219"/>
      <sheetName val="Rodenticida"/>
      <sheetName val="Tarifa SIG"/>
      <sheetName val="APS"/>
      <sheetName val="APLICACIONES AEREAS"/>
      <sheetName val="Cu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UPOS SIMILAR MANEJO 16-17"/>
      <sheetName val="GRUPOS SIMILAR MANEJO 17-18"/>
      <sheetName val="GRUPOS ACTUALIZADO 17-18 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jec. Ing. Oct-13"/>
      <sheetName val="EGRESOS 2012(RESUMEN)"/>
      <sheetName val="Ejec.Egre.Oct-12 (DETALLE)"/>
      <sheetName val="Ing.Proy.nov y dic 12"/>
      <sheetName val="Ejec. Ing. Proy. Dic-12"/>
      <sheetName val="Transf. 2012"/>
      <sheetName val="RES. EGRESOS PROY. 2012"/>
      <sheetName val="Ejec. Egresos Proy. Dic-12"/>
      <sheetName val="Flujo Caja proyectado dic. 2012"/>
      <sheetName val="Flujo  Proy. Resúmen 2012"/>
      <sheetName val="VENTAS PROYECTADAS DISTRIBUIDOR"/>
      <sheetName val="AJUSTE ESTIMADO ANUAL 2012 "/>
      <sheetName val="aportes Distribuidoras 2013"/>
      <sheetName val="Comparación Aportes 2012-2013"/>
      <sheetName val="Resumen  aportes X EE 2013"/>
      <sheetName val="INTEGRACION INGRESOS 2013"/>
      <sheetName val="Comprometido 2013"/>
      <sheetName val="INFLACION 2012"/>
      <sheetName val="DRC-PROYECTOS"/>
      <sheetName val="MERCADO-PROYECTOS"/>
      <sheetName val="TARIFAS-PROYECTOS"/>
      <sheetName val="PROYECTOS ESTRATEGICOS"/>
      <sheetName val="Proyectos GG"/>
      <sheetName val="Egresos 2010-2011"/>
      <sheetName val="Grupo 0"/>
      <sheetName val="Grupo 1"/>
      <sheetName val="Grupo 2"/>
      <sheetName val="Grupo 3"/>
      <sheetName val="Grupo 4"/>
      <sheetName val="pto-2013 con proyectos"/>
      <sheetName val="PUBLICACION "/>
      <sheetName val="Flujo Efectivo 2013"/>
      <sheetName val="Flujo Resúmen 2013"/>
      <sheetName val="kWh"/>
      <sheetName val="Base Legal Presupuesto"/>
      <sheetName val="Presupuestos 2002 al 2012"/>
      <sheetName val="Graficas Ingreos 2002-2012"/>
      <sheetName val="Graficas Egresos 2002-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ancias"/>
      <sheetName val="BD UTILIDAD PONDERADA"/>
      <sheetName val="GRAF UTILIDAD PONDERADA"/>
      <sheetName val="Chart1"/>
      <sheetName val="DIAPOSITIVA"/>
      <sheetName val="resumen ord menos renov"/>
      <sheetName val="Lab"/>
      <sheetName val="INTER Magdalena"/>
      <sheetName val="INTER Pataleon"/>
      <sheetName val="INTER Santa Ana"/>
      <sheetName val="Intercambios"/>
      <sheetName val="Sheet1"/>
      <sheetName val="Caña01"/>
      <sheetName val="Seguimiento de Cosecha"/>
      <sheetName val="Caña"/>
      <sheetName val="Costo Fincas (Comp)"/>
      <sheetName val="Administ."/>
      <sheetName val="AdmMiles"/>
      <sheetName val="Propias"/>
      <sheetName val="PropMiles"/>
      <sheetName val="Arrendadas"/>
      <sheetName val="ArrendMiles"/>
      <sheetName val="Nvas"/>
      <sheetName val="NvasMiles"/>
      <sheetName val="Nvas-todas"/>
      <sheetName val="ResNuevas"/>
      <sheetName val="Adm+nvas"/>
      <sheetName val="Adm+nvasMiles"/>
      <sheetName val="2 Tarros"/>
      <sheetName val="4 Margaritas"/>
      <sheetName val="5 Tehuan."/>
      <sheetName val="6 San Francisco"/>
      <sheetName val="8 Belen"/>
      <sheetName val="9 Cristobal 1"/>
      <sheetName val="10 Carrizal"/>
      <sheetName val="13 Tigre"/>
      <sheetName val="17 Monte Alegre"/>
      <sheetName val="18 La Perla LU"/>
      <sheetName val="19 La Coqueta"/>
      <sheetName val="25 Solola"/>
      <sheetName val="29 Virginia"/>
      <sheetName val="30 El Ideal"/>
      <sheetName val="40 Sta. Clara"/>
      <sheetName val="56 El Nac."/>
      <sheetName val="59 Sn Nicolas de Malaga"/>
      <sheetName val="64 Irlanda"/>
      <sheetName val="65 Puyumate"/>
      <sheetName val="68 Sn Miguel Mapan"/>
      <sheetName val="3 Las Palmas"/>
      <sheetName val="7 Floresta"/>
      <sheetName val="11 Guanipa"/>
      <sheetName val="15 Refugio Viejo"/>
      <sheetName val="16 Cristobal II"/>
      <sheetName val="20 Buenos Aires"/>
      <sheetName val="21 Jabali"/>
      <sheetName val="22 San Juan El Socorro"/>
      <sheetName val="23 Mangales Mapan"/>
      <sheetName val="24 Marinala"/>
      <sheetName val="26 Santa Ricarda"/>
      <sheetName val="27 La Montañeza"/>
      <sheetName val="28 La Pelota"/>
      <sheetName val="31 Rio Azul"/>
      <sheetName val="32 Parcs.Nva Conc"/>
      <sheetName val="33 San Carlos 1"/>
      <sheetName val="34 San Luis"/>
      <sheetName val="35 San Carlos II"/>
      <sheetName val="36 La Confianza"/>
      <sheetName val="37 Nuevo Mundo"/>
      <sheetName val="38 Peralta"/>
      <sheetName val="39 La Unión Cajon"/>
      <sheetName val="51 Sta Elena Mapan"/>
      <sheetName val="52 San Francisco Mapan"/>
      <sheetName val="53 La Esperanza"/>
      <sheetName val="57 La Alegria"/>
      <sheetName val="58 Manacales"/>
      <sheetName val="60 Refugio Nuevo"/>
      <sheetName val="61 Jabali II"/>
      <sheetName val="62 Rancho Las Margaritas"/>
      <sheetName val="66 Totonicapan"/>
      <sheetName val="67 Jabalí III"/>
      <sheetName val="69 El Tigre Puertas"/>
      <sheetName val="Res.Costo x Ingenio"/>
      <sheetName val="70 El Recuerdo Mapan"/>
      <sheetName val="71 San Jose Buenavista"/>
      <sheetName val="73 La Sierra"/>
      <sheetName val="Resumen Utilidades"/>
      <sheetName val="Utilidades mas a menos"/>
      <sheetName val="Resumen + -"/>
      <sheetName val="Resumen Utili con Siembras"/>
      <sheetName val="Utilidad (Con Siembra) mas a me"/>
      <sheetName val="Costos Fcas con Siembra"/>
      <sheetName val="IngMaq"/>
      <sheetName val="Detalle Fincas"/>
      <sheetName val="Costo Fincas"/>
      <sheetName val="Resumen Utilidades (Ing Pref)"/>
      <sheetName val="Resumen + - (Ing Pref)"/>
      <sheetName val="Costo Fincas (Ing Pref)"/>
      <sheetName val="Costo Fincas (I&amp;C Marg)"/>
      <sheetName val="Detalle Fincas (tecbasa 25.50)"/>
      <sheetName val="caña comprada"/>
      <sheetName val="Criterios Marginal"/>
      <sheetName val="Siembra"/>
      <sheetName val="Resumen Utilidades CM"/>
      <sheetName val="Utilidad mas a menos (marginal)"/>
      <sheetName val="Resumen Util Marg - nvas"/>
      <sheetName val="Utilidad Marg de + - nvas"/>
      <sheetName val="Utilidad Marginal (menos nvas)"/>
      <sheetName val="bases ing marginal (menos nvas)"/>
      <sheetName val="Costo Marginal"/>
      <sheetName val="bases ingreso marginal"/>
      <sheetName val="base ingreso marginal2"/>
      <sheetName val="Resumen Utilidad CM2"/>
      <sheetName val="Utilidad mas a menos (marg 2)"/>
      <sheetName val="Costo Marginal (ToAdm)"/>
      <sheetName val="Detalle Cultivo"/>
      <sheetName val="COSECHA"/>
      <sheetName val="Histórico 5 años"/>
      <sheetName val="Resumen Histórico Costos 05-08"/>
      <sheetName val="Análisis Incremento %"/>
      <sheetName val="Historico por Finca"/>
      <sheetName val="Costo Ingenios (comp)"/>
      <sheetName val="Cultivo &gt;"/>
      <sheetName val="C.A.T.&gt;"/>
      <sheetName val="Cultivo (OI)"/>
      <sheetName val="C.A.T. (OI)"/>
      <sheetName val="Cecos"/>
      <sheetName val="Cuadre General (2)"/>
      <sheetName val="Cos Indirectos"/>
      <sheetName val="Consolidado&gt;"/>
      <sheetName val="Cuadre Gral"/>
      <sheetName val="SAP &gt;"/>
      <sheetName val="Facturación"/>
      <sheetName val="Arrendamientos &gt;"/>
      <sheetName val="Mascalate"/>
      <sheetName val="Maq Otras Areas"/>
      <sheetName val="Detalle Indirectos&gt;"/>
      <sheetName val="Indirectos &gt;"/>
      <sheetName val="Campamento &gt;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 1"/>
      <sheetName val="1718"/>
      <sheetName val="D1528"/>
      <sheetName val="1528"/>
      <sheetName val="D1628"/>
      <sheetName val="1628"/>
      <sheetName val="D1732"/>
      <sheetName val="1732"/>
      <sheetName val="REQUERIMIENTOS"/>
      <sheetName val="DCONSOLIDADO"/>
      <sheetName val="CONSOLIDADO"/>
      <sheetName val="DRIVERS"/>
      <sheetName val="DNOMINA (2)"/>
      <sheetName val="DNOMINA"/>
      <sheetName val="NOMINA"/>
      <sheetName val="McKinsey (sin refinería)"/>
      <sheetName val="McKinsey"/>
      <sheetName val="1819V1"/>
      <sheetName val="McKinsey (sin refinería) 1819"/>
      <sheetName val="McKinsey (2) 18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C"/>
      <sheetName val="AZUCAR"/>
      <sheetName val="MELAZA"/>
      <sheetName val="ENERGIA"/>
      <sheetName val="OTROS FACTURACION"/>
      <sheetName val="OTROS INGRESOS"/>
      <sheetName val="INTERCUENTAS"/>
      <sheetName val="AZUCAR (ACUM)"/>
      <sheetName val="MELAZA (ACUM)"/>
      <sheetName val="ENERGIA (ACUM)"/>
      <sheetName val="OTROS FAC (ACUM)"/>
      <sheetName val="OTROS INGRESOS (ACUM)"/>
      <sheetName val="cuadre ing acum"/>
      <sheetName val="Pegar"/>
      <sheetName val="Pegar Dic"/>
      <sheetName val="INTERCUENTAS (ACUM)"/>
      <sheetName val="REsumen de Ingresos Acum."/>
      <sheetName val="Unidades Pr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consolidado presentacion"/>
      <sheetName val="IMPUESTOS"/>
      <sheetName val="IMPUESTOS (2)"/>
      <sheetName val="CONSOLIDADO"/>
      <sheetName val="escenario 1"/>
      <sheetName val="escenario 2"/>
      <sheetName val="escenario 3"/>
      <sheetName val="DATOS DE ESENARIO"/>
      <sheetName val="CONSOLIDADO A"/>
      <sheetName val="CONSOLIDADO A (US$)"/>
      <sheetName val="prueba global gts"/>
      <sheetName val="anexo prueba global"/>
      <sheetName val="Cuadre General"/>
      <sheetName val="otros ingresos"/>
      <sheetName val="servicios de campo"/>
      <sheetName val="gts off"/>
      <sheetName val="Facturación"/>
      <sheetName val="Hoja1"/>
      <sheetName val="inventario de azucar"/>
      <sheetName val="precio de equilibrio caña"/>
      <sheetName val=" rendimiento de equilibrio caña"/>
      <sheetName val="FINCAS PROPIAS"/>
      <sheetName val="FINCAS ARRENDADAS"/>
      <sheetName val="FINCAS ADMINISTRADAS"/>
      <sheetName val="FCAS NUEVAS"/>
      <sheetName val="CAÑA ADMINIS CNUEVAS"/>
      <sheetName val="CAÑA COMPRADA"/>
      <sheetName val="resumen comparativo"/>
      <sheetName val="datos de produccion"/>
      <sheetName val="costos fabrica LU"/>
      <sheetName val="Sistema de Alimentación de Agua"/>
      <sheetName val="medio ambiente trash"/>
      <sheetName val="costos fabrica total"/>
      <sheetName val="depreciaciones "/>
      <sheetName val="VIT A"/>
      <sheetName val="Otras Prestaciones"/>
      <sheetName val="fabrica zafra"/>
      <sheetName val="Resumen Fab-zafra"/>
      <sheetName val="Fabrica rep 10-11 (jul-oct)"/>
      <sheetName val="fabrica rep 10-11 (may-jun)"/>
      <sheetName val="Resumen Fab-Rep"/>
      <sheetName val="costos fabrica LT"/>
      <sheetName val="resumen caña por ingenio"/>
      <sheetName val="costo prod azucar"/>
      <sheetName val="costo prod ambos"/>
      <sheetName val="resultado por ingenio"/>
      <sheetName val="costos planta"/>
      <sheetName val="Generación Zafra"/>
      <sheetName val="Generación Rep jul-oct"/>
      <sheetName val="Generación Rep may-jul"/>
      <sheetName val="Resumen Generación"/>
      <sheetName val="COST PROD ENER"/>
      <sheetName val="RESULTADO ENERGIA"/>
      <sheetName val="Admon y Ventas"/>
      <sheetName val="Indirectos"/>
      <sheetName val="consolidado comparativo"/>
      <sheetName val="prueba global"/>
      <sheetName val="Integración Ingresos"/>
      <sheetName val="Integración Gastos"/>
      <sheetName val="Costos x 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 BALANCE"/>
      <sheetName val="data"/>
      <sheetName val="Datos Combinado (Prov Energía)"/>
      <sheetName val="Balance"/>
      <sheetName val="Integracion Ingresos (Producto)"/>
      <sheetName val="BG Con Bas (Modif)"/>
      <sheetName val="ER Con Bas (Modif)"/>
      <sheetName val="ER"/>
      <sheetName val="Resultados"/>
      <sheetName val="Costo de Ventas"/>
      <sheetName val="Anexo 8 Costo de Ventas"/>
      <sheetName val="Pdas.Eliminación"/>
      <sheetName val="SAP ESTADO DE RESULTADOS"/>
      <sheetName val="Bal Cuentas USD"/>
      <sheetName val="EResultados Cuentas USD"/>
      <sheetName val="Balance Quetzales"/>
      <sheetName val="Resultados Quetzales"/>
      <sheetName val="Bal Combinado"/>
      <sheetName val="ER Combinado"/>
      <sheetName val="BGC3"/>
      <sheetName val="ER3"/>
      <sheetName val="Hoja2"/>
      <sheetName val="ER Res"/>
      <sheetName val="polizas de ajustes"/>
      <sheetName val="bal"/>
      <sheetName val="er USD"/>
      <sheetName val="bg"/>
      <sheetName val="bg comp USD (Present)"/>
      <sheetName val="bg comp USD (Presen) 2"/>
      <sheetName val="RAZONES FINANCIERAS  (present)"/>
      <sheetName val="Integ. Ctas Solicitadas"/>
      <sheetName val="Integra. Anticipo sventas"/>
      <sheetName val="INTEGRACIONES SEPTIEMBRE 2012"/>
      <sheetName val="INTEGRAC."/>
      <sheetName val="Hoja1"/>
      <sheetName val="33.4 GTOS VENTAS "/>
      <sheetName val="4 Cecos GTOS VENTAS"/>
      <sheetName val="Conciliacion Contable-GNF"/>
      <sheetName val="Intregracion Clientes Exterior"/>
      <sheetName val="INTEGRACION CUENTA DE CAPITAL"/>
      <sheetName val="Hoja4"/>
      <sheetName val="fondo g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os"/>
      <sheetName val="calculo melaza"/>
      <sheetName val="PegaR EjeTotal"/>
      <sheetName val="Cuadre General SAP"/>
      <sheetName val="ResuenCostos"/>
      <sheetName val="ResuenCostos (Comp)"/>
      <sheetName val="Consol Presentación"/>
      <sheetName val="Consol Comp"/>
      <sheetName val="Consolidado Principal"/>
      <sheetName val="Consol Presentación Nvo!!!"/>
      <sheetName val="Consolidado Principal Nvo!!!"/>
      <sheetName val="Costos por Area"/>
      <sheetName val="Datos de Producción"/>
      <sheetName val="Colidado A"/>
      <sheetName val="Datos Escenario"/>
      <sheetName val="Impuestos"/>
      <sheetName val="IMPUESTOS (2)"/>
      <sheetName val="Consolidado A original"/>
      <sheetName val="Escenario 2"/>
      <sheetName val="Escenario 3"/>
      <sheetName val="Consolidado A (US$)"/>
      <sheetName val="Escenario B original"/>
      <sheetName val="Otros Ingresos"/>
      <sheetName val="Servicios Campo"/>
      <sheetName val="Gts OFF"/>
      <sheetName val="Facturación (PegaR)"/>
      <sheetName val="Facturación"/>
      <sheetName val="Inventario Azúcar"/>
      <sheetName val="precio de equilibrio caña"/>
      <sheetName val=" rendimiento de equilibrio caña"/>
      <sheetName val="Fincas Propias"/>
      <sheetName val="FINCAS ARRENDADAS"/>
      <sheetName val="FINCAS ADMINISTRADAS"/>
      <sheetName val="Fincas Nuevas (PenD)"/>
      <sheetName val="Fincas Admin con Nuevas"/>
      <sheetName val="Caña Comprada"/>
      <sheetName val="resumen comparativo"/>
      <sheetName val="Cuadre Fábrica"/>
      <sheetName val="Costos Fabrica LU"/>
      <sheetName val="Resumen Fab-Rep"/>
      <sheetName val="Resumen Fab-zafra"/>
      <sheetName val="Fab Rep AI100 Jul-Oct (PegaR)"/>
      <sheetName val="Fab Rep AI100 Jun (PegaR)"/>
      <sheetName val="Fab Zafra AI100 Nov-May (PegaR)"/>
      <sheetName val="Sistema Aguas Indus (PegaR)&gt;"/>
      <sheetName val="medio ambiente trash (ya no)"/>
      <sheetName val="costos fabrica total"/>
      <sheetName val="Vitamina A&gt;"/>
      <sheetName val="Otras Prestaciones"/>
      <sheetName val="resumen caña por ingenio"/>
      <sheetName val="Costo Prod Azúcar"/>
      <sheetName val="Costo Prod Azúcar "/>
      <sheetName val="Costo Prod Azícar (IEC)"/>
      <sheetName val="Costo Prod Azúcar Ambos"/>
      <sheetName val="Resultado Fábrica"/>
      <sheetName val="Costo Por Rubro"/>
      <sheetName val="Resultado Fábrica (IEC)"/>
      <sheetName val="Costos Refinería"/>
      <sheetName val="Resumen Refinería Zafra"/>
      <sheetName val="Resumen Refinería Rep."/>
      <sheetName val="Ref Zafra AI200 Nov-May (PegaR)"/>
      <sheetName val="Ref Rep AI200 Jul-Oct (PegaR)"/>
      <sheetName val="Ref Rep AI200 Jun (PegaR)"/>
      <sheetName val="Costo Prod Refinería"/>
      <sheetName val="Costo Prod Refinería (IEC)"/>
      <sheetName val="Resultado Refinería"/>
      <sheetName val="Costo x Calidad TM"/>
      <sheetName val="Costo x Calidad qq Esp"/>
      <sheetName val="Venta (por area)"/>
      <sheetName val="Bodega"/>
      <sheetName val="Gts Export"/>
      <sheetName val="Export TM"/>
      <sheetName val="Resultado Refinería (IEC)"/>
      <sheetName val="Costo Planta"/>
      <sheetName val="Resumen Generación"/>
      <sheetName val="Gen Zafra AI300 Nov-May (PegaR)"/>
      <sheetName val="Gen Rep AI300 Jul-Oct (PegaR)"/>
      <sheetName val="Gen AI300 Jun (PegaR)"/>
      <sheetName val="Costo Produc. Energía"/>
      <sheetName val="Costo Produc. Energía (IEC)"/>
      <sheetName val="Resultado Energía"/>
      <sheetName val="Resultado Energía (IEC)"/>
      <sheetName val="Admon y Ventas"/>
      <sheetName val="Caña Compra Venta"/>
      <sheetName val="Indirectos&gt;"/>
      <sheetName val="Depreciaciones "/>
      <sheetName val="Indicadores"/>
      <sheetName val="prueba global"/>
      <sheetName val="Variación Inv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consolidado presentacion"/>
      <sheetName val="IMPUESTOS"/>
      <sheetName val="IMPUESTOS (2)"/>
      <sheetName val="CONSOLIDADO"/>
      <sheetName val="escenario 1"/>
      <sheetName val="escenario 2"/>
      <sheetName val="escenario 3"/>
      <sheetName val="DATOS DE ESENARIO"/>
      <sheetName val="CONSOLIDADO A"/>
      <sheetName val="CONSOLIDADO A (US$)"/>
      <sheetName val="prueba global gts"/>
      <sheetName val="anexo prueba global"/>
      <sheetName val="Cuadre General"/>
      <sheetName val="otros ingresos"/>
      <sheetName val="servicios de campo"/>
      <sheetName val="gts off"/>
      <sheetName val="Facturación"/>
      <sheetName val="Hoja1"/>
      <sheetName val="inventario de azucar"/>
      <sheetName val="variación inventario"/>
      <sheetName val="R"/>
      <sheetName val="precio de equilibrio caña"/>
      <sheetName val=" rendimiento de equilibrio caña"/>
      <sheetName val="FINCAS PROPIAS"/>
      <sheetName val="FINCAS ARRENDADAS"/>
      <sheetName val="FINCAS ADMINISTRADAS"/>
      <sheetName val="FCAS NUEVAS"/>
      <sheetName val="CAÑA ADMINIS CNUEVAS"/>
      <sheetName val="CAÑA COMPRADA"/>
      <sheetName val="resumen comparativo"/>
      <sheetName val="datos de produccion"/>
      <sheetName val="costos fabrica LU"/>
      <sheetName val="Sistema de Alimentación de Agua"/>
      <sheetName val="medio ambiente trash"/>
      <sheetName val="costos fabrica total"/>
      <sheetName val="depreciaciones "/>
      <sheetName val="VIT A"/>
      <sheetName val="Otras Prestaciones"/>
      <sheetName val="fabrica zafra"/>
      <sheetName val="Resumen Fab-zafra"/>
      <sheetName val="Fabrica rep 10-11 (jul-oct)"/>
      <sheetName val="fabrica rep 10-11 (may-jun)"/>
      <sheetName val="Resumen Fab-Rep"/>
      <sheetName val="costos fabrica LT"/>
      <sheetName val="resumen caña por ingenio"/>
      <sheetName val="costo prod azucar"/>
      <sheetName val="costo prod azucar (IEC)"/>
      <sheetName val="costo prod ambos"/>
      <sheetName val="resultado por ingenio"/>
      <sheetName val="Costo Por Rubro"/>
      <sheetName val="resultado por ingenio (IEC)"/>
      <sheetName val="costos fabrica Refino"/>
      <sheetName val="costo prod Refino"/>
      <sheetName val="costo prod Refino (IEC)"/>
      <sheetName val="Resultado Refino"/>
      <sheetName val="Resultado Refino (IEC)"/>
      <sheetName val="RefinoZafra"/>
      <sheetName val="Resumen Refino-zafra "/>
      <sheetName val="RefinoJul-Oct"/>
      <sheetName val="RefinoJun"/>
      <sheetName val="Resumen Refino-Rep"/>
      <sheetName val="costos planta"/>
      <sheetName val="Generación Zafra"/>
      <sheetName val="Generación Rep jul-oct"/>
      <sheetName val="Generación Rep may-jul"/>
      <sheetName val="Resumen Generación"/>
      <sheetName val="COST PROD ENER"/>
      <sheetName val="COST PROD ENER (IEC)"/>
      <sheetName val="RESULTADO ENERGIA"/>
      <sheetName val="RESULTADO ENERGIA (IEC)"/>
      <sheetName val="Admon y Ventas"/>
      <sheetName val="Indirectos"/>
      <sheetName val="consolidado comparativo"/>
      <sheetName val="prueba global"/>
      <sheetName val="Integración Ingresos"/>
      <sheetName val="Integración Gastos"/>
      <sheetName val="Variación Inv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agina 3"/>
      <sheetName val="Pagina 4"/>
      <sheetName val="Pagina 5"/>
      <sheetName val="Pagina 6"/>
      <sheetName val="Pagina 7"/>
      <sheetName val="Pagina 8"/>
      <sheetName val="Pagina 9"/>
      <sheetName val="Pagina 10"/>
      <sheetName val="Pagina 11"/>
      <sheetName val="Pagina 12"/>
      <sheetName val="Pagina 13"/>
      <sheetName val="Pagina 14"/>
      <sheetName val="Pagina 15"/>
      <sheetName val="Pagina 16"/>
      <sheetName val="Pagina 17 "/>
      <sheetName val="Pagina 18"/>
      <sheetName val="Pagina 19 (2)"/>
      <sheetName val="Pagina 20"/>
      <sheetName val="Pagina 21"/>
      <sheetName val="Pagina 22"/>
      <sheetName val="RESUMEN 24"/>
      <sheetName val="Gerencial"/>
      <sheetName val="unificado"/>
      <sheetName val="POR CALIDAD"/>
      <sheetName val="POR PRESENTACION"/>
      <sheetName val="melaza"/>
      <sheetName val="Pagina 29"/>
      <sheetName val="Pagina 30"/>
      <sheetName val="Pagina 31"/>
      <sheetName val="Pagina 32"/>
      <sheetName val="Pagina 33"/>
      <sheetName val="Pagina 3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conversion"/>
      <sheetName val="Pagina 3"/>
      <sheetName val="Pagina 4"/>
      <sheetName val="Pagina 5"/>
      <sheetName val="Pagina 6"/>
      <sheetName val="Pagina 7"/>
      <sheetName val="Pagina 7 TMI"/>
      <sheetName val="Pagina 7 TME"/>
      <sheetName val="Pagina 8"/>
      <sheetName val="Pagina 9"/>
      <sheetName val="Pagina 10"/>
      <sheetName val="Pagina 11"/>
      <sheetName val="Pagina 12"/>
      <sheetName val="Pagina 13 Revisada"/>
      <sheetName val="Pagina 14"/>
      <sheetName val="Pagina 15"/>
      <sheetName val="Adicional"/>
      <sheetName val="Pagina 16"/>
      <sheetName val="Pagina 17"/>
      <sheetName val="Pagina 18"/>
      <sheetName val="Pagina 19"/>
      <sheetName val="Pagina 20"/>
      <sheetName val="Pagina 21"/>
      <sheetName val="Pagina 22"/>
      <sheetName val="Pagina 23"/>
      <sheetName val="Pagina 24"/>
      <sheetName val="Pagina 25"/>
      <sheetName val="Pagina 26"/>
      <sheetName val="Pagina 29"/>
      <sheetName val="Pagina 30"/>
      <sheetName val="Pagina 31"/>
      <sheetName val="Pagina 3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atos"/>
      <sheetName val="resumen deptos"/>
      <sheetName val="Datos Otto"/>
      <sheetName val="distrifincas"/>
      <sheetName val="seguridad fisica criterio"/>
      <sheetName val="criterio planilla y nomina"/>
      <sheetName val="Lista de deptos"/>
      <sheetName val="Datos RRHH"/>
      <sheetName val="RRHH (2)"/>
      <sheetName val="Hoja2"/>
      <sheetName val="DatosOC"/>
      <sheetName val="Obra Civl Dist (2)"/>
      <sheetName val="DatosSeg"/>
      <sheetName val="Seguros (2)"/>
      <sheetName val="DatosInf"/>
      <sheetName val="Informatica (2)"/>
      <sheetName val="DatosLab"/>
      <sheetName val="Laboratori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Base 2024-2025"/>
    </sheetNames>
    <sheetDataSet>
      <sheetData sheetId="0"/>
      <sheetData sheetId="1">
        <row r="1">
          <cell r="A1" t="str">
            <v>id</v>
          </cell>
          <cell r="B1" t="str">
            <v>Zafra</v>
          </cell>
          <cell r="C1" t="str">
            <v>Zona</v>
          </cell>
          <cell r="D1" t="str">
            <v>Administración</v>
          </cell>
          <cell r="E1" t="str">
            <v>Finca</v>
          </cell>
          <cell r="F1" t="str">
            <v>Nombre Finca</v>
          </cell>
          <cell r="G1" t="str">
            <v>UM</v>
          </cell>
          <cell r="H1" t="str">
            <v>Area</v>
          </cell>
          <cell r="I1" t="str">
            <v>Tm Caña</v>
          </cell>
          <cell r="J1" t="str">
            <v>Tm Azúcar</v>
          </cell>
          <cell r="K1" t="str">
            <v>TCH</v>
          </cell>
          <cell r="L1" t="str">
            <v>TAH</v>
          </cell>
          <cell r="M1" t="str">
            <v>Rto.Asig (kg/Tm)</v>
          </cell>
          <cell r="N1" t="str">
            <v># De Cortes</v>
          </cell>
          <cell r="O1" t="str">
            <v>Codigo Variedad</v>
          </cell>
          <cell r="P1" t="str">
            <v>Variedad</v>
          </cell>
          <cell r="Q1" t="str">
            <v>Fecha Última</v>
          </cell>
          <cell r="R1" t="str">
            <v>Edad</v>
          </cell>
          <cell r="S1" t="str">
            <v>Rto. Potencial kg por Tm</v>
          </cell>
          <cell r="T1" t="str">
            <v>Textura</v>
          </cell>
          <cell r="U1" t="str">
            <v>Madurante (SI/NO)</v>
          </cell>
          <cell r="V1" t="str">
            <v>Producto</v>
          </cell>
          <cell r="W1" t="str">
            <v>Dosis Real</v>
          </cell>
          <cell r="X1" t="str">
            <v>Fecha De Aplicación</v>
          </cell>
          <cell r="Y1" t="str">
            <v>Dias De Maduración</v>
          </cell>
          <cell r="Z1" t="str">
            <v>Quema Criminal (SI/NO)</v>
          </cell>
          <cell r="AA1" t="str">
            <v>Tipo Quema</v>
          </cell>
          <cell r="AB1" t="str">
            <v>Tipo Cosecha</v>
          </cell>
          <cell r="AC1" t="str">
            <v>Activas</v>
          </cell>
          <cell r="AD1" t="str">
            <v>Destino</v>
          </cell>
          <cell r="AE1" t="str">
            <v>Molida en LU</v>
          </cell>
          <cell r="AF1" t="str">
            <v>Distancia</v>
          </cell>
          <cell r="AG1" t="str">
            <v>Riego</v>
          </cell>
          <cell r="AH1" t="str">
            <v>Propio/arrendada</v>
          </cell>
          <cell r="AI1" t="str">
            <v>Toneladas histórico</v>
          </cell>
          <cell r="AJ1" t="str">
            <v>Total toneladas reducción</v>
          </cell>
          <cell r="AK1" t="str">
            <v>Total toneladas estimadas</v>
          </cell>
          <cell r="AL1" t="str">
            <v>Rto. Potencial kg por Tm Ponderado</v>
          </cell>
          <cell r="AM1" t="str">
            <v>Renovación 2022-2023</v>
          </cell>
          <cell r="AN1" t="str">
            <v>Observación</v>
          </cell>
          <cell r="AO1" t="str">
            <v>Secuencia de cosecha</v>
          </cell>
          <cell r="AP1" t="str">
            <v>Renovación 2023-2024</v>
          </cell>
          <cell r="AQ1" t="str">
            <v>Variedad 2023-2024</v>
          </cell>
          <cell r="AR1" t="str">
            <v>Residuos</v>
          </cell>
          <cell r="AS1" t="str">
            <v>Zafra de renovación</v>
          </cell>
          <cell r="AT1" t="str">
            <v>Tipo de siembra</v>
          </cell>
          <cell r="AU1" t="str">
            <v>Variedad 2025-2026 actual y propuesta</v>
          </cell>
          <cell r="AV1" t="str">
            <v>Cortes 2024-2025</v>
          </cell>
          <cell r="AW1" t="str">
            <v>Fecha de corte  proyectada</v>
          </cell>
          <cell r="AX1" t="str">
            <v>Fecha siembra proyectada</v>
          </cell>
          <cell r="AY1" t="str">
            <v>Semana siembra proyectada</v>
          </cell>
          <cell r="AZ1" t="str">
            <v>UM lotes antiguos</v>
          </cell>
          <cell r="BA1" t="str">
            <v>Análisis CGmex10-26315</v>
          </cell>
          <cell r="BB1" t="str">
            <v>Comparativo</v>
          </cell>
          <cell r="BC1" t="str">
            <v>Potencial de riego ha/día</v>
          </cell>
          <cell r="BD1" t="str">
            <v>Proyección varietal 2024-2025</v>
          </cell>
          <cell r="BE1" t="str">
            <v>Ton semilla por ha</v>
          </cell>
          <cell r="BF1" t="str">
            <v>Total toneladassemilla</v>
          </cell>
          <cell r="BG1" t="str">
            <v>Área semillero</v>
          </cell>
          <cell r="BH1" t="str">
            <v xml:space="preserve">Renovación pendiente 2023-2024 </v>
          </cell>
          <cell r="BI1" t="str">
            <v>Fecha pendiente de renovar 23.24</v>
          </cell>
          <cell r="BJ1" t="str">
            <v>Semana renovación pendiente 23.24</v>
          </cell>
          <cell r="BK1" t="str">
            <v>Tipo de riego</v>
          </cell>
          <cell r="BL1" t="str">
            <v>Tamaño UM</v>
          </cell>
          <cell r="BM1" t="str">
            <v>Socas y renovacion 25/26</v>
          </cell>
          <cell r="BN1" t="str">
            <v>Tercio</v>
          </cell>
          <cell r="BO1" t="str">
            <v>Semana de cosecha</v>
          </cell>
          <cell r="BP1" t="str">
            <v>No. De semana de cosecha</v>
          </cell>
          <cell r="BQ1" t="str">
            <v>Secuencia cosecha</v>
          </cell>
        </row>
        <row r="2">
          <cell r="A2" t="str">
            <v>22.01</v>
          </cell>
          <cell r="B2" t="str">
            <v>2024-2025</v>
          </cell>
          <cell r="C2" t="str">
            <v>Zona 1</v>
          </cell>
          <cell r="D2" t="str">
            <v>Juan Luis Alonso</v>
          </cell>
          <cell r="E2">
            <v>2</v>
          </cell>
          <cell r="F2" t="str">
            <v>LOS TARROS</v>
          </cell>
          <cell r="G2">
            <v>2.0099999999999998</v>
          </cell>
          <cell r="H2">
            <v>11.85</v>
          </cell>
          <cell r="I2">
            <v>1062.10734</v>
          </cell>
          <cell r="J2">
            <v>125.84857099999999</v>
          </cell>
          <cell r="K2">
            <v>89.629311392405072</v>
          </cell>
          <cell r="L2">
            <v>10.620132573839662</v>
          </cell>
          <cell r="M2">
            <v>118.48950314193289</v>
          </cell>
          <cell r="N2" t="str">
            <v>1</v>
          </cell>
          <cell r="O2" t="str">
            <v>100</v>
          </cell>
          <cell r="P2" t="str">
            <v>SP80-1842</v>
          </cell>
          <cell r="Q2">
            <v>45288</v>
          </cell>
          <cell r="R2" t="e">
            <v>#REF!</v>
          </cell>
          <cell r="S2">
            <v>131.37424999999999</v>
          </cell>
          <cell r="T2" t="str">
            <v>Franco arenoso y Arena</v>
          </cell>
          <cell r="AC2" t="str">
            <v>Sí</v>
          </cell>
          <cell r="AD2" t="str">
            <v>Ingenio</v>
          </cell>
          <cell r="AE2" t="str">
            <v>Sí</v>
          </cell>
          <cell r="AF2">
            <v>22.95</v>
          </cell>
          <cell r="AG2" t="str">
            <v>No</v>
          </cell>
          <cell r="AH2" t="str">
            <v>Propia</v>
          </cell>
          <cell r="AI2">
            <v>1100</v>
          </cell>
          <cell r="AJ2">
            <v>0</v>
          </cell>
          <cell r="AK2">
            <v>1100</v>
          </cell>
          <cell r="AL2">
            <v>139533.555211995</v>
          </cell>
          <cell r="AP2" t="str">
            <v>Renovación</v>
          </cell>
          <cell r="AQ2" t="str">
            <v>SP80-1842</v>
          </cell>
          <cell r="AS2" t="str">
            <v>2023-2024</v>
          </cell>
          <cell r="AT2" t="str">
            <v>Manual</v>
          </cell>
          <cell r="AU2" t="str">
            <v>SP80-1842</v>
          </cell>
          <cell r="AV2">
            <v>1</v>
          </cell>
          <cell r="AW2"/>
          <cell r="AX2"/>
          <cell r="AZ2" t="str">
            <v>02.01</v>
          </cell>
          <cell r="BD2" t="str">
            <v>SP80-1842</v>
          </cell>
          <cell r="BE2">
            <v>4</v>
          </cell>
          <cell r="BF2">
            <v>10.427999999999999</v>
          </cell>
          <cell r="BG2">
            <v>0.17379999999999998</v>
          </cell>
          <cell r="BL2" t="str">
            <v xml:space="preserve">&lt; 40 </v>
          </cell>
          <cell r="BM2" t="str">
            <v>Soca</v>
          </cell>
          <cell r="BN2" t="str">
            <v>Primer tercio</v>
          </cell>
          <cell r="BO2">
            <v>45694</v>
          </cell>
          <cell r="BP2">
            <v>14</v>
          </cell>
        </row>
        <row r="3">
          <cell r="A3" t="str">
            <v>22.02</v>
          </cell>
          <cell r="B3" t="str">
            <v>2024-2025</v>
          </cell>
          <cell r="C3" t="str">
            <v>Zona 1</v>
          </cell>
          <cell r="D3" t="str">
            <v>Juan Luis Alonso</v>
          </cell>
          <cell r="E3">
            <v>2</v>
          </cell>
          <cell r="F3" t="str">
            <v>LOS TARROS</v>
          </cell>
          <cell r="G3">
            <v>2.02</v>
          </cell>
          <cell r="H3">
            <v>14.04</v>
          </cell>
          <cell r="I3">
            <v>1340.2938120000001</v>
          </cell>
          <cell r="J3">
            <v>144.20439260000001</v>
          </cell>
          <cell r="K3">
            <v>95.462522222222233</v>
          </cell>
          <cell r="L3">
            <v>10.270968133903136</v>
          </cell>
          <cell r="M3">
            <v>107.59162752890484</v>
          </cell>
          <cell r="N3" t="str">
            <v>1</v>
          </cell>
          <cell r="O3" t="str">
            <v>130</v>
          </cell>
          <cell r="P3" t="str">
            <v>SP80-1842</v>
          </cell>
          <cell r="Q3">
            <v>45297</v>
          </cell>
          <cell r="R3" t="e">
            <v>#REF!</v>
          </cell>
          <cell r="S3">
            <v>132.93674999999999</v>
          </cell>
          <cell r="T3" t="str">
            <v>Franco arenoso y Arena</v>
          </cell>
          <cell r="AC3" t="str">
            <v>Sí</v>
          </cell>
          <cell r="AD3" t="str">
            <v>Ingenio</v>
          </cell>
          <cell r="AE3" t="str">
            <v>Sí</v>
          </cell>
          <cell r="AF3">
            <v>22.95</v>
          </cell>
          <cell r="AG3" t="str">
            <v>No</v>
          </cell>
          <cell r="AH3" t="str">
            <v>Propia</v>
          </cell>
          <cell r="AI3">
            <v>1250</v>
          </cell>
          <cell r="AJ3">
            <v>0</v>
          </cell>
          <cell r="AK3">
            <v>1250</v>
          </cell>
          <cell r="AL3">
            <v>178174.30341239099</v>
          </cell>
          <cell r="AP3" t="str">
            <v>Renovación</v>
          </cell>
          <cell r="AQ3" t="str">
            <v>SP80-1842</v>
          </cell>
          <cell r="AS3" t="str">
            <v>2023-2024</v>
          </cell>
          <cell r="AT3" t="str">
            <v>Manual</v>
          </cell>
          <cell r="AU3" t="str">
            <v>CG09-133119</v>
          </cell>
          <cell r="AV3">
            <v>1</v>
          </cell>
          <cell r="AW3"/>
          <cell r="AX3"/>
          <cell r="AZ3" t="str">
            <v>02.02</v>
          </cell>
          <cell r="BD3" t="str">
            <v>SP80-1842</v>
          </cell>
          <cell r="BE3">
            <v>4</v>
          </cell>
          <cell r="BF3">
            <v>12.3552</v>
          </cell>
          <cell r="BG3">
            <v>0.20591999999999999</v>
          </cell>
          <cell r="BL3" t="str">
            <v xml:space="preserve">&lt; 40 </v>
          </cell>
          <cell r="BM3" t="str">
            <v>Soca</v>
          </cell>
          <cell r="BN3" t="str">
            <v>Primer tercio</v>
          </cell>
          <cell r="BO3">
            <v>45687</v>
          </cell>
          <cell r="BP3">
            <v>13</v>
          </cell>
        </row>
        <row r="4">
          <cell r="A4" t="str">
            <v>22.03</v>
          </cell>
          <cell r="B4" t="str">
            <v>2024-2025</v>
          </cell>
          <cell r="C4" t="str">
            <v>Zona 1</v>
          </cell>
          <cell r="D4" t="str">
            <v>Juan Luis Alonso</v>
          </cell>
          <cell r="E4">
            <v>2</v>
          </cell>
          <cell r="F4" t="str">
            <v>LOS TARROS</v>
          </cell>
          <cell r="G4">
            <v>2.0299999999999998</v>
          </cell>
          <cell r="H4">
            <v>8.43</v>
          </cell>
          <cell r="I4">
            <v>714.17318400000011</v>
          </cell>
          <cell r="J4">
            <v>71.942081799999997</v>
          </cell>
          <cell r="K4">
            <v>84.718052669039167</v>
          </cell>
          <cell r="L4">
            <v>8.5340547805456701</v>
          </cell>
          <cell r="M4">
            <v>100.7347845197167</v>
          </cell>
          <cell r="N4" t="str">
            <v>3</v>
          </cell>
          <cell r="O4" t="str">
            <v>29</v>
          </cell>
          <cell r="P4" t="str">
            <v>Varias</v>
          </cell>
          <cell r="Q4">
            <v>45356</v>
          </cell>
          <cell r="R4" t="e">
            <v>#REF!</v>
          </cell>
          <cell r="S4">
            <v>140.34725</v>
          </cell>
          <cell r="T4" t="str">
            <v>Franco arenoso y Arena</v>
          </cell>
          <cell r="AC4" t="str">
            <v>Sí</v>
          </cell>
          <cell r="AD4" t="str">
            <v>Ingenio</v>
          </cell>
          <cell r="AE4" t="str">
            <v>Sí</v>
          </cell>
          <cell r="AF4">
            <v>22.95</v>
          </cell>
          <cell r="AG4" t="str">
            <v>No</v>
          </cell>
          <cell r="AH4" t="str">
            <v>Propia</v>
          </cell>
          <cell r="AI4">
            <v>750</v>
          </cell>
          <cell r="AJ4">
            <v>0</v>
          </cell>
          <cell r="AK4">
            <v>750</v>
          </cell>
          <cell r="AL4">
            <v>100232.24239814402</v>
          </cell>
          <cell r="AP4" t="str">
            <v>Soca</v>
          </cell>
          <cell r="AQ4"/>
          <cell r="AS4" t="str">
            <v>2025-2026</v>
          </cell>
          <cell r="AT4" t="str">
            <v>Manual</v>
          </cell>
          <cell r="AU4" t="str">
            <v>Varias</v>
          </cell>
          <cell r="AV4">
            <v>3</v>
          </cell>
          <cell r="AW4">
            <v>45981</v>
          </cell>
          <cell r="AX4">
            <v>45991</v>
          </cell>
          <cell r="AY4">
            <v>45987</v>
          </cell>
          <cell r="AZ4" t="str">
            <v>02.03</v>
          </cell>
          <cell r="BD4" t="str">
            <v>Varias</v>
          </cell>
          <cell r="BE4">
            <v>4</v>
          </cell>
          <cell r="BF4">
            <v>7.4184000000000001</v>
          </cell>
          <cell r="BG4">
            <v>0.12364</v>
          </cell>
          <cell r="BL4" t="str">
            <v xml:space="preserve">&lt; 40 </v>
          </cell>
          <cell r="BM4" t="str">
            <v>Renovación</v>
          </cell>
          <cell r="BN4" t="str">
            <v>Tercer tercio</v>
          </cell>
          <cell r="BO4">
            <v>45694</v>
          </cell>
          <cell r="BP4">
            <v>14</v>
          </cell>
        </row>
        <row r="5">
          <cell r="A5" t="str">
            <v>22.04</v>
          </cell>
          <cell r="B5" t="str">
            <v>2024-2025</v>
          </cell>
          <cell r="C5" t="str">
            <v>Zona 1</v>
          </cell>
          <cell r="D5" t="str">
            <v>Juan Luis Alonso</v>
          </cell>
          <cell r="E5">
            <v>2</v>
          </cell>
          <cell r="F5" t="str">
            <v>LOS TARROS</v>
          </cell>
          <cell r="G5">
            <v>2.04</v>
          </cell>
          <cell r="H5">
            <v>15.540000000000001</v>
          </cell>
          <cell r="I5">
            <v>1430.7219</v>
          </cell>
          <cell r="J5">
            <v>161.7665992</v>
          </cell>
          <cell r="K5">
            <v>92.067046332046331</v>
          </cell>
          <cell r="L5">
            <v>10.409691068211067</v>
          </cell>
          <cell r="M5">
            <v>113.06641717024111</v>
          </cell>
          <cell r="N5" t="str">
            <v>1</v>
          </cell>
          <cell r="O5"/>
          <cell r="P5" t="str">
            <v>SP80-1842</v>
          </cell>
          <cell r="Q5">
            <v>45295</v>
          </cell>
          <cell r="R5" t="e">
            <v>#REF!</v>
          </cell>
          <cell r="S5">
            <v>128.9083</v>
          </cell>
          <cell r="T5" t="str">
            <v>Franco arenoso y Arena</v>
          </cell>
          <cell r="AC5" t="str">
            <v>Sí</v>
          </cell>
          <cell r="AD5" t="str">
            <v>Ingenio</v>
          </cell>
          <cell r="AE5" t="str">
            <v>Sí</v>
          </cell>
          <cell r="AF5">
            <v>22.95</v>
          </cell>
          <cell r="AG5" t="str">
            <v>No</v>
          </cell>
          <cell r="AH5" t="str">
            <v>Propia</v>
          </cell>
          <cell r="AI5">
            <v>1400</v>
          </cell>
          <cell r="AJ5">
            <v>0</v>
          </cell>
          <cell r="AK5">
            <v>1400</v>
          </cell>
          <cell r="AL5">
            <v>184431.92790176999</v>
          </cell>
          <cell r="AP5" t="str">
            <v>Renovación</v>
          </cell>
          <cell r="AQ5" t="str">
            <v>SP80-1842</v>
          </cell>
          <cell r="AS5" t="str">
            <v>2023-2024</v>
          </cell>
          <cell r="AT5" t="str">
            <v>Manual</v>
          </cell>
          <cell r="AU5" t="str">
            <v>SP80-1842</v>
          </cell>
          <cell r="AV5">
            <v>1</v>
          </cell>
          <cell r="AW5"/>
          <cell r="AX5"/>
          <cell r="AY5"/>
          <cell r="AZ5" t="str">
            <v>02.04</v>
          </cell>
          <cell r="BD5" t="str">
            <v>SP80-1842</v>
          </cell>
          <cell r="BE5">
            <v>4</v>
          </cell>
          <cell r="BF5">
            <v>13.6752</v>
          </cell>
          <cell r="BG5">
            <v>0.22792000000000001</v>
          </cell>
          <cell r="BL5" t="str">
            <v xml:space="preserve">&lt; 40 </v>
          </cell>
          <cell r="BM5" t="str">
            <v>Soca</v>
          </cell>
          <cell r="BN5" t="str">
            <v>Primer tercio</v>
          </cell>
          <cell r="BO5">
            <v>45694</v>
          </cell>
          <cell r="BP5">
            <v>14</v>
          </cell>
        </row>
        <row r="6">
          <cell r="A6" t="str">
            <v>22.05</v>
          </cell>
          <cell r="B6" t="str">
            <v>2024-2025</v>
          </cell>
          <cell r="C6" t="str">
            <v>Zona 1</v>
          </cell>
          <cell r="D6" t="str">
            <v>Juan Luis Alonso</v>
          </cell>
          <cell r="E6">
            <v>2</v>
          </cell>
          <cell r="F6" t="str">
            <v>LOS TARROS</v>
          </cell>
          <cell r="G6">
            <v>2.0499999999999998</v>
          </cell>
          <cell r="H6">
            <v>6.9</v>
          </cell>
          <cell r="I6">
            <v>538.50764800000002</v>
          </cell>
          <cell r="J6">
            <v>74.738099800000001</v>
          </cell>
          <cell r="K6">
            <v>78.04458666666666</v>
          </cell>
          <cell r="L6">
            <v>10.831608666666666</v>
          </cell>
          <cell r="M6">
            <v>138.78744355363361</v>
          </cell>
          <cell r="N6" t="str">
            <v>1</v>
          </cell>
          <cell r="O6"/>
          <cell r="P6" t="str">
            <v>B71-401</v>
          </cell>
          <cell r="Q6">
            <v>45307</v>
          </cell>
          <cell r="R6" t="e">
            <v>#REF!</v>
          </cell>
          <cell r="S6">
            <v>123.15955</v>
          </cell>
          <cell r="T6" t="str">
            <v>Franco arenoso y Arena</v>
          </cell>
          <cell r="AC6" t="str">
            <v>Sí</v>
          </cell>
          <cell r="AD6" t="str">
            <v>Ingenio</v>
          </cell>
          <cell r="AE6" t="str">
            <v>Sí</v>
          </cell>
          <cell r="AF6">
            <v>22.95</v>
          </cell>
          <cell r="AG6" t="str">
            <v>No</v>
          </cell>
          <cell r="AH6" t="str">
            <v>Propia</v>
          </cell>
          <cell r="AI6">
            <v>700</v>
          </cell>
          <cell r="AJ6">
            <v>0</v>
          </cell>
          <cell r="AK6">
            <v>700</v>
          </cell>
          <cell r="AL6">
            <v>66322.359599238407</v>
          </cell>
          <cell r="AP6" t="str">
            <v>Renovación</v>
          </cell>
          <cell r="AQ6" t="str">
            <v>Varias</v>
          </cell>
          <cell r="AS6" t="str">
            <v>2023-2024</v>
          </cell>
          <cell r="AT6" t="str">
            <v>Manual</v>
          </cell>
          <cell r="AU6" t="str">
            <v>Varias</v>
          </cell>
          <cell r="AV6">
            <v>1</v>
          </cell>
          <cell r="AW6"/>
          <cell r="AX6"/>
          <cell r="AY6"/>
          <cell r="AZ6" t="str">
            <v>02.05</v>
          </cell>
          <cell r="BD6" t="str">
            <v>Varias</v>
          </cell>
          <cell r="BE6">
            <v>4</v>
          </cell>
          <cell r="BF6">
            <v>6.0720000000000001</v>
          </cell>
          <cell r="BG6">
            <v>0.1012</v>
          </cell>
          <cell r="BL6" t="str">
            <v xml:space="preserve">&lt; 40 </v>
          </cell>
          <cell r="BM6" t="str">
            <v>Soca</v>
          </cell>
          <cell r="BN6" t="str">
            <v>Primer tercio</v>
          </cell>
          <cell r="BO6">
            <v>45694</v>
          </cell>
          <cell r="BP6">
            <v>15</v>
          </cell>
        </row>
        <row r="7">
          <cell r="A7" t="str">
            <v>22.06</v>
          </cell>
          <cell r="B7" t="str">
            <v>2024-2025</v>
          </cell>
          <cell r="C7" t="str">
            <v>Zona 1</v>
          </cell>
          <cell r="D7" t="str">
            <v>Juan Luis Alonso</v>
          </cell>
          <cell r="E7">
            <v>2</v>
          </cell>
          <cell r="F7" t="str">
            <v>LOS TARROS</v>
          </cell>
          <cell r="G7">
            <v>2.06</v>
          </cell>
          <cell r="H7">
            <v>14.48</v>
          </cell>
          <cell r="I7">
            <v>1402.194356</v>
          </cell>
          <cell r="J7">
            <v>161.99600580000001</v>
          </cell>
          <cell r="K7">
            <v>96.836626795580102</v>
          </cell>
          <cell r="L7">
            <v>11.187569461325968</v>
          </cell>
          <cell r="M7">
            <v>115.53035077257151</v>
          </cell>
          <cell r="N7" t="str">
            <v>4</v>
          </cell>
          <cell r="O7" t="str">
            <v>29</v>
          </cell>
          <cell r="P7" t="str">
            <v>SP80-1842</v>
          </cell>
          <cell r="Q7">
            <v>45274</v>
          </cell>
          <cell r="R7" t="e">
            <v>#REF!</v>
          </cell>
          <cell r="S7">
            <v>128.07055</v>
          </cell>
          <cell r="T7" t="str">
            <v>Franco arenoso y Arena</v>
          </cell>
          <cell r="AC7" t="str">
            <v>Sí</v>
          </cell>
          <cell r="AD7" t="str">
            <v>Ingenio</v>
          </cell>
          <cell r="AE7" t="str">
            <v>Sí</v>
          </cell>
          <cell r="AF7">
            <v>22.95</v>
          </cell>
          <cell r="AG7" t="str">
            <v>No</v>
          </cell>
          <cell r="AH7" t="str">
            <v>Propia</v>
          </cell>
          <cell r="AI7">
            <v>1350</v>
          </cell>
          <cell r="AJ7">
            <v>0</v>
          </cell>
          <cell r="AK7">
            <v>1350</v>
          </cell>
          <cell r="AL7">
            <v>179579.80237981578</v>
          </cell>
          <cell r="AP7" t="str">
            <v>Soca</v>
          </cell>
          <cell r="AQ7"/>
          <cell r="AS7" t="str">
            <v>2024-2025</v>
          </cell>
          <cell r="AT7" t="str">
            <v>Manual</v>
          </cell>
          <cell r="AU7" t="str">
            <v>SP80-1842</v>
          </cell>
          <cell r="AV7">
            <v>4</v>
          </cell>
          <cell r="AW7">
            <v>45616</v>
          </cell>
          <cell r="AX7">
            <v>45626</v>
          </cell>
          <cell r="AY7">
            <v>45623</v>
          </cell>
          <cell r="AZ7" t="str">
            <v>02.06</v>
          </cell>
          <cell r="BD7" t="str">
            <v>SP80-1842</v>
          </cell>
          <cell r="BE7">
            <v>4</v>
          </cell>
          <cell r="BF7">
            <v>57.92</v>
          </cell>
          <cell r="BG7">
            <v>0.96533333333333338</v>
          </cell>
          <cell r="BL7" t="str">
            <v xml:space="preserve">&lt; 40 </v>
          </cell>
          <cell r="BM7" t="str">
            <v>Soca</v>
          </cell>
          <cell r="BN7" t="str">
            <v>Primer tercio</v>
          </cell>
          <cell r="BO7">
            <v>45617</v>
          </cell>
          <cell r="BP7">
            <v>3</v>
          </cell>
        </row>
        <row r="8">
          <cell r="A8" t="str">
            <v>22.07</v>
          </cell>
          <cell r="B8" t="str">
            <v>2024-2025</v>
          </cell>
          <cell r="C8" t="str">
            <v>Zona 1</v>
          </cell>
          <cell r="D8" t="str">
            <v>Juan Luis Alonso</v>
          </cell>
          <cell r="E8">
            <v>2</v>
          </cell>
          <cell r="F8" t="str">
            <v>LOS TARROS</v>
          </cell>
          <cell r="G8">
            <v>2.0699999999999998</v>
          </cell>
          <cell r="H8">
            <v>7.77</v>
          </cell>
          <cell r="I8">
            <v>567.79207600000007</v>
          </cell>
          <cell r="J8">
            <v>71.201504799999995</v>
          </cell>
          <cell r="K8">
            <v>73.074913256113263</v>
          </cell>
          <cell r="L8">
            <v>9.1636428314028304</v>
          </cell>
          <cell r="M8">
            <v>125.40066656372287</v>
          </cell>
          <cell r="N8" t="str">
            <v>4</v>
          </cell>
          <cell r="O8" t="str">
            <v>100</v>
          </cell>
          <cell r="P8" t="str">
            <v>CG01-53</v>
          </cell>
          <cell r="Q8">
            <v>45274</v>
          </cell>
          <cell r="R8" t="e">
            <v>#REF!</v>
          </cell>
          <cell r="S8">
            <v>136.50540000000001</v>
          </cell>
          <cell r="T8" t="str">
            <v>Franco arenoso y Arena</v>
          </cell>
          <cell r="AC8" t="str">
            <v>Sí</v>
          </cell>
          <cell r="AD8" t="str">
            <v>Ingenio</v>
          </cell>
          <cell r="AE8" t="str">
            <v>Sí</v>
          </cell>
          <cell r="AF8">
            <v>22.95</v>
          </cell>
          <cell r="AG8" t="str">
            <v>No</v>
          </cell>
          <cell r="AH8" t="str">
            <v>Propia</v>
          </cell>
          <cell r="AI8">
            <v>700</v>
          </cell>
          <cell r="AJ8">
            <v>0</v>
          </cell>
          <cell r="AK8">
            <v>700</v>
          </cell>
          <cell r="AL8">
            <v>77506.684451210414</v>
          </cell>
          <cell r="AP8" t="str">
            <v>Soca</v>
          </cell>
          <cell r="AQ8"/>
          <cell r="AS8" t="str">
            <v>2024-2025</v>
          </cell>
          <cell r="AT8" t="str">
            <v>Manual</v>
          </cell>
          <cell r="AU8" t="str">
            <v>SP80-1842</v>
          </cell>
          <cell r="AV8">
            <v>4</v>
          </cell>
          <cell r="AW8">
            <v>45616</v>
          </cell>
          <cell r="AX8">
            <v>45626</v>
          </cell>
          <cell r="AY8">
            <v>45623</v>
          </cell>
          <cell r="AZ8" t="str">
            <v>02.07</v>
          </cell>
          <cell r="BD8" t="str">
            <v>CG01-53</v>
          </cell>
          <cell r="BE8">
            <v>4</v>
          </cell>
          <cell r="BF8">
            <v>31.08</v>
          </cell>
          <cell r="BG8">
            <v>0.51800000000000002</v>
          </cell>
          <cell r="BL8" t="str">
            <v xml:space="preserve">&lt; 40 </v>
          </cell>
          <cell r="BM8" t="str">
            <v>Soca</v>
          </cell>
          <cell r="BN8" t="str">
            <v>Primer tercio</v>
          </cell>
          <cell r="BO8">
            <v>45617</v>
          </cell>
          <cell r="BP8">
            <v>3</v>
          </cell>
        </row>
        <row r="9">
          <cell r="A9" t="str">
            <v>22.08</v>
          </cell>
          <cell r="B9" t="str">
            <v>2024-2025</v>
          </cell>
          <cell r="C9" t="str">
            <v>Zona 1</v>
          </cell>
          <cell r="D9" t="str">
            <v>Juan Luis Alonso</v>
          </cell>
          <cell r="E9">
            <v>2</v>
          </cell>
          <cell r="F9" t="str">
            <v>LOS TARROS</v>
          </cell>
          <cell r="G9">
            <v>2.08</v>
          </cell>
          <cell r="H9">
            <v>7.89</v>
          </cell>
          <cell r="I9">
            <v>757.39331200000004</v>
          </cell>
          <cell r="J9">
            <v>110.808342</v>
          </cell>
          <cell r="K9">
            <v>95.994082636248422</v>
          </cell>
          <cell r="L9">
            <v>14.044149809885932</v>
          </cell>
          <cell r="M9">
            <v>146.30224514050104</v>
          </cell>
          <cell r="N9" t="str">
            <v>3</v>
          </cell>
          <cell r="O9" t="str">
            <v>88</v>
          </cell>
          <cell r="P9" t="str">
            <v>CG09-133119</v>
          </cell>
          <cell r="Q9">
            <v>45358</v>
          </cell>
          <cell r="R9" t="e">
            <v>#REF!</v>
          </cell>
          <cell r="S9">
            <v>136.21375</v>
          </cell>
          <cell r="T9" t="str">
            <v>Franco arenoso y Arena</v>
          </cell>
          <cell r="AC9" t="str">
            <v>Sí</v>
          </cell>
          <cell r="AD9" t="str">
            <v>Ingenio</v>
          </cell>
          <cell r="AE9" t="str">
            <v>Sí</v>
          </cell>
          <cell r="AF9">
            <v>22.95</v>
          </cell>
          <cell r="AG9" t="str">
            <v>No</v>
          </cell>
          <cell r="AH9" t="str">
            <v>Propia</v>
          </cell>
          <cell r="AI9">
            <v>939.83308399999999</v>
          </cell>
          <cell r="AJ9">
            <v>0</v>
          </cell>
          <cell r="AK9">
            <v>939.83308399999999</v>
          </cell>
          <cell r="AL9">
            <v>103167.38325244001</v>
          </cell>
          <cell r="AP9" t="str">
            <v>Soca</v>
          </cell>
          <cell r="AQ9"/>
          <cell r="AS9" t="str">
            <v>2025-2026</v>
          </cell>
          <cell r="AT9" t="str">
            <v>Manual</v>
          </cell>
          <cell r="AU9" t="str">
            <v>CG09-133119</v>
          </cell>
          <cell r="AV9">
            <v>3</v>
          </cell>
          <cell r="AW9">
            <v>45981</v>
          </cell>
          <cell r="AX9">
            <v>45991</v>
          </cell>
          <cell r="AY9">
            <v>45987</v>
          </cell>
          <cell r="AZ9" t="str">
            <v>02.08</v>
          </cell>
          <cell r="BD9" t="str">
            <v>CG09-133119</v>
          </cell>
          <cell r="BE9">
            <v>4</v>
          </cell>
          <cell r="BF9">
            <v>6.9432</v>
          </cell>
          <cell r="BG9">
            <v>0.11572</v>
          </cell>
          <cell r="BL9" t="str">
            <v xml:space="preserve">&lt; 40 </v>
          </cell>
          <cell r="BM9" t="str">
            <v>Renovación</v>
          </cell>
          <cell r="BN9" t="str">
            <v>Segundo tercio</v>
          </cell>
          <cell r="BO9">
            <v>45694</v>
          </cell>
          <cell r="BP9">
            <v>14</v>
          </cell>
        </row>
        <row r="10">
          <cell r="A10" t="str">
            <v>22.09</v>
          </cell>
          <cell r="B10" t="str">
            <v>2024-2025</v>
          </cell>
          <cell r="C10" t="str">
            <v>Zona 1</v>
          </cell>
          <cell r="D10" t="str">
            <v>Juan Luis Alonso</v>
          </cell>
          <cell r="E10">
            <v>2</v>
          </cell>
          <cell r="F10" t="str">
            <v>LOS TARROS</v>
          </cell>
          <cell r="G10">
            <v>2.09</v>
          </cell>
          <cell r="H10">
            <v>6.2</v>
          </cell>
          <cell r="I10">
            <v>520.04665199999999</v>
          </cell>
          <cell r="J10">
            <v>65.914582199999998</v>
          </cell>
          <cell r="K10">
            <v>83.878492258064512</v>
          </cell>
          <cell r="L10">
            <v>10.631384225806451</v>
          </cell>
          <cell r="M10">
            <v>126.74744072768301</v>
          </cell>
          <cell r="N10" t="str">
            <v>4</v>
          </cell>
          <cell r="O10" t="str">
            <v>100</v>
          </cell>
          <cell r="P10" t="str">
            <v>SP83-2847</v>
          </cell>
          <cell r="Q10">
            <v>45359</v>
          </cell>
          <cell r="R10" t="e">
            <v>#REF!</v>
          </cell>
          <cell r="S10">
            <v>134.2586</v>
          </cell>
          <cell r="T10" t="str">
            <v>Franco arenoso y Arena</v>
          </cell>
          <cell r="AC10" t="str">
            <v>Sí</v>
          </cell>
          <cell r="AD10" t="str">
            <v>Ingenio</v>
          </cell>
          <cell r="AE10" t="str">
            <v>Sí</v>
          </cell>
          <cell r="AF10">
            <v>22.95</v>
          </cell>
          <cell r="AG10" t="str">
            <v>No</v>
          </cell>
          <cell r="AH10" t="str">
            <v>Propia</v>
          </cell>
          <cell r="AI10">
            <v>750</v>
          </cell>
          <cell r="AJ10">
            <v>0</v>
          </cell>
          <cell r="AK10">
            <v>750</v>
          </cell>
          <cell r="AL10">
            <v>69820.735432207206</v>
          </cell>
          <cell r="AP10" t="str">
            <v>Soca</v>
          </cell>
          <cell r="AQ10"/>
          <cell r="AS10" t="str">
            <v>2024-2025</v>
          </cell>
          <cell r="AT10" t="str">
            <v>Manual</v>
          </cell>
          <cell r="AU10" t="str">
            <v>B71-401</v>
          </cell>
          <cell r="AV10">
            <v>4</v>
          </cell>
          <cell r="AW10">
            <v>45616</v>
          </cell>
          <cell r="AX10">
            <v>45626</v>
          </cell>
          <cell r="AY10">
            <v>45623</v>
          </cell>
          <cell r="AZ10" t="str">
            <v>02.09</v>
          </cell>
          <cell r="BD10" t="str">
            <v>SP83-2847</v>
          </cell>
          <cell r="BE10">
            <v>4</v>
          </cell>
          <cell r="BF10">
            <v>24.8</v>
          </cell>
          <cell r="BG10">
            <v>0.41333333333333333</v>
          </cell>
          <cell r="BL10" t="str">
            <v xml:space="preserve">&lt; 40 </v>
          </cell>
          <cell r="BM10" t="str">
            <v>Soca</v>
          </cell>
          <cell r="BN10" t="str">
            <v>Tercer tercio</v>
          </cell>
          <cell r="BO10">
            <v>45631</v>
          </cell>
          <cell r="BP10">
            <v>5</v>
          </cell>
        </row>
        <row r="11">
          <cell r="A11" t="str">
            <v>22.1</v>
          </cell>
          <cell r="B11" t="str">
            <v>2024-2025</v>
          </cell>
          <cell r="C11" t="str">
            <v>Zona 1</v>
          </cell>
          <cell r="D11" t="str">
            <v>Juan Luis Alonso</v>
          </cell>
          <cell r="E11">
            <v>2</v>
          </cell>
          <cell r="F11" t="str">
            <v>LOS TARROS</v>
          </cell>
          <cell r="G11">
            <v>2.1</v>
          </cell>
          <cell r="H11">
            <v>13.489999999999998</v>
          </cell>
          <cell r="I11">
            <v>1391.2026559999999</v>
          </cell>
          <cell r="J11">
            <v>160.87157719999999</v>
          </cell>
          <cell r="K11">
            <v>103.1284400296516</v>
          </cell>
          <cell r="L11">
            <v>11.925246641957006</v>
          </cell>
          <cell r="M11">
            <v>115.63489798282846</v>
          </cell>
          <cell r="N11" t="str">
            <v>4</v>
          </cell>
          <cell r="O11" t="str">
            <v>100</v>
          </cell>
          <cell r="P11" t="str">
            <v>SP80-1842</v>
          </cell>
          <cell r="Q11">
            <v>45273</v>
          </cell>
          <cell r="R11" t="e">
            <v>#REF!</v>
          </cell>
          <cell r="S11">
            <v>127.2722</v>
          </cell>
          <cell r="T11" t="str">
            <v>Franco arenoso y Arena</v>
          </cell>
          <cell r="AC11" t="str">
            <v>Sí</v>
          </cell>
          <cell r="AD11" t="str">
            <v>Ingenio</v>
          </cell>
          <cell r="AE11" t="str">
            <v>Sí</v>
          </cell>
          <cell r="AF11">
            <v>22.95</v>
          </cell>
          <cell r="AG11" t="str">
            <v>No</v>
          </cell>
          <cell r="AH11" t="str">
            <v>Propia</v>
          </cell>
          <cell r="AI11">
            <v>1400</v>
          </cell>
          <cell r="AJ11">
            <v>0</v>
          </cell>
          <cell r="AK11">
            <v>1400</v>
          </cell>
          <cell r="AL11">
            <v>177061.42267496319</v>
          </cell>
          <cell r="AP11" t="str">
            <v>Soca</v>
          </cell>
          <cell r="AQ11"/>
          <cell r="AS11" t="str">
            <v>2024-2025</v>
          </cell>
          <cell r="AT11" t="str">
            <v>Manual</v>
          </cell>
          <cell r="AU11" t="str">
            <v>SP80-1842</v>
          </cell>
          <cell r="AV11">
            <v>4</v>
          </cell>
          <cell r="AW11">
            <v>45616</v>
          </cell>
          <cell r="AX11">
            <v>45626</v>
          </cell>
          <cell r="AY11">
            <v>45623</v>
          </cell>
          <cell r="AZ11" t="str">
            <v>02.10</v>
          </cell>
          <cell r="BD11" t="str">
            <v>SP80-1842</v>
          </cell>
          <cell r="BE11">
            <v>4</v>
          </cell>
          <cell r="BF11">
            <v>53.959999999999994</v>
          </cell>
          <cell r="BG11">
            <v>0.89933333333333321</v>
          </cell>
          <cell r="BL11" t="str">
            <v xml:space="preserve">&lt; 40 </v>
          </cell>
          <cell r="BM11" t="str">
            <v>Soca</v>
          </cell>
          <cell r="BN11" t="str">
            <v>Primer tercio</v>
          </cell>
          <cell r="BO11">
            <v>45617</v>
          </cell>
          <cell r="BP11">
            <v>3</v>
          </cell>
        </row>
        <row r="12">
          <cell r="A12" t="str">
            <v>22.11</v>
          </cell>
          <cell r="B12" t="str">
            <v>2024-2025</v>
          </cell>
          <cell r="C12" t="str">
            <v>Zona 1</v>
          </cell>
          <cell r="D12" t="str">
            <v>Juan Luis Alonso</v>
          </cell>
          <cell r="E12">
            <v>2</v>
          </cell>
          <cell r="F12" t="str">
            <v>LOS TARROS</v>
          </cell>
          <cell r="G12">
            <v>2.11</v>
          </cell>
          <cell r="H12">
            <v>8.86</v>
          </cell>
          <cell r="I12">
            <v>923.70410400000003</v>
          </cell>
          <cell r="J12">
            <v>93.619452999999993</v>
          </cell>
          <cell r="K12">
            <v>104.25554221218962</v>
          </cell>
          <cell r="L12">
            <v>10.566529683972911</v>
          </cell>
          <cell r="M12">
            <v>101.35221072916224</v>
          </cell>
          <cell r="N12" t="str">
            <v>4</v>
          </cell>
          <cell r="O12" t="str">
            <v>130</v>
          </cell>
          <cell r="P12" t="str">
            <v>SP80-1842</v>
          </cell>
          <cell r="Q12">
            <v>45300</v>
          </cell>
          <cell r="R12" t="e">
            <v>#REF!</v>
          </cell>
          <cell r="S12">
            <v>128.99010000000001</v>
          </cell>
          <cell r="T12" t="str">
            <v>Franco arenoso y Arena</v>
          </cell>
          <cell r="AC12" t="str">
            <v>Sí</v>
          </cell>
          <cell r="AD12" t="str">
            <v>Ingenio</v>
          </cell>
          <cell r="AE12" t="str">
            <v>Sí</v>
          </cell>
          <cell r="AF12">
            <v>22.95</v>
          </cell>
          <cell r="AG12" t="str">
            <v>No</v>
          </cell>
          <cell r="AH12" t="str">
            <v>Propia</v>
          </cell>
          <cell r="AI12">
            <v>950</v>
          </cell>
          <cell r="AJ12">
            <v>0</v>
          </cell>
          <cell r="AK12">
            <v>950</v>
          </cell>
          <cell r="AL12">
            <v>119148.68474537041</v>
          </cell>
          <cell r="AP12" t="str">
            <v>Soca</v>
          </cell>
          <cell r="AQ12"/>
          <cell r="AS12" t="str">
            <v>2024-2025</v>
          </cell>
          <cell r="AT12" t="str">
            <v>Manual</v>
          </cell>
          <cell r="AU12" t="str">
            <v>CG09-133119</v>
          </cell>
          <cell r="AV12">
            <v>4</v>
          </cell>
          <cell r="AW12">
            <v>45616</v>
          </cell>
          <cell r="AX12">
            <v>45626</v>
          </cell>
          <cell r="AY12">
            <v>45623</v>
          </cell>
          <cell r="AZ12" t="str">
            <v>02.11</v>
          </cell>
          <cell r="BD12" t="str">
            <v>SP80-1842</v>
          </cell>
          <cell r="BE12">
            <v>4</v>
          </cell>
          <cell r="BF12">
            <v>35.44</v>
          </cell>
          <cell r="BG12">
            <v>0.59066666666666667</v>
          </cell>
          <cell r="BL12" t="str">
            <v xml:space="preserve">&lt; 40 </v>
          </cell>
          <cell r="BM12" t="str">
            <v>Soca</v>
          </cell>
          <cell r="BN12" t="str">
            <v>Segundo tercio</v>
          </cell>
          <cell r="BO12">
            <v>45624</v>
          </cell>
          <cell r="BP12">
            <v>4</v>
          </cell>
        </row>
        <row r="13">
          <cell r="A13" t="str">
            <v>22.12</v>
          </cell>
          <cell r="B13" t="str">
            <v>2024-2025</v>
          </cell>
          <cell r="C13" t="str">
            <v>Zona 1</v>
          </cell>
          <cell r="D13" t="str">
            <v>Juan Luis Alonso</v>
          </cell>
          <cell r="E13">
            <v>2</v>
          </cell>
          <cell r="F13" t="str">
            <v>LOS TARROS</v>
          </cell>
          <cell r="G13">
            <v>2.12</v>
          </cell>
          <cell r="H13">
            <v>9.32</v>
          </cell>
          <cell r="I13">
            <v>874.71493200000009</v>
          </cell>
          <cell r="J13">
            <v>94.562425400000009</v>
          </cell>
          <cell r="K13">
            <v>93.853533476394858</v>
          </cell>
          <cell r="L13">
            <v>10.146182982832618</v>
          </cell>
          <cell r="M13">
            <v>108.10656356784361</v>
          </cell>
          <cell r="N13" t="str">
            <v>4</v>
          </cell>
          <cell r="O13" t="str">
            <v>130</v>
          </cell>
          <cell r="P13" t="str">
            <v>CG09-133119</v>
          </cell>
          <cell r="Q13">
            <v>45302</v>
          </cell>
          <cell r="R13" t="e">
            <v>#REF!</v>
          </cell>
          <cell r="S13">
            <v>134.75864999999999</v>
          </cell>
          <cell r="T13" t="str">
            <v>Franco arenoso y Arena</v>
          </cell>
          <cell r="AC13" t="str">
            <v>Sí</v>
          </cell>
          <cell r="AD13" t="str">
            <v>Ingenio</v>
          </cell>
          <cell r="AE13" t="str">
            <v>Sí</v>
          </cell>
          <cell r="AF13">
            <v>22.95</v>
          </cell>
          <cell r="AG13" t="str">
            <v>No</v>
          </cell>
          <cell r="AH13" t="str">
            <v>Propia</v>
          </cell>
          <cell r="AI13">
            <v>839.55161200000009</v>
          </cell>
          <cell r="AJ13">
            <v>0</v>
          </cell>
          <cell r="AK13">
            <v>839.55161200000009</v>
          </cell>
          <cell r="AL13">
            <v>117875.4033711618</v>
          </cell>
          <cell r="AP13" t="str">
            <v>Soca</v>
          </cell>
          <cell r="AQ13"/>
          <cell r="AS13" t="str">
            <v>2024-2025</v>
          </cell>
          <cell r="AT13" t="str">
            <v>Manual</v>
          </cell>
          <cell r="AU13" t="str">
            <v>CG09-133119</v>
          </cell>
          <cell r="AV13">
            <v>4</v>
          </cell>
          <cell r="AW13">
            <v>45616</v>
          </cell>
          <cell r="AX13">
            <v>45626</v>
          </cell>
          <cell r="AY13">
            <v>45623</v>
          </cell>
          <cell r="AZ13" t="str">
            <v>02.12</v>
          </cell>
          <cell r="BD13" t="str">
            <v>CG09-133119</v>
          </cell>
          <cell r="BE13">
            <v>4</v>
          </cell>
          <cell r="BF13">
            <v>37.28</v>
          </cell>
          <cell r="BG13">
            <v>0.6213333333333334</v>
          </cell>
          <cell r="BL13" t="str">
            <v xml:space="preserve">&lt; 40 </v>
          </cell>
          <cell r="BM13" t="str">
            <v>Soca</v>
          </cell>
          <cell r="BN13" t="str">
            <v>Segundo tercio</v>
          </cell>
          <cell r="BO13">
            <v>45624</v>
          </cell>
          <cell r="BP13">
            <v>4</v>
          </cell>
        </row>
        <row r="14">
          <cell r="A14" t="str">
            <v>22.13</v>
          </cell>
          <cell r="B14" t="str">
            <v>2024-2025</v>
          </cell>
          <cell r="C14" t="str">
            <v>Zona 1</v>
          </cell>
          <cell r="D14" t="str">
            <v>Juan Luis Alonso</v>
          </cell>
          <cell r="E14">
            <v>2</v>
          </cell>
          <cell r="F14" t="str">
            <v>LOS TARROS</v>
          </cell>
          <cell r="G14">
            <v>2.13</v>
          </cell>
          <cell r="H14">
            <v>6.42</v>
          </cell>
          <cell r="I14">
            <v>719.60642799999994</v>
          </cell>
          <cell r="J14">
            <v>71.048504199999996</v>
          </cell>
          <cell r="K14">
            <v>112.08822866043613</v>
          </cell>
          <cell r="L14">
            <v>11.066745202492211</v>
          </cell>
          <cell r="M14">
            <v>98.732447954175313</v>
          </cell>
          <cell r="N14" t="str">
            <v>2</v>
          </cell>
          <cell r="O14" t="str">
            <v>100</v>
          </cell>
          <cell r="P14" t="str">
            <v>CG09-133119</v>
          </cell>
          <cell r="Q14">
            <v>45321</v>
          </cell>
          <cell r="R14" t="e">
            <v>#REF!</v>
          </cell>
          <cell r="S14">
            <v>128.31325000000001</v>
          </cell>
          <cell r="T14" t="str">
            <v>Franco arenoso y Arena</v>
          </cell>
          <cell r="AC14" t="str">
            <v>Sí</v>
          </cell>
          <cell r="AD14" t="str">
            <v>Ingenio</v>
          </cell>
          <cell r="AE14" t="str">
            <v>Sí</v>
          </cell>
          <cell r="AF14">
            <v>22.95</v>
          </cell>
          <cell r="AG14" t="str">
            <v>No</v>
          </cell>
          <cell r="AH14" t="str">
            <v>Propia</v>
          </cell>
          <cell r="AI14">
            <v>626.49700000000007</v>
          </cell>
          <cell r="AJ14">
            <v>0</v>
          </cell>
          <cell r="AK14">
            <v>626.49700000000007</v>
          </cell>
          <cell r="AL14">
            <v>92335.039497570993</v>
          </cell>
          <cell r="AM14" t="str">
            <v>Renovación</v>
          </cell>
          <cell r="AP14" t="str">
            <v>Soca</v>
          </cell>
          <cell r="AQ14"/>
          <cell r="AS14" t="str">
            <v>2026-2027</v>
          </cell>
          <cell r="AT14" t="str">
            <v>Manual</v>
          </cell>
          <cell r="AU14" t="str">
            <v>CG09-133119</v>
          </cell>
          <cell r="AV14">
            <v>2</v>
          </cell>
          <cell r="AW14">
            <v>46346</v>
          </cell>
          <cell r="AX14">
            <v>46356</v>
          </cell>
          <cell r="AY14">
            <v>46358</v>
          </cell>
          <cell r="AZ14" t="str">
            <v>02.13</v>
          </cell>
          <cell r="BD14" t="str">
            <v>CG09-133119</v>
          </cell>
          <cell r="BE14">
            <v>4</v>
          </cell>
          <cell r="BF14">
            <v>5.6496000000000004</v>
          </cell>
          <cell r="BG14">
            <v>9.4160000000000008E-2</v>
          </cell>
          <cell r="BL14" t="str">
            <v xml:space="preserve">&lt; 40 </v>
          </cell>
          <cell r="BM14" t="str">
            <v>Soca</v>
          </cell>
          <cell r="BN14" t="str">
            <v>Segundo tercio</v>
          </cell>
          <cell r="BO14">
            <v>45645</v>
          </cell>
          <cell r="BP14">
            <v>7</v>
          </cell>
        </row>
        <row r="15">
          <cell r="A15" t="str">
            <v>22.14</v>
          </cell>
          <cell r="B15" t="str">
            <v>2024-2025</v>
          </cell>
          <cell r="C15" t="str">
            <v>Zona 1</v>
          </cell>
          <cell r="D15" t="str">
            <v>Juan Luis Alonso</v>
          </cell>
          <cell r="E15">
            <v>2</v>
          </cell>
          <cell r="F15" t="str">
            <v>LOS TARROS</v>
          </cell>
          <cell r="G15">
            <v>2.14</v>
          </cell>
          <cell r="H15">
            <v>11.64</v>
          </cell>
          <cell r="I15">
            <v>1011.9513320000001</v>
          </cell>
          <cell r="J15">
            <v>125.2343192</v>
          </cell>
          <cell r="K15">
            <v>86.937399656357385</v>
          </cell>
          <cell r="L15">
            <v>10.758962130584193</v>
          </cell>
          <cell r="M15">
            <v>123.75527877658843</v>
          </cell>
          <cell r="N15" t="str">
            <v>1</v>
          </cell>
          <cell r="O15" t="str">
            <v>100</v>
          </cell>
          <cell r="P15" t="str">
            <v>SP80-1842</v>
          </cell>
          <cell r="Q15">
            <v>45295</v>
          </cell>
          <cell r="R15" t="e">
            <v>#REF!</v>
          </cell>
          <cell r="S15">
            <v>128.36510000000001</v>
          </cell>
          <cell r="T15" t="str">
            <v>Franco arenoso y Arena</v>
          </cell>
          <cell r="AC15" t="str">
            <v>Sí</v>
          </cell>
          <cell r="AD15" t="str">
            <v>Ingenio</v>
          </cell>
          <cell r="AE15" t="str">
            <v>Sí</v>
          </cell>
          <cell r="AF15">
            <v>22.95</v>
          </cell>
          <cell r="AG15" t="str">
            <v>No</v>
          </cell>
          <cell r="AH15" t="str">
            <v>Propia</v>
          </cell>
          <cell r="AI15">
            <v>1200</v>
          </cell>
          <cell r="AJ15">
            <v>0</v>
          </cell>
          <cell r="AK15">
            <v>1200</v>
          </cell>
          <cell r="AL15">
            <v>129899.23392731322</v>
          </cell>
          <cell r="AP15" t="str">
            <v>Renovación</v>
          </cell>
          <cell r="AQ15" t="str">
            <v>SP80-1842</v>
          </cell>
          <cell r="AS15" t="str">
            <v>2023-2024</v>
          </cell>
          <cell r="AT15" t="str">
            <v>Manual</v>
          </cell>
          <cell r="AU15" t="str">
            <v>SP83-2847</v>
          </cell>
          <cell r="AV15">
            <v>1</v>
          </cell>
          <cell r="AW15">
            <v>45289</v>
          </cell>
          <cell r="AX15">
            <v>45287</v>
          </cell>
          <cell r="AY15">
            <v>6</v>
          </cell>
          <cell r="AZ15" t="str">
            <v>02.14</v>
          </cell>
          <cell r="BD15" t="str">
            <v>SP80-1842</v>
          </cell>
          <cell r="BE15">
            <v>4</v>
          </cell>
          <cell r="BF15">
            <v>10.2432</v>
          </cell>
          <cell r="BG15">
            <v>0.17072000000000001</v>
          </cell>
          <cell r="BL15" t="str">
            <v xml:space="preserve">&lt; 40 </v>
          </cell>
          <cell r="BM15" t="str">
            <v>Soca</v>
          </cell>
          <cell r="BN15" t="str">
            <v>Primer tercio</v>
          </cell>
          <cell r="BO15">
            <v>45694</v>
          </cell>
          <cell r="BP15">
            <v>14</v>
          </cell>
        </row>
        <row r="16">
          <cell r="A16" t="str">
            <v>22.15</v>
          </cell>
          <cell r="B16" t="str">
            <v>2024-2025</v>
          </cell>
          <cell r="C16" t="str">
            <v>Zona 1</v>
          </cell>
          <cell r="D16" t="str">
            <v>Juan Luis Alonso</v>
          </cell>
          <cell r="E16">
            <v>2</v>
          </cell>
          <cell r="F16" t="str">
            <v>LOS TARROS</v>
          </cell>
          <cell r="G16">
            <v>2.15</v>
          </cell>
          <cell r="H16">
            <v>9.89</v>
          </cell>
          <cell r="I16">
            <v>945.60718800000006</v>
          </cell>
          <cell r="J16">
            <v>104.1154938</v>
          </cell>
          <cell r="K16">
            <v>95.612455813953488</v>
          </cell>
          <cell r="L16">
            <v>10.527350232558138</v>
          </cell>
          <cell r="M16">
            <v>110.1043806786291</v>
          </cell>
          <cell r="N16" t="str">
            <v>1</v>
          </cell>
          <cell r="O16"/>
          <cell r="P16" t="str">
            <v>CG09-133119</v>
          </cell>
          <cell r="Q16">
            <v>45297</v>
          </cell>
          <cell r="R16" t="e">
            <v>#REF!</v>
          </cell>
          <cell r="S16">
            <v>138.91829999999999</v>
          </cell>
          <cell r="T16" t="str">
            <v>Franco arenoso y Arena</v>
          </cell>
          <cell r="AC16" t="str">
            <v>Sí</v>
          </cell>
          <cell r="AD16" t="str">
            <v>Ingenio</v>
          </cell>
          <cell r="AE16" t="str">
            <v>Sí</v>
          </cell>
          <cell r="AF16">
            <v>22.95</v>
          </cell>
          <cell r="AG16" t="str">
            <v>No</v>
          </cell>
          <cell r="AH16" t="str">
            <v>Propia</v>
          </cell>
          <cell r="AI16">
            <v>900</v>
          </cell>
          <cell r="AJ16">
            <v>0</v>
          </cell>
          <cell r="AK16">
            <v>900</v>
          </cell>
          <cell r="AL16">
            <v>131362.14302474039</v>
          </cell>
          <cell r="AP16" t="str">
            <v>Renovación</v>
          </cell>
          <cell r="AQ16" t="str">
            <v>CG09-133119</v>
          </cell>
          <cell r="AS16" t="str">
            <v>2023-2024</v>
          </cell>
          <cell r="AT16" t="str">
            <v>Manual</v>
          </cell>
          <cell r="AU16" t="str">
            <v>CG09-133119</v>
          </cell>
          <cell r="AV16">
            <v>1</v>
          </cell>
          <cell r="AW16">
            <v>45303</v>
          </cell>
          <cell r="AX16">
            <v>45301</v>
          </cell>
          <cell r="AY16">
            <v>8</v>
          </cell>
          <cell r="AZ16" t="str">
            <v>02.15</v>
          </cell>
          <cell r="BD16" t="str">
            <v>CG09-133119</v>
          </cell>
          <cell r="BE16">
            <v>4</v>
          </cell>
          <cell r="BF16">
            <v>8.7032000000000007</v>
          </cell>
          <cell r="BG16">
            <v>0.14505333333333334</v>
          </cell>
          <cell r="BL16" t="str">
            <v xml:space="preserve">&lt; 40 </v>
          </cell>
          <cell r="BM16" t="str">
            <v>Soca</v>
          </cell>
          <cell r="BN16" t="str">
            <v>Primer tercio</v>
          </cell>
          <cell r="BO16">
            <v>45708</v>
          </cell>
          <cell r="BP16">
            <v>16</v>
          </cell>
        </row>
        <row r="17">
          <cell r="A17" t="str">
            <v>22.16</v>
          </cell>
          <cell r="B17" t="str">
            <v>2024-2025</v>
          </cell>
          <cell r="C17" t="str">
            <v>Zona 1</v>
          </cell>
          <cell r="D17" t="str">
            <v>Juan Luis Alonso</v>
          </cell>
          <cell r="E17">
            <v>2</v>
          </cell>
          <cell r="F17" t="str">
            <v>LOS TARROS</v>
          </cell>
          <cell r="G17">
            <v>2.16</v>
          </cell>
          <cell r="H17">
            <v>11.52</v>
          </cell>
          <cell r="I17">
            <v>1020.6110159999999</v>
          </cell>
          <cell r="J17">
            <v>124.7318152</v>
          </cell>
          <cell r="K17">
            <v>88.594706250000002</v>
          </cell>
          <cell r="L17">
            <v>10.82741451388889</v>
          </cell>
          <cell r="M17">
            <v>122.21288350271932</v>
          </cell>
          <cell r="N17" t="str">
            <v>2</v>
          </cell>
          <cell r="O17" t="str">
            <v>88</v>
          </cell>
          <cell r="P17" t="str">
            <v>SP80-1842</v>
          </cell>
          <cell r="Q17">
            <v>45270</v>
          </cell>
          <cell r="R17" t="e">
            <v>#REF!</v>
          </cell>
          <cell r="S17">
            <v>136.19434999999999</v>
          </cell>
          <cell r="T17" t="str">
            <v>Franco arenoso y Arena</v>
          </cell>
          <cell r="AC17" t="str">
            <v>Sí</v>
          </cell>
          <cell r="AD17" t="str">
            <v>Ingenio</v>
          </cell>
          <cell r="AE17" t="str">
            <v>Sí</v>
          </cell>
          <cell r="AF17">
            <v>22.95</v>
          </cell>
          <cell r="AG17" t="str">
            <v>No</v>
          </cell>
          <cell r="AH17" t="str">
            <v>Propia</v>
          </cell>
          <cell r="AI17">
            <v>1000</v>
          </cell>
          <cell r="AJ17">
            <v>0</v>
          </cell>
          <cell r="AK17">
            <v>1000</v>
          </cell>
          <cell r="AL17">
            <v>139001.45392695957</v>
          </cell>
          <cell r="AM17" t="str">
            <v>Renovación</v>
          </cell>
          <cell r="AP17" t="str">
            <v>Soca</v>
          </cell>
          <cell r="AQ17"/>
          <cell r="AS17" t="str">
            <v>2026-2027</v>
          </cell>
          <cell r="AT17" t="str">
            <v>Manual</v>
          </cell>
          <cell r="AU17" t="str">
            <v>SP80-1842</v>
          </cell>
          <cell r="AV17">
            <v>2</v>
          </cell>
          <cell r="AW17">
            <v>46346</v>
          </cell>
          <cell r="AX17">
            <v>46356</v>
          </cell>
          <cell r="AY17">
            <v>46358</v>
          </cell>
          <cell r="AZ17" t="str">
            <v>02.16</v>
          </cell>
          <cell r="BD17" t="str">
            <v>SP80-1842</v>
          </cell>
          <cell r="BE17">
            <v>4</v>
          </cell>
          <cell r="BF17">
            <v>10.137599999999999</v>
          </cell>
          <cell r="BG17">
            <v>0.16895999999999997</v>
          </cell>
          <cell r="BL17" t="str">
            <v xml:space="preserve">&lt; 40 </v>
          </cell>
          <cell r="BM17" t="str">
            <v>Soca</v>
          </cell>
          <cell r="BN17" t="str">
            <v>Primer tercio</v>
          </cell>
          <cell r="BO17">
            <v>45694</v>
          </cell>
          <cell r="BP17">
            <v>14</v>
          </cell>
        </row>
        <row r="18">
          <cell r="A18" t="str">
            <v>22.17</v>
          </cell>
          <cell r="B18" t="str">
            <v>2024-2025</v>
          </cell>
          <cell r="C18" t="str">
            <v>Zona 1</v>
          </cell>
          <cell r="D18" t="str">
            <v>Juan Luis Alonso</v>
          </cell>
          <cell r="E18">
            <v>2</v>
          </cell>
          <cell r="F18" t="str">
            <v>LOS TARROS</v>
          </cell>
          <cell r="G18">
            <v>2.17</v>
          </cell>
          <cell r="H18">
            <v>5.1100000000000003</v>
          </cell>
          <cell r="I18">
            <v>478.84757999999999</v>
          </cell>
          <cell r="J18">
            <v>48.927002999999999</v>
          </cell>
          <cell r="K18">
            <v>93.707941291585115</v>
          </cell>
          <cell r="L18">
            <v>9.5747559686888444</v>
          </cell>
          <cell r="M18">
            <v>102.17656942110891</v>
          </cell>
          <cell r="N18" t="str">
            <v>1</v>
          </cell>
          <cell r="O18" t="str">
            <v>130</v>
          </cell>
          <cell r="P18" t="str">
            <v>B71-401</v>
          </cell>
          <cell r="Q18">
            <v>45288</v>
          </cell>
          <cell r="R18" t="e">
            <v>#REF!</v>
          </cell>
          <cell r="S18">
            <v>135.40754999999999</v>
          </cell>
          <cell r="T18" t="str">
            <v>Franco arenoso y Arena</v>
          </cell>
          <cell r="AC18" t="str">
            <v>Sí</v>
          </cell>
          <cell r="AD18" t="str">
            <v>Ingenio</v>
          </cell>
          <cell r="AE18" t="str">
            <v>Sí</v>
          </cell>
          <cell r="AF18">
            <v>22.95</v>
          </cell>
          <cell r="AG18" t="str">
            <v>No</v>
          </cell>
          <cell r="AH18" t="str">
            <v>Propia</v>
          </cell>
          <cell r="AI18">
            <v>475</v>
          </cell>
          <cell r="AJ18">
            <v>0</v>
          </cell>
          <cell r="AK18">
            <v>475</v>
          </cell>
          <cell r="AL18">
            <v>64839.577631228989</v>
          </cell>
          <cell r="AP18" t="str">
            <v>Renovación</v>
          </cell>
          <cell r="AQ18" t="str">
            <v>B71-401</v>
          </cell>
          <cell r="AS18" t="str">
            <v>2023-2024</v>
          </cell>
          <cell r="AT18" t="str">
            <v>Manual</v>
          </cell>
          <cell r="AU18" t="str">
            <v>CG03-138</v>
          </cell>
          <cell r="AV18">
            <v>1</v>
          </cell>
          <cell r="AW18">
            <v>45275</v>
          </cell>
          <cell r="AX18">
            <v>45273</v>
          </cell>
          <cell r="AY18">
            <v>4</v>
          </cell>
          <cell r="AZ18" t="str">
            <v>02.17</v>
          </cell>
          <cell r="BD18" t="str">
            <v>B71-401</v>
          </cell>
          <cell r="BE18">
            <v>4</v>
          </cell>
          <cell r="BF18">
            <v>4.4968000000000004</v>
          </cell>
          <cell r="BG18">
            <v>7.4946666666666675E-2</v>
          </cell>
          <cell r="BL18" t="str">
            <v xml:space="preserve">&lt; 40 </v>
          </cell>
          <cell r="BM18" t="str">
            <v>Soca</v>
          </cell>
          <cell r="BN18" t="str">
            <v>Primer tercio</v>
          </cell>
          <cell r="BO18">
            <v>45708</v>
          </cell>
          <cell r="BP18">
            <v>16</v>
          </cell>
        </row>
        <row r="19">
          <cell r="A19" t="str">
            <v>22.18</v>
          </cell>
          <cell r="B19" t="str">
            <v>2024-2025</v>
          </cell>
          <cell r="C19" t="str">
            <v>Zona 1</v>
          </cell>
          <cell r="D19" t="str">
            <v>Juan Luis Alonso</v>
          </cell>
          <cell r="E19">
            <v>2</v>
          </cell>
          <cell r="F19" t="str">
            <v>LOS TARROS</v>
          </cell>
          <cell r="G19">
            <v>2.1800000000000002</v>
          </cell>
          <cell r="H19">
            <v>15.61</v>
          </cell>
          <cell r="I19">
            <v>1486.4827319999999</v>
          </cell>
          <cell r="J19">
            <v>186.71670019999999</v>
          </cell>
          <cell r="K19">
            <v>95.226312107623315</v>
          </cell>
          <cell r="L19">
            <v>11.961351710442024</v>
          </cell>
          <cell r="M19">
            <v>125.6097337563959</v>
          </cell>
          <cell r="N19" t="str">
            <v>5</v>
          </cell>
          <cell r="O19" t="str">
            <v>100</v>
          </cell>
          <cell r="P19" t="str">
            <v>SP80-1842</v>
          </cell>
          <cell r="Q19">
            <v>45297</v>
          </cell>
          <cell r="R19" t="e">
            <v>#REF!</v>
          </cell>
          <cell r="S19">
            <v>134.49350000000001</v>
          </cell>
          <cell r="T19" t="str">
            <v>Franco arenoso y Arena</v>
          </cell>
          <cell r="AC19" t="str">
            <v>Sí</v>
          </cell>
          <cell r="AD19" t="str">
            <v>Ingenio</v>
          </cell>
          <cell r="AE19" t="str">
            <v>Sí</v>
          </cell>
          <cell r="AF19">
            <v>22.95</v>
          </cell>
          <cell r="AG19" t="str">
            <v>No</v>
          </cell>
          <cell r="AH19" t="str">
            <v>Propia</v>
          </cell>
          <cell r="AI19">
            <v>1505.3879039999999</v>
          </cell>
          <cell r="AJ19">
            <v>0</v>
          </cell>
          <cell r="AK19">
            <v>1505.3879039999999</v>
          </cell>
          <cell r="AL19">
            <v>199922.265316242</v>
          </cell>
          <cell r="AQ19"/>
          <cell r="AS19" t="str">
            <v>2024-2025</v>
          </cell>
          <cell r="AT19" t="str">
            <v>Manual</v>
          </cell>
          <cell r="AU19" t="str">
            <v>SP80-1842</v>
          </cell>
          <cell r="AV19">
            <v>1</v>
          </cell>
          <cell r="AW19">
            <v>45623</v>
          </cell>
          <cell r="AX19">
            <v>45633</v>
          </cell>
          <cell r="AY19">
            <v>45630</v>
          </cell>
          <cell r="AZ19" t="str">
            <v>02.18</v>
          </cell>
          <cell r="BD19">
            <v>0</v>
          </cell>
          <cell r="BE19">
            <v>4</v>
          </cell>
          <cell r="BF19">
            <v>62.44</v>
          </cell>
          <cell r="BG19">
            <v>1.0406666666666666</v>
          </cell>
          <cell r="BL19" t="str">
            <v xml:space="preserve">&lt; 40 </v>
          </cell>
          <cell r="BM19" t="str">
            <v>Soca</v>
          </cell>
          <cell r="BN19" t="str">
            <v>Primer tercio</v>
          </cell>
          <cell r="BO19">
            <v>45617</v>
          </cell>
          <cell r="BP19">
            <v>3</v>
          </cell>
        </row>
        <row r="20">
          <cell r="A20" t="str">
            <v>22.19</v>
          </cell>
          <cell r="B20" t="str">
            <v>2024-2025</v>
          </cell>
          <cell r="C20" t="str">
            <v>Zona 1</v>
          </cell>
          <cell r="D20" t="str">
            <v>Juan Luis Alonso</v>
          </cell>
          <cell r="E20">
            <v>2</v>
          </cell>
          <cell r="F20" t="str">
            <v>LOS TARROS</v>
          </cell>
          <cell r="G20">
            <v>2.19</v>
          </cell>
          <cell r="H20">
            <v>5.55</v>
          </cell>
          <cell r="I20">
            <v>529.03174000000001</v>
          </cell>
          <cell r="J20">
            <v>67.867107400000009</v>
          </cell>
          <cell r="K20">
            <v>95.321034234234233</v>
          </cell>
          <cell r="L20">
            <v>12.228307639639642</v>
          </cell>
          <cell r="M20">
            <v>128.28551156495828</v>
          </cell>
          <cell r="N20" t="str">
            <v>2</v>
          </cell>
          <cell r="O20"/>
          <cell r="P20" t="str">
            <v>SP80-1842</v>
          </cell>
          <cell r="Q20">
            <v>45289</v>
          </cell>
          <cell r="R20" t="e">
            <v>#REF!</v>
          </cell>
          <cell r="S20">
            <v>130.46305000000001</v>
          </cell>
          <cell r="T20" t="str">
            <v>Franco arenoso y Arena</v>
          </cell>
          <cell r="AC20" t="str">
            <v>Sí</v>
          </cell>
          <cell r="AD20" t="str">
            <v>Ingenio</v>
          </cell>
          <cell r="AE20" t="str">
            <v>Sí</v>
          </cell>
          <cell r="AF20">
            <v>22.95</v>
          </cell>
          <cell r="AG20" t="str">
            <v>No</v>
          </cell>
          <cell r="AH20" t="str">
            <v>Propia</v>
          </cell>
          <cell r="AI20">
            <v>554.63166000000001</v>
          </cell>
          <cell r="AJ20">
            <v>0</v>
          </cell>
          <cell r="AK20">
            <v>554.63166000000001</v>
          </cell>
          <cell r="AL20">
            <v>69019.094347207007</v>
          </cell>
          <cell r="AM20" t="str">
            <v>Renovación</v>
          </cell>
          <cell r="AP20" t="str">
            <v>Soca</v>
          </cell>
          <cell r="AQ20"/>
          <cell r="AS20" t="str">
            <v>2026-2027</v>
          </cell>
          <cell r="AT20" t="str">
            <v>Manual</v>
          </cell>
          <cell r="AU20" t="str">
            <v>SP80-1842</v>
          </cell>
          <cell r="AV20">
            <v>2</v>
          </cell>
          <cell r="AW20">
            <v>46346</v>
          </cell>
          <cell r="AX20">
            <v>46356</v>
          </cell>
          <cell r="AY20">
            <v>46358</v>
          </cell>
          <cell r="AZ20" t="str">
            <v>02.19</v>
          </cell>
          <cell r="BD20" t="str">
            <v>SP80-1842</v>
          </cell>
          <cell r="BE20">
            <v>4</v>
          </cell>
          <cell r="BF20">
            <v>4.8839999999999995</v>
          </cell>
          <cell r="BG20">
            <v>8.1399999999999986E-2</v>
          </cell>
          <cell r="BL20" t="str">
            <v xml:space="preserve">&lt; 40 </v>
          </cell>
          <cell r="BM20" t="str">
            <v>Soca</v>
          </cell>
          <cell r="BN20" t="str">
            <v>Primer tercio</v>
          </cell>
          <cell r="BO20">
            <v>45624</v>
          </cell>
          <cell r="BP20">
            <v>4</v>
          </cell>
        </row>
        <row r="21">
          <cell r="A21" t="str">
            <v>22.2</v>
          </cell>
          <cell r="B21" t="str">
            <v>2024-2025</v>
          </cell>
          <cell r="C21" t="str">
            <v>Zona 1</v>
          </cell>
          <cell r="D21" t="str">
            <v>Juan Luis Alonso</v>
          </cell>
          <cell r="E21">
            <v>2</v>
          </cell>
          <cell r="F21" t="str">
            <v>LOS TARROS</v>
          </cell>
          <cell r="G21">
            <v>2.2000000000000002</v>
          </cell>
          <cell r="H21">
            <v>10.79</v>
          </cell>
          <cell r="I21">
            <v>957.60831200000007</v>
          </cell>
          <cell r="J21">
            <v>91.603429399999996</v>
          </cell>
          <cell r="K21">
            <v>88.749611862835977</v>
          </cell>
          <cell r="L21">
            <v>8.4896598146431881</v>
          </cell>
          <cell r="M21">
            <v>95.658557107428265</v>
          </cell>
          <cell r="N21" t="str">
            <v>2</v>
          </cell>
          <cell r="O21"/>
          <cell r="P21" t="str">
            <v>CG06-0894</v>
          </cell>
          <cell r="Q21">
            <v>45362</v>
          </cell>
          <cell r="R21" t="e">
            <v>#REF!</v>
          </cell>
          <cell r="S21">
            <v>143.38505000000001</v>
          </cell>
          <cell r="T21" t="str">
            <v>Franco arenoso y Arena</v>
          </cell>
          <cell r="AC21" t="str">
            <v>Sí</v>
          </cell>
          <cell r="AD21" t="str">
            <v>Ingenio</v>
          </cell>
          <cell r="AE21" t="str">
            <v>Sí</v>
          </cell>
          <cell r="AF21">
            <v>22.95</v>
          </cell>
          <cell r="AG21" t="str">
            <v>No</v>
          </cell>
          <cell r="AH21" t="str">
            <v>Propia</v>
          </cell>
          <cell r="AI21">
            <v>850</v>
          </cell>
          <cell r="AJ21">
            <v>0</v>
          </cell>
          <cell r="AK21">
            <v>850</v>
          </cell>
          <cell r="AL21">
            <v>137306.71569653563</v>
          </cell>
          <cell r="AM21" t="str">
            <v>Renovación</v>
          </cell>
          <cell r="AP21" t="str">
            <v>Soca</v>
          </cell>
          <cell r="AQ21"/>
          <cell r="AS21" t="str">
            <v>2026-2027</v>
          </cell>
          <cell r="AT21" t="str">
            <v>Manual</v>
          </cell>
          <cell r="AU21" t="str">
            <v>CG06-0894</v>
          </cell>
          <cell r="AV21">
            <v>2</v>
          </cell>
          <cell r="AW21">
            <v>46346</v>
          </cell>
          <cell r="AX21">
            <v>46356</v>
          </cell>
          <cell r="AY21">
            <v>46358</v>
          </cell>
          <cell r="AZ21" t="str">
            <v>02.20</v>
          </cell>
          <cell r="BD21" t="str">
            <v>CG06-0894</v>
          </cell>
          <cell r="BE21">
            <v>4</v>
          </cell>
          <cell r="BF21">
            <v>9.4951999999999988</v>
          </cell>
          <cell r="BG21">
            <v>0.1582533333333333</v>
          </cell>
          <cell r="BL21" t="str">
            <v xml:space="preserve">&lt; 40 </v>
          </cell>
          <cell r="BM21" t="str">
            <v>Soca</v>
          </cell>
          <cell r="BN21" t="str">
            <v>Tercer tercio</v>
          </cell>
          <cell r="BO21">
            <v>45694</v>
          </cell>
          <cell r="BP21">
            <v>14</v>
          </cell>
        </row>
        <row r="22">
          <cell r="A22" t="str">
            <v>22.21</v>
          </cell>
          <cell r="B22" t="str">
            <v>2024-2025</v>
          </cell>
          <cell r="C22" t="str">
            <v>Zona 1</v>
          </cell>
          <cell r="D22" t="str">
            <v>Juan Luis Alonso</v>
          </cell>
          <cell r="E22">
            <v>2</v>
          </cell>
          <cell r="F22" t="str">
            <v>LOS TARROS</v>
          </cell>
          <cell r="G22">
            <v>2.21</v>
          </cell>
          <cell r="H22">
            <v>17.84</v>
          </cell>
          <cell r="I22">
            <v>1765.773848</v>
          </cell>
          <cell r="J22">
            <v>200.0402828</v>
          </cell>
          <cell r="K22">
            <v>98.978354708520186</v>
          </cell>
          <cell r="L22">
            <v>11.21302033632287</v>
          </cell>
          <cell r="M22">
            <v>113.28760080265953</v>
          </cell>
          <cell r="N22" t="str">
            <v>5</v>
          </cell>
          <cell r="O22" t="str">
            <v>29</v>
          </cell>
          <cell r="P22" t="str">
            <v>SP80-1842</v>
          </cell>
          <cell r="Q22">
            <v>45307</v>
          </cell>
          <cell r="R22" t="e">
            <v>#REF!</v>
          </cell>
          <cell r="S22">
            <v>136.75059999999999</v>
          </cell>
          <cell r="T22" t="str">
            <v>Franco arenoso y Arena</v>
          </cell>
          <cell r="AC22" t="str">
            <v>Sí</v>
          </cell>
          <cell r="AD22" t="str">
            <v>Ingenio</v>
          </cell>
          <cell r="AE22" t="str">
            <v>Sí</v>
          </cell>
          <cell r="AF22">
            <v>22.95</v>
          </cell>
          <cell r="AG22" t="str">
            <v>No</v>
          </cell>
          <cell r="AH22" t="str">
            <v>Propia</v>
          </cell>
          <cell r="AI22">
            <v>1734.0528919999999</v>
          </cell>
          <cell r="AJ22">
            <v>0</v>
          </cell>
          <cell r="AK22">
            <v>1734.0528919999999</v>
          </cell>
          <cell r="AL22">
            <v>241470.63317830878</v>
          </cell>
          <cell r="AQ22"/>
          <cell r="AS22" t="str">
            <v>2024-2025</v>
          </cell>
          <cell r="AT22" t="str">
            <v>Manual</v>
          </cell>
          <cell r="AU22" t="str">
            <v>CG09-133119</v>
          </cell>
          <cell r="AV22">
            <v>1</v>
          </cell>
          <cell r="AW22">
            <v>45623</v>
          </cell>
          <cell r="AX22">
            <v>45633</v>
          </cell>
          <cell r="AY22">
            <v>45630</v>
          </cell>
          <cell r="AZ22" t="str">
            <v>02.21</v>
          </cell>
          <cell r="BD22">
            <v>0</v>
          </cell>
          <cell r="BE22">
            <v>4</v>
          </cell>
          <cell r="BF22">
            <v>71.36</v>
          </cell>
          <cell r="BG22">
            <v>1.1893333333333334</v>
          </cell>
          <cell r="BL22" t="str">
            <v xml:space="preserve">&lt; 40 </v>
          </cell>
          <cell r="BM22" t="str">
            <v>Soca</v>
          </cell>
          <cell r="BN22" t="str">
            <v>Segundo tercio</v>
          </cell>
          <cell r="BO22">
            <v>45631</v>
          </cell>
          <cell r="BP22">
            <v>5</v>
          </cell>
        </row>
        <row r="23">
          <cell r="A23" t="str">
            <v>22.22</v>
          </cell>
          <cell r="B23" t="str">
            <v>2024-2025</v>
          </cell>
          <cell r="C23" t="str">
            <v>Zona 1</v>
          </cell>
          <cell r="D23" t="str">
            <v>Juan Luis Alonso</v>
          </cell>
          <cell r="E23">
            <v>2</v>
          </cell>
          <cell r="F23" t="str">
            <v>LOS TARROS</v>
          </cell>
          <cell r="G23">
            <v>2.2200000000000002</v>
          </cell>
          <cell r="H23">
            <v>6.45</v>
          </cell>
          <cell r="I23">
            <v>447.79537200000004</v>
          </cell>
          <cell r="J23">
            <v>66.281547199999991</v>
          </cell>
          <cell r="K23">
            <v>69.425639069767442</v>
          </cell>
          <cell r="L23">
            <v>10.276208868217052</v>
          </cell>
          <cell r="M23">
            <v>148.01749045320634</v>
          </cell>
          <cell r="N23" t="str">
            <v>2</v>
          </cell>
          <cell r="O23" t="str">
            <v>29</v>
          </cell>
          <cell r="P23" t="str">
            <v>CG09-133138</v>
          </cell>
          <cell r="Q23">
            <v>45318</v>
          </cell>
          <cell r="R23" t="e">
            <v>#REF!</v>
          </cell>
          <cell r="S23">
            <v>129.43530000000001</v>
          </cell>
          <cell r="T23" t="str">
            <v>Franco arenoso y Arena</v>
          </cell>
          <cell r="AC23" t="str">
            <v>Sí</v>
          </cell>
          <cell r="AD23" t="str">
            <v>Ingenio</v>
          </cell>
          <cell r="AE23" t="str">
            <v>Sí</v>
          </cell>
          <cell r="AF23">
            <v>22.95</v>
          </cell>
          <cell r="AG23" t="str">
            <v>No</v>
          </cell>
          <cell r="AH23" t="str">
            <v>Propia</v>
          </cell>
          <cell r="AI23">
            <v>566.55173200000002</v>
          </cell>
          <cell r="AJ23">
            <v>0</v>
          </cell>
          <cell r="AK23">
            <v>566.55173200000002</v>
          </cell>
          <cell r="AL23">
            <v>57960.528313431612</v>
          </cell>
          <cell r="AM23" t="str">
            <v>Renovación</v>
          </cell>
          <cell r="AP23" t="str">
            <v>Soca</v>
          </cell>
          <cell r="AQ23"/>
          <cell r="AS23" t="str">
            <v>2026-2027</v>
          </cell>
          <cell r="AT23" t="str">
            <v>Manual</v>
          </cell>
          <cell r="AU23" t="str">
            <v>CG09-133138</v>
          </cell>
          <cell r="AV23">
            <v>2</v>
          </cell>
          <cell r="AW23">
            <v>46346</v>
          </cell>
          <cell r="AX23">
            <v>46356</v>
          </cell>
          <cell r="AY23">
            <v>46358</v>
          </cell>
          <cell r="AZ23" t="str">
            <v>02.22</v>
          </cell>
          <cell r="BD23" t="str">
            <v>CG09-133138</v>
          </cell>
          <cell r="BE23">
            <v>4</v>
          </cell>
          <cell r="BF23">
            <v>5.6760000000000002</v>
          </cell>
          <cell r="BG23">
            <v>9.4600000000000004E-2</v>
          </cell>
          <cell r="BL23" t="str">
            <v xml:space="preserve">&lt; 40 </v>
          </cell>
          <cell r="BM23" t="str">
            <v>Soca</v>
          </cell>
          <cell r="BN23" t="str">
            <v>Segundo tercio</v>
          </cell>
          <cell r="BO23">
            <v>45645</v>
          </cell>
          <cell r="BP23">
            <v>7</v>
          </cell>
        </row>
        <row r="24">
          <cell r="A24" t="str">
            <v>22.23</v>
          </cell>
          <cell r="B24" t="str">
            <v>2024-2025</v>
          </cell>
          <cell r="C24" t="str">
            <v>Zona 1</v>
          </cell>
          <cell r="D24" t="str">
            <v>Juan Luis Alonso</v>
          </cell>
          <cell r="E24">
            <v>2</v>
          </cell>
          <cell r="F24" t="str">
            <v>LOS TARROS</v>
          </cell>
          <cell r="G24">
            <v>2.23</v>
          </cell>
          <cell r="H24">
            <v>7.7799999999999994</v>
          </cell>
          <cell r="I24">
            <v>624.10610400000007</v>
          </cell>
          <cell r="J24">
            <v>86.729191200000002</v>
          </cell>
          <cell r="K24">
            <v>80.219293573264792</v>
          </cell>
          <cell r="L24">
            <v>11.147710951156814</v>
          </cell>
          <cell r="M24">
            <v>138.96545898868504</v>
          </cell>
          <cell r="N24" t="str">
            <v>1</v>
          </cell>
          <cell r="O24" t="str">
            <v>130</v>
          </cell>
          <cell r="P24" t="str">
            <v>SP80-1842</v>
          </cell>
          <cell r="Q24">
            <v>45279</v>
          </cell>
          <cell r="R24" t="e">
            <v>#REF!</v>
          </cell>
          <cell r="S24">
            <v>137.2869</v>
          </cell>
          <cell r="T24" t="str">
            <v>Franco arenoso y Arena</v>
          </cell>
          <cell r="AC24" t="str">
            <v>Sí</v>
          </cell>
          <cell r="AD24" t="str">
            <v>Ingenio</v>
          </cell>
          <cell r="AE24" t="str">
            <v>Sí</v>
          </cell>
          <cell r="AF24">
            <v>22.95</v>
          </cell>
          <cell r="AG24" t="str">
            <v>No</v>
          </cell>
          <cell r="AH24" t="str">
            <v>Propia</v>
          </cell>
          <cell r="AI24">
            <v>706.24618800000007</v>
          </cell>
          <cell r="AJ24">
            <v>0</v>
          </cell>
          <cell r="AK24">
            <v>706.24618800000007</v>
          </cell>
          <cell r="AL24">
            <v>85681.592289237611</v>
          </cell>
          <cell r="AP24" t="str">
            <v>Renovación</v>
          </cell>
          <cell r="AQ24" t="str">
            <v>SP80-1842</v>
          </cell>
          <cell r="AS24" t="str">
            <v>2023-2024</v>
          </cell>
          <cell r="AT24" t="str">
            <v>Manual</v>
          </cell>
          <cell r="AU24" t="str">
            <v>CG03-138</v>
          </cell>
          <cell r="AV24">
            <v>1</v>
          </cell>
          <cell r="AW24">
            <v>45268</v>
          </cell>
          <cell r="AX24">
            <v>45266</v>
          </cell>
          <cell r="AY24">
            <v>3</v>
          </cell>
          <cell r="AZ24" t="str">
            <v>02.23</v>
          </cell>
          <cell r="BD24" t="str">
            <v>SP80-1842</v>
          </cell>
          <cell r="BE24">
            <v>4</v>
          </cell>
          <cell r="BF24">
            <v>6.8463999999999992</v>
          </cell>
          <cell r="BG24">
            <v>0.11410666666666665</v>
          </cell>
          <cell r="BL24" t="str">
            <v xml:space="preserve">&lt; 40 </v>
          </cell>
          <cell r="BM24" t="str">
            <v>Soca</v>
          </cell>
          <cell r="BN24" t="str">
            <v>Primer tercio</v>
          </cell>
          <cell r="BO24">
            <v>45694</v>
          </cell>
          <cell r="BP24">
            <v>14</v>
          </cell>
        </row>
        <row r="25">
          <cell r="A25" t="str">
            <v>22.24</v>
          </cell>
          <cell r="B25" t="str">
            <v>2024-2025</v>
          </cell>
          <cell r="C25" t="str">
            <v>Zona 1</v>
          </cell>
          <cell r="D25" t="str">
            <v>Juan Luis Alonso</v>
          </cell>
          <cell r="E25">
            <v>2</v>
          </cell>
          <cell r="F25" t="str">
            <v>LOS TARROS</v>
          </cell>
          <cell r="G25">
            <v>2.2400000000000002</v>
          </cell>
          <cell r="H25">
            <v>15.66</v>
          </cell>
          <cell r="I25">
            <v>1504.8347080000001</v>
          </cell>
          <cell r="J25">
            <v>154.51829179999999</v>
          </cell>
          <cell r="K25">
            <v>96.094170370370378</v>
          </cell>
          <cell r="L25">
            <v>9.8670684418901651</v>
          </cell>
          <cell r="M25">
            <v>102.68123866265847</v>
          </cell>
          <cell r="N25" t="str">
            <v>2</v>
          </cell>
          <cell r="O25" t="str">
            <v>100</v>
          </cell>
          <cell r="P25" t="str">
            <v>SP80-1842</v>
          </cell>
          <cell r="Q25">
            <v>45288</v>
          </cell>
          <cell r="R25" t="e">
            <v>#REF!</v>
          </cell>
          <cell r="S25">
            <v>135.06325000000001</v>
          </cell>
          <cell r="T25" t="str">
            <v>Franco arenoso y Arena</v>
          </cell>
          <cell r="AC25" t="str">
            <v>Sí</v>
          </cell>
          <cell r="AD25" t="str">
            <v>Ingenio</v>
          </cell>
          <cell r="AE25" t="str">
            <v>Sí</v>
          </cell>
          <cell r="AF25">
            <v>22.95</v>
          </cell>
          <cell r="AG25" t="str">
            <v>No</v>
          </cell>
          <cell r="AH25" t="str">
            <v>Propia</v>
          </cell>
          <cell r="AI25">
            <v>1283.401564</v>
          </cell>
          <cell r="AJ25">
            <v>0</v>
          </cell>
          <cell r="AK25">
            <v>1283.401564</v>
          </cell>
          <cell r="AL25">
            <v>203247.86637528104</v>
          </cell>
          <cell r="AM25" t="str">
            <v>Renovación</v>
          </cell>
          <cell r="AP25" t="str">
            <v>Soca</v>
          </cell>
          <cell r="AQ25"/>
          <cell r="AS25" t="str">
            <v>2026-2027</v>
          </cell>
          <cell r="AT25" t="str">
            <v>Manual</v>
          </cell>
          <cell r="AU25" t="str">
            <v>SP80-1842</v>
          </cell>
          <cell r="AV25">
            <v>2</v>
          </cell>
          <cell r="AW25">
            <v>46346</v>
          </cell>
          <cell r="AX25">
            <v>46356</v>
          </cell>
          <cell r="AY25">
            <v>46358</v>
          </cell>
          <cell r="AZ25" t="str">
            <v>02.24</v>
          </cell>
          <cell r="BD25" t="str">
            <v>SP80-1842</v>
          </cell>
          <cell r="BE25">
            <v>4</v>
          </cell>
          <cell r="BF25">
            <v>13.780800000000001</v>
          </cell>
          <cell r="BG25">
            <v>0.22968000000000002</v>
          </cell>
          <cell r="BL25" t="str">
            <v xml:space="preserve">&lt; 40 </v>
          </cell>
          <cell r="BM25" t="str">
            <v>Soca</v>
          </cell>
          <cell r="BN25" t="str">
            <v>Primer tercio</v>
          </cell>
          <cell r="BO25">
            <v>45624</v>
          </cell>
          <cell r="BP25">
            <v>4</v>
          </cell>
        </row>
        <row r="26">
          <cell r="A26" t="str">
            <v>22.25</v>
          </cell>
          <cell r="B26" t="str">
            <v>2024-2025</v>
          </cell>
          <cell r="C26" t="str">
            <v>Zona 1</v>
          </cell>
          <cell r="D26" t="str">
            <v>Juan Luis Alonso</v>
          </cell>
          <cell r="E26">
            <v>2</v>
          </cell>
          <cell r="F26" t="str">
            <v>LOS TARROS</v>
          </cell>
          <cell r="G26">
            <v>2.25</v>
          </cell>
          <cell r="H26">
            <v>9.0399999999999991</v>
          </cell>
          <cell r="I26">
            <v>886.88294400000007</v>
          </cell>
          <cell r="J26">
            <v>84.222485599999999</v>
          </cell>
          <cell r="K26">
            <v>98.106520353982319</v>
          </cell>
          <cell r="L26">
            <v>9.3166466371681427</v>
          </cell>
          <cell r="M26">
            <v>94.96460177725551</v>
          </cell>
          <cell r="N26" t="str">
            <v>2</v>
          </cell>
          <cell r="O26" t="str">
            <v>100</v>
          </cell>
          <cell r="P26" t="str">
            <v>Varias</v>
          </cell>
          <cell r="Q26">
            <v>45364</v>
          </cell>
          <cell r="R26" t="e">
            <v>#REF!</v>
          </cell>
          <cell r="S26">
            <v>144.78354999999999</v>
          </cell>
          <cell r="T26" t="str">
            <v>Franco arenoso y Arena</v>
          </cell>
          <cell r="AC26" t="str">
            <v>Sí</v>
          </cell>
          <cell r="AD26" t="str">
            <v>Ingenio</v>
          </cell>
          <cell r="AE26" t="str">
            <v>Sí</v>
          </cell>
          <cell r="AF26">
            <v>22.95</v>
          </cell>
          <cell r="AG26" t="str">
            <v>No</v>
          </cell>
          <cell r="AH26" t="str">
            <v>Propia</v>
          </cell>
          <cell r="AI26">
            <v>672.7481600000001</v>
          </cell>
          <cell r="AJ26">
            <v>0</v>
          </cell>
          <cell r="AK26">
            <v>672.7481600000001</v>
          </cell>
          <cell r="AL26">
            <v>128406.0610667712</v>
          </cell>
          <cell r="AM26" t="str">
            <v>Renovación</v>
          </cell>
          <cell r="AP26" t="str">
            <v>Soca</v>
          </cell>
          <cell r="AQ26"/>
          <cell r="AS26" t="str">
            <v>2026-2027</v>
          </cell>
          <cell r="AT26" t="str">
            <v>Manual</v>
          </cell>
          <cell r="AU26" t="str">
            <v>Varias</v>
          </cell>
          <cell r="AV26">
            <v>2</v>
          </cell>
          <cell r="AW26">
            <v>46346</v>
          </cell>
          <cell r="AX26">
            <v>46356</v>
          </cell>
          <cell r="AY26">
            <v>46358</v>
          </cell>
          <cell r="AZ26" t="str">
            <v>02.25</v>
          </cell>
          <cell r="BD26" t="str">
            <v>Varias</v>
          </cell>
          <cell r="BE26">
            <v>4</v>
          </cell>
          <cell r="BF26">
            <v>7.9551999999999996</v>
          </cell>
          <cell r="BG26">
            <v>0.13258666666666666</v>
          </cell>
          <cell r="BL26" t="str">
            <v xml:space="preserve">&lt; 40 </v>
          </cell>
          <cell r="BM26" t="str">
            <v>Soca</v>
          </cell>
          <cell r="BN26" t="str">
            <v>Tercer tercio</v>
          </cell>
          <cell r="BO26">
            <v>45694</v>
          </cell>
          <cell r="BP26">
            <v>14</v>
          </cell>
        </row>
        <row r="27">
          <cell r="A27" t="str">
            <v>22.26</v>
          </cell>
          <cell r="B27" t="str">
            <v>2024-2025</v>
          </cell>
          <cell r="C27" t="str">
            <v>Zona 1</v>
          </cell>
          <cell r="D27" t="str">
            <v>Juan Luis Alonso</v>
          </cell>
          <cell r="E27">
            <v>2</v>
          </cell>
          <cell r="F27" t="str">
            <v>LOS TARROS</v>
          </cell>
          <cell r="G27">
            <v>2.2599999999999998</v>
          </cell>
          <cell r="H27">
            <v>9.31</v>
          </cell>
          <cell r="I27">
            <v>827.54156400000011</v>
          </cell>
          <cell r="J27">
            <v>99.957218000000012</v>
          </cell>
          <cell r="K27">
            <v>88.887386036519871</v>
          </cell>
          <cell r="L27">
            <v>10.7365432867884</v>
          </cell>
          <cell r="M27">
            <v>120.78815415246019</v>
          </cell>
          <cell r="N27" t="str">
            <v>1</v>
          </cell>
          <cell r="O27"/>
          <cell r="P27" t="str">
            <v>SP80-1842</v>
          </cell>
          <cell r="Q27">
            <v>45299</v>
          </cell>
          <cell r="R27" t="e">
            <v>#REF!</v>
          </cell>
          <cell r="S27">
            <v>139.17859999999999</v>
          </cell>
          <cell r="T27" t="str">
            <v>Franco arenoso y Arena</v>
          </cell>
          <cell r="AC27" t="str">
            <v>Sí</v>
          </cell>
          <cell r="AD27" t="str">
            <v>Ingenio</v>
          </cell>
          <cell r="AE27" t="str">
            <v>Sí</v>
          </cell>
          <cell r="AF27">
            <v>22.95</v>
          </cell>
          <cell r="AG27" t="str">
            <v>No</v>
          </cell>
          <cell r="AH27" t="str">
            <v>Propia</v>
          </cell>
          <cell r="AI27">
            <v>779.91160000000002</v>
          </cell>
          <cell r="AJ27">
            <v>0</v>
          </cell>
          <cell r="AK27">
            <v>779.91160000000002</v>
          </cell>
          <cell r="AL27">
            <v>115176.0763193304</v>
          </cell>
          <cell r="AP27" t="str">
            <v>Renovación</v>
          </cell>
          <cell r="AQ27" t="str">
            <v>SP80-1842</v>
          </cell>
          <cell r="AS27" t="str">
            <v>2023-2024</v>
          </cell>
          <cell r="AT27" t="str">
            <v>Manual</v>
          </cell>
          <cell r="AU27" t="str">
            <v>CG09-133119</v>
          </cell>
          <cell r="AV27">
            <v>1</v>
          </cell>
          <cell r="AW27">
            <v>45289</v>
          </cell>
          <cell r="AX27">
            <v>45287</v>
          </cell>
          <cell r="AY27">
            <v>6</v>
          </cell>
          <cell r="AZ27" t="str">
            <v>02.26</v>
          </cell>
          <cell r="BD27" t="str">
            <v>SP80-1842</v>
          </cell>
          <cell r="BE27">
            <v>4</v>
          </cell>
          <cell r="BF27">
            <v>8.1928000000000001</v>
          </cell>
          <cell r="BG27">
            <v>0.13654666666666668</v>
          </cell>
          <cell r="BL27" t="str">
            <v xml:space="preserve">&lt; 40 </v>
          </cell>
          <cell r="BM27" t="str">
            <v>Soca</v>
          </cell>
          <cell r="BN27" t="str">
            <v>Primer tercio</v>
          </cell>
          <cell r="BO27">
            <v>45694</v>
          </cell>
          <cell r="BP27">
            <v>14</v>
          </cell>
        </row>
        <row r="28">
          <cell r="A28" t="str">
            <v>22.27</v>
          </cell>
          <cell r="B28" t="str">
            <v>2024-2025</v>
          </cell>
          <cell r="C28" t="str">
            <v>Zona 1</v>
          </cell>
          <cell r="D28" t="str">
            <v>Juan Luis Alonso</v>
          </cell>
          <cell r="E28">
            <v>2</v>
          </cell>
          <cell r="F28" t="str">
            <v>LOS TARROS</v>
          </cell>
          <cell r="G28">
            <v>2.27</v>
          </cell>
          <cell r="H28">
            <v>8.68</v>
          </cell>
          <cell r="I28">
            <v>703.42132800000002</v>
          </cell>
          <cell r="J28">
            <v>71.639466200000001</v>
          </cell>
          <cell r="K28">
            <v>81.039323502304157</v>
          </cell>
          <cell r="L28">
            <v>8.2533947235023053</v>
          </cell>
          <cell r="M28">
            <v>101.84431911339486</v>
          </cell>
          <cell r="N28" t="str">
            <v>4</v>
          </cell>
          <cell r="O28" t="str">
            <v>130</v>
          </cell>
          <cell r="P28" t="str">
            <v>CG09-133119</v>
          </cell>
          <cell r="Q28">
            <v>45307</v>
          </cell>
          <cell r="R28" t="e">
            <v>#REF!</v>
          </cell>
          <cell r="S28">
            <v>137.85915</v>
          </cell>
          <cell r="T28" t="str">
            <v>Franco arenoso y Arena</v>
          </cell>
          <cell r="AC28" t="str">
            <v>Sí</v>
          </cell>
          <cell r="AD28" t="str">
            <v>Ingenio</v>
          </cell>
          <cell r="AE28" t="str">
            <v>Sí</v>
          </cell>
          <cell r="AF28">
            <v>22.95</v>
          </cell>
          <cell r="AG28" t="str">
            <v>No</v>
          </cell>
          <cell r="AH28" t="str">
            <v>Propia</v>
          </cell>
          <cell r="AI28">
            <v>750</v>
          </cell>
          <cell r="AJ28">
            <v>0</v>
          </cell>
          <cell r="AK28">
            <v>750</v>
          </cell>
          <cell r="AL28">
            <v>96973.066369951208</v>
          </cell>
          <cell r="AP28" t="str">
            <v>Soca</v>
          </cell>
          <cell r="AQ28"/>
          <cell r="AS28" t="str">
            <v>2024-2025</v>
          </cell>
          <cell r="AT28" t="str">
            <v>Manual</v>
          </cell>
          <cell r="AU28" t="str">
            <v>SP80-1842</v>
          </cell>
          <cell r="AV28">
            <v>4</v>
          </cell>
          <cell r="AW28">
            <v>45623</v>
          </cell>
          <cell r="AX28">
            <v>45633</v>
          </cell>
          <cell r="AY28">
            <v>45630</v>
          </cell>
          <cell r="AZ28" t="str">
            <v>02.27</v>
          </cell>
          <cell r="BD28" t="str">
            <v>CG09-133119</v>
          </cell>
          <cell r="BE28">
            <v>4</v>
          </cell>
          <cell r="BF28">
            <v>34.72</v>
          </cell>
          <cell r="BG28">
            <v>0.57866666666666666</v>
          </cell>
          <cell r="BL28" t="str">
            <v xml:space="preserve">&lt; 40 </v>
          </cell>
          <cell r="BM28" t="str">
            <v>Soca</v>
          </cell>
          <cell r="BN28" t="str">
            <v>Segundo tercio</v>
          </cell>
          <cell r="BO28">
            <v>45617</v>
          </cell>
          <cell r="BP28">
            <v>3</v>
          </cell>
        </row>
        <row r="29">
          <cell r="A29" t="str">
            <v>22.28</v>
          </cell>
          <cell r="B29" t="str">
            <v>2024-2025</v>
          </cell>
          <cell r="C29" t="str">
            <v>Zona 1</v>
          </cell>
          <cell r="D29" t="str">
            <v>Juan Luis Alonso</v>
          </cell>
          <cell r="E29">
            <v>2</v>
          </cell>
          <cell r="F29" t="str">
            <v>LOS TARROS</v>
          </cell>
          <cell r="G29">
            <v>2.2799999999999998</v>
          </cell>
          <cell r="H29">
            <v>13.04</v>
          </cell>
          <cell r="I29">
            <v>1051.323468</v>
          </cell>
          <cell r="J29">
            <v>134.61101439999999</v>
          </cell>
          <cell r="K29">
            <v>80.622965337423324</v>
          </cell>
          <cell r="L29">
            <v>10.322930552147239</v>
          </cell>
          <cell r="M29">
            <v>128.03957915643142</v>
          </cell>
          <cell r="N29" t="str">
            <v>1</v>
          </cell>
          <cell r="O29" t="str">
            <v>130</v>
          </cell>
          <cell r="P29" t="str">
            <v>CG09-133119</v>
          </cell>
          <cell r="Q29">
            <v>45287</v>
          </cell>
          <cell r="R29" t="e">
            <v>#REF!</v>
          </cell>
          <cell r="S29">
            <v>134.39054999999999</v>
          </cell>
          <cell r="T29" t="str">
            <v>Franco arenoso y Arena</v>
          </cell>
          <cell r="AC29" t="str">
            <v>Sí</v>
          </cell>
          <cell r="AD29" t="str">
            <v>Ingenio</v>
          </cell>
          <cell r="AE29" t="str">
            <v>Sí</v>
          </cell>
          <cell r="AF29">
            <v>22.95</v>
          </cell>
          <cell r="AG29" t="str">
            <v>No</v>
          </cell>
          <cell r="AH29" t="str">
            <v>Propia</v>
          </cell>
          <cell r="AI29">
            <v>1173.6252320000001</v>
          </cell>
          <cell r="AJ29">
            <v>0</v>
          </cell>
          <cell r="AK29">
            <v>1173.6252320000001</v>
          </cell>
          <cell r="AL29">
            <v>141287.9390924274</v>
          </cell>
          <cell r="AP29" t="str">
            <v>Renovación</v>
          </cell>
          <cell r="AQ29" t="str">
            <v>CG09-06020</v>
          </cell>
          <cell r="AS29" t="str">
            <v>2023-2024</v>
          </cell>
          <cell r="AT29" t="str">
            <v>Manual</v>
          </cell>
          <cell r="AU29" t="str">
            <v>CG09-133119</v>
          </cell>
          <cell r="AV29">
            <v>1</v>
          </cell>
          <cell r="AW29">
            <v>44952</v>
          </cell>
          <cell r="AX29">
            <v>45315</v>
          </cell>
          <cell r="AY29">
            <v>9</v>
          </cell>
          <cell r="AZ29" t="str">
            <v>02.28</v>
          </cell>
          <cell r="BD29" t="str">
            <v>CG09-06020</v>
          </cell>
          <cell r="BE29">
            <v>4</v>
          </cell>
          <cell r="BF29">
            <v>11.475199999999999</v>
          </cell>
          <cell r="BG29">
            <v>0.19125333333333333</v>
          </cell>
          <cell r="BL29" t="str">
            <v xml:space="preserve">&lt; 40 </v>
          </cell>
          <cell r="BM29" t="str">
            <v>Soca</v>
          </cell>
          <cell r="BN29" t="str">
            <v>Primer tercio</v>
          </cell>
          <cell r="BO29">
            <v>45708</v>
          </cell>
          <cell r="BP29">
            <v>16</v>
          </cell>
        </row>
        <row r="30">
          <cell r="A30" t="str">
            <v>22.29</v>
          </cell>
          <cell r="B30" t="str">
            <v>2024-2025</v>
          </cell>
          <cell r="C30" t="str">
            <v>Zona 1</v>
          </cell>
          <cell r="D30" t="str">
            <v>Juan Luis Alonso</v>
          </cell>
          <cell r="E30">
            <v>2</v>
          </cell>
          <cell r="F30" t="str">
            <v>LOS TARROS</v>
          </cell>
          <cell r="G30">
            <v>2.29</v>
          </cell>
          <cell r="H30">
            <v>8.7100000000000009</v>
          </cell>
          <cell r="I30">
            <v>766.64234800000008</v>
          </cell>
          <cell r="J30">
            <v>87.538772800000004</v>
          </cell>
          <cell r="K30">
            <v>88.0186392652124</v>
          </cell>
          <cell r="L30">
            <v>10.050375752009185</v>
          </cell>
          <cell r="M30">
            <v>114.18462993646158</v>
          </cell>
          <cell r="N30" t="str">
            <v>5</v>
          </cell>
          <cell r="O30" t="str">
            <v>87</v>
          </cell>
          <cell r="P30" t="str">
            <v>SP80-1842</v>
          </cell>
          <cell r="Q30">
            <v>45265</v>
          </cell>
          <cell r="R30" t="e">
            <v>#REF!</v>
          </cell>
          <cell r="S30">
            <v>131.50995</v>
          </cell>
          <cell r="T30" t="str">
            <v>Franco arenoso y Arena</v>
          </cell>
          <cell r="AC30" t="str">
            <v>Sí</v>
          </cell>
          <cell r="AD30" t="str">
            <v>Ingenio</v>
          </cell>
          <cell r="AE30" t="str">
            <v>Sí</v>
          </cell>
          <cell r="AF30">
            <v>22.95</v>
          </cell>
          <cell r="AG30" t="str">
            <v>No</v>
          </cell>
          <cell r="AH30" t="str">
            <v>Propia</v>
          </cell>
          <cell r="AI30">
            <v>800</v>
          </cell>
          <cell r="AJ30">
            <v>0</v>
          </cell>
          <cell r="AK30">
            <v>800</v>
          </cell>
          <cell r="AL30">
            <v>100821.09685336261</v>
          </cell>
          <cell r="AQ30"/>
          <cell r="AS30" t="str">
            <v>2024-2025</v>
          </cell>
          <cell r="AT30" t="str">
            <v>Manual</v>
          </cell>
          <cell r="AU30" t="str">
            <v>B71-401</v>
          </cell>
          <cell r="AV30">
            <v>1</v>
          </cell>
          <cell r="AW30">
            <v>45623</v>
          </cell>
          <cell r="AX30">
            <v>45633</v>
          </cell>
          <cell r="AY30">
            <v>45630</v>
          </cell>
          <cell r="AZ30" t="str">
            <v>02.29</v>
          </cell>
          <cell r="BD30">
            <v>0</v>
          </cell>
          <cell r="BE30">
            <v>4</v>
          </cell>
          <cell r="BF30">
            <v>34.840000000000003</v>
          </cell>
          <cell r="BG30">
            <v>0.58066666666666678</v>
          </cell>
          <cell r="BL30" t="str">
            <v xml:space="preserve">&lt; 40 </v>
          </cell>
          <cell r="BM30" t="str">
            <v>Soca</v>
          </cell>
          <cell r="BN30" t="str">
            <v>Primer tercio</v>
          </cell>
          <cell r="BO30">
            <v>45617</v>
          </cell>
          <cell r="BP30">
            <v>3</v>
          </cell>
        </row>
        <row r="31">
          <cell r="A31" t="str">
            <v>22.3</v>
          </cell>
          <cell r="B31" t="str">
            <v>2024-2025</v>
          </cell>
          <cell r="C31" t="str">
            <v>Zona 1</v>
          </cell>
          <cell r="D31" t="str">
            <v>Juan Luis Alonso</v>
          </cell>
          <cell r="E31">
            <v>2</v>
          </cell>
          <cell r="F31" t="str">
            <v>LOS TARROS</v>
          </cell>
          <cell r="G31">
            <v>2.2999999999999998</v>
          </cell>
          <cell r="H31">
            <v>13.120000000000001</v>
          </cell>
          <cell r="I31">
            <v>1246.4417599999999</v>
          </cell>
          <cell r="J31">
            <v>148.65626799999998</v>
          </cell>
          <cell r="K31">
            <v>95.003182926829254</v>
          </cell>
          <cell r="L31">
            <v>11.330508231707315</v>
          </cell>
          <cell r="M31">
            <v>119.26451180518855</v>
          </cell>
          <cell r="N31" t="str">
            <v>3</v>
          </cell>
          <cell r="O31" t="str">
            <v>130</v>
          </cell>
          <cell r="P31" t="str">
            <v>CG09-133119</v>
          </cell>
          <cell r="Q31">
            <v>45355</v>
          </cell>
          <cell r="R31" t="e">
            <v>#REF!</v>
          </cell>
          <cell r="S31">
            <v>154.58920000000001</v>
          </cell>
          <cell r="T31" t="str">
            <v>Franco arenoso y Arena</v>
          </cell>
          <cell r="AC31" t="str">
            <v>Sí</v>
          </cell>
          <cell r="AD31" t="str">
            <v>Ingenio</v>
          </cell>
          <cell r="AE31" t="str">
            <v>Sí</v>
          </cell>
          <cell r="AF31">
            <v>22.95</v>
          </cell>
          <cell r="AG31" t="str">
            <v>No</v>
          </cell>
          <cell r="AH31" t="str">
            <v>Propia</v>
          </cell>
          <cell r="AI31">
            <v>1218.2746720000002</v>
          </cell>
          <cell r="AJ31">
            <v>0</v>
          </cell>
          <cell r="AK31">
            <v>1218.2746720000002</v>
          </cell>
          <cell r="AL31">
            <v>192686.43452499199</v>
          </cell>
          <cell r="AP31" t="str">
            <v>Soca</v>
          </cell>
          <cell r="AQ31"/>
          <cell r="AS31" t="str">
            <v>2025-2026</v>
          </cell>
          <cell r="AT31" t="str">
            <v>Manual</v>
          </cell>
          <cell r="AU31" t="str">
            <v>CG09-133119</v>
          </cell>
          <cell r="AV31">
            <v>3</v>
          </cell>
          <cell r="AW31">
            <v>45981</v>
          </cell>
          <cell r="AX31">
            <v>45991</v>
          </cell>
          <cell r="AY31">
            <v>45987</v>
          </cell>
          <cell r="AZ31" t="str">
            <v>02.30</v>
          </cell>
          <cell r="BD31" t="str">
            <v>CG09-133119</v>
          </cell>
          <cell r="BE31">
            <v>4</v>
          </cell>
          <cell r="BF31">
            <v>11.5456</v>
          </cell>
          <cell r="BG31">
            <v>0.19242666666666666</v>
          </cell>
          <cell r="BL31" t="str">
            <v xml:space="preserve">&lt; 40 </v>
          </cell>
          <cell r="BM31" t="str">
            <v>Renovación</v>
          </cell>
          <cell r="BN31" t="str">
            <v>Tercer tercio</v>
          </cell>
          <cell r="BO31">
            <v>45666</v>
          </cell>
          <cell r="BP31">
            <v>10</v>
          </cell>
        </row>
        <row r="32">
          <cell r="A32" t="str">
            <v>22.31</v>
          </cell>
          <cell r="B32" t="str">
            <v>2024-2025</v>
          </cell>
          <cell r="C32" t="str">
            <v>Zona 1</v>
          </cell>
          <cell r="D32" t="str">
            <v>Juan Luis Alonso</v>
          </cell>
          <cell r="E32">
            <v>2</v>
          </cell>
          <cell r="F32" t="str">
            <v>LOS TARROS</v>
          </cell>
          <cell r="G32">
            <v>2.31</v>
          </cell>
          <cell r="H32">
            <v>13.8</v>
          </cell>
          <cell r="I32">
            <v>1326.7798400000001</v>
          </cell>
          <cell r="J32">
            <v>146.17094779999999</v>
          </cell>
          <cell r="K32">
            <v>96.143466666666669</v>
          </cell>
          <cell r="L32">
            <v>10.592097666666666</v>
          </cell>
          <cell r="M32">
            <v>110.16970818609964</v>
          </cell>
          <cell r="N32" t="str">
            <v>5</v>
          </cell>
          <cell r="O32" t="str">
            <v>130</v>
          </cell>
          <cell r="P32" t="str">
            <v>CG09-133119</v>
          </cell>
          <cell r="Q32">
            <v>45296</v>
          </cell>
          <cell r="R32" t="e">
            <v>#REF!</v>
          </cell>
          <cell r="S32">
            <v>134.92615000000001</v>
          </cell>
          <cell r="T32" t="str">
            <v>Franco arenoso y Arena</v>
          </cell>
          <cell r="AC32" t="str">
            <v>Sí</v>
          </cell>
          <cell r="AD32" t="str">
            <v>Ingenio</v>
          </cell>
          <cell r="AE32" t="str">
            <v>Sí</v>
          </cell>
          <cell r="AF32">
            <v>22.95</v>
          </cell>
          <cell r="AG32" t="str">
            <v>No</v>
          </cell>
          <cell r="AH32" t="str">
            <v>Propia</v>
          </cell>
          <cell r="AI32">
            <v>1339.6972840000001</v>
          </cell>
          <cell r="AJ32">
            <v>0</v>
          </cell>
          <cell r="AK32">
            <v>1339.6972840000001</v>
          </cell>
          <cell r="AL32">
            <v>179017.29570881603</v>
          </cell>
          <cell r="AP32" t="str">
            <v>Soca</v>
          </cell>
          <cell r="AQ32"/>
          <cell r="AS32" t="str">
            <v>2024-2025</v>
          </cell>
          <cell r="AT32" t="str">
            <v>Manual</v>
          </cell>
          <cell r="AU32" t="str">
            <v>CG09-133119</v>
          </cell>
          <cell r="AV32">
            <v>5</v>
          </cell>
          <cell r="AW32">
            <v>45623</v>
          </cell>
          <cell r="AX32">
            <v>45633</v>
          </cell>
          <cell r="AY32">
            <v>45630</v>
          </cell>
          <cell r="AZ32" t="str">
            <v>02.31</v>
          </cell>
          <cell r="BD32" t="str">
            <v>CG09-133119</v>
          </cell>
          <cell r="BE32">
            <v>4</v>
          </cell>
          <cell r="BF32">
            <v>55.2</v>
          </cell>
          <cell r="BG32">
            <v>0.92</v>
          </cell>
          <cell r="BL32" t="str">
            <v xml:space="preserve">&lt; 40 </v>
          </cell>
          <cell r="BM32" t="str">
            <v>Soca</v>
          </cell>
          <cell r="BN32" t="str">
            <v>Segundo tercio</v>
          </cell>
          <cell r="BO32">
            <v>45617</v>
          </cell>
          <cell r="BP32">
            <v>3</v>
          </cell>
        </row>
        <row r="33">
          <cell r="A33" t="str">
            <v>22.32</v>
          </cell>
          <cell r="B33" t="str">
            <v>2024-2025</v>
          </cell>
          <cell r="C33" t="str">
            <v>Zona 1</v>
          </cell>
          <cell r="D33" t="str">
            <v>Juan Luis Alonso</v>
          </cell>
          <cell r="E33">
            <v>2</v>
          </cell>
          <cell r="F33" t="str">
            <v>LOS TARROS</v>
          </cell>
          <cell r="G33">
            <v>2.3199999999999998</v>
          </cell>
          <cell r="H33">
            <v>10.7</v>
          </cell>
          <cell r="I33">
            <v>950.11003600000004</v>
          </cell>
          <cell r="J33">
            <v>117.5134492</v>
          </cell>
          <cell r="K33">
            <v>88.79533046728973</v>
          </cell>
          <cell r="L33">
            <v>10.982565345794393</v>
          </cell>
          <cell r="M33">
            <v>123.68404158189524</v>
          </cell>
          <cell r="N33" t="str">
            <v>4</v>
          </cell>
          <cell r="O33" t="str">
            <v>130</v>
          </cell>
          <cell r="P33" t="str">
            <v>CG09-133119</v>
          </cell>
          <cell r="Q33">
            <v>45275</v>
          </cell>
          <cell r="R33" t="e">
            <v>#REF!</v>
          </cell>
          <cell r="S33">
            <v>134.04395</v>
          </cell>
          <cell r="T33" t="str">
            <v>Franco arenoso y Arena</v>
          </cell>
          <cell r="AC33" t="str">
            <v>Sí</v>
          </cell>
          <cell r="AD33" t="str">
            <v>Ingenio</v>
          </cell>
          <cell r="AE33" t="str">
            <v>Sí</v>
          </cell>
          <cell r="AF33">
            <v>22.95</v>
          </cell>
          <cell r="AG33" t="str">
            <v>No</v>
          </cell>
          <cell r="AH33" t="str">
            <v>Propia</v>
          </cell>
          <cell r="AI33">
            <v>979.42105200000003</v>
          </cell>
          <cell r="AJ33">
            <v>0</v>
          </cell>
          <cell r="AK33">
            <v>979.42105200000003</v>
          </cell>
          <cell r="AL33">
            <v>127356.50216008221</v>
          </cell>
          <cell r="AP33" t="str">
            <v>Soca</v>
          </cell>
          <cell r="AQ33"/>
          <cell r="AS33" t="str">
            <v>2024-2025</v>
          </cell>
          <cell r="AT33" t="str">
            <v>Manual</v>
          </cell>
          <cell r="AU33" t="str">
            <v>SP80-1842</v>
          </cell>
          <cell r="AV33">
            <v>4</v>
          </cell>
          <cell r="AW33">
            <v>45630</v>
          </cell>
          <cell r="AX33">
            <v>45640</v>
          </cell>
          <cell r="AY33">
            <v>45637</v>
          </cell>
          <cell r="AZ33" t="str">
            <v>02.32</v>
          </cell>
          <cell r="BD33" t="str">
            <v>CG09-133119</v>
          </cell>
          <cell r="BE33">
            <v>4</v>
          </cell>
          <cell r="BF33">
            <v>42.8</v>
          </cell>
          <cell r="BG33">
            <v>0.71333333333333326</v>
          </cell>
          <cell r="BL33" t="str">
            <v xml:space="preserve">&lt; 40 </v>
          </cell>
          <cell r="BM33" t="str">
            <v>Soca</v>
          </cell>
          <cell r="BN33" t="str">
            <v>Primer tercio</v>
          </cell>
          <cell r="BO33">
            <v>45617</v>
          </cell>
          <cell r="BP33">
            <v>3</v>
          </cell>
        </row>
        <row r="34">
          <cell r="A34" t="str">
            <v>22.33</v>
          </cell>
          <cell r="B34" t="str">
            <v>2024-2025</v>
          </cell>
          <cell r="C34" t="str">
            <v>Zona 1</v>
          </cell>
          <cell r="D34" t="str">
            <v>Juan Luis Alonso</v>
          </cell>
          <cell r="E34">
            <v>2</v>
          </cell>
          <cell r="F34" t="str">
            <v>LOS TARROS</v>
          </cell>
          <cell r="G34">
            <v>2.33</v>
          </cell>
          <cell r="H34">
            <v>7</v>
          </cell>
          <cell r="I34">
            <v>635.73416800000007</v>
          </cell>
          <cell r="J34">
            <v>65.447024400000004</v>
          </cell>
          <cell r="K34">
            <v>90.819166857142861</v>
          </cell>
          <cell r="L34">
            <v>9.3495749142857143</v>
          </cell>
          <cell r="M34">
            <v>102.94715573632656</v>
          </cell>
          <cell r="N34" t="str">
            <v>4</v>
          </cell>
          <cell r="O34" t="str">
            <v>130</v>
          </cell>
          <cell r="P34" t="str">
            <v>CG03-138</v>
          </cell>
          <cell r="Q34">
            <v>45289</v>
          </cell>
          <cell r="R34" t="e">
            <v>#REF!</v>
          </cell>
          <cell r="S34">
            <v>135.72579999999999</v>
          </cell>
          <cell r="T34" t="str">
            <v>Franco arenoso y Arena</v>
          </cell>
          <cell r="AC34" t="str">
            <v>Sí</v>
          </cell>
          <cell r="AD34" t="str">
            <v>Ingenio</v>
          </cell>
          <cell r="AE34" t="str">
            <v>Sí</v>
          </cell>
          <cell r="AF34">
            <v>22.95</v>
          </cell>
          <cell r="AG34" t="str">
            <v>No</v>
          </cell>
          <cell r="AH34" t="str">
            <v>Propia</v>
          </cell>
          <cell r="AI34">
            <v>600</v>
          </cell>
          <cell r="AJ34">
            <v>0</v>
          </cell>
          <cell r="AK34">
            <v>600</v>
          </cell>
          <cell r="AL34">
            <v>86285.528539134408</v>
          </cell>
          <cell r="AP34" t="str">
            <v>Soca</v>
          </cell>
          <cell r="AQ34"/>
          <cell r="AS34" t="str">
            <v>2024-2025</v>
          </cell>
          <cell r="AT34" t="str">
            <v>Manual</v>
          </cell>
          <cell r="AU34" t="str">
            <v>SP80-1842</v>
          </cell>
          <cell r="AV34">
            <v>4</v>
          </cell>
          <cell r="AW34">
            <v>45630</v>
          </cell>
          <cell r="AX34">
            <v>45640</v>
          </cell>
          <cell r="AY34">
            <v>45637</v>
          </cell>
          <cell r="AZ34" t="str">
            <v>02.33</v>
          </cell>
          <cell r="BD34" t="str">
            <v>CG03-138</v>
          </cell>
          <cell r="BE34">
            <v>4</v>
          </cell>
          <cell r="BF34">
            <v>28</v>
          </cell>
          <cell r="BG34">
            <v>0.46666666666666667</v>
          </cell>
          <cell r="BL34" t="str">
            <v xml:space="preserve">&lt; 40 </v>
          </cell>
          <cell r="BM34" t="str">
            <v>Soca</v>
          </cell>
          <cell r="BN34" t="str">
            <v>Primer tercio</v>
          </cell>
          <cell r="BO34">
            <v>45617</v>
          </cell>
          <cell r="BP34">
            <v>3</v>
          </cell>
        </row>
        <row r="35">
          <cell r="A35" t="str">
            <v>22.34</v>
          </cell>
          <cell r="B35" t="str">
            <v>2024-2025</v>
          </cell>
          <cell r="C35" t="str">
            <v>Zona 1</v>
          </cell>
          <cell r="D35" t="str">
            <v>Juan Luis Alonso</v>
          </cell>
          <cell r="E35">
            <v>2</v>
          </cell>
          <cell r="F35" t="str">
            <v>LOS TARROS</v>
          </cell>
          <cell r="G35">
            <v>2.34</v>
          </cell>
          <cell r="H35">
            <v>11.95</v>
          </cell>
          <cell r="I35">
            <v>1153.5336279999999</v>
          </cell>
          <cell r="J35">
            <v>110.77055299999999</v>
          </cell>
          <cell r="K35">
            <v>96.530010711297066</v>
          </cell>
          <cell r="L35">
            <v>9.2695023430962351</v>
          </cell>
          <cell r="M35">
            <v>96.027155438939658</v>
          </cell>
          <cell r="N35" t="str">
            <v>4</v>
          </cell>
          <cell r="O35" t="str">
            <v>130</v>
          </cell>
          <cell r="P35" t="str">
            <v>CG09-133119</v>
          </cell>
          <cell r="Q35">
            <v>45288</v>
          </cell>
          <cell r="R35" t="e">
            <v>#REF!</v>
          </cell>
          <cell r="S35">
            <v>137.80879999999999</v>
          </cell>
          <cell r="T35" t="str">
            <v>Franco arenoso y Arena</v>
          </cell>
          <cell r="AC35" t="str">
            <v>Sí</v>
          </cell>
          <cell r="AD35" t="str">
            <v>Ingenio</v>
          </cell>
          <cell r="AE35" t="str">
            <v>Sí</v>
          </cell>
          <cell r="AF35">
            <v>22.95</v>
          </cell>
          <cell r="AG35" t="str">
            <v>No</v>
          </cell>
          <cell r="AH35" t="str">
            <v>Propia</v>
          </cell>
          <cell r="AI35">
            <v>1150</v>
          </cell>
          <cell r="AJ35">
            <v>0</v>
          </cell>
          <cell r="AK35">
            <v>1150</v>
          </cell>
          <cell r="AL35">
            <v>158967.08503432639</v>
          </cell>
          <cell r="AP35" t="str">
            <v>Soca</v>
          </cell>
          <cell r="AQ35"/>
          <cell r="AS35" t="str">
            <v>2024-2025</v>
          </cell>
          <cell r="AT35" t="str">
            <v>Manual</v>
          </cell>
          <cell r="AU35" t="str">
            <v>CG09-133119</v>
          </cell>
          <cell r="AV35">
            <v>4</v>
          </cell>
          <cell r="AW35">
            <v>45630</v>
          </cell>
          <cell r="AX35">
            <v>45640</v>
          </cell>
          <cell r="AY35">
            <v>45637</v>
          </cell>
          <cell r="AZ35" t="str">
            <v>02.34</v>
          </cell>
          <cell r="BD35" t="str">
            <v>CG09-133119</v>
          </cell>
          <cell r="BE35">
            <v>4</v>
          </cell>
          <cell r="BF35">
            <v>47.8</v>
          </cell>
          <cell r="BG35">
            <v>0.79666666666666663</v>
          </cell>
          <cell r="BL35" t="str">
            <v xml:space="preserve">&lt; 40 </v>
          </cell>
          <cell r="BM35" t="str">
            <v>Soca</v>
          </cell>
          <cell r="BN35" t="str">
            <v>Primer tercio</v>
          </cell>
          <cell r="BO35">
            <v>45624</v>
          </cell>
          <cell r="BP35">
            <v>4</v>
          </cell>
        </row>
        <row r="36">
          <cell r="A36" t="str">
            <v>22.35</v>
          </cell>
          <cell r="B36" t="str">
            <v>2024-2025</v>
          </cell>
          <cell r="C36" t="str">
            <v>Zona 1</v>
          </cell>
          <cell r="D36" t="str">
            <v>Juan Luis Alonso</v>
          </cell>
          <cell r="E36">
            <v>2</v>
          </cell>
          <cell r="F36" t="str">
            <v>LOS TARROS</v>
          </cell>
          <cell r="G36">
            <v>2.35</v>
          </cell>
          <cell r="H36">
            <v>9.7799999999999994</v>
          </cell>
          <cell r="I36">
            <v>764.29837199999997</v>
          </cell>
          <cell r="J36">
            <v>99.869174000000001</v>
          </cell>
          <cell r="K36">
            <v>78.149117791411044</v>
          </cell>
          <cell r="L36">
            <v>10.211571983640082</v>
          </cell>
          <cell r="M36">
            <v>130.66778323583816</v>
          </cell>
          <cell r="N36" t="str">
            <v>2</v>
          </cell>
          <cell r="O36" t="str">
            <v>100</v>
          </cell>
          <cell r="P36" t="str">
            <v>CG09-133119</v>
          </cell>
          <cell r="Q36">
            <v>45281</v>
          </cell>
          <cell r="R36" t="e">
            <v>#REF!</v>
          </cell>
          <cell r="S36">
            <v>133.30035000000001</v>
          </cell>
          <cell r="T36" t="str">
            <v>Franco arenoso y Arena</v>
          </cell>
          <cell r="AC36" t="str">
            <v>Sí</v>
          </cell>
          <cell r="AD36" t="str">
            <v>Ingenio</v>
          </cell>
          <cell r="AE36" t="str">
            <v>Sí</v>
          </cell>
          <cell r="AF36">
            <v>22.95</v>
          </cell>
          <cell r="AG36" t="str">
            <v>No</v>
          </cell>
          <cell r="AH36" t="str">
            <v>Propia</v>
          </cell>
          <cell r="AI36">
            <v>800</v>
          </cell>
          <cell r="AJ36">
            <v>0</v>
          </cell>
          <cell r="AK36">
            <v>800</v>
          </cell>
          <cell r="AL36">
            <v>101881.24049203021</v>
          </cell>
          <cell r="AM36" t="str">
            <v>Renovación</v>
          </cell>
          <cell r="AP36" t="str">
            <v>Soca</v>
          </cell>
          <cell r="AQ36"/>
          <cell r="AS36" t="str">
            <v>2026-2027</v>
          </cell>
          <cell r="AT36" t="str">
            <v>Manual</v>
          </cell>
          <cell r="AU36" t="str">
            <v>CG09-133119</v>
          </cell>
          <cell r="AV36">
            <v>2</v>
          </cell>
          <cell r="AW36">
            <v>46351</v>
          </cell>
          <cell r="AX36">
            <v>46361</v>
          </cell>
          <cell r="AY36">
            <v>46365</v>
          </cell>
          <cell r="AZ36" t="str">
            <v>02.35</v>
          </cell>
          <cell r="BD36" t="str">
            <v>CG09-133119</v>
          </cell>
          <cell r="BE36">
            <v>4</v>
          </cell>
          <cell r="BF36">
            <v>8.6063999999999989</v>
          </cell>
          <cell r="BG36">
            <v>0.14343999999999998</v>
          </cell>
          <cell r="BL36" t="str">
            <v xml:space="preserve">&lt; 40 </v>
          </cell>
          <cell r="BM36" t="str">
            <v>Soca</v>
          </cell>
          <cell r="BN36" t="str">
            <v>Primer tercio</v>
          </cell>
          <cell r="BO36">
            <v>45624</v>
          </cell>
          <cell r="BP36">
            <v>4</v>
          </cell>
        </row>
        <row r="37">
          <cell r="A37" t="str">
            <v>22.36</v>
          </cell>
          <cell r="B37" t="str">
            <v>2024-2025</v>
          </cell>
          <cell r="C37" t="str">
            <v>Zona 1</v>
          </cell>
          <cell r="D37" t="str">
            <v>Juan Luis Alonso</v>
          </cell>
          <cell r="E37">
            <v>2</v>
          </cell>
          <cell r="F37" t="str">
            <v>LOS TARROS</v>
          </cell>
          <cell r="G37">
            <v>2.36</v>
          </cell>
          <cell r="H37">
            <v>7.64</v>
          </cell>
          <cell r="I37">
            <v>644.56837600000006</v>
          </cell>
          <cell r="J37">
            <v>82.35560319999999</v>
          </cell>
          <cell r="K37">
            <v>84.367588481675398</v>
          </cell>
          <cell r="L37">
            <v>10.779529214659686</v>
          </cell>
          <cell r="M37">
            <v>127.76860650699994</v>
          </cell>
          <cell r="N37" t="str">
            <v>4</v>
          </cell>
          <cell r="O37" t="str">
            <v>87</v>
          </cell>
          <cell r="P37" t="str">
            <v>CG09-133119</v>
          </cell>
          <cell r="Q37">
            <v>45286</v>
          </cell>
          <cell r="R37" t="e">
            <v>#REF!</v>
          </cell>
          <cell r="S37">
            <v>149.50399999999999</v>
          </cell>
          <cell r="T37" t="str">
            <v>Franco arenoso y Arena</v>
          </cell>
          <cell r="AC37" t="str">
            <v>Sí</v>
          </cell>
          <cell r="AD37" t="str">
            <v>Ingenio</v>
          </cell>
          <cell r="AE37" t="str">
            <v>Sí</v>
          </cell>
          <cell r="AF37">
            <v>22.95</v>
          </cell>
          <cell r="AG37" t="str">
            <v>No</v>
          </cell>
          <cell r="AH37" t="str">
            <v>Propia</v>
          </cell>
          <cell r="AI37">
            <v>700</v>
          </cell>
          <cell r="AJ37">
            <v>0</v>
          </cell>
          <cell r="AK37">
            <v>700</v>
          </cell>
          <cell r="AL37">
            <v>96365.550485504005</v>
          </cell>
          <cell r="AP37" t="str">
            <v>Soca</v>
          </cell>
          <cell r="AQ37"/>
          <cell r="AS37" t="str">
            <v>2024-2025</v>
          </cell>
          <cell r="AT37" t="str">
            <v>Manual</v>
          </cell>
          <cell r="AU37" t="str">
            <v>CG09-133119</v>
          </cell>
          <cell r="AV37">
            <v>4</v>
          </cell>
          <cell r="AW37">
            <v>45630</v>
          </cell>
          <cell r="AX37">
            <v>45640</v>
          </cell>
          <cell r="AY37">
            <v>45637</v>
          </cell>
          <cell r="AZ37" t="str">
            <v>02.36</v>
          </cell>
          <cell r="BD37" t="str">
            <v>CG09-133119</v>
          </cell>
          <cell r="BE37">
            <v>4</v>
          </cell>
          <cell r="BF37">
            <v>30.56</v>
          </cell>
          <cell r="BG37">
            <v>0.5093333333333333</v>
          </cell>
          <cell r="BL37" t="str">
            <v xml:space="preserve">&lt; 40 </v>
          </cell>
          <cell r="BM37" t="str">
            <v>Soca</v>
          </cell>
          <cell r="BN37" t="str">
            <v>Primer tercio</v>
          </cell>
          <cell r="BO37">
            <v>45624</v>
          </cell>
          <cell r="BP37">
            <v>4</v>
          </cell>
        </row>
        <row r="38">
          <cell r="A38" t="str">
            <v>22.37</v>
          </cell>
          <cell r="B38" t="str">
            <v>2024-2025</v>
          </cell>
          <cell r="C38" t="str">
            <v>Zona 1</v>
          </cell>
          <cell r="D38" t="str">
            <v>Juan Luis Alonso</v>
          </cell>
          <cell r="E38">
            <v>2</v>
          </cell>
          <cell r="F38" t="str">
            <v>LOS TARROS</v>
          </cell>
          <cell r="G38">
            <v>2.37</v>
          </cell>
          <cell r="H38">
            <v>12.16</v>
          </cell>
          <cell r="I38">
            <v>990.15239200000008</v>
          </cell>
          <cell r="J38">
            <v>100.5420666</v>
          </cell>
          <cell r="K38">
            <v>81.42700592105264</v>
          </cell>
          <cell r="L38">
            <v>8.2682620559210527</v>
          </cell>
          <cell r="M38">
            <v>101.54201253497551</v>
          </cell>
          <cell r="N38" t="str">
            <v>3</v>
          </cell>
          <cell r="O38" t="str">
            <v>29</v>
          </cell>
          <cell r="P38" t="str">
            <v>CG06-08105</v>
          </cell>
          <cell r="Q38">
            <v>45391</v>
          </cell>
          <cell r="R38" t="e">
            <v>#REF!</v>
          </cell>
          <cell r="S38">
            <v>147.81059999999999</v>
          </cell>
          <cell r="T38" t="str">
            <v>Franco arenoso y Arena</v>
          </cell>
          <cell r="AC38" t="str">
            <v>Sí</v>
          </cell>
          <cell r="AD38" t="str">
            <v>Ingenio</v>
          </cell>
          <cell r="AE38" t="str">
            <v>Sí</v>
          </cell>
          <cell r="AF38">
            <v>22.95</v>
          </cell>
          <cell r="AG38" t="str">
            <v>No</v>
          </cell>
          <cell r="AH38" t="str">
            <v>Propia</v>
          </cell>
          <cell r="AI38">
            <v>950</v>
          </cell>
          <cell r="AJ38">
            <v>0</v>
          </cell>
          <cell r="AK38">
            <v>950</v>
          </cell>
          <cell r="AL38">
            <v>146355.01915295521</v>
          </cell>
          <cell r="AP38" t="str">
            <v>Soca</v>
          </cell>
          <cell r="AQ38"/>
          <cell r="AS38" t="str">
            <v>2025-2026</v>
          </cell>
          <cell r="AT38" t="str">
            <v>Manual</v>
          </cell>
          <cell r="AU38" t="str">
            <v>CG06-08105</v>
          </cell>
          <cell r="AV38">
            <v>3</v>
          </cell>
          <cell r="AW38">
            <v>45981</v>
          </cell>
          <cell r="AX38">
            <v>45991</v>
          </cell>
          <cell r="AY38">
            <v>45987</v>
          </cell>
          <cell r="AZ38" t="str">
            <v>02.37</v>
          </cell>
          <cell r="BD38" t="str">
            <v>CG06-08105</v>
          </cell>
          <cell r="BE38">
            <v>4</v>
          </cell>
          <cell r="BF38">
            <v>10.700800000000001</v>
          </cell>
          <cell r="BG38">
            <v>0.17834666666666668</v>
          </cell>
          <cell r="BL38" t="str">
            <v xml:space="preserve">&lt; 40 </v>
          </cell>
          <cell r="BM38" t="str">
            <v>Renovación</v>
          </cell>
          <cell r="BN38" t="str">
            <v>Tercer tercio</v>
          </cell>
          <cell r="BO38">
            <v>45673</v>
          </cell>
          <cell r="BP38">
            <v>11</v>
          </cell>
        </row>
        <row r="39">
          <cell r="A39" t="str">
            <v>22.38</v>
          </cell>
          <cell r="B39" t="str">
            <v>2024-2025</v>
          </cell>
          <cell r="C39" t="str">
            <v>Zona 1</v>
          </cell>
          <cell r="D39" t="str">
            <v>Juan Luis Alonso</v>
          </cell>
          <cell r="E39">
            <v>2</v>
          </cell>
          <cell r="F39" t="str">
            <v>LOS TARROS</v>
          </cell>
          <cell r="G39">
            <v>2.38</v>
          </cell>
          <cell r="H39">
            <v>20.479999999999997</v>
          </cell>
          <cell r="I39">
            <v>1730.4914800000001</v>
          </cell>
          <cell r="J39">
            <v>233.36252179999997</v>
          </cell>
          <cell r="K39">
            <v>84.496654296875022</v>
          </cell>
          <cell r="L39">
            <v>11.394654384765625</v>
          </cell>
          <cell r="M39">
            <v>134.85332028332203</v>
          </cell>
          <cell r="N39" t="str">
            <v>1</v>
          </cell>
          <cell r="O39" t="str">
            <v>100</v>
          </cell>
          <cell r="P39" t="str">
            <v>SP80-1842</v>
          </cell>
          <cell r="Q39">
            <v>45272</v>
          </cell>
          <cell r="R39" t="e">
            <v>#REF!</v>
          </cell>
          <cell r="S39">
            <v>130.58320000000001</v>
          </cell>
          <cell r="T39" t="str">
            <v>Franco arenoso y Arena</v>
          </cell>
          <cell r="AC39" t="str">
            <v>Sí</v>
          </cell>
          <cell r="AD39" t="str">
            <v>Ingenio</v>
          </cell>
          <cell r="AE39" t="str">
            <v>Sí</v>
          </cell>
          <cell r="AF39">
            <v>22.95</v>
          </cell>
          <cell r="AG39" t="str">
            <v>No</v>
          </cell>
          <cell r="AH39" t="str">
            <v>Propia</v>
          </cell>
          <cell r="AI39">
            <v>2000</v>
          </cell>
          <cell r="AJ39">
            <v>0</v>
          </cell>
          <cell r="AK39">
            <v>2000</v>
          </cell>
          <cell r="AL39">
            <v>225973.11503113603</v>
          </cell>
          <cell r="AQ39"/>
          <cell r="AS39" t="str">
            <v>2024-2025</v>
          </cell>
          <cell r="AT39" t="str">
            <v>Manual</v>
          </cell>
          <cell r="AU39" t="str">
            <v>Varias</v>
          </cell>
          <cell r="AV39">
            <v>1</v>
          </cell>
          <cell r="AW39">
            <v>45630</v>
          </cell>
          <cell r="AX39">
            <v>45640</v>
          </cell>
          <cell r="AY39">
            <v>45637</v>
          </cell>
          <cell r="AZ39" t="str">
            <v>02.38</v>
          </cell>
          <cell r="BD39">
            <v>0</v>
          </cell>
          <cell r="BE39">
            <v>4</v>
          </cell>
          <cell r="BF39">
            <v>81.919999999999987</v>
          </cell>
          <cell r="BG39">
            <v>1.3653333333333331</v>
          </cell>
          <cell r="BL39" t="str">
            <v xml:space="preserve">&lt; 40 </v>
          </cell>
          <cell r="BM39" t="str">
            <v>Soca</v>
          </cell>
          <cell r="BN39" t="str">
            <v>Primer tercio</v>
          </cell>
          <cell r="BO39">
            <v>45645</v>
          </cell>
          <cell r="BP39">
            <v>7</v>
          </cell>
        </row>
        <row r="40">
          <cell r="A40" t="str">
            <v>22.39</v>
          </cell>
          <cell r="B40" t="str">
            <v>2024-2025</v>
          </cell>
          <cell r="C40" t="str">
            <v>Zona 1</v>
          </cell>
          <cell r="D40" t="str">
            <v>Juan Luis Alonso</v>
          </cell>
          <cell r="E40">
            <v>2</v>
          </cell>
          <cell r="F40" t="str">
            <v>LOS TARROS</v>
          </cell>
          <cell r="G40">
            <v>2.39</v>
          </cell>
          <cell r="H40">
            <v>2.42</v>
          </cell>
          <cell r="I40">
            <v>173.7397</v>
          </cell>
          <cell r="J40">
            <v>27.687671399999999</v>
          </cell>
          <cell r="K40">
            <v>71.793264462809915</v>
          </cell>
          <cell r="L40">
            <v>11.44118652892562</v>
          </cell>
          <cell r="M40">
            <v>159.36295158792146</v>
          </cell>
          <cell r="N40" t="str">
            <v>1</v>
          </cell>
          <cell r="O40" t="str">
            <v>130</v>
          </cell>
          <cell r="P40" t="str">
            <v>SP80-1842</v>
          </cell>
          <cell r="Q40">
            <v>45273</v>
          </cell>
          <cell r="R40" t="e">
            <v>#REF!</v>
          </cell>
          <cell r="S40">
            <v>121.3994</v>
          </cell>
          <cell r="T40" t="str">
            <v>Franco arenoso y Arena</v>
          </cell>
          <cell r="AC40" t="str">
            <v>Sí</v>
          </cell>
          <cell r="AD40" t="str">
            <v>Ingenio</v>
          </cell>
          <cell r="AE40" t="str">
            <v>Sí</v>
          </cell>
          <cell r="AF40">
            <v>22.95</v>
          </cell>
          <cell r="AG40" t="str">
            <v>No</v>
          </cell>
          <cell r="AH40" t="str">
            <v>Propia</v>
          </cell>
          <cell r="AI40">
            <v>300</v>
          </cell>
          <cell r="AJ40">
            <v>0</v>
          </cell>
          <cell r="AK40">
            <v>300</v>
          </cell>
          <cell r="AL40">
            <v>21091.895336180001</v>
          </cell>
          <cell r="AP40" t="str">
            <v>Renovación</v>
          </cell>
          <cell r="AQ40" t="str">
            <v>CG09-133119</v>
          </cell>
          <cell r="AS40" t="str">
            <v>2023-2024</v>
          </cell>
          <cell r="AT40" t="str">
            <v>Manual</v>
          </cell>
          <cell r="AU40" t="str">
            <v>Varias</v>
          </cell>
          <cell r="AV40">
            <v>1</v>
          </cell>
          <cell r="AW40">
            <v>45022</v>
          </cell>
          <cell r="AX40">
            <v>45385</v>
          </cell>
          <cell r="AY40">
            <v>18</v>
          </cell>
          <cell r="AZ40" t="str">
            <v>02.39</v>
          </cell>
          <cell r="BD40" t="str">
            <v>CG09-133119</v>
          </cell>
          <cell r="BE40">
            <v>4</v>
          </cell>
          <cell r="BF40">
            <v>2.1295999999999999</v>
          </cell>
          <cell r="BG40">
            <v>3.5493333333333335E-2</v>
          </cell>
          <cell r="BL40" t="str">
            <v xml:space="preserve">&lt; 40 </v>
          </cell>
          <cell r="BM40" t="str">
            <v>Soca</v>
          </cell>
          <cell r="BN40" t="str">
            <v>Primer tercio</v>
          </cell>
          <cell r="BO40">
            <v>45701</v>
          </cell>
          <cell r="BP40">
            <v>15</v>
          </cell>
        </row>
        <row r="41">
          <cell r="A41" t="str">
            <v>22.4</v>
          </cell>
          <cell r="B41" t="str">
            <v>2024-2025</v>
          </cell>
          <cell r="C41" t="str">
            <v>Zona 1</v>
          </cell>
          <cell r="D41" t="str">
            <v>Juan Luis Alonso</v>
          </cell>
          <cell r="E41">
            <v>2</v>
          </cell>
          <cell r="F41" t="str">
            <v>LOS TARROS</v>
          </cell>
          <cell r="G41">
            <v>2.4</v>
          </cell>
          <cell r="H41">
            <v>6.86</v>
          </cell>
          <cell r="I41">
            <v>604.89797599999997</v>
          </cell>
          <cell r="J41">
            <v>68.993058599999998</v>
          </cell>
          <cell r="K41">
            <v>88.177547521865876</v>
          </cell>
          <cell r="L41">
            <v>10.05729717201166</v>
          </cell>
          <cell r="M41">
            <v>114.0573474162195</v>
          </cell>
          <cell r="N41" t="str">
            <v>1</v>
          </cell>
          <cell r="O41" t="str">
            <v>29</v>
          </cell>
          <cell r="P41" t="str">
            <v>SP80-1842</v>
          </cell>
          <cell r="Q41">
            <v>45299</v>
          </cell>
          <cell r="R41" t="e">
            <v>#REF!</v>
          </cell>
          <cell r="S41">
            <v>124.65730000000001</v>
          </cell>
          <cell r="T41" t="str">
            <v>Franco arenoso y Arena</v>
          </cell>
          <cell r="AC41" t="str">
            <v>Sí</v>
          </cell>
          <cell r="AD41" t="str">
            <v>Ingenio</v>
          </cell>
          <cell r="AE41" t="str">
            <v>Sí</v>
          </cell>
          <cell r="AF41">
            <v>22.95</v>
          </cell>
          <cell r="AG41" t="str">
            <v>No</v>
          </cell>
          <cell r="AH41" t="str">
            <v>Propia</v>
          </cell>
          <cell r="AI41">
            <v>700</v>
          </cell>
          <cell r="AJ41">
            <v>0</v>
          </cell>
          <cell r="AK41">
            <v>700</v>
          </cell>
          <cell r="AL41">
            <v>75404.948463624794</v>
          </cell>
          <cell r="AP41" t="str">
            <v>Soca</v>
          </cell>
          <cell r="AQ41"/>
          <cell r="AS41" t="str">
            <v>2024-2025</v>
          </cell>
          <cell r="AT41" t="str">
            <v>Manual</v>
          </cell>
          <cell r="AU41" t="str">
            <v>SP80-1842</v>
          </cell>
          <cell r="AV41">
            <v>4</v>
          </cell>
          <cell r="AW41">
            <v>45630</v>
          </cell>
          <cell r="AX41">
            <v>45640</v>
          </cell>
          <cell r="AY41">
            <v>45637</v>
          </cell>
          <cell r="AZ41" t="str">
            <v>02.40</v>
          </cell>
          <cell r="BD41" t="str">
            <v>SP80-1842</v>
          </cell>
          <cell r="BE41">
            <v>4</v>
          </cell>
          <cell r="BF41">
            <v>27.44</v>
          </cell>
          <cell r="BG41">
            <v>0.45733333333333337</v>
          </cell>
          <cell r="BL41" t="str">
            <v xml:space="preserve">&lt; 40 </v>
          </cell>
          <cell r="BM41" t="str">
            <v>Soca</v>
          </cell>
          <cell r="BN41" t="str">
            <v>Primer tercio</v>
          </cell>
          <cell r="BO41">
            <v>45617</v>
          </cell>
          <cell r="BP41">
            <v>3</v>
          </cell>
        </row>
        <row r="42">
          <cell r="A42" t="str">
            <v>22.41</v>
          </cell>
          <cell r="B42" t="str">
            <v>2024-2025</v>
          </cell>
          <cell r="C42" t="str">
            <v>Zona 1</v>
          </cell>
          <cell r="D42" t="str">
            <v>Juan Luis Alonso</v>
          </cell>
          <cell r="E42">
            <v>2</v>
          </cell>
          <cell r="F42" t="str">
            <v>LOS TARROS</v>
          </cell>
          <cell r="G42">
            <v>2.41</v>
          </cell>
          <cell r="H42">
            <v>40.31</v>
          </cell>
          <cell r="I42">
            <v>3525.0557160000003</v>
          </cell>
          <cell r="J42">
            <v>455.5181556</v>
          </cell>
          <cell r="K42">
            <v>87.448665740511046</v>
          </cell>
          <cell r="L42">
            <v>11.300375976184569</v>
          </cell>
          <cell r="M42">
            <v>129.22296618814633</v>
          </cell>
          <cell r="N42" t="str">
            <v>4</v>
          </cell>
          <cell r="O42" t="str">
            <v>29</v>
          </cell>
          <cell r="P42" t="str">
            <v>CG09-133119</v>
          </cell>
          <cell r="Q42">
            <v>45279</v>
          </cell>
          <cell r="R42" t="e">
            <v>#REF!</v>
          </cell>
          <cell r="S42">
            <v>129.56195</v>
          </cell>
          <cell r="T42" t="str">
            <v>Franco arenoso y Arena</v>
          </cell>
          <cell r="AC42" t="str">
            <v>Sí</v>
          </cell>
          <cell r="AD42" t="str">
            <v>Ingenio</v>
          </cell>
          <cell r="AE42" t="str">
            <v>Sí</v>
          </cell>
          <cell r="AF42">
            <v>22.95</v>
          </cell>
          <cell r="AG42" t="str">
            <v>No</v>
          </cell>
          <cell r="AH42" t="str">
            <v>Propia</v>
          </cell>
          <cell r="AI42">
            <v>3666.3385520000002</v>
          </cell>
          <cell r="AJ42">
            <v>0</v>
          </cell>
          <cell r="AK42">
            <v>3666.3385520000002</v>
          </cell>
          <cell r="AL42">
            <v>456713.0924236062</v>
          </cell>
          <cell r="AP42" t="str">
            <v>Soca</v>
          </cell>
          <cell r="AQ42"/>
          <cell r="AS42" t="str">
            <v>2024-2025</v>
          </cell>
          <cell r="AT42" t="str">
            <v>Manual</v>
          </cell>
          <cell r="AU42" t="str">
            <v>SP80-1842</v>
          </cell>
          <cell r="AV42">
            <v>4</v>
          </cell>
          <cell r="AW42">
            <v>45637</v>
          </cell>
          <cell r="AX42">
            <v>45647</v>
          </cell>
          <cell r="AY42">
            <v>45644</v>
          </cell>
          <cell r="AZ42" t="str">
            <v>02.41</v>
          </cell>
          <cell r="BD42" t="str">
            <v>CG09-133119</v>
          </cell>
          <cell r="BE42">
            <v>4</v>
          </cell>
          <cell r="BF42">
            <v>161.24</v>
          </cell>
          <cell r="BG42">
            <v>2.6873333333333336</v>
          </cell>
          <cell r="BL42" t="str">
            <v>Entre 41 y 80</v>
          </cell>
          <cell r="BM42" t="str">
            <v>Soca</v>
          </cell>
          <cell r="BN42" t="str">
            <v>Primer tercio</v>
          </cell>
          <cell r="BO42">
            <v>45617</v>
          </cell>
          <cell r="BP42">
            <v>3</v>
          </cell>
        </row>
        <row r="43">
          <cell r="A43" t="str">
            <v>22.42</v>
          </cell>
          <cell r="B43" t="str">
            <v>2024-2025</v>
          </cell>
          <cell r="C43" t="str">
            <v>Zona 1</v>
          </cell>
          <cell r="D43" t="str">
            <v>Juan Luis Alonso</v>
          </cell>
          <cell r="E43">
            <v>2</v>
          </cell>
          <cell r="F43" t="str">
            <v>LOS TARROS</v>
          </cell>
          <cell r="G43">
            <v>2.42</v>
          </cell>
          <cell r="H43">
            <v>14.17</v>
          </cell>
          <cell r="I43">
            <v>1143.605724</v>
          </cell>
          <cell r="J43">
            <v>140.39990280000001</v>
          </cell>
          <cell r="K43">
            <v>80.706120254057865</v>
          </cell>
          <cell r="L43">
            <v>9.9082500211714901</v>
          </cell>
          <cell r="M43">
            <v>122.76949988403521</v>
          </cell>
          <cell r="N43" t="str">
            <v>4</v>
          </cell>
          <cell r="O43" t="str">
            <v>29</v>
          </cell>
          <cell r="P43" t="str">
            <v>CG09-133119</v>
          </cell>
          <cell r="Q43">
            <v>45310</v>
          </cell>
          <cell r="R43" t="e">
            <v>#REF!</v>
          </cell>
          <cell r="S43">
            <v>149.31399999999999</v>
          </cell>
          <cell r="T43" t="str">
            <v>Franco arenoso y Arena</v>
          </cell>
          <cell r="AC43" t="str">
            <v>Sí</v>
          </cell>
          <cell r="AD43" t="str">
            <v>Ingenio</v>
          </cell>
          <cell r="AE43" t="str">
            <v>Sí</v>
          </cell>
          <cell r="AF43">
            <v>22.95</v>
          </cell>
          <cell r="AG43" t="str">
            <v>No</v>
          </cell>
          <cell r="AH43" t="str">
            <v>Propia</v>
          </cell>
          <cell r="AI43">
            <v>1250</v>
          </cell>
          <cell r="AJ43">
            <v>0</v>
          </cell>
          <cell r="AK43">
            <v>1250</v>
          </cell>
          <cell r="AL43">
            <v>170756.34507333601</v>
          </cell>
          <cell r="AP43" t="str">
            <v>Soca</v>
          </cell>
          <cell r="AQ43"/>
          <cell r="AS43" t="str">
            <v>2024-2025</v>
          </cell>
          <cell r="AT43" t="str">
            <v>Manual</v>
          </cell>
          <cell r="AU43" t="str">
            <v>CP08-1842</v>
          </cell>
          <cell r="AV43">
            <v>4</v>
          </cell>
          <cell r="AW43">
            <v>45637</v>
          </cell>
          <cell r="AX43">
            <v>45647</v>
          </cell>
          <cell r="AY43">
            <v>45644</v>
          </cell>
          <cell r="AZ43" t="str">
            <v>02.42</v>
          </cell>
          <cell r="BD43" t="str">
            <v>CG09-133119</v>
          </cell>
          <cell r="BE43">
            <v>4</v>
          </cell>
          <cell r="BF43">
            <v>56.68</v>
          </cell>
          <cell r="BG43">
            <v>0.94466666666666665</v>
          </cell>
          <cell r="BL43" t="str">
            <v xml:space="preserve">&lt; 40 </v>
          </cell>
          <cell r="BM43" t="str">
            <v>Soca</v>
          </cell>
          <cell r="BN43" t="str">
            <v>Segundo tercio</v>
          </cell>
          <cell r="BO43">
            <v>45631</v>
          </cell>
          <cell r="BP43">
            <v>5</v>
          </cell>
        </row>
        <row r="44">
          <cell r="A44" t="str">
            <v>22.43</v>
          </cell>
          <cell r="B44" t="str">
            <v>2024-2025</v>
          </cell>
          <cell r="C44" t="str">
            <v>Zona 1</v>
          </cell>
          <cell r="D44" t="str">
            <v>Juan Luis Alonso</v>
          </cell>
          <cell r="E44">
            <v>2</v>
          </cell>
          <cell r="F44" t="str">
            <v>LOS TARROS</v>
          </cell>
          <cell r="G44">
            <v>2.4300000000000002</v>
          </cell>
          <cell r="H44">
            <v>12.71</v>
          </cell>
          <cell r="I44">
            <v>1012.2650520000001</v>
          </cell>
          <cell r="J44">
            <v>142.37477939999999</v>
          </cell>
          <cell r="K44">
            <v>79.643198426435873</v>
          </cell>
          <cell r="L44">
            <v>11.201792242328874</v>
          </cell>
          <cell r="M44">
            <v>140.64970347311763</v>
          </cell>
          <cell r="N44" t="str">
            <v>4</v>
          </cell>
          <cell r="O44"/>
          <cell r="P44" t="str">
            <v>CG09-06020</v>
          </cell>
          <cell r="Q44">
            <v>45280</v>
          </cell>
          <cell r="R44" t="e">
            <v>#REF!</v>
          </cell>
          <cell r="S44">
            <v>132.89510000000001</v>
          </cell>
          <cell r="T44" t="str">
            <v>Franco arenoso y Arena</v>
          </cell>
          <cell r="AC44" t="str">
            <v>Sí</v>
          </cell>
          <cell r="AD44" t="str">
            <v>Ingenio</v>
          </cell>
          <cell r="AE44" t="str">
            <v>Sí</v>
          </cell>
          <cell r="AF44">
            <v>22.95</v>
          </cell>
          <cell r="AG44" t="str">
            <v>No</v>
          </cell>
          <cell r="AH44" t="str">
            <v>Propia</v>
          </cell>
          <cell r="AI44">
            <v>1250</v>
          </cell>
          <cell r="AJ44">
            <v>0</v>
          </cell>
          <cell r="AK44">
            <v>1250</v>
          </cell>
          <cell r="AL44">
            <v>134525.06531204522</v>
          </cell>
          <cell r="AP44" t="str">
            <v>Soca</v>
          </cell>
          <cell r="AQ44"/>
          <cell r="AS44" t="str">
            <v>2024-2025</v>
          </cell>
          <cell r="AT44" t="str">
            <v>Manual</v>
          </cell>
          <cell r="AU44" t="str">
            <v>SP80-1842</v>
          </cell>
          <cell r="AV44">
            <v>4</v>
          </cell>
          <cell r="AW44">
            <v>45644</v>
          </cell>
          <cell r="AX44">
            <v>45654</v>
          </cell>
          <cell r="AY44">
            <v>45651</v>
          </cell>
          <cell r="AZ44" t="str">
            <v>02.43</v>
          </cell>
          <cell r="BD44" t="str">
            <v>CG09-06020</v>
          </cell>
          <cell r="BE44">
            <v>4</v>
          </cell>
          <cell r="BF44">
            <v>50.84</v>
          </cell>
          <cell r="BG44">
            <v>0.84733333333333338</v>
          </cell>
          <cell r="BL44" t="str">
            <v xml:space="preserve">&lt; 40 </v>
          </cell>
          <cell r="BM44" t="str">
            <v>Soca</v>
          </cell>
          <cell r="BN44" t="str">
            <v>Primer tercio</v>
          </cell>
          <cell r="BO44">
            <v>45617</v>
          </cell>
          <cell r="BP44">
            <v>3</v>
          </cell>
        </row>
        <row r="45">
          <cell r="A45" t="str">
            <v>22.44</v>
          </cell>
          <cell r="B45" t="str">
            <v>2024-2025</v>
          </cell>
          <cell r="C45" t="str">
            <v>Zona 1</v>
          </cell>
          <cell r="D45" t="str">
            <v>Juan Luis Alonso</v>
          </cell>
          <cell r="E45">
            <v>2</v>
          </cell>
          <cell r="F45" t="str">
            <v>LOS TARROS</v>
          </cell>
          <cell r="G45">
            <v>2.44</v>
          </cell>
          <cell r="H45">
            <v>14.36</v>
          </cell>
          <cell r="I45">
            <v>1365.621228</v>
          </cell>
          <cell r="J45">
            <v>146.62894220000001</v>
          </cell>
          <cell r="K45">
            <v>95.098971309192208</v>
          </cell>
          <cell r="L45">
            <v>10.210929122562675</v>
          </cell>
          <cell r="M45">
            <v>107.37160436114722</v>
          </cell>
          <cell r="N45" t="str">
            <v>3</v>
          </cell>
          <cell r="O45"/>
          <cell r="P45" t="str">
            <v>SP80-1842</v>
          </cell>
          <cell r="Q45">
            <v>45283</v>
          </cell>
          <cell r="R45" t="e">
            <v>#REF!</v>
          </cell>
          <cell r="S45">
            <v>141.08439999999999</v>
          </cell>
          <cell r="T45" t="str">
            <v>Franco arenoso y Arena</v>
          </cell>
          <cell r="AC45" t="str">
            <v>Sí</v>
          </cell>
          <cell r="AD45" t="str">
            <v>Ingenio</v>
          </cell>
          <cell r="AE45" t="str">
            <v>Sí</v>
          </cell>
          <cell r="AF45">
            <v>22.95</v>
          </cell>
          <cell r="AG45" t="str">
            <v>No</v>
          </cell>
          <cell r="AH45" t="str">
            <v>Propia</v>
          </cell>
          <cell r="AI45">
            <v>1300</v>
          </cell>
          <cell r="AJ45">
            <v>0</v>
          </cell>
          <cell r="AK45">
            <v>1300</v>
          </cell>
          <cell r="AL45">
            <v>192667.85157964317</v>
          </cell>
          <cell r="AP45" t="str">
            <v>Soca</v>
          </cell>
          <cell r="AQ45"/>
          <cell r="AS45" t="str">
            <v>2025-2026</v>
          </cell>
          <cell r="AT45" t="str">
            <v>Manual</v>
          </cell>
          <cell r="AU45" t="str">
            <v>SP80-1842</v>
          </cell>
          <cell r="AV45">
            <v>3</v>
          </cell>
          <cell r="AW45">
            <v>45981</v>
          </cell>
          <cell r="AX45">
            <v>45991</v>
          </cell>
          <cell r="AY45">
            <v>45987</v>
          </cell>
          <cell r="AZ45" t="str">
            <v>02.44</v>
          </cell>
          <cell r="BD45" t="str">
            <v>SP80-1842</v>
          </cell>
          <cell r="BE45">
            <v>4</v>
          </cell>
          <cell r="BF45">
            <v>12.636799999999999</v>
          </cell>
          <cell r="BG45">
            <v>0.21061333333333332</v>
          </cell>
          <cell r="BL45" t="str">
            <v xml:space="preserve">&lt; 40 </v>
          </cell>
          <cell r="BM45" t="str">
            <v>Renovación</v>
          </cell>
          <cell r="BN45" t="str">
            <v>Primer tercio</v>
          </cell>
          <cell r="BO45">
            <v>45624</v>
          </cell>
          <cell r="BP45">
            <v>4</v>
          </cell>
        </row>
        <row r="46">
          <cell r="A46" t="str">
            <v>22.45</v>
          </cell>
          <cell r="B46" t="str">
            <v>2024-2025</v>
          </cell>
          <cell r="C46" t="str">
            <v>Zona 1</v>
          </cell>
          <cell r="D46" t="str">
            <v>Juan Luis Alonso</v>
          </cell>
          <cell r="E46">
            <v>2</v>
          </cell>
          <cell r="F46" t="str">
            <v>LOS TARROS</v>
          </cell>
          <cell r="G46">
            <v>2.4500000000000002</v>
          </cell>
          <cell r="H46">
            <v>12.22</v>
          </cell>
          <cell r="I46">
            <v>871.11083200000007</v>
          </cell>
          <cell r="J46">
            <v>120.633689</v>
          </cell>
          <cell r="K46">
            <v>71.285665466448449</v>
          </cell>
          <cell r="L46">
            <v>9.8718239770867431</v>
          </cell>
          <cell r="M46">
            <v>138.48259551891326</v>
          </cell>
          <cell r="N46" t="str">
            <v>4</v>
          </cell>
          <cell r="O46" t="str">
            <v>29</v>
          </cell>
          <cell r="P46" t="str">
            <v>CG09-06020</v>
          </cell>
          <cell r="Q46">
            <v>45317</v>
          </cell>
          <cell r="R46" t="e">
            <v>#REF!</v>
          </cell>
          <cell r="S46">
            <v>143.44104999999999</v>
          </cell>
          <cell r="T46" t="str">
            <v>Franco arenoso y Arena</v>
          </cell>
          <cell r="AC46" t="str">
            <v>Sí</v>
          </cell>
          <cell r="AD46" t="str">
            <v>Ingenio</v>
          </cell>
          <cell r="AE46" t="str">
            <v>Sí</v>
          </cell>
          <cell r="AF46">
            <v>22.95</v>
          </cell>
          <cell r="AG46" t="str">
            <v>No</v>
          </cell>
          <cell r="AH46" t="str">
            <v>Propia</v>
          </cell>
          <cell r="AI46">
            <v>1200</v>
          </cell>
          <cell r="AJ46">
            <v>0</v>
          </cell>
          <cell r="AK46">
            <v>1200</v>
          </cell>
          <cell r="AL46">
            <v>124953.0524084536</v>
          </cell>
          <cell r="AP46" t="str">
            <v>Soca</v>
          </cell>
          <cell r="AQ46"/>
          <cell r="AS46" t="str">
            <v>2024-2025</v>
          </cell>
          <cell r="AT46" t="str">
            <v>Manual</v>
          </cell>
          <cell r="AU46" t="str">
            <v>CG09-133119</v>
          </cell>
          <cell r="AV46">
            <v>4</v>
          </cell>
          <cell r="AW46">
            <v>45644</v>
          </cell>
          <cell r="AX46">
            <v>45654</v>
          </cell>
          <cell r="AY46">
            <v>45651</v>
          </cell>
          <cell r="AZ46" t="str">
            <v>02.45</v>
          </cell>
          <cell r="BD46" t="str">
            <v>CG09-06020</v>
          </cell>
          <cell r="BE46">
            <v>4</v>
          </cell>
          <cell r="BF46">
            <v>48.88</v>
          </cell>
          <cell r="BG46">
            <v>0.81466666666666676</v>
          </cell>
          <cell r="BL46" t="str">
            <v xml:space="preserve">&lt; 40 </v>
          </cell>
          <cell r="BM46" t="str">
            <v>Soca</v>
          </cell>
          <cell r="BN46" t="str">
            <v>Segundo tercio</v>
          </cell>
          <cell r="BO46">
            <v>45638</v>
          </cell>
          <cell r="BP46">
            <v>6</v>
          </cell>
        </row>
        <row r="47">
          <cell r="A47" t="str">
            <v>22.46</v>
          </cell>
          <cell r="B47" t="str">
            <v>2024-2025</v>
          </cell>
          <cell r="C47" t="str">
            <v>Zona 1</v>
          </cell>
          <cell r="D47" t="str">
            <v>Juan Luis Alonso</v>
          </cell>
          <cell r="E47">
            <v>2</v>
          </cell>
          <cell r="F47" t="str">
            <v>LOS TARROS</v>
          </cell>
          <cell r="G47">
            <v>2.46</v>
          </cell>
          <cell r="H47">
            <v>34.97</v>
          </cell>
          <cell r="I47">
            <v>2678.3083240000001</v>
          </cell>
          <cell r="J47">
            <v>246.36965660000001</v>
          </cell>
          <cell r="K47">
            <v>76.588742464969982</v>
          </cell>
          <cell r="L47">
            <v>7.04517176436946</v>
          </cell>
          <cell r="M47">
            <v>91.987040622736004</v>
          </cell>
          <cell r="N47" t="str">
            <v>3</v>
          </cell>
          <cell r="O47" t="str">
            <v>130</v>
          </cell>
          <cell r="P47" t="str">
            <v>CG09-06020</v>
          </cell>
          <cell r="Q47">
            <v>45315</v>
          </cell>
          <cell r="R47" t="e">
            <v>#REF!</v>
          </cell>
          <cell r="S47">
            <v>141.3869</v>
          </cell>
          <cell r="T47" t="str">
            <v>Franco arenoso y Arena</v>
          </cell>
          <cell r="AC47" t="str">
            <v>Sí</v>
          </cell>
          <cell r="AD47" t="str">
            <v>Ingenio</v>
          </cell>
          <cell r="AE47" t="str">
            <v>Sí</v>
          </cell>
          <cell r="AF47">
            <v>22.95</v>
          </cell>
          <cell r="AG47" t="str">
            <v>No</v>
          </cell>
          <cell r="AH47" t="str">
            <v>Propia</v>
          </cell>
          <cell r="AI47">
            <v>2250</v>
          </cell>
          <cell r="AJ47">
            <v>0</v>
          </cell>
          <cell r="AK47">
            <v>2250</v>
          </cell>
          <cell r="AL47">
            <v>378677.71117455559</v>
          </cell>
          <cell r="AP47" t="str">
            <v>Soca</v>
          </cell>
          <cell r="AQ47"/>
          <cell r="AS47" t="str">
            <v>2025-2026</v>
          </cell>
          <cell r="AT47" t="str">
            <v>Manual</v>
          </cell>
          <cell r="AU47" t="str">
            <v>CG09-06020</v>
          </cell>
          <cell r="AV47">
            <v>3</v>
          </cell>
          <cell r="AW47">
            <v>45987</v>
          </cell>
          <cell r="AX47">
            <v>45997</v>
          </cell>
          <cell r="AY47">
            <v>45994</v>
          </cell>
          <cell r="AZ47" t="str">
            <v>02.46</v>
          </cell>
          <cell r="BD47" t="str">
            <v>CG09-06020</v>
          </cell>
          <cell r="BE47">
            <v>4</v>
          </cell>
          <cell r="BF47">
            <v>30.773599999999998</v>
          </cell>
          <cell r="BG47">
            <v>0.51289333333333331</v>
          </cell>
          <cell r="BL47" t="str">
            <v xml:space="preserve">&lt; 40 </v>
          </cell>
          <cell r="BM47" t="str">
            <v>Renovación</v>
          </cell>
          <cell r="BN47" t="str">
            <v>Segundo tercio</v>
          </cell>
          <cell r="BO47">
            <v>45638</v>
          </cell>
          <cell r="BP47">
            <v>6</v>
          </cell>
        </row>
        <row r="48">
          <cell r="A48" t="str">
            <v>22.47</v>
          </cell>
          <cell r="B48" t="str">
            <v>2024-2025</v>
          </cell>
          <cell r="C48" t="str">
            <v>Zona 1</v>
          </cell>
          <cell r="D48" t="str">
            <v>Juan Luis Alonso</v>
          </cell>
          <cell r="E48">
            <v>2</v>
          </cell>
          <cell r="F48" t="str">
            <v>LOS TARROS</v>
          </cell>
          <cell r="G48">
            <v>2.4700000000000002</v>
          </cell>
          <cell r="H48">
            <v>16.189999999999998</v>
          </cell>
          <cell r="I48">
            <v>1417.2117920000001</v>
          </cell>
          <cell r="J48">
            <v>152.54843839999998</v>
          </cell>
          <cell r="K48">
            <v>87.536244101297115</v>
          </cell>
          <cell r="L48">
            <v>9.4223865596046945</v>
          </cell>
          <cell r="M48">
            <v>107.63983143600599</v>
          </cell>
          <cell r="N48" t="str">
            <v>3</v>
          </cell>
          <cell r="O48" t="str">
            <v>100</v>
          </cell>
          <cell r="P48" t="str">
            <v>CGMEX10-26315</v>
          </cell>
          <cell r="Q48">
            <v>45391</v>
          </cell>
          <cell r="R48" t="e">
            <v>#REF!</v>
          </cell>
          <cell r="S48">
            <v>156.50665000000001</v>
          </cell>
          <cell r="T48" t="str">
            <v>Franco arenoso y Arena</v>
          </cell>
          <cell r="AC48" t="str">
            <v>Sí</v>
          </cell>
          <cell r="AD48" t="str">
            <v>Ingenio</v>
          </cell>
          <cell r="AE48" t="str">
            <v>Sí</v>
          </cell>
          <cell r="AF48">
            <v>22.95</v>
          </cell>
          <cell r="AG48" t="str">
            <v>No</v>
          </cell>
          <cell r="AH48" t="str">
            <v>Propia</v>
          </cell>
          <cell r="AI48">
            <v>1400</v>
          </cell>
          <cell r="AJ48">
            <v>0</v>
          </cell>
          <cell r="AK48">
            <v>1400</v>
          </cell>
          <cell r="AL48">
            <v>221803.06990641681</v>
          </cell>
          <cell r="AP48" t="str">
            <v>Soca</v>
          </cell>
          <cell r="AQ48"/>
          <cell r="AS48" t="str">
            <v>2025-2026</v>
          </cell>
          <cell r="AT48" t="str">
            <v>Manual</v>
          </cell>
          <cell r="AU48" t="str">
            <v>CGMEX10-26315</v>
          </cell>
          <cell r="AV48">
            <v>3</v>
          </cell>
          <cell r="AW48">
            <v>45987</v>
          </cell>
          <cell r="AX48">
            <v>45997</v>
          </cell>
          <cell r="AY48">
            <v>45994</v>
          </cell>
          <cell r="AZ48" t="str">
            <v>02.47</v>
          </cell>
          <cell r="BD48" t="str">
            <v>CGMEX10-26315</v>
          </cell>
          <cell r="BE48">
            <v>4</v>
          </cell>
          <cell r="BF48">
            <v>14.247199999999998</v>
          </cell>
          <cell r="BG48">
            <v>0.23745333333333329</v>
          </cell>
          <cell r="BL48" t="str">
            <v xml:space="preserve">&lt; 40 </v>
          </cell>
          <cell r="BM48" t="str">
            <v>Renovación</v>
          </cell>
          <cell r="BN48" t="str">
            <v>Tercer tercio</v>
          </cell>
          <cell r="BO48">
            <v>45673</v>
          </cell>
          <cell r="BP48">
            <v>11</v>
          </cell>
        </row>
        <row r="49">
          <cell r="A49" t="str">
            <v>22.48</v>
          </cell>
          <cell r="B49" t="str">
            <v>2024-2025</v>
          </cell>
          <cell r="C49" t="str">
            <v>Zona 1</v>
          </cell>
          <cell r="D49" t="str">
            <v>Juan Luis Alonso</v>
          </cell>
          <cell r="E49">
            <v>2</v>
          </cell>
          <cell r="F49" t="str">
            <v>LOS TARROS</v>
          </cell>
          <cell r="G49">
            <v>2.48</v>
          </cell>
          <cell r="H49">
            <v>12.22</v>
          </cell>
          <cell r="I49">
            <v>1290.1473720000001</v>
          </cell>
          <cell r="J49">
            <v>132.80775</v>
          </cell>
          <cell r="K49">
            <v>105.57670801963994</v>
          </cell>
          <cell r="L49">
            <v>10.868064648117839</v>
          </cell>
          <cell r="M49">
            <v>102.93998413074316</v>
          </cell>
          <cell r="N49" t="str">
            <v>3</v>
          </cell>
          <cell r="O49" t="str">
            <v>130</v>
          </cell>
          <cell r="P49" t="str">
            <v>CG06-05360</v>
          </cell>
          <cell r="Q49">
            <v>45394</v>
          </cell>
          <cell r="R49" t="e">
            <v>#REF!</v>
          </cell>
          <cell r="S49">
            <v>144.57329999999999</v>
          </cell>
          <cell r="T49" t="str">
            <v>Franco arenoso y Arena</v>
          </cell>
          <cell r="AC49" t="str">
            <v>Sí</v>
          </cell>
          <cell r="AD49" t="str">
            <v>Ingenio</v>
          </cell>
          <cell r="AE49" t="str">
            <v>Sí</v>
          </cell>
          <cell r="AF49">
            <v>22.95</v>
          </cell>
          <cell r="AG49" t="str">
            <v>No</v>
          </cell>
          <cell r="AH49" t="str">
            <v>Propia</v>
          </cell>
          <cell r="AI49">
            <v>1044</v>
          </cell>
          <cell r="AJ49">
            <v>0</v>
          </cell>
          <cell r="AK49">
            <v>1044</v>
          </cell>
          <cell r="AL49">
            <v>186520.86305636761</v>
          </cell>
          <cell r="AP49" t="str">
            <v>Soca</v>
          </cell>
          <cell r="AQ49"/>
          <cell r="AS49" t="str">
            <v>2025-2026</v>
          </cell>
          <cell r="AT49" t="str">
            <v>Manual</v>
          </cell>
          <cell r="AU49" t="str">
            <v>CG06-05360</v>
          </cell>
          <cell r="AV49">
            <v>3</v>
          </cell>
          <cell r="AW49">
            <v>45987</v>
          </cell>
          <cell r="AX49">
            <v>45997</v>
          </cell>
          <cell r="AY49">
            <v>45994</v>
          </cell>
          <cell r="AZ49" t="str">
            <v>02.48</v>
          </cell>
          <cell r="BD49" t="str">
            <v>CG06-05360</v>
          </cell>
          <cell r="BE49">
            <v>4</v>
          </cell>
          <cell r="BF49">
            <v>10.7536</v>
          </cell>
          <cell r="BG49">
            <v>0.17922666666666667</v>
          </cell>
          <cell r="BL49" t="str">
            <v xml:space="preserve">&lt; 40 </v>
          </cell>
          <cell r="BM49" t="str">
            <v>Renovación</v>
          </cell>
          <cell r="BN49" t="str">
            <v>Tercer tercio</v>
          </cell>
          <cell r="BO49">
            <v>45680</v>
          </cell>
          <cell r="BP49">
            <v>11</v>
          </cell>
        </row>
        <row r="50">
          <cell r="A50" t="str">
            <v>22.49</v>
          </cell>
          <cell r="B50" t="str">
            <v>2024-2025</v>
          </cell>
          <cell r="C50" t="str">
            <v>Zona 1</v>
          </cell>
          <cell r="D50" t="str">
            <v>Juan Luis Alonso</v>
          </cell>
          <cell r="E50">
            <v>2</v>
          </cell>
          <cell r="F50" t="str">
            <v>LOS TARROS</v>
          </cell>
          <cell r="G50">
            <v>2.4900000000000002</v>
          </cell>
          <cell r="H50">
            <v>32.08</v>
          </cell>
          <cell r="I50">
            <v>2804.6591000000003</v>
          </cell>
          <cell r="J50">
            <v>411.72027680000002</v>
          </cell>
          <cell r="K50">
            <v>87.427029301745648</v>
          </cell>
          <cell r="L50">
            <v>12.834173216957607</v>
          </cell>
          <cell r="M50">
            <v>146.79868822560289</v>
          </cell>
          <cell r="N50" t="str">
            <v>3</v>
          </cell>
          <cell r="O50" t="str">
            <v>29</v>
          </cell>
          <cell r="P50" t="str">
            <v>CG09-133119</v>
          </cell>
          <cell r="Q50">
            <v>45371</v>
          </cell>
          <cell r="R50" t="e">
            <v>#REF!</v>
          </cell>
          <cell r="S50">
            <v>153.67015000000001</v>
          </cell>
          <cell r="T50" t="str">
            <v>Franco arenoso y Arena</v>
          </cell>
          <cell r="AC50" t="str">
            <v>Sí</v>
          </cell>
          <cell r="AD50" t="str">
            <v>Ingenio</v>
          </cell>
          <cell r="AE50" t="str">
            <v>Sí</v>
          </cell>
          <cell r="AF50">
            <v>22.95</v>
          </cell>
          <cell r="AG50" t="str">
            <v>No</v>
          </cell>
          <cell r="AH50" t="str">
            <v>Propia</v>
          </cell>
          <cell r="AI50">
            <v>3228.5802880000001</v>
          </cell>
          <cell r="AJ50">
            <v>0</v>
          </cell>
          <cell r="AK50">
            <v>3228.5802880000001</v>
          </cell>
          <cell r="AL50">
            <v>430992.38459586509</v>
          </cell>
          <cell r="AP50" t="str">
            <v>Soca</v>
          </cell>
          <cell r="AQ50"/>
          <cell r="AS50" t="str">
            <v>2025-2026</v>
          </cell>
          <cell r="AT50" t="str">
            <v>Manual</v>
          </cell>
          <cell r="AU50" t="str">
            <v>CG09-133119</v>
          </cell>
          <cell r="AV50">
            <v>3</v>
          </cell>
          <cell r="AW50">
            <v>45994</v>
          </cell>
          <cell r="AX50">
            <v>46004</v>
          </cell>
          <cell r="AY50">
            <v>46001</v>
          </cell>
          <cell r="AZ50" t="str">
            <v>02.49</v>
          </cell>
          <cell r="BD50" t="str">
            <v>CG09-133119</v>
          </cell>
          <cell r="BE50">
            <v>4</v>
          </cell>
          <cell r="BF50">
            <v>28.230399999999999</v>
          </cell>
          <cell r="BG50">
            <v>0.47050666666666668</v>
          </cell>
          <cell r="BL50" t="str">
            <v xml:space="preserve">&lt; 40 </v>
          </cell>
          <cell r="BM50" t="str">
            <v>Renovación</v>
          </cell>
          <cell r="BN50" t="str">
            <v>Tercer tercio</v>
          </cell>
          <cell r="BO50">
            <v>45680</v>
          </cell>
          <cell r="BP50">
            <v>12</v>
          </cell>
        </row>
        <row r="51">
          <cell r="A51" t="str">
            <v>22.5</v>
          </cell>
          <cell r="B51" t="str">
            <v>2024-2025</v>
          </cell>
          <cell r="C51" t="str">
            <v>Zona 1</v>
          </cell>
          <cell r="D51" t="str">
            <v>Juan Luis Alonso</v>
          </cell>
          <cell r="E51">
            <v>2</v>
          </cell>
          <cell r="F51" t="str">
            <v>LOS TARROS</v>
          </cell>
          <cell r="G51">
            <v>2.5</v>
          </cell>
          <cell r="H51">
            <v>46.78</v>
          </cell>
          <cell r="I51">
            <v>5473.6514120000002</v>
          </cell>
          <cell r="J51">
            <v>649.52190440000004</v>
          </cell>
          <cell r="K51">
            <v>117.0083670799487</v>
          </cell>
          <cell r="L51">
            <v>13.884606763574178</v>
          </cell>
          <cell r="M51">
            <v>118.6633666469954</v>
          </cell>
          <cell r="N51" t="str">
            <v>3</v>
          </cell>
          <cell r="O51" t="str">
            <v>130</v>
          </cell>
          <cell r="P51" t="str">
            <v>SP80-1842</v>
          </cell>
          <cell r="Q51">
            <v>45372</v>
          </cell>
          <cell r="R51" t="e">
            <v>#REF!</v>
          </cell>
          <cell r="S51">
            <v>141.0162</v>
          </cell>
          <cell r="T51" t="str">
            <v>Franco arenoso y Arena</v>
          </cell>
          <cell r="AC51" t="str">
            <v>Sí</v>
          </cell>
          <cell r="AD51" t="str">
            <v>Ingenio</v>
          </cell>
          <cell r="AE51" t="str">
            <v>Sí</v>
          </cell>
          <cell r="AF51">
            <v>22.95</v>
          </cell>
          <cell r="AG51" t="str">
            <v>No</v>
          </cell>
          <cell r="AH51" t="str">
            <v>Propia</v>
          </cell>
          <cell r="AI51">
            <v>5932.8788880000002</v>
          </cell>
          <cell r="AJ51">
            <v>0</v>
          </cell>
          <cell r="AK51">
            <v>5932.8788880000002</v>
          </cell>
          <cell r="AL51">
            <v>771873.52224487439</v>
          </cell>
          <cell r="AP51" t="str">
            <v>Soca</v>
          </cell>
          <cell r="AQ51"/>
          <cell r="AS51" t="str">
            <v>2025-2026</v>
          </cell>
          <cell r="AT51" t="str">
            <v>Manual</v>
          </cell>
          <cell r="AU51" t="str">
            <v>SP80-1842</v>
          </cell>
          <cell r="AV51">
            <v>3</v>
          </cell>
          <cell r="AW51">
            <v>45994</v>
          </cell>
          <cell r="AX51">
            <v>46004</v>
          </cell>
          <cell r="AY51">
            <v>46001</v>
          </cell>
          <cell r="AZ51" t="str">
            <v>02.50</v>
          </cell>
          <cell r="BD51" t="str">
            <v>SP80-1842</v>
          </cell>
          <cell r="BE51">
            <v>4</v>
          </cell>
          <cell r="BF51">
            <v>41.166400000000003</v>
          </cell>
          <cell r="BG51">
            <v>0.68610666666666675</v>
          </cell>
          <cell r="BL51" t="str">
            <v>Entre 41 y 80</v>
          </cell>
          <cell r="BM51" t="str">
            <v>Renovación</v>
          </cell>
          <cell r="BN51" t="str">
            <v>Tercer tercio</v>
          </cell>
          <cell r="BO51">
            <v>45631</v>
          </cell>
          <cell r="BP51">
            <v>5</v>
          </cell>
        </row>
        <row r="52">
          <cell r="A52" t="str">
            <v>22.51</v>
          </cell>
          <cell r="B52" t="str">
            <v>2024-2025</v>
          </cell>
          <cell r="C52" t="str">
            <v>Zona 1</v>
          </cell>
          <cell r="D52" t="str">
            <v>Juan Luis Alonso</v>
          </cell>
          <cell r="E52">
            <v>2</v>
          </cell>
          <cell r="F52" t="str">
            <v>LOS TARROS</v>
          </cell>
          <cell r="G52">
            <v>2.5099999999999998</v>
          </cell>
          <cell r="H52">
            <v>10.43</v>
          </cell>
          <cell r="I52">
            <v>960.63851599999998</v>
          </cell>
          <cell r="J52">
            <v>103.2574558</v>
          </cell>
          <cell r="K52">
            <v>92.103405177372963</v>
          </cell>
          <cell r="L52">
            <v>9.9000437008628968</v>
          </cell>
          <cell r="M52">
            <v>107.48835704605457</v>
          </cell>
          <cell r="N52" t="str">
            <v>2</v>
          </cell>
          <cell r="O52"/>
          <cell r="P52" t="str">
            <v>CG00-082</v>
          </cell>
          <cell r="Q52">
            <v>45303</v>
          </cell>
          <cell r="R52" t="e">
            <v>#REF!</v>
          </cell>
          <cell r="S52">
            <v>134.88985</v>
          </cell>
          <cell r="T52" t="str">
            <v>Franco arenoso y Arena</v>
          </cell>
          <cell r="AC52" t="str">
            <v>Sí</v>
          </cell>
          <cell r="AD52" t="str">
            <v>Ingenio</v>
          </cell>
          <cell r="AE52" t="str">
            <v>Sí</v>
          </cell>
          <cell r="AF52">
            <v>22.95</v>
          </cell>
          <cell r="AG52" t="str">
            <v>No</v>
          </cell>
          <cell r="AH52" t="str">
            <v>Propia</v>
          </cell>
          <cell r="AI52">
            <v>871.31783200000007</v>
          </cell>
          <cell r="AJ52">
            <v>0</v>
          </cell>
          <cell r="AK52">
            <v>871.31783200000007</v>
          </cell>
          <cell r="AL52">
            <v>129580.38532746259</v>
          </cell>
          <cell r="AM52" t="str">
            <v>Renovación</v>
          </cell>
          <cell r="AP52" t="str">
            <v>Soca</v>
          </cell>
          <cell r="AQ52"/>
          <cell r="AS52" t="str">
            <v>2026-2027</v>
          </cell>
          <cell r="AT52" t="str">
            <v>Manual</v>
          </cell>
          <cell r="AU52" t="str">
            <v>CG00-082</v>
          </cell>
          <cell r="AV52">
            <v>2</v>
          </cell>
          <cell r="AW52">
            <v>46351</v>
          </cell>
          <cell r="AX52">
            <v>46361</v>
          </cell>
          <cell r="AY52">
            <v>46365</v>
          </cell>
          <cell r="AZ52" t="str">
            <v>02.51</v>
          </cell>
          <cell r="BD52" t="str">
            <v>CG00-082</v>
          </cell>
          <cell r="BE52">
            <v>4</v>
          </cell>
          <cell r="BF52">
            <v>9.1783999999999999</v>
          </cell>
          <cell r="BG52">
            <v>0.15297333333333332</v>
          </cell>
          <cell r="BL52" t="str">
            <v xml:space="preserve">&lt; 40 </v>
          </cell>
          <cell r="BM52" t="str">
            <v>Soca</v>
          </cell>
          <cell r="BN52" t="str">
            <v>Segundo tercio</v>
          </cell>
          <cell r="BO52">
            <v>45631</v>
          </cell>
          <cell r="BP52">
            <v>5</v>
          </cell>
        </row>
        <row r="53">
          <cell r="A53" t="str">
            <v>22.52</v>
          </cell>
          <cell r="B53" t="str">
            <v>2024-2025</v>
          </cell>
          <cell r="C53" t="str">
            <v>Zona 1</v>
          </cell>
          <cell r="D53" t="str">
            <v>Juan Luis Alonso</v>
          </cell>
          <cell r="E53">
            <v>2</v>
          </cell>
          <cell r="F53" t="str">
            <v>LOS TARROS</v>
          </cell>
          <cell r="G53">
            <v>2.52</v>
          </cell>
          <cell r="H53">
            <v>7.56</v>
          </cell>
          <cell r="I53">
            <v>805.66635600000006</v>
          </cell>
          <cell r="J53">
            <v>66.372921599999998</v>
          </cell>
          <cell r="K53">
            <v>106.56962380952382</v>
          </cell>
          <cell r="L53">
            <v>8.7794869841269847</v>
          </cell>
          <cell r="M53">
            <v>82.382640289872043</v>
          </cell>
          <cell r="N53" t="str">
            <v>2</v>
          </cell>
          <cell r="O53"/>
          <cell r="P53" t="str">
            <v>CG09-133119</v>
          </cell>
          <cell r="Q53">
            <v>45391</v>
          </cell>
          <cell r="R53" t="e">
            <v>#REF!</v>
          </cell>
          <cell r="S53">
            <v>166.17599999999999</v>
          </cell>
          <cell r="T53" t="str">
            <v>Franco arenoso y Arena</v>
          </cell>
          <cell r="AC53" t="str">
            <v>Sí</v>
          </cell>
          <cell r="AD53" t="str">
            <v>Ingenio</v>
          </cell>
          <cell r="AE53" t="str">
            <v>Sí</v>
          </cell>
          <cell r="AF53">
            <v>22.95</v>
          </cell>
          <cell r="AG53" t="str">
            <v>No</v>
          </cell>
          <cell r="AH53" t="str">
            <v>Propia</v>
          </cell>
          <cell r="AI53">
            <v>511.998492</v>
          </cell>
          <cell r="AJ53">
            <v>0</v>
          </cell>
          <cell r="AK53">
            <v>511.998492</v>
          </cell>
          <cell r="AL53">
            <v>133882.41237465601</v>
          </cell>
          <cell r="AM53" t="str">
            <v>Renovación</v>
          </cell>
          <cell r="AP53" t="str">
            <v>Soca</v>
          </cell>
          <cell r="AQ53"/>
          <cell r="AS53" t="str">
            <v>2026-2027</v>
          </cell>
          <cell r="AT53" t="str">
            <v>Manual</v>
          </cell>
          <cell r="AU53" t="str">
            <v>CG09-133119</v>
          </cell>
          <cell r="AV53">
            <v>2</v>
          </cell>
          <cell r="AW53">
            <v>46351</v>
          </cell>
          <cell r="AX53">
            <v>46361</v>
          </cell>
          <cell r="AY53">
            <v>46365</v>
          </cell>
          <cell r="AZ53" t="str">
            <v>02.52</v>
          </cell>
          <cell r="BD53" t="str">
            <v>CG09-133119</v>
          </cell>
          <cell r="BE53">
            <v>4</v>
          </cell>
          <cell r="BF53">
            <v>6.6528</v>
          </cell>
          <cell r="BG53">
            <v>0.11088000000000001</v>
          </cell>
          <cell r="BL53" t="str">
            <v xml:space="preserve">&lt; 40 </v>
          </cell>
          <cell r="BM53" t="str">
            <v>Soca</v>
          </cell>
          <cell r="BN53" t="str">
            <v>Tercer tercio</v>
          </cell>
          <cell r="BO53">
            <v>45694</v>
          </cell>
          <cell r="BP53">
            <v>14</v>
          </cell>
        </row>
        <row r="54">
          <cell r="A54" t="str">
            <v>22.53</v>
          </cell>
          <cell r="B54" t="str">
            <v>2024-2025</v>
          </cell>
          <cell r="C54" t="str">
            <v>Zona 1</v>
          </cell>
          <cell r="D54" t="str">
            <v>Juan Luis Alonso</v>
          </cell>
          <cell r="E54">
            <v>2</v>
          </cell>
          <cell r="F54" t="str">
            <v>LOS TARROS</v>
          </cell>
          <cell r="G54">
            <v>2.5299999999999998</v>
          </cell>
          <cell r="H54">
            <v>6.71</v>
          </cell>
          <cell r="I54">
            <v>605.23681199999999</v>
          </cell>
          <cell r="J54">
            <v>70.35033</v>
          </cell>
          <cell r="K54">
            <v>90.199226825633374</v>
          </cell>
          <cell r="L54">
            <v>10.484400894187779</v>
          </cell>
          <cell r="M54">
            <v>116.23603952232833</v>
          </cell>
          <cell r="N54" t="str">
            <v>1</v>
          </cell>
          <cell r="O54"/>
          <cell r="P54" t="str">
            <v>CG09-133119</v>
          </cell>
          <cell r="Q54">
            <v>45301</v>
          </cell>
          <cell r="R54" t="e">
            <v>#REF!</v>
          </cell>
          <cell r="S54">
            <v>138.45359999999999</v>
          </cell>
          <cell r="T54" t="str">
            <v>Franco arenoso y Arena</v>
          </cell>
          <cell r="AC54" t="str">
            <v>Sí</v>
          </cell>
          <cell r="AD54" t="str">
            <v>Ingenio</v>
          </cell>
          <cell r="AE54" t="str">
            <v>Sí</v>
          </cell>
          <cell r="AF54">
            <v>22.95</v>
          </cell>
          <cell r="AG54" t="str">
            <v>No</v>
          </cell>
          <cell r="AH54" t="str">
            <v>Propia</v>
          </cell>
          <cell r="AI54">
            <v>613.59206800000004</v>
          </cell>
          <cell r="AJ54">
            <v>0</v>
          </cell>
          <cell r="AK54">
            <v>613.59206800000004</v>
          </cell>
          <cell r="AL54">
            <v>83797.215473923192</v>
          </cell>
          <cell r="AP54" t="str">
            <v>Soca</v>
          </cell>
          <cell r="AQ54"/>
          <cell r="AS54" t="str">
            <v>2026-2027</v>
          </cell>
          <cell r="AT54" t="str">
            <v>Manual</v>
          </cell>
          <cell r="AU54" t="str">
            <v>CGMEX10-26315</v>
          </cell>
          <cell r="AV54">
            <v>4</v>
          </cell>
          <cell r="AW54">
            <v>46351</v>
          </cell>
          <cell r="AX54">
            <v>46361</v>
          </cell>
          <cell r="AY54">
            <v>46365</v>
          </cell>
          <cell r="AZ54" t="str">
            <v>02.53</v>
          </cell>
          <cell r="BD54" t="str">
            <v>CG09-133119</v>
          </cell>
          <cell r="BE54">
            <v>4</v>
          </cell>
          <cell r="BF54">
            <v>5.9047999999999998</v>
          </cell>
          <cell r="BG54">
            <v>9.8413333333333325E-2</v>
          </cell>
          <cell r="BL54" t="str">
            <v xml:space="preserve">&lt; 40 </v>
          </cell>
          <cell r="BM54" t="str">
            <v>Soca</v>
          </cell>
          <cell r="BN54" t="str">
            <v>Primer tercio</v>
          </cell>
          <cell r="BO54">
            <v>45722</v>
          </cell>
          <cell r="BP54">
            <v>18</v>
          </cell>
        </row>
        <row r="55">
          <cell r="A55" t="str">
            <v>22.54</v>
          </cell>
          <cell r="B55" t="str">
            <v>2024-2025</v>
          </cell>
          <cell r="C55" t="str">
            <v>Zona 1</v>
          </cell>
          <cell r="D55" t="str">
            <v>Juan Luis Alonso</v>
          </cell>
          <cell r="E55">
            <v>2</v>
          </cell>
          <cell r="F55" t="str">
            <v>LOS TARROS</v>
          </cell>
          <cell r="G55">
            <v>2.54</v>
          </cell>
          <cell r="H55">
            <v>6.14</v>
          </cell>
          <cell r="I55">
            <v>356.13604800000002</v>
          </cell>
          <cell r="J55">
            <v>45.363893599999997</v>
          </cell>
          <cell r="K55">
            <v>58.002613680781764</v>
          </cell>
          <cell r="L55">
            <v>7.3882562866449515</v>
          </cell>
          <cell r="M55">
            <v>127.37798898695027</v>
          </cell>
          <cell r="N55" t="str">
            <v>1</v>
          </cell>
          <cell r="O55" t="str">
            <v>100</v>
          </cell>
          <cell r="P55" t="str">
            <v>CG09-133119</v>
          </cell>
          <cell r="Q55">
            <v>45302</v>
          </cell>
          <cell r="R55" t="e">
            <v>#REF!</v>
          </cell>
          <cell r="S55">
            <v>133.96334999999999</v>
          </cell>
          <cell r="T55" t="str">
            <v>Franco arenoso y Arena</v>
          </cell>
          <cell r="AC55" t="str">
            <v>Sí</v>
          </cell>
          <cell r="AD55" t="str">
            <v>Ingenio</v>
          </cell>
          <cell r="AE55" t="str">
            <v>Sí</v>
          </cell>
          <cell r="AF55">
            <v>22.95</v>
          </cell>
          <cell r="AG55" t="str">
            <v>No</v>
          </cell>
          <cell r="AH55" t="str">
            <v>Propia</v>
          </cell>
          <cell r="AI55">
            <v>401.17326800000001</v>
          </cell>
          <cell r="AJ55">
            <v>0</v>
          </cell>
          <cell r="AK55">
            <v>401.17326800000001</v>
          </cell>
          <cell r="AL55">
            <v>47709.178045840796</v>
          </cell>
          <cell r="AP55" t="str">
            <v>Soca</v>
          </cell>
          <cell r="AQ55"/>
          <cell r="AS55" t="str">
            <v>2026-2027</v>
          </cell>
          <cell r="AT55" t="str">
            <v>Manual</v>
          </cell>
          <cell r="AU55" t="str">
            <v>SP83-2847</v>
          </cell>
          <cell r="AV55">
            <v>4</v>
          </cell>
          <cell r="AW55">
            <v>46351</v>
          </cell>
          <cell r="AX55">
            <v>46361</v>
          </cell>
          <cell r="AY55">
            <v>46365</v>
          </cell>
          <cell r="AZ55" t="str">
            <v>02.54</v>
          </cell>
          <cell r="BD55" t="str">
            <v>CG09-133119</v>
          </cell>
          <cell r="BE55">
            <v>4</v>
          </cell>
          <cell r="BF55">
            <v>5.4032</v>
          </cell>
          <cell r="BG55">
            <v>9.0053333333333332E-2</v>
          </cell>
          <cell r="BL55" t="str">
            <v xml:space="preserve">&lt; 40 </v>
          </cell>
          <cell r="BM55" t="str">
            <v>Soca</v>
          </cell>
          <cell r="BN55" t="str">
            <v>Primer tercio</v>
          </cell>
          <cell r="BO55">
            <v>45722</v>
          </cell>
          <cell r="BP55">
            <v>18</v>
          </cell>
        </row>
        <row r="56">
          <cell r="A56" t="str">
            <v>22.55</v>
          </cell>
          <cell r="B56" t="str">
            <v>2024-2025</v>
          </cell>
          <cell r="C56" t="str">
            <v>Zona 1</v>
          </cell>
          <cell r="D56" t="str">
            <v>Juan Luis Alonso</v>
          </cell>
          <cell r="E56">
            <v>2</v>
          </cell>
          <cell r="F56" t="str">
            <v>LOS TARROS</v>
          </cell>
          <cell r="G56">
            <v>2.5499999999999998</v>
          </cell>
          <cell r="H56">
            <v>8.93</v>
          </cell>
          <cell r="I56">
            <v>703.51323600000001</v>
          </cell>
          <cell r="J56">
            <v>83.412365800000003</v>
          </cell>
          <cell r="K56">
            <v>78.780877491601345</v>
          </cell>
          <cell r="L56">
            <v>9.3406904591265398</v>
          </cell>
          <cell r="M56">
            <v>118.56545340107859</v>
          </cell>
          <cell r="N56" t="str">
            <v>1</v>
          </cell>
          <cell r="O56"/>
          <cell r="P56" t="str">
            <v>CGMEX10-26315</v>
          </cell>
          <cell r="Q56">
            <v>45273</v>
          </cell>
          <cell r="R56" t="e">
            <v>#REF!</v>
          </cell>
          <cell r="S56">
            <v>141.97505000000001</v>
          </cell>
          <cell r="T56" t="str">
            <v>Franco arenoso y Arena</v>
          </cell>
          <cell r="AC56" t="str">
            <v>Sí</v>
          </cell>
          <cell r="AD56" t="str">
            <v>Ingenio</v>
          </cell>
          <cell r="AE56" t="str">
            <v>Sí</v>
          </cell>
          <cell r="AF56">
            <v>22.95</v>
          </cell>
          <cell r="AG56" t="str">
            <v>No</v>
          </cell>
          <cell r="AH56" t="str">
            <v>Propia</v>
          </cell>
          <cell r="AI56">
            <v>662.36191200000007</v>
          </cell>
          <cell r="AJ56">
            <v>0</v>
          </cell>
          <cell r="AK56">
            <v>662.36191200000007</v>
          </cell>
          <cell r="AL56">
            <v>99881.326856761807</v>
          </cell>
          <cell r="AP56" t="str">
            <v>Renovación</v>
          </cell>
          <cell r="AQ56" t="str">
            <v>CGMex10-26315</v>
          </cell>
          <cell r="AS56" t="str">
            <v>2023-2024</v>
          </cell>
          <cell r="AT56" t="str">
            <v>Manual</v>
          </cell>
          <cell r="AU56" t="str">
            <v>CG06-05360</v>
          </cell>
          <cell r="AV56">
            <v>1</v>
          </cell>
          <cell r="AW56">
            <v>45289</v>
          </cell>
          <cell r="AX56">
            <v>45287</v>
          </cell>
          <cell r="AY56">
            <v>6</v>
          </cell>
          <cell r="AZ56" t="str">
            <v>02.55</v>
          </cell>
          <cell r="BD56" t="str">
            <v>CGMex10-26315</v>
          </cell>
          <cell r="BE56">
            <v>4</v>
          </cell>
          <cell r="BF56">
            <v>7.8583999999999996</v>
          </cell>
          <cell r="BG56">
            <v>0.13097333333333333</v>
          </cell>
          <cell r="BL56" t="str">
            <v xml:space="preserve">&lt; 40 </v>
          </cell>
          <cell r="BM56" t="str">
            <v>Soca</v>
          </cell>
          <cell r="BN56" t="str">
            <v>Primer tercio</v>
          </cell>
          <cell r="BO56">
            <v>45687</v>
          </cell>
          <cell r="BP56">
            <v>13</v>
          </cell>
        </row>
        <row r="57">
          <cell r="A57" t="str">
            <v>22.56</v>
          </cell>
          <cell r="B57" t="str">
            <v>2024-2025</v>
          </cell>
          <cell r="C57" t="str">
            <v>Zona 1</v>
          </cell>
          <cell r="D57" t="str">
            <v>Juan Luis Alonso</v>
          </cell>
          <cell r="E57">
            <v>2</v>
          </cell>
          <cell r="F57" t="str">
            <v>LOS TARROS</v>
          </cell>
          <cell r="G57">
            <v>2.56</v>
          </cell>
          <cell r="H57">
            <v>10.55</v>
          </cell>
          <cell r="I57">
            <v>1200.3497600000001</v>
          </cell>
          <cell r="J57">
            <v>110.18127460000001</v>
          </cell>
          <cell r="K57">
            <v>113.77722843601896</v>
          </cell>
          <cell r="L57">
            <v>10.443722710900474</v>
          </cell>
          <cell r="M57">
            <v>91.790974823871338</v>
          </cell>
          <cell r="N57" t="str">
            <v>2</v>
          </cell>
          <cell r="O57"/>
          <cell r="P57" t="str">
            <v>CG09-133119</v>
          </cell>
          <cell r="Q57">
            <v>45333</v>
          </cell>
          <cell r="R57" t="e">
            <v>#REF!</v>
          </cell>
          <cell r="S57">
            <v>138.97020000000001</v>
          </cell>
          <cell r="T57" t="str">
            <v>Franco arenoso y Arena</v>
          </cell>
          <cell r="AC57" t="str">
            <v>Sí</v>
          </cell>
          <cell r="AD57" t="str">
            <v>Ingenio</v>
          </cell>
          <cell r="AE57" t="str">
            <v>Sí</v>
          </cell>
          <cell r="AF57">
            <v>22.95</v>
          </cell>
          <cell r="AG57" t="str">
            <v>No</v>
          </cell>
          <cell r="AH57" t="str">
            <v>Propia</v>
          </cell>
          <cell r="AI57">
            <v>993.85106799999994</v>
          </cell>
          <cell r="AJ57">
            <v>0</v>
          </cell>
          <cell r="AK57">
            <v>993.85106799999994</v>
          </cell>
          <cell r="AL57">
            <v>166812.84621715202</v>
          </cell>
          <cell r="AM57" t="str">
            <v>Renovación</v>
          </cell>
          <cell r="AP57" t="str">
            <v>Soca</v>
          </cell>
          <cell r="AQ57"/>
          <cell r="AS57" t="str">
            <v>2026-2027</v>
          </cell>
          <cell r="AT57" t="str">
            <v>Manual</v>
          </cell>
          <cell r="AU57" t="str">
            <v>CG09-133119</v>
          </cell>
          <cell r="AV57">
            <v>2</v>
          </cell>
          <cell r="AW57">
            <v>46351</v>
          </cell>
          <cell r="AX57">
            <v>46361</v>
          </cell>
          <cell r="AY57">
            <v>46365</v>
          </cell>
          <cell r="AZ57" t="str">
            <v>02.56</v>
          </cell>
          <cell r="BD57" t="str">
            <v>CG09-133119</v>
          </cell>
          <cell r="BE57">
            <v>4</v>
          </cell>
          <cell r="BF57">
            <v>9.2840000000000007</v>
          </cell>
          <cell r="BG57">
            <v>0.15473333333333333</v>
          </cell>
          <cell r="BL57" t="str">
            <v xml:space="preserve">&lt; 40 </v>
          </cell>
          <cell r="BM57" t="str">
            <v>Soca</v>
          </cell>
          <cell r="BN57" t="str">
            <v>Segundo tercio</v>
          </cell>
          <cell r="BO57">
            <v>45659</v>
          </cell>
          <cell r="BP57">
            <v>9</v>
          </cell>
        </row>
        <row r="58">
          <cell r="A58" t="str">
            <v>22.57</v>
          </cell>
          <cell r="B58" t="str">
            <v>2024-2025</v>
          </cell>
          <cell r="C58" t="str">
            <v>Zona 1</v>
          </cell>
          <cell r="D58" t="str">
            <v>Juan Luis Alonso</v>
          </cell>
          <cell r="E58">
            <v>2</v>
          </cell>
          <cell r="F58" t="str">
            <v>LOS TARROS</v>
          </cell>
          <cell r="G58">
            <v>2.57</v>
          </cell>
          <cell r="H58">
            <v>4.09</v>
          </cell>
          <cell r="I58">
            <v>290.98100400000004</v>
          </cell>
          <cell r="J58">
            <v>30.108798599999997</v>
          </cell>
          <cell r="K58">
            <v>71.144499755501229</v>
          </cell>
          <cell r="L58">
            <v>7.3615644498777497</v>
          </cell>
          <cell r="M58">
            <v>103.4734164296168</v>
          </cell>
          <cell r="N58" t="str">
            <v>1</v>
          </cell>
          <cell r="O58"/>
          <cell r="P58" t="str">
            <v>CG09-133119</v>
          </cell>
          <cell r="Q58">
            <v>45301</v>
          </cell>
          <cell r="R58" t="e">
            <v>#REF!</v>
          </cell>
          <cell r="S58">
            <v>137.38300000000001</v>
          </cell>
          <cell r="T58" t="str">
            <v>Franco arenoso y Arena</v>
          </cell>
          <cell r="AC58" t="str">
            <v>Sí</v>
          </cell>
          <cell r="AD58" t="str">
            <v>Ingenio</v>
          </cell>
          <cell r="AE58" t="str">
            <v>Sí</v>
          </cell>
          <cell r="AF58">
            <v>22.95</v>
          </cell>
          <cell r="AG58" t="str">
            <v>No</v>
          </cell>
          <cell r="AH58" t="str">
            <v>Propia</v>
          </cell>
          <cell r="AI58">
            <v>281.63288400000005</v>
          </cell>
          <cell r="AJ58">
            <v>0</v>
          </cell>
          <cell r="AK58">
            <v>281.63288400000005</v>
          </cell>
          <cell r="AL58">
            <v>39975.843272532009</v>
          </cell>
          <cell r="AP58" t="str">
            <v>Soca</v>
          </cell>
          <cell r="AQ58"/>
          <cell r="AS58" t="str">
            <v>2026-2027</v>
          </cell>
          <cell r="AT58" t="str">
            <v>Manual</v>
          </cell>
          <cell r="AU58" t="str">
            <v>CG06-0894</v>
          </cell>
          <cell r="AV58">
            <v>4</v>
          </cell>
          <cell r="AW58">
            <v>46351</v>
          </cell>
          <cell r="AX58">
            <v>46361</v>
          </cell>
          <cell r="AY58">
            <v>46365</v>
          </cell>
          <cell r="AZ58" t="str">
            <v>02.57</v>
          </cell>
          <cell r="BD58" t="str">
            <v>CG09-133119</v>
          </cell>
          <cell r="BE58">
            <v>4</v>
          </cell>
          <cell r="BF58">
            <v>3.5991999999999997</v>
          </cell>
          <cell r="BG58">
            <v>5.998666666666666E-2</v>
          </cell>
          <cell r="BL58" t="str">
            <v xml:space="preserve">&lt; 40 </v>
          </cell>
          <cell r="BM58" t="str">
            <v>Soca</v>
          </cell>
          <cell r="BN58" t="str">
            <v>Primer tercio</v>
          </cell>
          <cell r="BO58">
            <v>45715</v>
          </cell>
          <cell r="BP58">
            <v>17</v>
          </cell>
        </row>
        <row r="59">
          <cell r="A59" t="str">
            <v>22.58</v>
          </cell>
          <cell r="B59" t="str">
            <v>2024-2025</v>
          </cell>
          <cell r="C59" t="str">
            <v>Zona 1</v>
          </cell>
          <cell r="D59" t="str">
            <v>Juan Luis Alonso</v>
          </cell>
          <cell r="E59">
            <v>2</v>
          </cell>
          <cell r="F59" t="str">
            <v>LOS TARROS</v>
          </cell>
          <cell r="G59">
            <v>2.58</v>
          </cell>
          <cell r="H59">
            <v>8.6199999999999992</v>
          </cell>
          <cell r="I59">
            <v>759.37646400000006</v>
          </cell>
          <cell r="J59">
            <v>108.70549339999999</v>
          </cell>
          <cell r="K59">
            <v>88.094717401392131</v>
          </cell>
          <cell r="L59">
            <v>12.610846102088168</v>
          </cell>
          <cell r="M59">
            <v>143.1509910478342</v>
          </cell>
          <cell r="N59" t="str">
            <v>1</v>
          </cell>
          <cell r="O59"/>
          <cell r="P59" t="str">
            <v>CG09-133119</v>
          </cell>
          <cell r="Q59">
            <v>45303</v>
          </cell>
          <cell r="R59" t="e">
            <v>#REF!</v>
          </cell>
          <cell r="S59">
            <v>144.44515000000001</v>
          </cell>
          <cell r="T59" t="str">
            <v>Franco arenoso y Arena</v>
          </cell>
          <cell r="AC59" t="str">
            <v>Sí</v>
          </cell>
          <cell r="AD59" t="str">
            <v>Ingenio</v>
          </cell>
          <cell r="AE59" t="str">
            <v>Sí</v>
          </cell>
          <cell r="AF59">
            <v>22.95</v>
          </cell>
          <cell r="AG59" t="str">
            <v>No</v>
          </cell>
          <cell r="AH59" t="str">
            <v>Propia</v>
          </cell>
          <cell r="AI59">
            <v>908.38914</v>
          </cell>
          <cell r="AJ59">
            <v>0</v>
          </cell>
          <cell r="AK59">
            <v>908.38914</v>
          </cell>
          <cell r="AL59">
            <v>109688.24724894961</v>
          </cell>
          <cell r="AP59" t="str">
            <v>Soca</v>
          </cell>
          <cell r="AQ59"/>
          <cell r="AS59" t="str">
            <v>2026-2027</v>
          </cell>
          <cell r="AT59" t="str">
            <v>Manual</v>
          </cell>
          <cell r="AU59" t="str">
            <v>Varias</v>
          </cell>
          <cell r="AV59">
            <v>4</v>
          </cell>
          <cell r="AW59">
            <v>46351</v>
          </cell>
          <cell r="AX59">
            <v>46361</v>
          </cell>
          <cell r="AY59">
            <v>46365</v>
          </cell>
          <cell r="AZ59" t="str">
            <v>02.58</v>
          </cell>
          <cell r="BD59" t="str">
            <v>CG09-133119</v>
          </cell>
          <cell r="BE59">
            <v>4</v>
          </cell>
          <cell r="BF59">
            <v>7.5855999999999995</v>
          </cell>
          <cell r="BG59">
            <v>0.12642666666666666</v>
          </cell>
          <cell r="BL59" t="str">
            <v xml:space="preserve">&lt; 40 </v>
          </cell>
          <cell r="BM59" t="str">
            <v>Soca</v>
          </cell>
          <cell r="BN59" t="str">
            <v>Primer tercio</v>
          </cell>
          <cell r="BO59">
            <v>45715</v>
          </cell>
          <cell r="BP59">
            <v>17</v>
          </cell>
        </row>
        <row r="60">
          <cell r="A60" t="str">
            <v>22.59</v>
          </cell>
          <cell r="B60" t="str">
            <v>2024-2025</v>
          </cell>
          <cell r="C60" t="str">
            <v>Zona 1</v>
          </cell>
          <cell r="D60" t="str">
            <v>Juan Luis Alonso</v>
          </cell>
          <cell r="E60">
            <v>2</v>
          </cell>
          <cell r="F60" t="str">
            <v>LOS TARROS</v>
          </cell>
          <cell r="G60">
            <v>2.59</v>
          </cell>
          <cell r="H60">
            <v>4.96</v>
          </cell>
          <cell r="I60">
            <v>328.02609200000001</v>
          </cell>
          <cell r="J60">
            <v>50.244718999999996</v>
          </cell>
          <cell r="K60">
            <v>66.134292741935482</v>
          </cell>
          <cell r="L60">
            <v>10.129983669354838</v>
          </cell>
          <cell r="M60">
            <v>153.17293418232106</v>
          </cell>
          <cell r="N60" t="str">
            <v>4</v>
          </cell>
          <cell r="O60"/>
          <cell r="P60" t="str">
            <v>CG09-06020</v>
          </cell>
          <cell r="Q60">
            <v>45289</v>
          </cell>
          <cell r="R60" t="e">
            <v>#REF!</v>
          </cell>
          <cell r="S60">
            <v>144.65870000000001</v>
          </cell>
          <cell r="T60" t="str">
            <v>Franco arenoso y Arena</v>
          </cell>
          <cell r="AC60" t="str">
            <v>Sí</v>
          </cell>
          <cell r="AD60" t="str">
            <v>Ingenio</v>
          </cell>
          <cell r="AE60" t="str">
            <v>Sí</v>
          </cell>
          <cell r="AF60">
            <v>22.95</v>
          </cell>
          <cell r="AG60" t="str">
            <v>No</v>
          </cell>
          <cell r="AH60" t="str">
            <v>Propia</v>
          </cell>
          <cell r="AI60">
            <v>407.44334400000002</v>
          </cell>
          <cell r="AJ60">
            <v>0</v>
          </cell>
          <cell r="AK60">
            <v>407.44334400000002</v>
          </cell>
          <cell r="AL60">
            <v>47451.828034800405</v>
          </cell>
          <cell r="AP60" t="str">
            <v>Soca</v>
          </cell>
          <cell r="AQ60"/>
          <cell r="AS60" t="str">
            <v>2024-2025</v>
          </cell>
          <cell r="AT60" t="str">
            <v>Manual</v>
          </cell>
          <cell r="AU60" t="str">
            <v>SP80-1842</v>
          </cell>
          <cell r="AV60">
            <v>4</v>
          </cell>
          <cell r="AW60">
            <v>45644</v>
          </cell>
          <cell r="AX60">
            <v>45654</v>
          </cell>
          <cell r="AY60">
            <v>45651</v>
          </cell>
          <cell r="AZ60" t="str">
            <v>02.59</v>
          </cell>
          <cell r="BD60" t="str">
            <v>CG09-06020</v>
          </cell>
          <cell r="BE60">
            <v>4</v>
          </cell>
          <cell r="BF60">
            <v>19.84</v>
          </cell>
          <cell r="BG60">
            <v>0.33066666666666666</v>
          </cell>
          <cell r="BL60" t="str">
            <v xml:space="preserve">&lt; 40 </v>
          </cell>
          <cell r="BM60" t="str">
            <v>Soca</v>
          </cell>
          <cell r="BN60" t="str">
            <v>Primer tercio</v>
          </cell>
          <cell r="BO60">
            <v>45624</v>
          </cell>
          <cell r="BP60">
            <v>4</v>
          </cell>
        </row>
        <row r="61">
          <cell r="A61" t="str">
            <v>22.6</v>
          </cell>
          <cell r="B61" t="str">
            <v>2024-2025</v>
          </cell>
          <cell r="C61" t="str">
            <v>Zona 1</v>
          </cell>
          <cell r="D61" t="str">
            <v>Juan Luis Alonso</v>
          </cell>
          <cell r="E61">
            <v>2</v>
          </cell>
          <cell r="F61" t="str">
            <v>LOS TARROS</v>
          </cell>
          <cell r="G61">
            <v>2.6</v>
          </cell>
          <cell r="H61">
            <v>5.63</v>
          </cell>
          <cell r="I61">
            <v>359.74631199999999</v>
          </cell>
          <cell r="J61">
            <v>61.4076126</v>
          </cell>
          <cell r="K61">
            <v>63.898101598579039</v>
          </cell>
          <cell r="L61">
            <v>10.907213605683836</v>
          </cell>
          <cell r="M61">
            <v>170.69698993884336</v>
          </cell>
          <cell r="N61" t="str">
            <v>4</v>
          </cell>
          <cell r="O61" t="str">
            <v>29</v>
          </cell>
          <cell r="P61" t="str">
            <v>CG09-05327</v>
          </cell>
          <cell r="Q61">
            <v>45289</v>
          </cell>
          <cell r="R61" t="e">
            <v>#REF!</v>
          </cell>
          <cell r="S61">
            <v>145.43119999999999</v>
          </cell>
          <cell r="T61" t="str">
            <v>Franco arenoso y Arena</v>
          </cell>
          <cell r="AC61" t="str">
            <v>Sí</v>
          </cell>
          <cell r="AD61" t="str">
            <v>Ingenio</v>
          </cell>
          <cell r="AE61" t="str">
            <v>Sí</v>
          </cell>
          <cell r="AF61">
            <v>22.95</v>
          </cell>
          <cell r="AG61" t="str">
            <v>No</v>
          </cell>
          <cell r="AH61" t="str">
            <v>Propia</v>
          </cell>
          <cell r="AI61">
            <v>496.72354800000005</v>
          </cell>
          <cell r="AJ61">
            <v>0</v>
          </cell>
          <cell r="AK61">
            <v>496.72354800000005</v>
          </cell>
          <cell r="AL61">
            <v>52318.337849734395</v>
          </cell>
          <cell r="AP61" t="str">
            <v>Soca</v>
          </cell>
          <cell r="AQ61"/>
          <cell r="AS61" t="str">
            <v>2024-2025</v>
          </cell>
          <cell r="AT61" t="str">
            <v>Manual</v>
          </cell>
          <cell r="AU61" t="str">
            <v>SP80-1842</v>
          </cell>
          <cell r="AV61">
            <v>4</v>
          </cell>
          <cell r="AW61">
            <v>45644</v>
          </cell>
          <cell r="AX61">
            <v>45654</v>
          </cell>
          <cell r="AY61">
            <v>45651</v>
          </cell>
          <cell r="AZ61" t="str">
            <v>02.60</v>
          </cell>
          <cell r="BD61" t="str">
            <v>CG09-05327</v>
          </cell>
          <cell r="BE61">
            <v>4</v>
          </cell>
          <cell r="BF61">
            <v>22.52</v>
          </cell>
          <cell r="BG61">
            <v>0.37533333333333335</v>
          </cell>
          <cell r="BL61" t="str">
            <v xml:space="preserve">&lt; 40 </v>
          </cell>
          <cell r="BM61" t="str">
            <v>Soca</v>
          </cell>
          <cell r="BN61" t="str">
            <v>Primer tercio</v>
          </cell>
          <cell r="BO61">
            <v>45624</v>
          </cell>
          <cell r="BP61">
            <v>4</v>
          </cell>
        </row>
        <row r="62">
          <cell r="A62" t="str">
            <v>22.61</v>
          </cell>
          <cell r="B62" t="str">
            <v>2024-2025</v>
          </cell>
          <cell r="C62" t="str">
            <v>Zona 1</v>
          </cell>
          <cell r="D62" t="str">
            <v>Juan Luis Alonso</v>
          </cell>
          <cell r="E62">
            <v>2</v>
          </cell>
          <cell r="F62" t="str">
            <v>LOS TARROS</v>
          </cell>
          <cell r="G62">
            <v>2.61</v>
          </cell>
          <cell r="H62">
            <v>9.43</v>
          </cell>
          <cell r="I62">
            <v>654.77117600000008</v>
          </cell>
          <cell r="J62">
            <v>88.218330800000004</v>
          </cell>
          <cell r="K62">
            <v>69.434907317073183</v>
          </cell>
          <cell r="L62">
            <v>9.3550721951219522</v>
          </cell>
          <cell r="M62">
            <v>134.73154291691057</v>
          </cell>
          <cell r="N62" t="str">
            <v>4</v>
          </cell>
          <cell r="O62"/>
          <cell r="P62" t="str">
            <v>CGMEX10-26315</v>
          </cell>
          <cell r="Q62">
            <v>45283</v>
          </cell>
          <cell r="R62" t="e">
            <v>#REF!</v>
          </cell>
          <cell r="S62">
            <v>147.6241</v>
          </cell>
          <cell r="T62" t="str">
            <v>Franco arenoso y Arena</v>
          </cell>
          <cell r="AC62" t="str">
            <v>Sí</v>
          </cell>
          <cell r="AD62" t="str">
            <v>Ingenio</v>
          </cell>
          <cell r="AE62" t="str">
            <v>Sí</v>
          </cell>
          <cell r="AF62">
            <v>22.95</v>
          </cell>
          <cell r="AG62" t="str">
            <v>No</v>
          </cell>
          <cell r="AH62" t="str">
            <v>Propia</v>
          </cell>
          <cell r="AI62">
            <v>707.31725199999994</v>
          </cell>
          <cell r="AJ62">
            <v>0</v>
          </cell>
          <cell r="AK62">
            <v>707.31725199999994</v>
          </cell>
          <cell r="AL62">
            <v>96660.005562941617</v>
          </cell>
          <cell r="AP62" t="str">
            <v>Soca</v>
          </cell>
          <cell r="AQ62"/>
          <cell r="AS62" t="str">
            <v>2024-2025</v>
          </cell>
          <cell r="AT62" t="str">
            <v>Manual</v>
          </cell>
          <cell r="AU62" t="str">
            <v>B71-401</v>
          </cell>
          <cell r="AV62">
            <v>4</v>
          </cell>
          <cell r="AW62">
            <v>45644</v>
          </cell>
          <cell r="AX62">
            <v>45654</v>
          </cell>
          <cell r="AY62">
            <v>45651</v>
          </cell>
          <cell r="AZ62" t="str">
            <v>02.61</v>
          </cell>
          <cell r="BD62" t="str">
            <v>CGMEX10-26315</v>
          </cell>
          <cell r="BE62">
            <v>4</v>
          </cell>
          <cell r="BF62">
            <v>37.72</v>
          </cell>
          <cell r="BG62">
            <v>0.6286666666666666</v>
          </cell>
          <cell r="BL62" t="str">
            <v xml:space="preserve">&lt; 40 </v>
          </cell>
          <cell r="BM62" t="str">
            <v>Soca</v>
          </cell>
          <cell r="BN62" t="str">
            <v>Primer tercio</v>
          </cell>
          <cell r="BO62">
            <v>45631</v>
          </cell>
          <cell r="BP62">
            <v>5</v>
          </cell>
        </row>
        <row r="63">
          <cell r="A63" t="str">
            <v>22.62</v>
          </cell>
          <cell r="B63" t="str">
            <v>2024-2025</v>
          </cell>
          <cell r="C63" t="str">
            <v>Zona 1</v>
          </cell>
          <cell r="D63" t="str">
            <v>Juan Luis Alonso</v>
          </cell>
          <cell r="E63">
            <v>2</v>
          </cell>
          <cell r="F63" t="str">
            <v>LOS TARROS</v>
          </cell>
          <cell r="G63">
            <v>2.62</v>
          </cell>
          <cell r="H63">
            <v>5.37</v>
          </cell>
          <cell r="I63">
            <v>365.997252</v>
          </cell>
          <cell r="J63">
            <v>42.706358600000002</v>
          </cell>
          <cell r="K63">
            <v>68.155912849162007</v>
          </cell>
          <cell r="L63">
            <v>7.9527669646182497</v>
          </cell>
          <cell r="M63">
            <v>116.68491598401401</v>
          </cell>
          <cell r="N63" t="str">
            <v>4</v>
          </cell>
          <cell r="O63" t="str">
            <v>29</v>
          </cell>
          <cell r="P63" t="str">
            <v>CG06-08105</v>
          </cell>
          <cell r="Q63">
            <v>45281</v>
          </cell>
          <cell r="R63" t="e">
            <v>#REF!</v>
          </cell>
          <cell r="S63">
            <v>130.24805000000001</v>
          </cell>
          <cell r="T63" t="str">
            <v>Franco arenoso y Arena</v>
          </cell>
          <cell r="AC63" t="str">
            <v>Sí</v>
          </cell>
          <cell r="AD63" t="str">
            <v>Ingenio</v>
          </cell>
          <cell r="AE63" t="str">
            <v>Sí</v>
          </cell>
          <cell r="AF63">
            <v>22.95</v>
          </cell>
          <cell r="AG63" t="str">
            <v>No</v>
          </cell>
          <cell r="AH63" t="str">
            <v>Propia</v>
          </cell>
          <cell r="AI63">
            <v>387.43628799999999</v>
          </cell>
          <cell r="AJ63">
            <v>0</v>
          </cell>
          <cell r="AK63">
            <v>387.43628799999999</v>
          </cell>
          <cell r="AL63">
            <v>47670.4283783586</v>
          </cell>
          <cell r="AP63" t="str">
            <v>Soca</v>
          </cell>
          <cell r="AQ63"/>
          <cell r="AS63" t="str">
            <v>2024-2025</v>
          </cell>
          <cell r="AT63" t="str">
            <v>Manual</v>
          </cell>
          <cell r="AU63" t="str">
            <v>CGMex10-26315</v>
          </cell>
          <cell r="AV63">
            <v>4</v>
          </cell>
          <cell r="AW63">
            <v>45644</v>
          </cell>
          <cell r="AX63">
            <v>45654</v>
          </cell>
          <cell r="AY63">
            <v>45651</v>
          </cell>
          <cell r="AZ63" t="str">
            <v>02.62</v>
          </cell>
          <cell r="BD63" t="str">
            <v>CG06-08105</v>
          </cell>
          <cell r="BE63">
            <v>4</v>
          </cell>
          <cell r="BF63">
            <v>21.48</v>
          </cell>
          <cell r="BG63">
            <v>0.35799999999999998</v>
          </cell>
          <cell r="BL63" t="str">
            <v xml:space="preserve">&lt; 40 </v>
          </cell>
          <cell r="BM63" t="str">
            <v>Soca</v>
          </cell>
          <cell r="BN63" t="str">
            <v>Primer tercio</v>
          </cell>
          <cell r="BO63">
            <v>45638</v>
          </cell>
          <cell r="BP63">
            <v>6</v>
          </cell>
        </row>
        <row r="64">
          <cell r="A64" t="str">
            <v>22.63</v>
          </cell>
          <cell r="B64" t="str">
            <v>2024-2025</v>
          </cell>
          <cell r="C64" t="str">
            <v>Zona 1</v>
          </cell>
          <cell r="D64" t="str">
            <v>Juan Luis Alonso</v>
          </cell>
          <cell r="E64">
            <v>2</v>
          </cell>
          <cell r="F64" t="str">
            <v>LOS TARROS</v>
          </cell>
          <cell r="G64">
            <v>2.63</v>
          </cell>
          <cell r="H64">
            <v>6.85</v>
          </cell>
          <cell r="I64">
            <v>698.68314400000008</v>
          </cell>
          <cell r="J64">
            <v>80.650576400000006</v>
          </cell>
          <cell r="K64">
            <v>101.99753927007301</v>
          </cell>
          <cell r="L64">
            <v>11.77380677372263</v>
          </cell>
          <cell r="M64">
            <v>115.43226295437864</v>
          </cell>
          <cell r="N64" t="str">
            <v>3</v>
          </cell>
          <cell r="O64" t="str">
            <v>100</v>
          </cell>
          <cell r="P64" t="str">
            <v>CG09-133119</v>
          </cell>
          <cell r="Q64">
            <v>45260</v>
          </cell>
          <cell r="R64" t="e">
            <v>#REF!</v>
          </cell>
          <cell r="S64">
            <v>120.65349999999999</v>
          </cell>
          <cell r="T64" t="str">
            <v>Franco arenoso y Arena</v>
          </cell>
          <cell r="AC64" t="str">
            <v>Sí</v>
          </cell>
          <cell r="AD64" t="str">
            <v>Ingenio</v>
          </cell>
          <cell r="AE64" t="str">
            <v>Sí</v>
          </cell>
          <cell r="AF64">
            <v>22.95</v>
          </cell>
          <cell r="AG64" t="str">
            <v>No</v>
          </cell>
          <cell r="AH64" t="str">
            <v>Propia</v>
          </cell>
          <cell r="AI64">
            <v>683.77914400000009</v>
          </cell>
          <cell r="AJ64">
            <v>0</v>
          </cell>
          <cell r="AK64">
            <v>683.77914400000009</v>
          </cell>
          <cell r="AL64">
            <v>84298.566714604007</v>
          </cell>
          <cell r="AP64" t="str">
            <v>Soca</v>
          </cell>
          <cell r="AQ64"/>
          <cell r="AS64" t="str">
            <v>2025-2026</v>
          </cell>
          <cell r="AT64" t="str">
            <v>Manual</v>
          </cell>
          <cell r="AU64" t="str">
            <v>CG09-133119</v>
          </cell>
          <cell r="AV64">
            <v>3</v>
          </cell>
          <cell r="AW64">
            <v>46001</v>
          </cell>
          <cell r="AX64">
            <v>46011</v>
          </cell>
          <cell r="AY64">
            <v>46008</v>
          </cell>
          <cell r="AZ64" t="str">
            <v>02.63</v>
          </cell>
          <cell r="BD64" t="str">
            <v>CG09-133119</v>
          </cell>
          <cell r="BE64">
            <v>4</v>
          </cell>
          <cell r="BF64">
            <v>6.0279999999999996</v>
          </cell>
          <cell r="BG64">
            <v>0.10046666666666666</v>
          </cell>
          <cell r="BL64" t="str">
            <v xml:space="preserve">&lt; 40 </v>
          </cell>
          <cell r="BM64" t="str">
            <v>Renovación</v>
          </cell>
          <cell r="BN64" t="str">
            <v>Primer tercio</v>
          </cell>
          <cell r="BO64">
            <v>45701</v>
          </cell>
          <cell r="BP64">
            <v>15</v>
          </cell>
        </row>
        <row r="65">
          <cell r="A65" t="str">
            <v>22.64</v>
          </cell>
          <cell r="B65" t="str">
            <v>2024-2025</v>
          </cell>
          <cell r="C65" t="str">
            <v>Zona 1</v>
          </cell>
          <cell r="D65" t="str">
            <v>Juan Luis Alonso</v>
          </cell>
          <cell r="E65">
            <v>2</v>
          </cell>
          <cell r="F65" t="str">
            <v>LOS TARROS</v>
          </cell>
          <cell r="G65">
            <v>2.64</v>
          </cell>
          <cell r="H65">
            <v>14.31</v>
          </cell>
          <cell r="I65">
            <v>1066.1035440000001</v>
          </cell>
          <cell r="J65">
            <v>149.7779228</v>
          </cell>
          <cell r="K65">
            <v>74.50059706498952</v>
          </cell>
          <cell r="L65">
            <v>10.466661271837875</v>
          </cell>
          <cell r="M65">
            <v>140.49097167244759</v>
          </cell>
          <cell r="N65" t="str">
            <v>1</v>
          </cell>
          <cell r="O65" t="str">
            <v>49</v>
          </cell>
          <cell r="P65" t="str">
            <v>B71-401</v>
          </cell>
          <cell r="Q65">
            <v>45271</v>
          </cell>
          <cell r="R65" t="e">
            <v>#REF!</v>
          </cell>
          <cell r="S65">
            <v>139.75815</v>
          </cell>
          <cell r="T65" t="str">
            <v>Franco arenoso y Arena</v>
          </cell>
          <cell r="AC65" t="str">
            <v>Sí</v>
          </cell>
          <cell r="AD65" t="str">
            <v>Ingenio</v>
          </cell>
          <cell r="AE65" t="str">
            <v>Sí</v>
          </cell>
          <cell r="AF65">
            <v>22.95</v>
          </cell>
          <cell r="AG65" t="str">
            <v>No</v>
          </cell>
          <cell r="AH65" t="str">
            <v>Propia</v>
          </cell>
          <cell r="AI65">
            <v>1143.886784</v>
          </cell>
          <cell r="AJ65">
            <v>0</v>
          </cell>
          <cell r="AK65">
            <v>1143.886784</v>
          </cell>
          <cell r="AL65">
            <v>148996.65901788362</v>
          </cell>
          <cell r="AP65" t="str">
            <v>Renovación</v>
          </cell>
          <cell r="AQ65" t="str">
            <v>CGMex10-26315</v>
          </cell>
          <cell r="AS65" t="str">
            <v>2023-2024</v>
          </cell>
          <cell r="AT65" t="str">
            <v>Manual</v>
          </cell>
          <cell r="AU65" t="str">
            <v>SP79-2233</v>
          </cell>
          <cell r="AV65">
            <v>1</v>
          </cell>
          <cell r="AW65">
            <v>45296</v>
          </cell>
          <cell r="AX65">
            <v>45294</v>
          </cell>
          <cell r="AY65">
            <v>7</v>
          </cell>
          <cell r="AZ65" t="str">
            <v>02.64</v>
          </cell>
          <cell r="BD65" t="str">
            <v>CGMex10-26315</v>
          </cell>
          <cell r="BE65">
            <v>4</v>
          </cell>
          <cell r="BF65">
            <v>12.5928</v>
          </cell>
          <cell r="BG65">
            <v>0.20988000000000001</v>
          </cell>
          <cell r="BL65" t="str">
            <v xml:space="preserve">&lt; 40 </v>
          </cell>
          <cell r="BM65" t="str">
            <v>Soca</v>
          </cell>
          <cell r="BN65" t="str">
            <v>Primer tercio</v>
          </cell>
          <cell r="BO65">
            <v>45701</v>
          </cell>
          <cell r="BP65">
            <v>15</v>
          </cell>
        </row>
        <row r="66">
          <cell r="A66" t="str">
            <v>22.65</v>
          </cell>
          <cell r="B66" t="str">
            <v>2024-2025</v>
          </cell>
          <cell r="C66" t="str">
            <v>Zona 1</v>
          </cell>
          <cell r="D66" t="str">
            <v>Juan Luis Alonso</v>
          </cell>
          <cell r="E66">
            <v>2</v>
          </cell>
          <cell r="F66" t="str">
            <v>LOS TARROS</v>
          </cell>
          <cell r="G66">
            <v>2.65</v>
          </cell>
          <cell r="H66">
            <v>14.22</v>
          </cell>
          <cell r="I66">
            <v>1057.4255520000002</v>
          </cell>
          <cell r="J66">
            <v>163.2034506</v>
          </cell>
          <cell r="K66">
            <v>74.361853164556976</v>
          </cell>
          <cell r="L66">
            <v>11.477035907172995</v>
          </cell>
          <cell r="M66">
            <v>154.34036967550031</v>
          </cell>
          <cell r="N66" t="str">
            <v>1</v>
          </cell>
          <cell r="O66" t="str">
            <v>29</v>
          </cell>
          <cell r="P66" t="str">
            <v>SP80-1842</v>
          </cell>
          <cell r="Q66">
            <v>45275</v>
          </cell>
          <cell r="R66" t="e">
            <v>#REF!</v>
          </cell>
          <cell r="S66">
            <v>145.75425000000001</v>
          </cell>
          <cell r="T66" t="str">
            <v>Franco arenoso y Arena</v>
          </cell>
          <cell r="AC66" t="str">
            <v>Sí</v>
          </cell>
          <cell r="AD66" t="str">
            <v>Ingenio</v>
          </cell>
          <cell r="AE66" t="str">
            <v>Sí</v>
          </cell>
          <cell r="AF66">
            <v>22.95</v>
          </cell>
          <cell r="AG66" t="str">
            <v>No</v>
          </cell>
          <cell r="AH66" t="str">
            <v>Propia</v>
          </cell>
          <cell r="AI66">
            <v>1192.7977559999999</v>
          </cell>
          <cell r="AJ66">
            <v>0</v>
          </cell>
          <cell r="AK66">
            <v>1192.7977559999999</v>
          </cell>
          <cell r="AL66">
            <v>154124.26826259604</v>
          </cell>
          <cell r="AP66" t="str">
            <v>Renovación</v>
          </cell>
          <cell r="AQ66" t="str">
            <v>SP80-1842</v>
          </cell>
          <cell r="AS66" t="str">
            <v>2023-2024</v>
          </cell>
          <cell r="AT66" t="str">
            <v>Manual</v>
          </cell>
          <cell r="AU66" t="str">
            <v>SP79-2233</v>
          </cell>
          <cell r="AV66">
            <v>1</v>
          </cell>
          <cell r="AW66">
            <v>45289</v>
          </cell>
          <cell r="AX66">
            <v>45287</v>
          </cell>
          <cell r="AY66">
            <v>6</v>
          </cell>
          <cell r="AZ66" t="str">
            <v>02.65</v>
          </cell>
          <cell r="BD66" t="str">
            <v>SP80-1842</v>
          </cell>
          <cell r="BE66">
            <v>4</v>
          </cell>
          <cell r="BF66">
            <v>12.5136</v>
          </cell>
          <cell r="BG66">
            <v>0.20856</v>
          </cell>
          <cell r="BL66" t="str">
            <v xml:space="preserve">&lt; 40 </v>
          </cell>
          <cell r="BM66" t="str">
            <v>Soca</v>
          </cell>
          <cell r="BN66" t="str">
            <v>Primer tercio</v>
          </cell>
          <cell r="BO66">
            <v>45687</v>
          </cell>
          <cell r="BP66">
            <v>13</v>
          </cell>
        </row>
        <row r="67">
          <cell r="A67" t="str">
            <v>22.66</v>
          </cell>
          <cell r="B67" t="str">
            <v>2024-2025</v>
          </cell>
          <cell r="C67" t="str">
            <v>Zona 1</v>
          </cell>
          <cell r="D67" t="str">
            <v>Juan Luis Alonso</v>
          </cell>
          <cell r="E67">
            <v>2</v>
          </cell>
          <cell r="F67" t="str">
            <v>LOS TARROS</v>
          </cell>
          <cell r="G67">
            <v>2.66</v>
          </cell>
          <cell r="H67">
            <v>5.31</v>
          </cell>
          <cell r="I67">
            <v>449.38136000000003</v>
          </cell>
          <cell r="J67">
            <v>59.200325599999999</v>
          </cell>
          <cell r="K67">
            <v>84.629258003766495</v>
          </cell>
          <cell r="L67">
            <v>11.148837212806027</v>
          </cell>
          <cell r="M67">
            <v>131.73738581413343</v>
          </cell>
          <cell r="N67" t="str">
            <v>1</v>
          </cell>
          <cell r="O67" t="str">
            <v>130</v>
          </cell>
          <cell r="P67" t="str">
            <v>CP08-1842</v>
          </cell>
          <cell r="Q67">
            <v>45266</v>
          </cell>
          <cell r="R67" t="e">
            <v>#REF!</v>
          </cell>
          <cell r="S67">
            <v>125.43729999999999</v>
          </cell>
          <cell r="T67" t="str">
            <v>Franco arenoso y Arena</v>
          </cell>
          <cell r="AC67" t="str">
            <v>Sí</v>
          </cell>
          <cell r="AD67" t="str">
            <v>Ingenio</v>
          </cell>
          <cell r="AE67" t="str">
            <v>Sí</v>
          </cell>
          <cell r="AF67">
            <v>22.95</v>
          </cell>
          <cell r="AG67" t="str">
            <v>No</v>
          </cell>
          <cell r="AH67" t="str">
            <v>Propia</v>
          </cell>
          <cell r="AI67">
            <v>531.79864000000009</v>
          </cell>
          <cell r="AJ67">
            <v>0</v>
          </cell>
          <cell r="AK67">
            <v>531.79864000000009</v>
          </cell>
          <cell r="AL67">
            <v>56369.184468728003</v>
          </cell>
          <cell r="AP67" t="str">
            <v>Renovación</v>
          </cell>
          <cell r="AQ67" t="str">
            <v>CG09-133138</v>
          </cell>
          <cell r="AS67" t="str">
            <v>2023-2024</v>
          </cell>
          <cell r="AT67" t="str">
            <v>Manual</v>
          </cell>
          <cell r="AU67" t="str">
            <v>Varias</v>
          </cell>
          <cell r="AV67">
            <v>1</v>
          </cell>
          <cell r="AW67">
            <v>45296</v>
          </cell>
          <cell r="AX67">
            <v>45294</v>
          </cell>
          <cell r="AY67">
            <v>7</v>
          </cell>
          <cell r="AZ67" t="str">
            <v>02.66</v>
          </cell>
          <cell r="BD67" t="str">
            <v>CG09-133138</v>
          </cell>
          <cell r="BE67">
            <v>4</v>
          </cell>
          <cell r="BF67">
            <v>4.6727999999999996</v>
          </cell>
          <cell r="BG67">
            <v>7.7879999999999991E-2</v>
          </cell>
          <cell r="BL67" t="str">
            <v xml:space="preserve">&lt; 40 </v>
          </cell>
          <cell r="BM67" t="str">
            <v>Soca</v>
          </cell>
          <cell r="BN67" t="str">
            <v>Primer tercio</v>
          </cell>
          <cell r="BO67">
            <v>45708</v>
          </cell>
          <cell r="BP67">
            <v>16</v>
          </cell>
        </row>
        <row r="68">
          <cell r="A68" t="str">
            <v>22.67</v>
          </cell>
          <cell r="B68" t="str">
            <v>2024-2025</v>
          </cell>
          <cell r="C68" t="str">
            <v>Zona 1</v>
          </cell>
          <cell r="D68" t="str">
            <v>Juan Luis Alonso</v>
          </cell>
          <cell r="E68">
            <v>2</v>
          </cell>
          <cell r="F68" t="str">
            <v>LOS TARROS</v>
          </cell>
          <cell r="G68">
            <v>2.67</v>
          </cell>
          <cell r="H68">
            <v>13.5</v>
          </cell>
          <cell r="I68">
            <v>1258.8962600000002</v>
          </cell>
          <cell r="J68">
            <v>160.50759300000001</v>
          </cell>
          <cell r="K68">
            <v>93.25157481481483</v>
          </cell>
          <cell r="L68">
            <v>11.889451333333334</v>
          </cell>
          <cell r="M68">
            <v>127.49866537851179</v>
          </cell>
          <cell r="N68" t="str">
            <v>1</v>
          </cell>
          <cell r="O68" t="str">
            <v>29</v>
          </cell>
          <cell r="P68" t="str">
            <v>CG00-082</v>
          </cell>
          <cell r="Q68">
            <v>45243</v>
          </cell>
          <cell r="R68" t="e">
            <v>#REF!</v>
          </cell>
          <cell r="S68">
            <v>125.41665</v>
          </cell>
          <cell r="T68" t="str">
            <v>Franco arenoso y Arena</v>
          </cell>
          <cell r="AC68" t="str">
            <v>Sí</v>
          </cell>
          <cell r="AD68" t="str">
            <v>Ingenio</v>
          </cell>
          <cell r="AE68" t="str">
            <v>Sí</v>
          </cell>
          <cell r="AF68">
            <v>22.95</v>
          </cell>
          <cell r="AG68" t="str">
            <v>No</v>
          </cell>
          <cell r="AH68" t="str">
            <v>Propia</v>
          </cell>
          <cell r="AI68">
            <v>1493.5993000000001</v>
          </cell>
          <cell r="AJ68">
            <v>0</v>
          </cell>
          <cell r="AK68">
            <v>1493.5993000000001</v>
          </cell>
          <cell r="AL68">
            <v>157886.55162672902</v>
          </cell>
          <cell r="AP68" t="str">
            <v>Renovación</v>
          </cell>
          <cell r="AQ68" t="str">
            <v>CG00-082</v>
          </cell>
          <cell r="AS68" t="str">
            <v>2023-2024</v>
          </cell>
          <cell r="AT68" t="str">
            <v>Manual</v>
          </cell>
          <cell r="AU68" t="str">
            <v>CG00-082</v>
          </cell>
          <cell r="AV68">
            <v>1</v>
          </cell>
          <cell r="AW68">
            <v>45275</v>
          </cell>
          <cell r="AX68">
            <v>45273</v>
          </cell>
          <cell r="AY68">
            <v>4</v>
          </cell>
          <cell r="AZ68" t="str">
            <v>02.67</v>
          </cell>
          <cell r="BD68" t="str">
            <v>CG00-082</v>
          </cell>
          <cell r="BE68">
            <v>4</v>
          </cell>
          <cell r="BF68">
            <v>11.88</v>
          </cell>
          <cell r="BG68">
            <v>0.19800000000000001</v>
          </cell>
          <cell r="BL68" t="str">
            <v xml:space="preserve">&lt; 40 </v>
          </cell>
          <cell r="BM68" t="str">
            <v>Soca</v>
          </cell>
          <cell r="BN68" t="str">
            <v>Primer tercio</v>
          </cell>
          <cell r="BO68">
            <v>45631</v>
          </cell>
          <cell r="BP68">
            <v>5</v>
          </cell>
        </row>
        <row r="69">
          <cell r="A69" t="str">
            <v>22.68</v>
          </cell>
          <cell r="B69" t="str">
            <v>2024-2025</v>
          </cell>
          <cell r="C69" t="str">
            <v>Zona 1</v>
          </cell>
          <cell r="D69" t="str">
            <v>Juan Luis Alonso</v>
          </cell>
          <cell r="E69">
            <v>2</v>
          </cell>
          <cell r="F69" t="str">
            <v>LOS TARROS</v>
          </cell>
          <cell r="G69">
            <v>2.68</v>
          </cell>
          <cell r="H69">
            <v>11.86</v>
          </cell>
          <cell r="I69">
            <v>734.24464</v>
          </cell>
          <cell r="J69">
            <v>65.472614199999995</v>
          </cell>
          <cell r="K69">
            <v>61.909328836424962</v>
          </cell>
          <cell r="L69">
            <v>5.5204565092748732</v>
          </cell>
          <cell r="M69">
            <v>89.170026763831729</v>
          </cell>
          <cell r="N69" t="str">
            <v>2</v>
          </cell>
          <cell r="O69" t="str">
            <v>49</v>
          </cell>
          <cell r="P69" t="str">
            <v>CG06-05380</v>
          </cell>
          <cell r="Q69">
            <v>45375</v>
          </cell>
          <cell r="R69" t="e">
            <v>#REF!</v>
          </cell>
          <cell r="S69">
            <v>150.72765000000001</v>
          </cell>
          <cell r="T69" t="str">
            <v>Franco arenoso y Arena</v>
          </cell>
          <cell r="AC69" t="str">
            <v>Sí</v>
          </cell>
          <cell r="AD69" t="str">
            <v>Ingenio</v>
          </cell>
          <cell r="AE69" t="str">
            <v>Sí</v>
          </cell>
          <cell r="AF69">
            <v>22.95</v>
          </cell>
          <cell r="AG69" t="str">
            <v>No</v>
          </cell>
          <cell r="AH69" t="str">
            <v>Propia</v>
          </cell>
          <cell r="AI69">
            <v>582.9598400000001</v>
          </cell>
          <cell r="AJ69">
            <v>0</v>
          </cell>
          <cell r="AK69">
            <v>582.9598400000001</v>
          </cell>
          <cell r="AL69">
            <v>110670.96911229601</v>
          </cell>
          <cell r="AM69" t="str">
            <v>Renovación</v>
          </cell>
          <cell r="AP69" t="str">
            <v>Soca</v>
          </cell>
          <cell r="AQ69"/>
          <cell r="AS69" t="str">
            <v>2026-2027</v>
          </cell>
          <cell r="AT69" t="str">
            <v>Manual</v>
          </cell>
          <cell r="AU69" t="str">
            <v>CG06-05380</v>
          </cell>
          <cell r="AV69">
            <v>2</v>
          </cell>
          <cell r="AW69">
            <v>46358</v>
          </cell>
          <cell r="AX69">
            <v>46368</v>
          </cell>
          <cell r="AY69">
            <v>46372</v>
          </cell>
          <cell r="AZ69" t="str">
            <v>02.68</v>
          </cell>
          <cell r="BD69" t="str">
            <v>CG06-05380</v>
          </cell>
          <cell r="BE69">
            <v>4</v>
          </cell>
          <cell r="BF69">
            <v>10.4368</v>
          </cell>
          <cell r="BG69">
            <v>0.17394666666666667</v>
          </cell>
          <cell r="BL69" t="str">
            <v xml:space="preserve">&lt; 40 </v>
          </cell>
          <cell r="BM69" t="str">
            <v>Soca</v>
          </cell>
          <cell r="BN69" t="str">
            <v>Tercer tercio</v>
          </cell>
          <cell r="BO69">
            <v>45687</v>
          </cell>
          <cell r="BP69">
            <v>13</v>
          </cell>
        </row>
        <row r="70">
          <cell r="A70" t="str">
            <v>22.69</v>
          </cell>
          <cell r="B70" t="str">
            <v>2024-2025</v>
          </cell>
          <cell r="C70" t="str">
            <v>Zona 1</v>
          </cell>
          <cell r="D70" t="str">
            <v>Juan Luis Alonso</v>
          </cell>
          <cell r="E70">
            <v>2</v>
          </cell>
          <cell r="F70" t="str">
            <v>LOS TARROS</v>
          </cell>
          <cell r="G70">
            <v>2.69</v>
          </cell>
          <cell r="H70">
            <v>10.45</v>
          </cell>
          <cell r="I70">
            <v>1181.821144</v>
          </cell>
          <cell r="J70">
            <v>109.0812766</v>
          </cell>
          <cell r="K70">
            <v>113.09293244019139</v>
          </cell>
          <cell r="L70">
            <v>10.438399674641149</v>
          </cell>
          <cell r="M70">
            <v>92.299310393790009</v>
          </cell>
          <cell r="N70" t="str">
            <v>2</v>
          </cell>
          <cell r="O70" t="str">
            <v>130</v>
          </cell>
          <cell r="P70" t="str">
            <v>CG09-133119</v>
          </cell>
          <cell r="Q70">
            <v>45385</v>
          </cell>
          <cell r="R70" t="e">
            <v>#REF!</v>
          </cell>
          <cell r="S70">
            <v>155.18125000000001</v>
          </cell>
          <cell r="T70" t="str">
            <v>Franco arenoso y Arena</v>
          </cell>
          <cell r="AC70" t="str">
            <v>Sí</v>
          </cell>
          <cell r="AD70" t="str">
            <v>Ingenio</v>
          </cell>
          <cell r="AE70" t="str">
            <v>Sí</v>
          </cell>
          <cell r="AF70">
            <v>22.95</v>
          </cell>
          <cell r="AG70" t="str">
            <v>No</v>
          </cell>
          <cell r="AH70" t="str">
            <v>Propia</v>
          </cell>
          <cell r="AI70">
            <v>976.83106799999996</v>
          </cell>
          <cell r="AJ70">
            <v>0</v>
          </cell>
          <cell r="AK70">
            <v>976.83106799999996</v>
          </cell>
          <cell r="AL70">
            <v>183396.48240235</v>
          </cell>
          <cell r="AM70" t="str">
            <v>Renovación</v>
          </cell>
          <cell r="AP70" t="str">
            <v>Soca</v>
          </cell>
          <cell r="AQ70"/>
          <cell r="AS70" t="str">
            <v>2026-2027</v>
          </cell>
          <cell r="AT70" t="str">
            <v>Manual</v>
          </cell>
          <cell r="AU70" t="str">
            <v>CG09-133119</v>
          </cell>
          <cell r="AV70">
            <v>2</v>
          </cell>
          <cell r="AW70">
            <v>46358</v>
          </cell>
          <cell r="AX70">
            <v>46368</v>
          </cell>
          <cell r="AY70">
            <v>46372</v>
          </cell>
          <cell r="AZ70" t="str">
            <v>02.69</v>
          </cell>
          <cell r="BD70" t="str">
            <v>CG09-133119</v>
          </cell>
          <cell r="BE70">
            <v>4</v>
          </cell>
          <cell r="BF70">
            <v>9.1959999999999997</v>
          </cell>
          <cell r="BG70">
            <v>0.15326666666666666</v>
          </cell>
          <cell r="BL70" t="str">
            <v xml:space="preserve">&lt; 40 </v>
          </cell>
          <cell r="BM70" t="str">
            <v>Soca</v>
          </cell>
          <cell r="BN70" t="str">
            <v>Tercer tercio</v>
          </cell>
          <cell r="BO70">
            <v>45687</v>
          </cell>
          <cell r="BP70">
            <v>13</v>
          </cell>
        </row>
        <row r="71">
          <cell r="A71" t="str">
            <v>22.7</v>
          </cell>
          <cell r="B71" t="str">
            <v>2024-2025</v>
          </cell>
          <cell r="C71" t="str">
            <v>Zona 1</v>
          </cell>
          <cell r="D71" t="str">
            <v>Juan Luis Alonso</v>
          </cell>
          <cell r="E71">
            <v>2</v>
          </cell>
          <cell r="F71" t="str">
            <v>LOS TARROS</v>
          </cell>
          <cell r="G71">
            <v>2.7</v>
          </cell>
          <cell r="H71">
            <v>4.9000000000000004</v>
          </cell>
          <cell r="I71">
            <v>553.21173199999998</v>
          </cell>
          <cell r="J71">
            <v>59.729794800000001</v>
          </cell>
          <cell r="K71">
            <v>112.90035346938774</v>
          </cell>
          <cell r="L71">
            <v>12.189754040816325</v>
          </cell>
          <cell r="M71">
            <v>107.9691397434066</v>
          </cell>
          <cell r="N71" t="str">
            <v>3</v>
          </cell>
          <cell r="O71" t="str">
            <v>100</v>
          </cell>
          <cell r="P71" t="str">
            <v>CG06-0894</v>
          </cell>
          <cell r="Q71">
            <v>45311</v>
          </cell>
          <cell r="R71" t="e">
            <v>#REF!</v>
          </cell>
          <cell r="S71">
            <v>122.05835</v>
          </cell>
          <cell r="T71" t="str">
            <v>Franco arenoso y Arena</v>
          </cell>
          <cell r="AC71" t="str">
            <v>Sí</v>
          </cell>
          <cell r="AD71" t="str">
            <v>Ingenio</v>
          </cell>
          <cell r="AE71" t="str">
            <v>Sí</v>
          </cell>
          <cell r="AF71">
            <v>22.95</v>
          </cell>
          <cell r="AG71" t="str">
            <v>No</v>
          </cell>
          <cell r="AH71" t="str">
            <v>Propia</v>
          </cell>
          <cell r="AI71">
            <v>539.39167600000007</v>
          </cell>
          <cell r="AJ71">
            <v>0</v>
          </cell>
          <cell r="AK71">
            <v>539.39167600000007</v>
          </cell>
          <cell r="AL71">
            <v>67524.111208562201</v>
          </cell>
          <cell r="AP71" t="str">
            <v>Soca</v>
          </cell>
          <cell r="AQ71"/>
          <cell r="AS71" t="str">
            <v>2025-2026</v>
          </cell>
          <cell r="AT71" t="str">
            <v>Manual</v>
          </cell>
          <cell r="AU71" t="str">
            <v>CG06-0894</v>
          </cell>
          <cell r="AV71">
            <v>3</v>
          </cell>
          <cell r="AW71">
            <v>46001</v>
          </cell>
          <cell r="AX71">
            <v>46011</v>
          </cell>
          <cell r="AY71">
            <v>46008</v>
          </cell>
          <cell r="AZ71" t="str">
            <v>02.70</v>
          </cell>
          <cell r="BD71" t="str">
            <v>CG06-0894</v>
          </cell>
          <cell r="BE71">
            <v>4</v>
          </cell>
          <cell r="BF71">
            <v>4.3120000000000003</v>
          </cell>
          <cell r="BG71">
            <v>7.1866666666666676E-2</v>
          </cell>
          <cell r="BL71" t="str">
            <v xml:space="preserve">&lt; 40 </v>
          </cell>
          <cell r="BM71" t="str">
            <v>Renovación</v>
          </cell>
          <cell r="BN71" t="str">
            <v>Segundo tercio</v>
          </cell>
          <cell r="BO71">
            <v>45659</v>
          </cell>
          <cell r="BP71">
            <v>9</v>
          </cell>
        </row>
        <row r="72">
          <cell r="A72" t="str">
            <v>22.71</v>
          </cell>
          <cell r="B72" t="str">
            <v>2024-2025</v>
          </cell>
          <cell r="C72" t="str">
            <v>Zona 1</v>
          </cell>
          <cell r="D72" t="str">
            <v>Juan Luis Alonso</v>
          </cell>
          <cell r="E72">
            <v>2</v>
          </cell>
          <cell r="F72" t="str">
            <v>LOS TARROS</v>
          </cell>
          <cell r="G72">
            <v>2.71</v>
          </cell>
          <cell r="H72">
            <v>8.7799999999999994</v>
          </cell>
          <cell r="I72">
            <v>765.21156400000007</v>
          </cell>
          <cell r="J72">
            <v>75.305344199999993</v>
          </cell>
          <cell r="K72">
            <v>87.153936674259697</v>
          </cell>
          <cell r="L72">
            <v>8.5769184738041009</v>
          </cell>
          <cell r="M72">
            <v>98.411142411851969</v>
          </cell>
          <cell r="N72" t="str">
            <v>3</v>
          </cell>
          <cell r="O72"/>
          <cell r="P72" t="str">
            <v>CG06-0894</v>
          </cell>
          <cell r="Q72">
            <v>45260</v>
          </cell>
          <cell r="R72" t="e">
            <v>#REF!</v>
          </cell>
          <cell r="S72">
            <v>120.81245</v>
          </cell>
          <cell r="T72" t="str">
            <v>Franco arenoso y Arena</v>
          </cell>
          <cell r="AC72" t="str">
            <v>Sí</v>
          </cell>
          <cell r="AD72" t="str">
            <v>Ingenio</v>
          </cell>
          <cell r="AE72" t="str">
            <v>Sí</v>
          </cell>
          <cell r="AF72">
            <v>22.95</v>
          </cell>
          <cell r="AG72" t="str">
            <v>No</v>
          </cell>
          <cell r="AH72" t="str">
            <v>Propia</v>
          </cell>
          <cell r="AI72">
            <v>667.62698</v>
          </cell>
          <cell r="AJ72">
            <v>0</v>
          </cell>
          <cell r="AK72">
            <v>667.62698</v>
          </cell>
          <cell r="AL72">
            <v>92447.083815171805</v>
          </cell>
          <cell r="AP72" t="str">
            <v>Soca</v>
          </cell>
          <cell r="AQ72"/>
          <cell r="AS72" t="str">
            <v>2025-2026</v>
          </cell>
          <cell r="AT72" t="str">
            <v>Manual</v>
          </cell>
          <cell r="AU72" t="str">
            <v>CG06-0894</v>
          </cell>
          <cell r="AV72">
            <v>3</v>
          </cell>
          <cell r="AW72">
            <v>46001</v>
          </cell>
          <cell r="AX72">
            <v>46011</v>
          </cell>
          <cell r="AY72">
            <v>46008</v>
          </cell>
          <cell r="AZ72" t="str">
            <v>02.71</v>
          </cell>
          <cell r="BD72" t="str">
            <v>CG06-0894</v>
          </cell>
          <cell r="BE72">
            <v>4</v>
          </cell>
          <cell r="BF72">
            <v>7.726399999999999</v>
          </cell>
          <cell r="BG72">
            <v>0.12877333333333332</v>
          </cell>
          <cell r="BL72" t="str">
            <v xml:space="preserve">&lt; 40 </v>
          </cell>
          <cell r="BM72" t="str">
            <v>Renovación</v>
          </cell>
          <cell r="BN72" t="str">
            <v>Primer tercio</v>
          </cell>
          <cell r="BO72">
            <v>45687</v>
          </cell>
          <cell r="BP72">
            <v>13</v>
          </cell>
        </row>
        <row r="73">
          <cell r="A73" t="str">
            <v>22.72</v>
          </cell>
          <cell r="B73" t="str">
            <v>2024-2025</v>
          </cell>
          <cell r="C73" t="str">
            <v>Zona 1</v>
          </cell>
          <cell r="D73" t="str">
            <v>Juan Luis Alonso</v>
          </cell>
          <cell r="E73">
            <v>2</v>
          </cell>
          <cell r="F73" t="str">
            <v>LOS TARROS</v>
          </cell>
          <cell r="G73">
            <v>2.72</v>
          </cell>
          <cell r="H73">
            <v>31.03</v>
          </cell>
          <cell r="I73">
            <v>2711.4818680000003</v>
          </cell>
          <cell r="J73">
            <v>345.57626039999997</v>
          </cell>
          <cell r="K73">
            <v>87.382593232355788</v>
          </cell>
          <cell r="L73">
            <v>11.136843712536253</v>
          </cell>
          <cell r="M73">
            <v>127.4492241598128</v>
          </cell>
          <cell r="N73" t="str">
            <v>1</v>
          </cell>
          <cell r="O73"/>
          <cell r="P73" t="str">
            <v>SP80-1842</v>
          </cell>
          <cell r="Q73">
            <v>45282</v>
          </cell>
          <cell r="R73" t="e">
            <v>#REF!</v>
          </cell>
          <cell r="S73">
            <v>130.00174999999999</v>
          </cell>
          <cell r="T73" t="str">
            <v>Franco arenoso y Arena</v>
          </cell>
          <cell r="AC73" t="str">
            <v>Sí</v>
          </cell>
          <cell r="AD73" t="str">
            <v>Ingenio</v>
          </cell>
          <cell r="AE73" t="str">
            <v>Sí</v>
          </cell>
          <cell r="AF73">
            <v>22.95</v>
          </cell>
          <cell r="AG73" t="str">
            <v>No</v>
          </cell>
          <cell r="AH73" t="str">
            <v>Propia</v>
          </cell>
          <cell r="AI73">
            <v>3014.7679640000001</v>
          </cell>
          <cell r="AJ73">
            <v>0</v>
          </cell>
          <cell r="AK73">
            <v>3014.7679640000001</v>
          </cell>
          <cell r="AL73">
            <v>352497.38793326903</v>
          </cell>
          <cell r="AP73" t="str">
            <v>Renovación</v>
          </cell>
          <cell r="AQ73" t="str">
            <v>SP80-1842</v>
          </cell>
          <cell r="AS73" t="str">
            <v>2023-2024</v>
          </cell>
          <cell r="AT73" t="str">
            <v>Manual</v>
          </cell>
          <cell r="AU73" t="str">
            <v>SP80-1842</v>
          </cell>
          <cell r="AV73">
            <v>1</v>
          </cell>
          <cell r="AW73">
            <v>45282</v>
          </cell>
          <cell r="AX73">
            <v>45280</v>
          </cell>
          <cell r="AY73">
            <v>5</v>
          </cell>
          <cell r="AZ73" t="str">
            <v>02.72</v>
          </cell>
          <cell r="BD73" t="str">
            <v>SP80-1842</v>
          </cell>
          <cell r="BE73">
            <v>4</v>
          </cell>
          <cell r="BF73">
            <v>27.3064</v>
          </cell>
          <cell r="BG73">
            <v>0.45510666666666666</v>
          </cell>
          <cell r="BL73" t="str">
            <v xml:space="preserve">&lt; 40 </v>
          </cell>
          <cell r="BM73" t="str">
            <v>Soca</v>
          </cell>
          <cell r="BN73" t="str">
            <v>Primer tercio</v>
          </cell>
          <cell r="BO73">
            <v>45687</v>
          </cell>
          <cell r="BP73">
            <v>13</v>
          </cell>
        </row>
        <row r="74">
          <cell r="A74" t="str">
            <v>22.73</v>
          </cell>
          <cell r="B74" t="str">
            <v>2024-2025</v>
          </cell>
          <cell r="C74" t="str">
            <v>Zona 1</v>
          </cell>
          <cell r="D74" t="str">
            <v>Juan Luis Alonso</v>
          </cell>
          <cell r="E74">
            <v>2</v>
          </cell>
          <cell r="F74" t="str">
            <v>LOS TARROS</v>
          </cell>
          <cell r="G74">
            <v>2.73</v>
          </cell>
          <cell r="H74">
            <v>7.09</v>
          </cell>
          <cell r="I74">
            <v>560.74377200000004</v>
          </cell>
          <cell r="J74">
            <v>80.662334000000001</v>
          </cell>
          <cell r="K74">
            <v>79.089389562764467</v>
          </cell>
          <cell r="L74">
            <v>11.376915937940762</v>
          </cell>
          <cell r="M74">
            <v>143.84882726793799</v>
          </cell>
          <cell r="N74" t="str">
            <v>1</v>
          </cell>
          <cell r="O74"/>
          <cell r="P74" t="str">
            <v>CG09-06020</v>
          </cell>
          <cell r="Q74">
            <v>45304</v>
          </cell>
          <cell r="R74" t="e">
            <v>#REF!</v>
          </cell>
          <cell r="S74">
            <v>133.49440000000001</v>
          </cell>
          <cell r="T74" t="str">
            <v>Franco arenoso y Arena</v>
          </cell>
          <cell r="AC74" t="str">
            <v>Sí</v>
          </cell>
          <cell r="AD74" t="str">
            <v>Ingenio</v>
          </cell>
          <cell r="AE74" t="str">
            <v>Sí</v>
          </cell>
          <cell r="AF74">
            <v>22.95</v>
          </cell>
          <cell r="AG74" t="str">
            <v>No</v>
          </cell>
          <cell r="AH74" t="str">
            <v>Propia</v>
          </cell>
          <cell r="AI74">
            <v>690.002208</v>
          </cell>
          <cell r="AJ74">
            <v>0</v>
          </cell>
          <cell r="AK74">
            <v>690.002208</v>
          </cell>
          <cell r="AL74">
            <v>74856.153396876805</v>
          </cell>
          <cell r="AP74" t="str">
            <v>Renovación</v>
          </cell>
          <cell r="AQ74" t="str">
            <v>Varias</v>
          </cell>
          <cell r="AS74" t="str">
            <v>2023-2024</v>
          </cell>
          <cell r="AT74" t="str">
            <v>Manual</v>
          </cell>
          <cell r="AU74" t="str">
            <v>Varias</v>
          </cell>
          <cell r="AV74">
            <v>1</v>
          </cell>
          <cell r="AW74">
            <v>44994</v>
          </cell>
          <cell r="AX74">
            <v>45357</v>
          </cell>
          <cell r="AY74">
            <v>15</v>
          </cell>
          <cell r="AZ74" t="str">
            <v>02.73</v>
          </cell>
          <cell r="BD74" t="str">
            <v>Varias</v>
          </cell>
          <cell r="BE74">
            <v>4</v>
          </cell>
          <cell r="BF74">
            <v>6.2392000000000003</v>
          </cell>
          <cell r="BG74">
            <v>0.10398666666666667</v>
          </cell>
          <cell r="BL74" t="str">
            <v xml:space="preserve">&lt; 40 </v>
          </cell>
          <cell r="BM74" t="str">
            <v>Soca</v>
          </cell>
          <cell r="BN74" t="str">
            <v>Primer tercio</v>
          </cell>
          <cell r="BO74">
            <v>45708</v>
          </cell>
          <cell r="BP74">
            <v>16</v>
          </cell>
        </row>
        <row r="75">
          <cell r="A75" t="str">
            <v>22.74</v>
          </cell>
          <cell r="B75" t="str">
            <v>2024-2025</v>
          </cell>
          <cell r="C75" t="str">
            <v>Zona 1</v>
          </cell>
          <cell r="D75" t="str">
            <v>Juan Luis Alonso</v>
          </cell>
          <cell r="E75">
            <v>2</v>
          </cell>
          <cell r="F75" t="str">
            <v>LOS TARROS</v>
          </cell>
          <cell r="G75">
            <v>2.74</v>
          </cell>
          <cell r="H75">
            <v>31.969999999999995</v>
          </cell>
          <cell r="I75">
            <v>2275.5105199999998</v>
          </cell>
          <cell r="J75">
            <v>317.42335420000001</v>
          </cell>
          <cell r="K75">
            <v>71.176431654676264</v>
          </cell>
          <cell r="L75">
            <v>9.9287880575539589</v>
          </cell>
          <cell r="M75">
            <v>139.49544570771752</v>
          </cell>
          <cell r="N75" t="str">
            <v>1</v>
          </cell>
          <cell r="O75"/>
          <cell r="P75" t="str">
            <v>SP80-1842</v>
          </cell>
          <cell r="Q75">
            <v>45287</v>
          </cell>
          <cell r="R75" t="e">
            <v>#REF!</v>
          </cell>
          <cell r="S75">
            <v>143.0848</v>
          </cell>
          <cell r="T75" t="str">
            <v>Franco arenoso y Arena</v>
          </cell>
          <cell r="AC75" t="str">
            <v>Sí</v>
          </cell>
          <cell r="AD75" t="str">
            <v>Ingenio</v>
          </cell>
          <cell r="AE75" t="str">
            <v>Sí</v>
          </cell>
          <cell r="AF75">
            <v>22.95</v>
          </cell>
          <cell r="AG75" t="str">
            <v>No</v>
          </cell>
          <cell r="AH75" t="str">
            <v>Propia</v>
          </cell>
          <cell r="AI75">
            <v>2654.5095799999999</v>
          </cell>
          <cell r="AJ75">
            <v>0</v>
          </cell>
          <cell r="AK75">
            <v>2654.5095799999999</v>
          </cell>
          <cell r="AL75">
            <v>325590.96765209595</v>
          </cell>
          <cell r="AP75" t="str">
            <v>Soca</v>
          </cell>
          <cell r="AQ75"/>
          <cell r="AS75" t="str">
            <v>2026-2027</v>
          </cell>
          <cell r="AT75" t="str">
            <v>Manual</v>
          </cell>
          <cell r="AU75" t="str">
            <v>SP79-2233</v>
          </cell>
          <cell r="AV75">
            <v>4</v>
          </cell>
          <cell r="AW75">
            <v>46358</v>
          </cell>
          <cell r="AX75">
            <v>46368</v>
          </cell>
          <cell r="AY75">
            <v>46372</v>
          </cell>
          <cell r="AZ75" t="str">
            <v>02.74</v>
          </cell>
          <cell r="BD75" t="str">
            <v>SP80-1842</v>
          </cell>
          <cell r="BE75">
            <v>4</v>
          </cell>
          <cell r="BF75">
            <v>28.133599999999998</v>
          </cell>
          <cell r="BG75">
            <v>0.46889333333333327</v>
          </cell>
          <cell r="BL75" t="str">
            <v xml:space="preserve">&lt; 40 </v>
          </cell>
          <cell r="BM75" t="str">
            <v>Soca</v>
          </cell>
          <cell r="BN75" t="str">
            <v>Primer tercio</v>
          </cell>
          <cell r="BO75">
            <v>45687</v>
          </cell>
          <cell r="BP75">
            <v>13</v>
          </cell>
        </row>
        <row r="76">
          <cell r="A76" t="str">
            <v>22.75</v>
          </cell>
          <cell r="B76" t="str">
            <v>2024-2025</v>
          </cell>
          <cell r="C76" t="str">
            <v>Zona 1</v>
          </cell>
          <cell r="D76" t="str">
            <v>Juan Luis Alonso</v>
          </cell>
          <cell r="E76">
            <v>2</v>
          </cell>
          <cell r="F76" t="str">
            <v>LOS TARROS</v>
          </cell>
          <cell r="G76">
            <v>2.75</v>
          </cell>
          <cell r="H76">
            <v>4.4800000000000004</v>
          </cell>
          <cell r="I76">
            <v>440.29921200000001</v>
          </cell>
          <cell r="J76">
            <v>51.0383432</v>
          </cell>
          <cell r="K76">
            <v>98.281074107142857</v>
          </cell>
          <cell r="L76">
            <v>11.39248732142857</v>
          </cell>
          <cell r="M76">
            <v>115.91740754693879</v>
          </cell>
          <cell r="N76" t="str">
            <v>4</v>
          </cell>
          <cell r="O76"/>
          <cell r="P76" t="str">
            <v>Varias</v>
          </cell>
          <cell r="Q76">
            <v>45347</v>
          </cell>
          <cell r="R76" t="e">
            <v>#REF!</v>
          </cell>
          <cell r="S76">
            <v>151.17779999999999</v>
          </cell>
          <cell r="T76" t="str">
            <v>Franco arenoso y Arena</v>
          </cell>
          <cell r="AC76" t="str">
            <v>Sí</v>
          </cell>
          <cell r="AD76" t="str">
            <v>Ingenio</v>
          </cell>
          <cell r="AE76" t="str">
            <v>Sí</v>
          </cell>
          <cell r="AF76">
            <v>22.95</v>
          </cell>
          <cell r="AG76" t="str">
            <v>No</v>
          </cell>
          <cell r="AH76" t="str">
            <v>Propia</v>
          </cell>
          <cell r="AI76">
            <v>417.90217999999999</v>
          </cell>
          <cell r="AJ76">
            <v>0</v>
          </cell>
          <cell r="AK76">
            <v>417.90217999999999</v>
          </cell>
          <cell r="AL76">
            <v>66563.466211893596</v>
          </cell>
          <cell r="AP76" t="str">
            <v>Soca</v>
          </cell>
          <cell r="AQ76"/>
          <cell r="AS76" t="str">
            <v>2024-2025</v>
          </cell>
          <cell r="AT76" t="str">
            <v>Manual</v>
          </cell>
          <cell r="AU76" t="str">
            <v>Varias</v>
          </cell>
          <cell r="AV76">
            <v>4</v>
          </cell>
          <cell r="AW76">
            <v>45644</v>
          </cell>
          <cell r="AX76">
            <v>45654</v>
          </cell>
          <cell r="AY76">
            <v>45651</v>
          </cell>
          <cell r="AZ76" t="str">
            <v>02.75</v>
          </cell>
          <cell r="BD76" t="str">
            <v>Varias</v>
          </cell>
          <cell r="BE76">
            <v>4</v>
          </cell>
          <cell r="BF76">
            <v>17.920000000000002</v>
          </cell>
          <cell r="BG76">
            <v>0.29866666666666669</v>
          </cell>
          <cell r="BL76" t="str">
            <v xml:space="preserve">&lt; 40 </v>
          </cell>
          <cell r="BM76" t="str">
            <v>Soca</v>
          </cell>
          <cell r="BN76" t="str">
            <v>Segundo tercio</v>
          </cell>
          <cell r="BO76">
            <v>45624</v>
          </cell>
          <cell r="BP76">
            <v>4</v>
          </cell>
        </row>
        <row r="77">
          <cell r="A77" t="str">
            <v>22.76</v>
          </cell>
          <cell r="B77" t="str">
            <v>2024-2025</v>
          </cell>
          <cell r="C77" t="str">
            <v>Zona 1</v>
          </cell>
          <cell r="D77" t="str">
            <v>Juan Luis Alonso</v>
          </cell>
          <cell r="E77">
            <v>2</v>
          </cell>
          <cell r="F77" t="str">
            <v>LOS TARROS</v>
          </cell>
          <cell r="G77">
            <v>2.76</v>
          </cell>
          <cell r="H77">
            <v>10.99</v>
          </cell>
          <cell r="I77">
            <v>1115.2614440000002</v>
          </cell>
          <cell r="J77">
            <v>120.4569984</v>
          </cell>
          <cell r="K77">
            <v>101.47965823475889</v>
          </cell>
          <cell r="L77">
            <v>10.960600400363967</v>
          </cell>
          <cell r="M77">
            <v>108.00785685549081</v>
          </cell>
          <cell r="N77" t="str">
            <v>4</v>
          </cell>
          <cell r="O77" t="str">
            <v>100</v>
          </cell>
          <cell r="P77" t="str">
            <v>CG09-133119</v>
          </cell>
          <cell r="Q77">
            <v>45352</v>
          </cell>
          <cell r="R77" t="e">
            <v>#REF!</v>
          </cell>
          <cell r="S77">
            <v>147.4658</v>
          </cell>
          <cell r="T77" t="str">
            <v>Franco arenoso y Arena</v>
          </cell>
          <cell r="AC77" t="str">
            <v>Sí</v>
          </cell>
          <cell r="AD77" t="str">
            <v>Ingenio</v>
          </cell>
          <cell r="AE77" t="str">
            <v>Sí</v>
          </cell>
          <cell r="AF77">
            <v>22.95</v>
          </cell>
          <cell r="AG77" t="str">
            <v>No</v>
          </cell>
          <cell r="AH77" t="str">
            <v>Propia</v>
          </cell>
          <cell r="AI77">
            <v>1056.7723520000002</v>
          </cell>
          <cell r="AJ77">
            <v>0</v>
          </cell>
          <cell r="AK77">
            <v>1056.7723520000002</v>
          </cell>
          <cell r="AL77">
            <v>164462.92104861524</v>
          </cell>
          <cell r="AP77" t="str">
            <v>Soca</v>
          </cell>
          <cell r="AQ77"/>
          <cell r="AS77" t="str">
            <v>2024-2025</v>
          </cell>
          <cell r="AT77" t="str">
            <v>Manual</v>
          </cell>
          <cell r="AU77" t="str">
            <v>CG09-133119</v>
          </cell>
          <cell r="AV77">
            <v>4</v>
          </cell>
          <cell r="AW77">
            <v>45651</v>
          </cell>
          <cell r="AX77">
            <v>45661</v>
          </cell>
          <cell r="AY77">
            <v>45658</v>
          </cell>
          <cell r="AZ77" t="str">
            <v>02.76</v>
          </cell>
          <cell r="BD77" t="str">
            <v>CG09-133119</v>
          </cell>
          <cell r="BE77">
            <v>4</v>
          </cell>
          <cell r="BF77">
            <v>43.96</v>
          </cell>
          <cell r="BG77">
            <v>0.73266666666666669</v>
          </cell>
          <cell r="BL77" t="str">
            <v xml:space="preserve">&lt; 40 </v>
          </cell>
          <cell r="BM77" t="str">
            <v>Soca</v>
          </cell>
          <cell r="BN77" t="str">
            <v>Segundo tercio</v>
          </cell>
          <cell r="BO77">
            <v>45631</v>
          </cell>
          <cell r="BP77">
            <v>5</v>
          </cell>
        </row>
        <row r="78">
          <cell r="A78" t="str">
            <v>22.77</v>
          </cell>
          <cell r="B78" t="str">
            <v>2024-2025</v>
          </cell>
          <cell r="C78" t="str">
            <v>Zona 1</v>
          </cell>
          <cell r="D78" t="str">
            <v>Juan Luis Alonso</v>
          </cell>
          <cell r="E78">
            <v>2</v>
          </cell>
          <cell r="F78" t="str">
            <v>LOS TARROS</v>
          </cell>
          <cell r="G78">
            <v>2.77</v>
          </cell>
          <cell r="H78">
            <v>12.11</v>
          </cell>
          <cell r="I78">
            <v>836.42278400000009</v>
          </cell>
          <cell r="J78">
            <v>120.69464819999999</v>
          </cell>
          <cell r="K78">
            <v>69.068768290668885</v>
          </cell>
          <cell r="L78">
            <v>9.9665275144508669</v>
          </cell>
          <cell r="M78">
            <v>144.29861370203898</v>
          </cell>
          <cell r="N78" t="str">
            <v>1</v>
          </cell>
          <cell r="O78" t="str">
            <v>29</v>
          </cell>
          <cell r="P78" t="str">
            <v>CG09-133119</v>
          </cell>
          <cell r="Q78">
            <v>45269</v>
          </cell>
          <cell r="R78" t="e">
            <v>#REF!</v>
          </cell>
          <cell r="S78">
            <v>141.58580000000001</v>
          </cell>
          <cell r="T78" t="str">
            <v>Franco arenoso y Arena</v>
          </cell>
          <cell r="AC78" t="str">
            <v>Sí</v>
          </cell>
          <cell r="AD78" t="str">
            <v>Ingenio</v>
          </cell>
          <cell r="AE78" t="str">
            <v>Sí</v>
          </cell>
          <cell r="AF78">
            <v>22.95</v>
          </cell>
          <cell r="AG78" t="str">
            <v>No</v>
          </cell>
          <cell r="AH78" t="str">
            <v>Propia</v>
          </cell>
          <cell r="AI78">
            <v>928.13592800000004</v>
          </cell>
          <cell r="AJ78">
            <v>0</v>
          </cell>
          <cell r="AK78">
            <v>928.13592800000004</v>
          </cell>
          <cell r="AL78">
            <v>118425.58901086722</v>
          </cell>
          <cell r="AP78" t="str">
            <v>Soca</v>
          </cell>
          <cell r="AQ78"/>
          <cell r="AS78" t="str">
            <v>2026-2027</v>
          </cell>
          <cell r="AT78" t="str">
            <v>Manual</v>
          </cell>
          <cell r="AU78" t="str">
            <v>SP79-2233</v>
          </cell>
          <cell r="AV78">
            <v>4</v>
          </cell>
          <cell r="AW78">
            <v>46358</v>
          </cell>
          <cell r="AX78">
            <v>46368</v>
          </cell>
          <cell r="AY78">
            <v>46372</v>
          </cell>
          <cell r="AZ78" t="str">
            <v>02.77</v>
          </cell>
          <cell r="BD78" t="str">
            <v>CG09-133119</v>
          </cell>
          <cell r="BE78">
            <v>4</v>
          </cell>
          <cell r="BF78">
            <v>10.656799999999999</v>
          </cell>
          <cell r="BG78">
            <v>0.17761333333333332</v>
          </cell>
          <cell r="BL78" t="str">
            <v xml:space="preserve">&lt; 40 </v>
          </cell>
          <cell r="BM78" t="str">
            <v>Soca</v>
          </cell>
          <cell r="BN78" t="str">
            <v>Primer tercio</v>
          </cell>
          <cell r="BO78">
            <v>45701</v>
          </cell>
          <cell r="BP78">
            <v>15</v>
          </cell>
        </row>
        <row r="79">
          <cell r="A79" t="str">
            <v>22.78</v>
          </cell>
          <cell r="B79" t="str">
            <v>2024-2025</v>
          </cell>
          <cell r="C79" t="str">
            <v>Zona 1</v>
          </cell>
          <cell r="D79" t="str">
            <v>Juan Luis Alonso</v>
          </cell>
          <cell r="E79">
            <v>2</v>
          </cell>
          <cell r="F79" t="str">
            <v>LOS TARROS</v>
          </cell>
          <cell r="G79">
            <v>2.78</v>
          </cell>
          <cell r="H79">
            <v>6.21</v>
          </cell>
          <cell r="I79">
            <v>553.32664</v>
          </cell>
          <cell r="J79">
            <v>47.516178399999994</v>
          </cell>
          <cell r="K79">
            <v>89.102518518518522</v>
          </cell>
          <cell r="L79">
            <v>7.6515585185185175</v>
          </cell>
          <cell r="M79">
            <v>85.873650327047315</v>
          </cell>
          <cell r="N79" t="str">
            <v>2</v>
          </cell>
          <cell r="O79" t="str">
            <v>100</v>
          </cell>
          <cell r="P79" t="str">
            <v>CG09-133119</v>
          </cell>
          <cell r="Q79">
            <v>45304</v>
          </cell>
          <cell r="R79" t="e">
            <v>#REF!</v>
          </cell>
          <cell r="S79">
            <v>142.46205</v>
          </cell>
          <cell r="T79" t="str">
            <v>Franco arenoso y Arena</v>
          </cell>
          <cell r="AC79" t="str">
            <v>Sí</v>
          </cell>
          <cell r="AD79" t="str">
            <v>Ingenio</v>
          </cell>
          <cell r="AE79" t="str">
            <v>Sí</v>
          </cell>
          <cell r="AF79">
            <v>22.95</v>
          </cell>
          <cell r="AG79" t="str">
            <v>No</v>
          </cell>
          <cell r="AH79" t="str">
            <v>Propia</v>
          </cell>
          <cell r="AI79">
            <v>380.83998000000003</v>
          </cell>
          <cell r="AJ79">
            <v>0</v>
          </cell>
          <cell r="AK79">
            <v>380.83998000000003</v>
          </cell>
          <cell r="AL79">
            <v>78828.047454012005</v>
          </cell>
          <cell r="AM79" t="str">
            <v>Renovación</v>
          </cell>
          <cell r="AP79" t="str">
            <v>Soca</v>
          </cell>
          <cell r="AQ79"/>
          <cell r="AS79" t="str">
            <v>2026-2027</v>
          </cell>
          <cell r="AT79" t="str">
            <v>Manual</v>
          </cell>
          <cell r="AU79" t="str">
            <v>CG09-133119</v>
          </cell>
          <cell r="AV79">
            <v>2</v>
          </cell>
          <cell r="AW79">
            <v>46365</v>
          </cell>
          <cell r="AX79">
            <v>46375</v>
          </cell>
          <cell r="AY79">
            <v>46379</v>
          </cell>
          <cell r="AZ79" t="str">
            <v>02.78</v>
          </cell>
          <cell r="BD79" t="str">
            <v>CG09-133119</v>
          </cell>
          <cell r="BE79">
            <v>4</v>
          </cell>
          <cell r="BF79">
            <v>5.4648000000000003</v>
          </cell>
          <cell r="BG79">
            <v>9.1080000000000008E-2</v>
          </cell>
          <cell r="BL79" t="str">
            <v xml:space="preserve">&lt; 40 </v>
          </cell>
          <cell r="BM79" t="str">
            <v>Soca</v>
          </cell>
          <cell r="BN79" t="str">
            <v>Segundo tercio</v>
          </cell>
          <cell r="BO79">
            <v>45631</v>
          </cell>
          <cell r="BP79">
            <v>5</v>
          </cell>
        </row>
        <row r="80">
          <cell r="A80" t="str">
            <v>22.79</v>
          </cell>
          <cell r="B80" t="str">
            <v>2024-2025</v>
          </cell>
          <cell r="C80" t="str">
            <v>Zona 1</v>
          </cell>
          <cell r="D80" t="str">
            <v>Juan Luis Alonso</v>
          </cell>
          <cell r="E80">
            <v>2</v>
          </cell>
          <cell r="F80" t="str">
            <v>LOS TARROS</v>
          </cell>
          <cell r="G80">
            <v>2.79</v>
          </cell>
          <cell r="H80">
            <v>10.75</v>
          </cell>
          <cell r="I80">
            <v>534.05862000000002</v>
          </cell>
          <cell r="J80">
            <v>74.367266199999989</v>
          </cell>
          <cell r="K80">
            <v>49.679871627906977</v>
          </cell>
          <cell r="L80">
            <v>6.917885227906976</v>
          </cell>
          <cell r="M80">
            <v>139.24925731935568</v>
          </cell>
          <cell r="N80" t="str">
            <v>2</v>
          </cell>
          <cell r="O80" t="str">
            <v>29</v>
          </cell>
          <cell r="P80" t="str">
            <v>CG06-0894</v>
          </cell>
          <cell r="Q80">
            <v>45373</v>
          </cell>
          <cell r="R80" t="e">
            <v>#REF!</v>
          </cell>
          <cell r="S80">
            <v>155.21035000000001</v>
          </cell>
          <cell r="T80" t="str">
            <v>Franco arenoso y Arena</v>
          </cell>
          <cell r="AC80" t="str">
            <v>Sí</v>
          </cell>
          <cell r="AD80" t="str">
            <v>Ingenio</v>
          </cell>
          <cell r="AE80" t="str">
            <v>Sí</v>
          </cell>
          <cell r="AF80">
            <v>22.95</v>
          </cell>
          <cell r="AG80" t="str">
            <v>No</v>
          </cell>
          <cell r="AH80" t="str">
            <v>Propia</v>
          </cell>
          <cell r="AI80">
            <v>562.13867600000003</v>
          </cell>
          <cell r="AJ80">
            <v>0</v>
          </cell>
          <cell r="AK80">
            <v>562.13867600000003</v>
          </cell>
          <cell r="AL80">
            <v>82891.425330717</v>
          </cell>
          <cell r="AM80" t="str">
            <v>Renovación</v>
          </cell>
          <cell r="AP80" t="str">
            <v>Soca</v>
          </cell>
          <cell r="AQ80"/>
          <cell r="AS80" t="str">
            <v>2026-2027</v>
          </cell>
          <cell r="AT80" t="str">
            <v>Manual</v>
          </cell>
          <cell r="AU80" t="str">
            <v>CG06-0894</v>
          </cell>
          <cell r="AV80">
            <v>2</v>
          </cell>
          <cell r="AW80">
            <v>46365</v>
          </cell>
          <cell r="AX80">
            <v>46375</v>
          </cell>
          <cell r="AY80">
            <v>46379</v>
          </cell>
          <cell r="AZ80" t="str">
            <v>02.79</v>
          </cell>
          <cell r="BD80" t="str">
            <v>CG06-0894</v>
          </cell>
          <cell r="BE80">
            <v>4</v>
          </cell>
          <cell r="BF80">
            <v>9.4600000000000009</v>
          </cell>
          <cell r="BG80">
            <v>0.15766666666666668</v>
          </cell>
          <cell r="BL80" t="str">
            <v xml:space="preserve">&lt; 40 </v>
          </cell>
          <cell r="BM80" t="str">
            <v>Soca</v>
          </cell>
          <cell r="BN80" t="str">
            <v>Tercer tercio</v>
          </cell>
          <cell r="BO80">
            <v>45687</v>
          </cell>
          <cell r="BP80">
            <v>13</v>
          </cell>
        </row>
        <row r="81">
          <cell r="A81" t="str">
            <v>22.81</v>
          </cell>
          <cell r="B81" t="str">
            <v>2024-2025</v>
          </cell>
          <cell r="C81" t="str">
            <v>Zona 1</v>
          </cell>
          <cell r="D81" t="str">
            <v>Juan Luis Alonso</v>
          </cell>
          <cell r="E81">
            <v>2</v>
          </cell>
          <cell r="F81" t="str">
            <v>LOS TARROS</v>
          </cell>
          <cell r="G81">
            <v>2.81</v>
          </cell>
          <cell r="H81">
            <v>13.83</v>
          </cell>
          <cell r="I81">
            <v>461.9504</v>
          </cell>
          <cell r="J81">
            <v>130.79320759999999</v>
          </cell>
          <cell r="K81">
            <v>33.402053506869123</v>
          </cell>
          <cell r="L81">
            <v>9.4572095155459142</v>
          </cell>
          <cell r="M81">
            <v>283.13257786983189</v>
          </cell>
          <cell r="N81" t="str">
            <v>2</v>
          </cell>
          <cell r="O81"/>
          <cell r="P81" t="str">
            <v>CG03-138</v>
          </cell>
          <cell r="Q81">
            <v>45376</v>
          </cell>
          <cell r="R81" t="e">
            <v>#REF!</v>
          </cell>
          <cell r="S81">
            <v>150.2097</v>
          </cell>
          <cell r="T81" t="str">
            <v>Franco arenoso y Arena</v>
          </cell>
          <cell r="AC81" t="str">
            <v>Sí</v>
          </cell>
          <cell r="AD81" t="str">
            <v>Ingenio</v>
          </cell>
          <cell r="AE81" t="str">
            <v>Sí</v>
          </cell>
          <cell r="AF81">
            <v>22.95</v>
          </cell>
          <cell r="AG81" t="str">
            <v>No</v>
          </cell>
          <cell r="AH81" t="str">
            <v>Propia</v>
          </cell>
          <cell r="AI81">
            <v>1101.1836960000001</v>
          </cell>
          <cell r="AJ81">
            <v>0</v>
          </cell>
          <cell r="AK81">
            <v>1101.1836960000001</v>
          </cell>
          <cell r="AL81">
            <v>69389.430998879994</v>
          </cell>
          <cell r="AM81" t="str">
            <v>Renovación</v>
          </cell>
          <cell r="AP81" t="str">
            <v>Soca</v>
          </cell>
          <cell r="AQ81"/>
          <cell r="AS81" t="str">
            <v>2026-2027</v>
          </cell>
          <cell r="AT81" t="str">
            <v>Manual</v>
          </cell>
          <cell r="AU81" t="str">
            <v>CG03-138</v>
          </cell>
          <cell r="AV81">
            <v>2</v>
          </cell>
          <cell r="AW81">
            <v>46365</v>
          </cell>
          <cell r="AX81">
            <v>46375</v>
          </cell>
          <cell r="AY81">
            <v>46379</v>
          </cell>
          <cell r="AZ81" t="str">
            <v>02.81</v>
          </cell>
          <cell r="BD81" t="str">
            <v>CG03-138</v>
          </cell>
          <cell r="BE81">
            <v>4</v>
          </cell>
          <cell r="BF81">
            <v>12.170400000000001</v>
          </cell>
          <cell r="BG81">
            <v>0.20284000000000002</v>
          </cell>
          <cell r="BL81" t="str">
            <v xml:space="preserve">&lt; 40 </v>
          </cell>
          <cell r="BM81" t="str">
            <v>Soca</v>
          </cell>
          <cell r="BN81" t="str">
            <v>Tercer tercio</v>
          </cell>
          <cell r="BO81">
            <v>45687</v>
          </cell>
          <cell r="BP81">
            <v>13</v>
          </cell>
        </row>
        <row r="82">
          <cell r="A82" t="str">
            <v>22.82</v>
          </cell>
          <cell r="B82" t="str">
            <v>2024-2025</v>
          </cell>
          <cell r="C82" t="str">
            <v>Zona 1</v>
          </cell>
          <cell r="D82" t="str">
            <v>Juan Luis Alonso</v>
          </cell>
          <cell r="E82">
            <v>2</v>
          </cell>
          <cell r="F82" t="str">
            <v>LOS TARROS</v>
          </cell>
          <cell r="G82">
            <v>2.82</v>
          </cell>
          <cell r="H82">
            <v>11.13</v>
          </cell>
          <cell r="I82">
            <v>1291.2269919999999</v>
          </cell>
          <cell r="J82">
            <v>102.94698339999999</v>
          </cell>
          <cell r="K82">
            <v>116.01320682839172</v>
          </cell>
          <cell r="L82">
            <v>9.2495043486073669</v>
          </cell>
          <cell r="M82">
            <v>79.72802926040444</v>
          </cell>
          <cell r="N82" t="str">
            <v>1</v>
          </cell>
          <cell r="O82"/>
          <cell r="P82" t="str">
            <v>CG09-06020</v>
          </cell>
          <cell r="Q82">
            <v>45303</v>
          </cell>
          <cell r="R82" t="e">
            <v>#REF!</v>
          </cell>
          <cell r="S82">
            <v>147.95435000000001</v>
          </cell>
          <cell r="T82" t="str">
            <v>Franco arenoso y Arena</v>
          </cell>
          <cell r="AC82" t="str">
            <v>Sí</v>
          </cell>
          <cell r="AD82" t="str">
            <v>Ingenio</v>
          </cell>
          <cell r="AE82" t="str">
            <v>Sí</v>
          </cell>
          <cell r="AF82">
            <v>22.95</v>
          </cell>
          <cell r="AG82" t="str">
            <v>No</v>
          </cell>
          <cell r="AH82" t="str">
            <v>Propia</v>
          </cell>
          <cell r="AI82">
            <v>973.39726000000007</v>
          </cell>
          <cell r="AJ82">
            <v>0</v>
          </cell>
          <cell r="AK82">
            <v>973.39726000000007</v>
          </cell>
          <cell r="AL82">
            <v>191042.6503038152</v>
          </cell>
          <cell r="AP82" t="str">
            <v>Renovación</v>
          </cell>
          <cell r="AQ82" t="str">
            <v>CG09-06020</v>
          </cell>
          <cell r="AS82" t="str">
            <v>2023-2024</v>
          </cell>
          <cell r="AT82" t="str">
            <v>Manual</v>
          </cell>
          <cell r="AU82" t="str">
            <v>SP83-2847</v>
          </cell>
          <cell r="AV82">
            <v>1</v>
          </cell>
          <cell r="AW82">
            <v>45282</v>
          </cell>
          <cell r="AX82">
            <v>45280</v>
          </cell>
          <cell r="AY82">
            <v>5</v>
          </cell>
          <cell r="AZ82" t="str">
            <v>02.82</v>
          </cell>
          <cell r="BD82" t="str">
            <v>CG09-06020</v>
          </cell>
          <cell r="BE82">
            <v>4</v>
          </cell>
          <cell r="BF82">
            <v>9.7944000000000013</v>
          </cell>
          <cell r="BG82">
            <v>0.16324000000000002</v>
          </cell>
          <cell r="BL82" t="str">
            <v xml:space="preserve">&lt; 40 </v>
          </cell>
          <cell r="BM82" t="str">
            <v>Soca</v>
          </cell>
          <cell r="BN82" t="str">
            <v>Primer tercio</v>
          </cell>
          <cell r="BO82">
            <v>45715</v>
          </cell>
          <cell r="BP82">
            <v>17</v>
          </cell>
        </row>
        <row r="83">
          <cell r="A83" t="str">
            <v>22.83</v>
          </cell>
          <cell r="B83" t="str">
            <v>2024-2025</v>
          </cell>
          <cell r="C83" t="str">
            <v>Zona 1</v>
          </cell>
          <cell r="D83" t="str">
            <v>Juan Luis Alonso</v>
          </cell>
          <cell r="E83">
            <v>2</v>
          </cell>
          <cell r="F83" t="str">
            <v>LOS TARROS</v>
          </cell>
          <cell r="G83">
            <v>2.83</v>
          </cell>
          <cell r="H83">
            <v>15.66</v>
          </cell>
          <cell r="I83">
            <v>886.14602400000001</v>
          </cell>
          <cell r="J83">
            <v>188.51156959999997</v>
          </cell>
          <cell r="K83">
            <v>56.586591570881225</v>
          </cell>
          <cell r="L83">
            <v>12.03777583652618</v>
          </cell>
          <cell r="M83">
            <v>212.73194766374075</v>
          </cell>
          <cell r="N83" t="str">
            <v>5</v>
          </cell>
          <cell r="O83" t="str">
            <v>130</v>
          </cell>
          <cell r="P83" t="str">
            <v>CG09-133119</v>
          </cell>
          <cell r="Q83">
            <v>45275</v>
          </cell>
          <cell r="R83" t="e">
            <v>#REF!</v>
          </cell>
          <cell r="S83">
            <v>123.1276</v>
          </cell>
          <cell r="T83" t="str">
            <v>Franco arenoso y Arena</v>
          </cell>
          <cell r="AC83" t="str">
            <v>Sí</v>
          </cell>
          <cell r="AD83" t="str">
            <v>Ingenio</v>
          </cell>
          <cell r="AE83" t="str">
            <v>Sí</v>
          </cell>
          <cell r="AF83">
            <v>22.95</v>
          </cell>
          <cell r="AG83" t="str">
            <v>No</v>
          </cell>
          <cell r="AH83" t="str">
            <v>Propia</v>
          </cell>
          <cell r="AI83">
            <v>1695.58852</v>
          </cell>
          <cell r="AJ83">
            <v>0</v>
          </cell>
          <cell r="AK83">
            <v>1695.58852</v>
          </cell>
          <cell r="AL83">
            <v>109109.0331846624</v>
          </cell>
          <cell r="AQ83"/>
          <cell r="AS83" t="str">
            <v>2024-2025</v>
          </cell>
          <cell r="AT83" t="str">
            <v>Manual</v>
          </cell>
          <cell r="AU83" t="str">
            <v>SP80-1842</v>
          </cell>
          <cell r="AV83">
            <v>1</v>
          </cell>
          <cell r="AW83">
            <v>45651</v>
          </cell>
          <cell r="AX83">
            <v>45661</v>
          </cell>
          <cell r="AY83">
            <v>45658</v>
          </cell>
          <cell r="AZ83" t="str">
            <v>02.83</v>
          </cell>
          <cell r="BD83">
            <v>0</v>
          </cell>
          <cell r="BE83">
            <v>4</v>
          </cell>
          <cell r="BF83">
            <v>62.64</v>
          </cell>
          <cell r="BG83">
            <v>1.044</v>
          </cell>
          <cell r="BL83" t="str">
            <v xml:space="preserve">&lt; 40 </v>
          </cell>
          <cell r="BM83" t="str">
            <v>Soca</v>
          </cell>
          <cell r="BN83" t="str">
            <v>Primer tercio</v>
          </cell>
          <cell r="BO83">
            <v>45624</v>
          </cell>
          <cell r="BP83">
            <v>4</v>
          </cell>
        </row>
        <row r="84">
          <cell r="A84" t="str">
            <v>22.84</v>
          </cell>
          <cell r="B84" t="str">
            <v>2024-2025</v>
          </cell>
          <cell r="C84" t="str">
            <v>Zona 1</v>
          </cell>
          <cell r="D84" t="str">
            <v>Juan Luis Alonso</v>
          </cell>
          <cell r="E84">
            <v>2</v>
          </cell>
          <cell r="F84" t="str">
            <v>LOS TARROS</v>
          </cell>
          <cell r="G84">
            <v>2.84</v>
          </cell>
          <cell r="H84">
            <v>15.95</v>
          </cell>
          <cell r="I84">
            <v>1526.9123160000001</v>
          </cell>
          <cell r="J84">
            <v>174.20508660000002</v>
          </cell>
          <cell r="K84">
            <v>95.731179686520392</v>
          </cell>
          <cell r="L84">
            <v>10.921949003134797</v>
          </cell>
          <cell r="M84">
            <v>114.08977763461827</v>
          </cell>
          <cell r="N84" t="str">
            <v>3</v>
          </cell>
          <cell r="O84" t="str">
            <v>87</v>
          </cell>
          <cell r="P84" t="str">
            <v>CG03-138</v>
          </cell>
          <cell r="Q84">
            <v>45263</v>
          </cell>
          <cell r="R84" t="e">
            <v>#REF!</v>
          </cell>
          <cell r="S84">
            <v>123.87345000000001</v>
          </cell>
          <cell r="T84" t="str">
            <v>Franco arenoso y Arena</v>
          </cell>
          <cell r="AC84" t="str">
            <v>Sí</v>
          </cell>
          <cell r="AD84" t="str">
            <v>Ingenio</v>
          </cell>
          <cell r="AE84" t="str">
            <v>Sí</v>
          </cell>
          <cell r="AF84">
            <v>22.95</v>
          </cell>
          <cell r="AG84" t="str">
            <v>No</v>
          </cell>
          <cell r="AH84" t="str">
            <v>Propia</v>
          </cell>
          <cell r="AI84">
            <v>1591.9712199999999</v>
          </cell>
          <cell r="AJ84">
            <v>0</v>
          </cell>
          <cell r="AK84">
            <v>1591.9712199999999</v>
          </cell>
          <cell r="AL84">
            <v>189143.89643041021</v>
          </cell>
          <cell r="AP84" t="str">
            <v>Soca</v>
          </cell>
          <cell r="AQ84"/>
          <cell r="AS84" t="str">
            <v>2025-2026</v>
          </cell>
          <cell r="AT84" t="str">
            <v>Manual</v>
          </cell>
          <cell r="AU84" t="str">
            <v>CG03-138</v>
          </cell>
          <cell r="AV84">
            <v>3</v>
          </cell>
          <cell r="AW84">
            <v>46001</v>
          </cell>
          <cell r="AX84">
            <v>46011</v>
          </cell>
          <cell r="AY84">
            <v>46008</v>
          </cell>
          <cell r="AZ84" t="str">
            <v>02.84</v>
          </cell>
          <cell r="BD84" t="str">
            <v>CG03-138</v>
          </cell>
          <cell r="BE84">
            <v>4</v>
          </cell>
          <cell r="BF84">
            <v>14.036</v>
          </cell>
          <cell r="BG84">
            <v>0.23393333333333333</v>
          </cell>
          <cell r="BL84" t="str">
            <v xml:space="preserve">&lt; 40 </v>
          </cell>
          <cell r="BM84" t="str">
            <v>Renovación</v>
          </cell>
          <cell r="BN84" t="str">
            <v>Segundo tercio</v>
          </cell>
          <cell r="BO84">
            <v>45659</v>
          </cell>
          <cell r="BP84">
            <v>9</v>
          </cell>
        </row>
        <row r="85">
          <cell r="A85" t="str">
            <v>22.85</v>
          </cell>
          <cell r="B85" t="str">
            <v>2024-2025</v>
          </cell>
          <cell r="C85" t="str">
            <v>Zona 1</v>
          </cell>
          <cell r="D85" t="str">
            <v>Juan Luis Alonso</v>
          </cell>
          <cell r="E85">
            <v>2</v>
          </cell>
          <cell r="F85" t="str">
            <v>LOS TARROS</v>
          </cell>
          <cell r="G85">
            <v>2.85</v>
          </cell>
          <cell r="H85">
            <v>5.81</v>
          </cell>
          <cell r="I85">
            <v>2008.1543799999999</v>
          </cell>
          <cell r="J85">
            <v>74.863592400000002</v>
          </cell>
          <cell r="K85">
            <v>345.63758691910499</v>
          </cell>
          <cell r="L85">
            <v>12.885299896729778</v>
          </cell>
          <cell r="M85">
            <v>37.27979937478711</v>
          </cell>
          <cell r="N85" t="str">
            <v>5</v>
          </cell>
          <cell r="O85" t="str">
            <v>100</v>
          </cell>
          <cell r="P85" t="str">
            <v>SP80-1842</v>
          </cell>
          <cell r="Q85">
            <v>45338</v>
          </cell>
          <cell r="R85" t="e">
            <v>#REF!</v>
          </cell>
          <cell r="S85">
            <v>133.3974</v>
          </cell>
          <cell r="T85" t="str">
            <v>Franco arenoso y Arena</v>
          </cell>
          <cell r="AC85" t="str">
            <v>Sí</v>
          </cell>
          <cell r="AD85" t="str">
            <v>Ingenio</v>
          </cell>
          <cell r="AE85" t="str">
            <v>Sí</v>
          </cell>
          <cell r="AF85">
            <v>22.95</v>
          </cell>
          <cell r="AG85" t="str">
            <v>No</v>
          </cell>
          <cell r="AH85" t="str">
            <v>Propia</v>
          </cell>
          <cell r="AI85">
            <v>686.74513200000001</v>
          </cell>
          <cell r="AJ85">
            <v>0</v>
          </cell>
          <cell r="AK85">
            <v>686.74513200000001</v>
          </cell>
          <cell r="AL85">
            <v>267882.57309061202</v>
          </cell>
          <cell r="AQ85"/>
          <cell r="AS85" t="str">
            <v>2024-2025</v>
          </cell>
          <cell r="AT85" t="str">
            <v>Manual</v>
          </cell>
          <cell r="AU85" t="str">
            <v>CG00-082</v>
          </cell>
          <cell r="AV85">
            <v>1</v>
          </cell>
          <cell r="AW85">
            <v>45651</v>
          </cell>
          <cell r="AX85">
            <v>45661</v>
          </cell>
          <cell r="AY85">
            <v>45658</v>
          </cell>
          <cell r="AZ85" t="str">
            <v>02.85</v>
          </cell>
          <cell r="BD85">
            <v>0</v>
          </cell>
          <cell r="BE85">
            <v>4</v>
          </cell>
          <cell r="BF85">
            <v>23.24</v>
          </cell>
          <cell r="BG85">
            <v>0.38733333333333331</v>
          </cell>
          <cell r="BL85" t="str">
            <v xml:space="preserve">&lt; 40 </v>
          </cell>
          <cell r="BM85" t="str">
            <v>Soca</v>
          </cell>
          <cell r="BN85" t="str">
            <v>Primer tercio</v>
          </cell>
          <cell r="BO85">
            <v>45659</v>
          </cell>
          <cell r="BP85">
            <v>9</v>
          </cell>
        </row>
        <row r="86">
          <cell r="A86" t="str">
            <v>22.86</v>
          </cell>
          <cell r="B86" t="str">
            <v>2024-2025</v>
          </cell>
          <cell r="C86" t="str">
            <v>Zona 1</v>
          </cell>
          <cell r="D86" t="str">
            <v>Juan Luis Alonso</v>
          </cell>
          <cell r="E86">
            <v>2</v>
          </cell>
          <cell r="F86" t="str">
            <v>LOS TARROS</v>
          </cell>
          <cell r="G86">
            <v>2.86</v>
          </cell>
          <cell r="H86">
            <v>7.32</v>
          </cell>
          <cell r="I86">
            <v>558.33971999999994</v>
          </cell>
          <cell r="J86">
            <v>65.181489400000004</v>
          </cell>
          <cell r="K86">
            <v>76.275918032786876</v>
          </cell>
          <cell r="L86">
            <v>8.904575054644809</v>
          </cell>
          <cell r="M86">
            <v>116.74163070468998</v>
          </cell>
          <cell r="N86" t="str">
            <v>3</v>
          </cell>
          <cell r="O86" t="str">
            <v>87</v>
          </cell>
          <cell r="P86" t="str">
            <v>CG09-05327</v>
          </cell>
          <cell r="Q86">
            <v>45272</v>
          </cell>
          <cell r="R86" t="e">
            <v>#REF!</v>
          </cell>
          <cell r="S86">
            <v>133.84385</v>
          </cell>
          <cell r="T86" t="str">
            <v>Franco arenoso y Arena</v>
          </cell>
          <cell r="AC86" t="str">
            <v>Sí</v>
          </cell>
          <cell r="AD86" t="str">
            <v>Ingenio</v>
          </cell>
          <cell r="AE86" t="str">
            <v>Sí</v>
          </cell>
          <cell r="AF86">
            <v>22.95</v>
          </cell>
          <cell r="AG86" t="str">
            <v>No</v>
          </cell>
          <cell r="AH86" t="str">
            <v>Propia</v>
          </cell>
          <cell r="AI86">
            <v>544.75463200000002</v>
          </cell>
          <cell r="AJ86">
            <v>0</v>
          </cell>
          <cell r="AK86">
            <v>544.75463200000002</v>
          </cell>
          <cell r="AL86">
            <v>74730.337732721993</v>
          </cell>
          <cell r="AP86" t="str">
            <v>Soca</v>
          </cell>
          <cell r="AQ86"/>
          <cell r="AS86" t="str">
            <v>2025-2026</v>
          </cell>
          <cell r="AT86" t="str">
            <v>Manual</v>
          </cell>
          <cell r="AU86" t="str">
            <v>CG09-05327</v>
          </cell>
          <cell r="AV86">
            <v>3</v>
          </cell>
          <cell r="AW86">
            <v>46001</v>
          </cell>
          <cell r="AX86">
            <v>46011</v>
          </cell>
          <cell r="AY86">
            <v>46008</v>
          </cell>
          <cell r="AZ86" t="str">
            <v>02.86</v>
          </cell>
          <cell r="BD86" t="str">
            <v>CG09-05327</v>
          </cell>
          <cell r="BE86">
            <v>4</v>
          </cell>
          <cell r="BF86">
            <v>6.4416000000000002</v>
          </cell>
          <cell r="BG86">
            <v>0.10736</v>
          </cell>
          <cell r="BL86" t="str">
            <v xml:space="preserve">&lt; 40 </v>
          </cell>
          <cell r="BM86" t="str">
            <v>Renovación</v>
          </cell>
          <cell r="BN86" t="str">
            <v>Segundo tercio</v>
          </cell>
          <cell r="BO86">
            <v>45666</v>
          </cell>
          <cell r="BP86">
            <v>10</v>
          </cell>
        </row>
        <row r="87">
          <cell r="A87" t="str">
            <v>22.87</v>
          </cell>
          <cell r="B87" t="str">
            <v>2024-2025</v>
          </cell>
          <cell r="C87" t="str">
            <v>Zona 1</v>
          </cell>
          <cell r="D87" t="str">
            <v>Juan Luis Alonso</v>
          </cell>
          <cell r="E87">
            <v>2</v>
          </cell>
          <cell r="F87" t="str">
            <v>LOS TARROS</v>
          </cell>
          <cell r="G87">
            <v>2.87</v>
          </cell>
          <cell r="H87">
            <v>7.53</v>
          </cell>
          <cell r="I87">
            <v>579.34368800000004</v>
          </cell>
          <cell r="J87">
            <v>83.324965800000001</v>
          </cell>
          <cell r="K87">
            <v>76.938072775564407</v>
          </cell>
          <cell r="L87">
            <v>11.06573250996016</v>
          </cell>
          <cell r="M87">
            <v>143.82648421984706</v>
          </cell>
          <cell r="N87" t="str">
            <v>4</v>
          </cell>
          <cell r="O87" t="str">
            <v>29</v>
          </cell>
          <cell r="P87" t="str">
            <v>SP80-1842</v>
          </cell>
          <cell r="Q87">
            <v>45339</v>
          </cell>
          <cell r="R87" t="e">
            <v>#REF!</v>
          </cell>
          <cell r="S87">
            <v>141.52455</v>
          </cell>
          <cell r="T87" t="str">
            <v>Franco arenoso y Arena</v>
          </cell>
          <cell r="AC87" t="str">
            <v>Sí</v>
          </cell>
          <cell r="AD87" t="str">
            <v>Ingenio</v>
          </cell>
          <cell r="AE87" t="str">
            <v>Sí</v>
          </cell>
          <cell r="AF87">
            <v>22.95</v>
          </cell>
          <cell r="AG87" t="str">
            <v>No</v>
          </cell>
          <cell r="AH87" t="str">
            <v>Propia</v>
          </cell>
          <cell r="AI87">
            <v>756.711592</v>
          </cell>
          <cell r="AJ87">
            <v>0</v>
          </cell>
          <cell r="AK87">
            <v>756.711592</v>
          </cell>
          <cell r="AL87">
            <v>81991.354739540402</v>
          </cell>
          <cell r="AP87" t="str">
            <v>Soca</v>
          </cell>
          <cell r="AQ87"/>
          <cell r="AS87" t="str">
            <v>2024-2025</v>
          </cell>
          <cell r="AT87" t="str">
            <v>Manual</v>
          </cell>
          <cell r="AU87" t="str">
            <v>SP80-1842</v>
          </cell>
          <cell r="AV87">
            <v>4</v>
          </cell>
          <cell r="AW87">
            <v>45651</v>
          </cell>
          <cell r="AX87">
            <v>45661</v>
          </cell>
          <cell r="AY87">
            <v>45658</v>
          </cell>
          <cell r="AZ87" t="str">
            <v>02.87</v>
          </cell>
          <cell r="BD87" t="str">
            <v>SP80-1842</v>
          </cell>
          <cell r="BE87">
            <v>4</v>
          </cell>
          <cell r="BF87">
            <v>30.12</v>
          </cell>
          <cell r="BG87">
            <v>0.502</v>
          </cell>
          <cell r="BL87" t="str">
            <v xml:space="preserve">&lt; 40 </v>
          </cell>
          <cell r="BM87" t="str">
            <v>Soca</v>
          </cell>
          <cell r="BN87" t="str">
            <v>Primer tercio</v>
          </cell>
          <cell r="BO87">
            <v>45617</v>
          </cell>
          <cell r="BP87">
            <v>3</v>
          </cell>
        </row>
        <row r="88">
          <cell r="A88" t="str">
            <v>22.88</v>
          </cell>
          <cell r="B88" t="str">
            <v>2024-2025</v>
          </cell>
          <cell r="C88" t="str">
            <v>Zona 1</v>
          </cell>
          <cell r="D88" t="str">
            <v>Juan Luis Alonso</v>
          </cell>
          <cell r="E88">
            <v>2</v>
          </cell>
          <cell r="F88" t="str">
            <v>LOS TARROS</v>
          </cell>
          <cell r="G88">
            <v>2.88</v>
          </cell>
          <cell r="H88">
            <v>11.57</v>
          </cell>
          <cell r="I88">
            <v>699.42723999999998</v>
          </cell>
          <cell r="J88">
            <v>108.51114339999999</v>
          </cell>
          <cell r="K88">
            <v>60.451792566983578</v>
          </cell>
          <cell r="L88">
            <v>9.378664079515989</v>
          </cell>
          <cell r="M88">
            <v>155.14286146476078</v>
          </cell>
          <cell r="N88" t="str">
            <v>2</v>
          </cell>
          <cell r="O88" t="str">
            <v>29</v>
          </cell>
          <cell r="P88" t="str">
            <v>CGMEX10-26315</v>
          </cell>
          <cell r="Q88">
            <v>45264</v>
          </cell>
          <cell r="R88" t="e">
            <v>#REF!</v>
          </cell>
          <cell r="S88">
            <v>126.2358</v>
          </cell>
          <cell r="T88" t="str">
            <v>Franco arenoso y Arena</v>
          </cell>
          <cell r="AC88" t="str">
            <v>Sí</v>
          </cell>
          <cell r="AD88" t="str">
            <v>Ingenio</v>
          </cell>
          <cell r="AE88" t="str">
            <v>Sí</v>
          </cell>
          <cell r="AF88">
            <v>22.95</v>
          </cell>
          <cell r="AG88" t="str">
            <v>No</v>
          </cell>
          <cell r="AH88" t="str">
            <v>Propia</v>
          </cell>
          <cell r="AI88">
            <v>904.15171199999997</v>
          </cell>
          <cell r="AJ88">
            <v>0</v>
          </cell>
          <cell r="AK88">
            <v>904.15171199999997</v>
          </cell>
          <cell r="AL88">
            <v>88292.757183191992</v>
          </cell>
          <cell r="AM88" t="str">
            <v>Renovación</v>
          </cell>
          <cell r="AP88" t="str">
            <v>Soca</v>
          </cell>
          <cell r="AQ88"/>
          <cell r="AS88" t="str">
            <v>2026-2027</v>
          </cell>
          <cell r="AT88" t="str">
            <v>Manual</v>
          </cell>
          <cell r="AU88" t="str">
            <v>CGMEX10-26315</v>
          </cell>
          <cell r="AV88">
            <v>2</v>
          </cell>
          <cell r="AW88">
            <v>46365</v>
          </cell>
          <cell r="AX88">
            <v>46375</v>
          </cell>
          <cell r="AY88">
            <v>46379</v>
          </cell>
          <cell r="AZ88" t="str">
            <v>02.88</v>
          </cell>
          <cell r="BD88" t="str">
            <v>CGMEX10-26315</v>
          </cell>
          <cell r="BE88">
            <v>4</v>
          </cell>
          <cell r="BF88">
            <v>10.1816</v>
          </cell>
          <cell r="BG88">
            <v>0.16969333333333333</v>
          </cell>
          <cell r="BL88" t="str">
            <v xml:space="preserve">&lt; 40 </v>
          </cell>
          <cell r="BM88" t="str">
            <v>Soca</v>
          </cell>
          <cell r="BN88" t="str">
            <v>Segundo tercio</v>
          </cell>
          <cell r="BO88">
            <v>45631</v>
          </cell>
          <cell r="BP88">
            <v>5</v>
          </cell>
        </row>
        <row r="89">
          <cell r="A89" t="str">
            <v>22.89</v>
          </cell>
          <cell r="B89" t="str">
            <v>2024-2025</v>
          </cell>
          <cell r="C89" t="str">
            <v>Zona 1</v>
          </cell>
          <cell r="D89" t="str">
            <v>Juan Luis Alonso</v>
          </cell>
          <cell r="E89">
            <v>2</v>
          </cell>
          <cell r="F89" t="str">
            <v>LOS TARROS</v>
          </cell>
          <cell r="G89">
            <v>2.89</v>
          </cell>
          <cell r="H89">
            <v>8.59</v>
          </cell>
          <cell r="I89">
            <v>1540.8651280000001</v>
          </cell>
          <cell r="J89">
            <v>90.465421599999999</v>
          </cell>
          <cell r="K89">
            <v>179.37894388824216</v>
          </cell>
          <cell r="L89">
            <v>10.531480977881257</v>
          </cell>
          <cell r="M89">
            <v>58.710798210756828</v>
          </cell>
          <cell r="N89" t="str">
            <v>2</v>
          </cell>
          <cell r="O89" t="str">
            <v>100</v>
          </cell>
          <cell r="P89" t="str">
            <v>CG09-133119</v>
          </cell>
          <cell r="Q89">
            <v>45345</v>
          </cell>
          <cell r="R89" t="e">
            <v>#REF!</v>
          </cell>
          <cell r="S89">
            <v>140.43475000000001</v>
          </cell>
          <cell r="T89" t="str">
            <v>Franco arenoso y Arena</v>
          </cell>
          <cell r="AC89" t="str">
            <v>Sí</v>
          </cell>
          <cell r="AD89" t="str">
            <v>Ingenio</v>
          </cell>
          <cell r="AE89" t="str">
            <v>Sí</v>
          </cell>
          <cell r="AF89">
            <v>22.95</v>
          </cell>
          <cell r="AG89" t="str">
            <v>No</v>
          </cell>
          <cell r="AH89" t="str">
            <v>Propia</v>
          </cell>
          <cell r="AI89">
            <v>694.13521600000013</v>
          </cell>
          <cell r="AJ89">
            <v>0</v>
          </cell>
          <cell r="AK89">
            <v>694.13521600000013</v>
          </cell>
          <cell r="AL89">
            <v>216391.00903439804</v>
          </cell>
          <cell r="AM89" t="str">
            <v>Renovación</v>
          </cell>
          <cell r="AP89" t="str">
            <v>Soca</v>
          </cell>
          <cell r="AQ89"/>
          <cell r="AS89" t="str">
            <v>2026-2027</v>
          </cell>
          <cell r="AT89" t="str">
            <v>Manual</v>
          </cell>
          <cell r="AU89" t="str">
            <v>CG09-133119</v>
          </cell>
          <cell r="AV89">
            <v>2</v>
          </cell>
          <cell r="AW89">
            <v>46365</v>
          </cell>
          <cell r="AX89">
            <v>46375</v>
          </cell>
          <cell r="AY89">
            <v>46379</v>
          </cell>
          <cell r="AZ89" t="str">
            <v>02.89</v>
          </cell>
          <cell r="BD89" t="str">
            <v>CG09-133119</v>
          </cell>
          <cell r="BE89">
            <v>4</v>
          </cell>
          <cell r="BF89">
            <v>7.5591999999999997</v>
          </cell>
          <cell r="BG89">
            <v>0.12598666666666666</v>
          </cell>
          <cell r="BL89" t="str">
            <v xml:space="preserve">&lt; 40 </v>
          </cell>
          <cell r="BM89" t="str">
            <v>Soca</v>
          </cell>
          <cell r="BN89" t="str">
            <v>Segundo tercio</v>
          </cell>
          <cell r="BO89">
            <v>45631</v>
          </cell>
          <cell r="BP89">
            <v>5</v>
          </cell>
        </row>
        <row r="90">
          <cell r="A90" t="str">
            <v>22.9</v>
          </cell>
          <cell r="B90" t="str">
            <v>2024-2025</v>
          </cell>
          <cell r="C90" t="str">
            <v>Zona 1</v>
          </cell>
          <cell r="D90" t="str">
            <v>Juan Luis Alonso</v>
          </cell>
          <cell r="E90">
            <v>2</v>
          </cell>
          <cell r="F90" t="str">
            <v>LOS TARROS</v>
          </cell>
          <cell r="G90">
            <v>2.9</v>
          </cell>
          <cell r="H90">
            <v>9.15</v>
          </cell>
          <cell r="I90">
            <v>915.3528960000001</v>
          </cell>
          <cell r="J90">
            <v>94.948995600000003</v>
          </cell>
          <cell r="K90">
            <v>100.03856786885247</v>
          </cell>
          <cell r="L90">
            <v>10.376939409836066</v>
          </cell>
          <cell r="M90">
            <v>103.72938788408005</v>
          </cell>
          <cell r="N90" t="str">
            <v>2</v>
          </cell>
          <cell r="O90"/>
          <cell r="P90" t="str">
            <v>CG03-138</v>
          </cell>
          <cell r="Q90">
            <v>45347</v>
          </cell>
          <cell r="R90" t="e">
            <v>#REF!</v>
          </cell>
          <cell r="S90">
            <v>143.6294</v>
          </cell>
          <cell r="AC90" t="str">
            <v>Sí</v>
          </cell>
          <cell r="AD90" t="str">
            <v>Ingenio</v>
          </cell>
          <cell r="AE90" t="str">
            <v>Sí</v>
          </cell>
          <cell r="AI90">
            <v>790.44146000000012</v>
          </cell>
          <cell r="AJ90">
            <v>0</v>
          </cell>
          <cell r="AK90">
            <v>790.44146000000012</v>
          </cell>
          <cell r="AL90">
            <v>131471.58724074243</v>
          </cell>
          <cell r="AM90" t="str">
            <v>Renovación</v>
          </cell>
          <cell r="AP90" t="str">
            <v>Soca</v>
          </cell>
          <cell r="AQ90"/>
          <cell r="AS90" t="str">
            <v>2026-2027</v>
          </cell>
          <cell r="AT90" t="str">
            <v>Manual</v>
          </cell>
          <cell r="AU90" t="str">
            <v>CG03-138</v>
          </cell>
          <cell r="AV90">
            <v>2</v>
          </cell>
          <cell r="AW90">
            <v>46365</v>
          </cell>
          <cell r="AX90">
            <v>46375</v>
          </cell>
          <cell r="AY90">
            <v>46379</v>
          </cell>
          <cell r="AZ90" t="str">
            <v>02.90</v>
          </cell>
          <cell r="BD90" t="str">
            <v>CG03-138</v>
          </cell>
          <cell r="BE90">
            <v>4</v>
          </cell>
          <cell r="BF90">
            <v>8.0519999999999996</v>
          </cell>
          <cell r="BG90">
            <v>0.13419999999999999</v>
          </cell>
          <cell r="BL90" t="str">
            <v xml:space="preserve">&lt; 40 </v>
          </cell>
          <cell r="BM90" t="str">
            <v>Soca</v>
          </cell>
          <cell r="BN90" t="str">
            <v>Tercer tercio</v>
          </cell>
          <cell r="BO90">
            <v>45631</v>
          </cell>
          <cell r="BP90">
            <v>5</v>
          </cell>
        </row>
        <row r="91">
          <cell r="A91" t="str">
            <v>22.91</v>
          </cell>
          <cell r="B91" t="str">
            <v>2024-2025</v>
          </cell>
          <cell r="C91" t="str">
            <v>Zona 1</v>
          </cell>
          <cell r="D91" t="str">
            <v>Juan Luis Alonso</v>
          </cell>
          <cell r="E91">
            <v>2</v>
          </cell>
          <cell r="F91" t="str">
            <v>LOS TARROS</v>
          </cell>
          <cell r="G91">
            <v>2.91</v>
          </cell>
          <cell r="H91">
            <v>6.47</v>
          </cell>
          <cell r="I91">
            <v>899.18012399999998</v>
          </cell>
          <cell r="J91">
            <v>80.171306999999999</v>
          </cell>
          <cell r="K91">
            <v>138.97683523956724</v>
          </cell>
          <cell r="L91">
            <v>12.391237557959816</v>
          </cell>
          <cell r="M91">
            <v>89.160452794884065</v>
          </cell>
          <cell r="N91" t="str">
            <v>2</v>
          </cell>
          <cell r="O91"/>
          <cell r="P91" t="str">
            <v>CG09-05327</v>
          </cell>
          <cell r="Q91">
            <v>45368</v>
          </cell>
          <cell r="R91" t="e">
            <v>#REF!</v>
          </cell>
          <cell r="S91">
            <v>141.38665</v>
          </cell>
          <cell r="AC91" t="str">
            <v>Sí</v>
          </cell>
          <cell r="AD91" t="str">
            <v>Ingenio</v>
          </cell>
          <cell r="AE91" t="str">
            <v>Sí</v>
          </cell>
          <cell r="AI91">
            <v>671.21304799999996</v>
          </cell>
          <cell r="AJ91">
            <v>0</v>
          </cell>
          <cell r="AK91">
            <v>671.21304799999996</v>
          </cell>
          <cell r="AL91">
            <v>127132.0654789446</v>
          </cell>
          <cell r="AM91" t="str">
            <v>Renovación</v>
          </cell>
          <cell r="AP91" t="str">
            <v>Soca</v>
          </cell>
          <cell r="AQ91"/>
          <cell r="AS91" t="str">
            <v>2026-2027</v>
          </cell>
          <cell r="AT91" t="str">
            <v>Manual</v>
          </cell>
          <cell r="AU91" t="str">
            <v>CG09-05327</v>
          </cell>
          <cell r="AV91">
            <v>2</v>
          </cell>
          <cell r="AW91">
            <v>46372</v>
          </cell>
          <cell r="AX91">
            <v>46382</v>
          </cell>
          <cell r="AY91">
            <v>46386</v>
          </cell>
          <cell r="AZ91" t="str">
            <v>02.91</v>
          </cell>
          <cell r="BD91" t="str">
            <v>CG09-05327</v>
          </cell>
          <cell r="BE91">
            <v>4</v>
          </cell>
          <cell r="BF91">
            <v>5.6936</v>
          </cell>
          <cell r="BG91">
            <v>9.489333333333333E-2</v>
          </cell>
          <cell r="BL91" t="str">
            <v xml:space="preserve">&lt; 40 </v>
          </cell>
          <cell r="BM91" t="str">
            <v>Soca</v>
          </cell>
          <cell r="BN91" t="str">
            <v>Tercer tercio</v>
          </cell>
          <cell r="BO91">
            <v>45631</v>
          </cell>
          <cell r="BP91">
            <v>5</v>
          </cell>
        </row>
        <row r="92">
          <cell r="A92" t="str">
            <v>22.92</v>
          </cell>
          <cell r="B92" t="str">
            <v>2024-2025</v>
          </cell>
          <cell r="C92" t="str">
            <v>Zona 1</v>
          </cell>
          <cell r="D92" t="str">
            <v>Juan Luis Alonso</v>
          </cell>
          <cell r="E92">
            <v>2</v>
          </cell>
          <cell r="F92" t="str">
            <v>LOS TARROS</v>
          </cell>
          <cell r="G92">
            <v>2.92</v>
          </cell>
          <cell r="H92">
            <v>9.31</v>
          </cell>
          <cell r="I92">
            <v>752.45530400000007</v>
          </cell>
          <cell r="J92">
            <v>91.984235800000008</v>
          </cell>
          <cell r="K92">
            <v>80.822266809881853</v>
          </cell>
          <cell r="L92">
            <v>9.8801542212674551</v>
          </cell>
          <cell r="M92">
            <v>122.24544808311963</v>
          </cell>
          <cell r="N92" t="str">
            <v>2</v>
          </cell>
          <cell r="O92"/>
          <cell r="P92" t="str">
            <v>CG09-133119</v>
          </cell>
          <cell r="Q92">
            <v>45368</v>
          </cell>
          <cell r="R92" t="e">
            <v>#REF!</v>
          </cell>
          <cell r="S92">
            <v>143.71404999999999</v>
          </cell>
          <cell r="AC92" t="str">
            <v>Sí</v>
          </cell>
          <cell r="AD92" t="str">
            <v>Ingenio</v>
          </cell>
          <cell r="AE92" t="str">
            <v>Sí</v>
          </cell>
          <cell r="AI92">
            <v>767.56943200000012</v>
          </cell>
          <cell r="AJ92">
            <v>0</v>
          </cell>
          <cell r="AK92">
            <v>767.56943200000012</v>
          </cell>
          <cell r="AL92">
            <v>108138.39918182119</v>
          </cell>
          <cell r="AM92" t="str">
            <v>Renovación</v>
          </cell>
          <cell r="AP92" t="str">
            <v>Soca</v>
          </cell>
          <cell r="AQ92"/>
          <cell r="AS92" t="str">
            <v>2026-2027</v>
          </cell>
          <cell r="AT92" t="str">
            <v>Manual</v>
          </cell>
          <cell r="AU92" t="str">
            <v>CG09-133119</v>
          </cell>
          <cell r="AV92">
            <v>2</v>
          </cell>
          <cell r="AW92">
            <v>46372</v>
          </cell>
          <cell r="AX92">
            <v>46382</v>
          </cell>
          <cell r="AY92">
            <v>46386</v>
          </cell>
          <cell r="AZ92" t="str">
            <v>02.92</v>
          </cell>
          <cell r="BD92" t="str">
            <v>CG09-133119</v>
          </cell>
          <cell r="BE92">
            <v>4</v>
          </cell>
          <cell r="BF92">
            <v>8.1928000000000001</v>
          </cell>
          <cell r="BG92">
            <v>0.13654666666666668</v>
          </cell>
          <cell r="BL92" t="str">
            <v xml:space="preserve">&lt; 40 </v>
          </cell>
          <cell r="BM92" t="str">
            <v>Soca</v>
          </cell>
          <cell r="BN92" t="str">
            <v>Tercer tercio</v>
          </cell>
          <cell r="BO92">
            <v>45631</v>
          </cell>
          <cell r="BP92">
            <v>5</v>
          </cell>
        </row>
        <row r="93">
          <cell r="A93" t="str">
            <v>22.93</v>
          </cell>
          <cell r="B93" t="str">
            <v>2024-2025</v>
          </cell>
          <cell r="C93" t="str">
            <v>Zona 1</v>
          </cell>
          <cell r="D93" t="str">
            <v>Juan Luis Alonso</v>
          </cell>
          <cell r="E93">
            <v>2</v>
          </cell>
          <cell r="F93" t="str">
            <v>LOS TARROS</v>
          </cell>
          <cell r="G93">
            <v>2.93</v>
          </cell>
          <cell r="H93">
            <v>7.410000000000001</v>
          </cell>
          <cell r="I93">
            <v>1046.193272</v>
          </cell>
          <cell r="J93">
            <v>64.811244599999995</v>
          </cell>
          <cell r="K93">
            <v>141.18667638326585</v>
          </cell>
          <cell r="L93">
            <v>8.7464567611336008</v>
          </cell>
          <cell r="M93">
            <v>61.949590323880422</v>
          </cell>
          <cell r="N93" t="str">
            <v>2</v>
          </cell>
          <cell r="O93"/>
          <cell r="P93" t="str">
            <v>CG09-06020</v>
          </cell>
          <cell r="Q93">
            <v>45369</v>
          </cell>
          <cell r="R93" t="e">
            <v>#REF!</v>
          </cell>
          <cell r="S93">
            <v>161.02940000000001</v>
          </cell>
          <cell r="AC93" t="str">
            <v>Sí</v>
          </cell>
          <cell r="AD93" t="str">
            <v>Ingenio</v>
          </cell>
          <cell r="AE93" t="str">
            <v>Sí</v>
          </cell>
          <cell r="AI93">
            <v>548.05770799999993</v>
          </cell>
          <cell r="AJ93">
            <v>0</v>
          </cell>
          <cell r="AK93">
            <v>548.05770799999993</v>
          </cell>
          <cell r="AL93">
            <v>168467.8748741968</v>
          </cell>
          <cell r="AM93" t="str">
            <v>Renovación</v>
          </cell>
          <cell r="AP93" t="str">
            <v>Soca</v>
          </cell>
          <cell r="AQ93"/>
          <cell r="AS93" t="str">
            <v>2026-2027</v>
          </cell>
          <cell r="AT93" t="str">
            <v>Manual</v>
          </cell>
          <cell r="AU93" t="str">
            <v>CG09-06020</v>
          </cell>
          <cell r="AV93">
            <v>2</v>
          </cell>
          <cell r="AW93">
            <v>46372</v>
          </cell>
          <cell r="AX93">
            <v>46382</v>
          </cell>
          <cell r="AY93">
            <v>46386</v>
          </cell>
          <cell r="AZ93" t="str">
            <v>02.93</v>
          </cell>
          <cell r="BD93" t="str">
            <v>CG09-06020</v>
          </cell>
          <cell r="BE93">
            <v>4</v>
          </cell>
          <cell r="BF93">
            <v>6.5208000000000013</v>
          </cell>
          <cell r="BG93">
            <v>0.10868000000000003</v>
          </cell>
          <cell r="BL93" t="str">
            <v xml:space="preserve">&lt; 40 </v>
          </cell>
          <cell r="BM93" t="str">
            <v>Soca</v>
          </cell>
          <cell r="BN93" t="str">
            <v>Tercer tercio</v>
          </cell>
          <cell r="BO93">
            <v>45687</v>
          </cell>
          <cell r="BP93">
            <v>13</v>
          </cell>
        </row>
        <row r="94">
          <cell r="A94" t="str">
            <v>22.94</v>
          </cell>
          <cell r="B94" t="str">
            <v>2024-2025</v>
          </cell>
          <cell r="C94" t="str">
            <v>Zona 1</v>
          </cell>
          <cell r="D94" t="str">
            <v>Juan Luis Alonso</v>
          </cell>
          <cell r="E94">
            <v>2</v>
          </cell>
          <cell r="F94" t="str">
            <v>LOS TARROS</v>
          </cell>
          <cell r="G94">
            <v>2.94</v>
          </cell>
          <cell r="H94">
            <v>23.47</v>
          </cell>
          <cell r="I94">
            <v>649.56416000000002</v>
          </cell>
          <cell r="J94">
            <v>282.68495919999998</v>
          </cell>
          <cell r="K94">
            <v>27.676359608010227</v>
          </cell>
          <cell r="L94">
            <v>12.044523187047295</v>
          </cell>
          <cell r="M94">
            <v>435.19174333756337</v>
          </cell>
          <cell r="N94" t="str">
            <v>3</v>
          </cell>
          <cell r="O94"/>
          <cell r="P94" t="str">
            <v>SP80-1842</v>
          </cell>
          <cell r="Q94">
            <v>45389</v>
          </cell>
          <cell r="R94" t="e">
            <v>#REF!</v>
          </cell>
          <cell r="S94">
            <v>149.40025</v>
          </cell>
          <cell r="AC94" t="str">
            <v>Sí</v>
          </cell>
          <cell r="AD94" t="str">
            <v>Ingenio</v>
          </cell>
          <cell r="AE94" t="str">
            <v>Sí</v>
          </cell>
          <cell r="AI94">
            <v>2401.0654960000002</v>
          </cell>
          <cell r="AJ94">
            <v>0</v>
          </cell>
          <cell r="AK94">
            <v>2401.0654960000002</v>
          </cell>
          <cell r="AL94">
            <v>97045.047895039999</v>
          </cell>
          <cell r="AP94" t="str">
            <v>Soca</v>
          </cell>
          <cell r="AQ94"/>
          <cell r="AS94" t="str">
            <v>2025-2026</v>
          </cell>
          <cell r="AT94" t="str">
            <v>Manual</v>
          </cell>
          <cell r="AU94" t="str">
            <v>SP80-1842</v>
          </cell>
          <cell r="AV94">
            <v>3</v>
          </cell>
          <cell r="AW94">
            <v>46001</v>
          </cell>
          <cell r="AX94">
            <v>46011</v>
          </cell>
          <cell r="AY94">
            <v>46008</v>
          </cell>
          <cell r="AZ94" t="str">
            <v>02.94</v>
          </cell>
          <cell r="BD94" t="str">
            <v>SP80-1842</v>
          </cell>
          <cell r="BE94">
            <v>4</v>
          </cell>
          <cell r="BF94">
            <v>20.653600000000001</v>
          </cell>
          <cell r="BG94">
            <v>0.34422666666666668</v>
          </cell>
          <cell r="BL94" t="str">
            <v xml:space="preserve">&lt; 40 </v>
          </cell>
          <cell r="BM94" t="str">
            <v>Renovación</v>
          </cell>
          <cell r="BN94" t="str">
            <v>Segundo tercio</v>
          </cell>
          <cell r="BO94">
            <v>45624</v>
          </cell>
          <cell r="BP94">
            <v>4</v>
          </cell>
        </row>
        <row r="95">
          <cell r="A95" t="str">
            <v>22.95</v>
          </cell>
          <cell r="B95" t="str">
            <v>2024-2025</v>
          </cell>
          <cell r="C95" t="str">
            <v>Zona 1</v>
          </cell>
          <cell r="D95" t="str">
            <v>Juan Luis Alonso</v>
          </cell>
          <cell r="E95">
            <v>2</v>
          </cell>
          <cell r="F95" t="str">
            <v>LOS TARROS</v>
          </cell>
          <cell r="G95">
            <v>2.95</v>
          </cell>
          <cell r="H95">
            <v>9.2899999999999991</v>
          </cell>
          <cell r="I95">
            <v>2662.3074999999999</v>
          </cell>
          <cell r="J95">
            <v>98.085767799999999</v>
          </cell>
          <cell r="K95">
            <v>286.5777717976319</v>
          </cell>
          <cell r="L95">
            <v>10.558209666307858</v>
          </cell>
          <cell r="M95">
            <v>36.842388717306321</v>
          </cell>
          <cell r="N95" t="str">
            <v>3</v>
          </cell>
          <cell r="O95"/>
          <cell r="P95" t="str">
            <v>SP80-1842</v>
          </cell>
          <cell r="Q95">
            <v>45303</v>
          </cell>
          <cell r="R95" t="e">
            <v>#REF!</v>
          </cell>
          <cell r="S95">
            <v>139.3955</v>
          </cell>
          <cell r="AC95" t="str">
            <v>Sí</v>
          </cell>
          <cell r="AD95" t="str">
            <v>Ingenio</v>
          </cell>
          <cell r="AE95" t="str">
            <v>Sí</v>
          </cell>
          <cell r="AI95">
            <v>859.253872</v>
          </cell>
          <cell r="AJ95">
            <v>0</v>
          </cell>
          <cell r="AK95">
            <v>859.253872</v>
          </cell>
          <cell r="AL95">
            <v>371113.68511624995</v>
          </cell>
          <cell r="AP95" t="str">
            <v>Soca</v>
          </cell>
          <cell r="AQ95"/>
          <cell r="AS95" t="str">
            <v>2025-2026</v>
          </cell>
          <cell r="AT95" t="str">
            <v>Manual</v>
          </cell>
          <cell r="AU95" t="str">
            <v>SP80-1842</v>
          </cell>
          <cell r="AV95">
            <v>3</v>
          </cell>
          <cell r="AW95">
            <v>46008</v>
          </cell>
          <cell r="AX95">
            <v>46018</v>
          </cell>
          <cell r="AY95">
            <v>46015</v>
          </cell>
          <cell r="AZ95" t="str">
            <v>02.95</v>
          </cell>
          <cell r="BD95" t="str">
            <v>SP80-1842</v>
          </cell>
          <cell r="BE95">
            <v>4</v>
          </cell>
          <cell r="BF95">
            <v>8.1751999999999985</v>
          </cell>
          <cell r="BG95">
            <v>0.13625333333333331</v>
          </cell>
          <cell r="BL95" t="str">
            <v xml:space="preserve">&lt; 40 </v>
          </cell>
          <cell r="BM95" t="str">
            <v>Renovación</v>
          </cell>
          <cell r="BN95" t="str">
            <v>Primer tercio</v>
          </cell>
          <cell r="BO95">
            <v>45715</v>
          </cell>
          <cell r="BP95">
            <v>17</v>
          </cell>
        </row>
        <row r="96">
          <cell r="A96" t="str">
            <v>22.96</v>
          </cell>
          <cell r="B96" t="str">
            <v>2024-2025</v>
          </cell>
          <cell r="C96" t="str">
            <v>Zona 1</v>
          </cell>
          <cell r="D96" t="str">
            <v>Juan Luis Alonso</v>
          </cell>
          <cell r="E96">
            <v>2</v>
          </cell>
          <cell r="F96" t="str">
            <v>LOS TARROS</v>
          </cell>
          <cell r="G96">
            <v>2.96</v>
          </cell>
          <cell r="H96">
            <v>20.37</v>
          </cell>
          <cell r="I96">
            <v>965.80376400000011</v>
          </cell>
          <cell r="J96">
            <v>203.34813360000001</v>
          </cell>
          <cell r="K96">
            <v>47.413046833578797</v>
          </cell>
          <cell r="L96">
            <v>9.9827262444771723</v>
          </cell>
          <cell r="M96">
            <v>210.54808562539418</v>
          </cell>
          <cell r="N96" t="str">
            <v>2</v>
          </cell>
          <cell r="O96"/>
          <cell r="P96" t="str">
            <v>CG09-06020</v>
          </cell>
          <cell r="Q96">
            <v>45277</v>
          </cell>
          <cell r="R96" t="e">
            <v>#REF!</v>
          </cell>
          <cell r="S96">
            <v>131.51015000000001</v>
          </cell>
          <cell r="AC96" t="str">
            <v>Sí</v>
          </cell>
          <cell r="AD96" t="str">
            <v>Ingenio</v>
          </cell>
          <cell r="AE96" t="str">
            <v>Sí</v>
          </cell>
          <cell r="AI96">
            <v>1786.5917000000002</v>
          </cell>
          <cell r="AJ96">
            <v>0</v>
          </cell>
          <cell r="AK96">
            <v>1786.5917000000002</v>
          </cell>
          <cell r="AL96">
            <v>127012.99787420462</v>
          </cell>
          <cell r="AM96" t="str">
            <v>Renovación</v>
          </cell>
          <cell r="AP96" t="str">
            <v>Soca</v>
          </cell>
          <cell r="AQ96"/>
          <cell r="AS96" t="str">
            <v>2026-2027</v>
          </cell>
          <cell r="AT96" t="str">
            <v>Manual</v>
          </cell>
          <cell r="AU96" t="str">
            <v>CG09-06020</v>
          </cell>
          <cell r="AV96">
            <v>2</v>
          </cell>
          <cell r="AW96">
            <v>46372</v>
          </cell>
          <cell r="AX96">
            <v>46382</v>
          </cell>
          <cell r="AY96">
            <v>46386</v>
          </cell>
          <cell r="AZ96" t="str">
            <v>02.96</v>
          </cell>
          <cell r="BD96" t="str">
            <v>CG09-06020</v>
          </cell>
          <cell r="BE96">
            <v>4</v>
          </cell>
          <cell r="BF96">
            <v>17.925599999999999</v>
          </cell>
          <cell r="BG96">
            <v>0.29875999999999997</v>
          </cell>
          <cell r="BL96" t="str">
            <v xml:space="preserve">&lt; 40 </v>
          </cell>
          <cell r="BM96" t="str">
            <v>Soca</v>
          </cell>
          <cell r="BN96" t="str">
            <v>Segundo tercio</v>
          </cell>
          <cell r="BO96">
            <v>45624</v>
          </cell>
          <cell r="BP96">
            <v>4</v>
          </cell>
        </row>
        <row r="97">
          <cell r="A97" t="str">
            <v>22.97</v>
          </cell>
          <cell r="B97" t="str">
            <v>2024-2025</v>
          </cell>
          <cell r="C97" t="str">
            <v>Zona 1</v>
          </cell>
          <cell r="D97" t="str">
            <v>Juan Luis Alonso</v>
          </cell>
          <cell r="E97">
            <v>2</v>
          </cell>
          <cell r="F97" t="str">
            <v>LOS TARROS</v>
          </cell>
          <cell r="G97">
            <v>2.97</v>
          </cell>
          <cell r="H97">
            <v>17.240000000000002</v>
          </cell>
          <cell r="I97">
            <v>2164.4518000000003</v>
          </cell>
          <cell r="J97">
            <v>167.4951954</v>
          </cell>
          <cell r="K97">
            <v>125.54824825986078</v>
          </cell>
          <cell r="L97">
            <v>9.7154985730858456</v>
          </cell>
          <cell r="M97">
            <v>77.384580890181979</v>
          </cell>
          <cell r="N97" t="str">
            <v>2</v>
          </cell>
          <cell r="O97"/>
          <cell r="P97" t="str">
            <v>CG06-0894</v>
          </cell>
          <cell r="Q97">
            <v>45301</v>
          </cell>
          <cell r="R97" t="e">
            <v>#REF!</v>
          </cell>
          <cell r="S97">
            <v>138.55875</v>
          </cell>
          <cell r="AC97" t="str">
            <v>Sí</v>
          </cell>
          <cell r="AD97" t="str">
            <v>Ingenio</v>
          </cell>
          <cell r="AE97" t="str">
            <v>Sí</v>
          </cell>
          <cell r="AI97">
            <v>1406.1271720000002</v>
          </cell>
          <cell r="AJ97">
            <v>0</v>
          </cell>
          <cell r="AK97">
            <v>1406.1271720000002</v>
          </cell>
          <cell r="AL97">
            <v>299903.73584325006</v>
          </cell>
          <cell r="AM97" t="str">
            <v>Renovación</v>
          </cell>
          <cell r="AP97" t="str">
            <v>Soca</v>
          </cell>
          <cell r="AQ97"/>
          <cell r="AS97" t="str">
            <v>2026-2027</v>
          </cell>
          <cell r="AT97" t="str">
            <v>Manual</v>
          </cell>
          <cell r="AU97" t="str">
            <v>CG06-0894</v>
          </cell>
          <cell r="AV97">
            <v>2</v>
          </cell>
          <cell r="AW97">
            <v>46372</v>
          </cell>
          <cell r="AX97">
            <v>46382</v>
          </cell>
          <cell r="AY97">
            <v>46386</v>
          </cell>
          <cell r="AZ97" t="str">
            <v>02.97</v>
          </cell>
          <cell r="BD97" t="str">
            <v>CG06-0894</v>
          </cell>
          <cell r="BE97">
            <v>4</v>
          </cell>
          <cell r="BF97">
            <v>15.171200000000002</v>
          </cell>
          <cell r="BG97">
            <v>0.25285333333333337</v>
          </cell>
          <cell r="BL97" t="str">
            <v xml:space="preserve">&lt; 40 </v>
          </cell>
          <cell r="BM97" t="str">
            <v>Soca</v>
          </cell>
          <cell r="BN97" t="str">
            <v>Segundo tercio</v>
          </cell>
          <cell r="BO97">
            <v>45624</v>
          </cell>
          <cell r="BP97">
            <v>4</v>
          </cell>
        </row>
        <row r="98">
          <cell r="A98" t="str">
            <v>22.98</v>
          </cell>
          <cell r="B98" t="str">
            <v>2024-2025</v>
          </cell>
          <cell r="C98" t="str">
            <v>Zona 1</v>
          </cell>
          <cell r="D98" t="str">
            <v>Juan Luis Alonso</v>
          </cell>
          <cell r="E98">
            <v>2</v>
          </cell>
          <cell r="F98" t="str">
            <v>LOS TARROS</v>
          </cell>
          <cell r="G98">
            <v>2.98</v>
          </cell>
          <cell r="H98">
            <v>7.97</v>
          </cell>
          <cell r="I98">
            <v>1554.670924</v>
          </cell>
          <cell r="J98">
            <v>104.5426636</v>
          </cell>
          <cell r="K98">
            <v>195.06536060225847</v>
          </cell>
          <cell r="L98">
            <v>13.117021781681306</v>
          </cell>
          <cell r="M98">
            <v>67.244239270277887</v>
          </cell>
          <cell r="N98" t="str">
            <v>5</v>
          </cell>
          <cell r="O98"/>
          <cell r="P98" t="str">
            <v>SP80-1842</v>
          </cell>
          <cell r="Q98">
            <v>45302</v>
          </cell>
          <cell r="R98" t="e">
            <v>#REF!</v>
          </cell>
          <cell r="S98">
            <v>145.1808</v>
          </cell>
          <cell r="AC98" t="str">
            <v>Sí</v>
          </cell>
          <cell r="AD98" t="str">
            <v>Ingenio</v>
          </cell>
          <cell r="AE98" t="str">
            <v>Sí</v>
          </cell>
          <cell r="AI98">
            <v>931.13466800000003</v>
          </cell>
          <cell r="AJ98">
            <v>0</v>
          </cell>
          <cell r="AK98">
            <v>931.13466800000003</v>
          </cell>
          <cell r="AL98">
            <v>225708.3684830592</v>
          </cell>
          <cell r="AP98" t="str">
            <v>Soca</v>
          </cell>
          <cell r="AQ98"/>
          <cell r="AS98" t="str">
            <v>2025-2026</v>
          </cell>
          <cell r="AT98" t="str">
            <v>Manual</v>
          </cell>
          <cell r="AU98" t="str">
            <v>SP80-1842</v>
          </cell>
          <cell r="AV98">
            <v>5</v>
          </cell>
          <cell r="AW98">
            <v>46008</v>
          </cell>
          <cell r="AX98">
            <v>46018</v>
          </cell>
          <cell r="AY98">
            <v>46015</v>
          </cell>
          <cell r="AZ98" t="str">
            <v>02.98</v>
          </cell>
          <cell r="BD98" t="str">
            <v>SP80-1842</v>
          </cell>
          <cell r="BE98">
            <v>4</v>
          </cell>
          <cell r="BF98">
            <v>7.0135999999999994</v>
          </cell>
          <cell r="BG98">
            <v>0.11689333333333332</v>
          </cell>
          <cell r="BL98" t="str">
            <v xml:space="preserve">&lt; 40 </v>
          </cell>
          <cell r="BM98" t="str">
            <v>Renovación</v>
          </cell>
          <cell r="BN98" t="str">
            <v>Segundo tercio</v>
          </cell>
          <cell r="BO98">
            <v>45666</v>
          </cell>
          <cell r="BP98">
            <v>10</v>
          </cell>
        </row>
        <row r="99">
          <cell r="A99" t="str">
            <v>22.99</v>
          </cell>
          <cell r="B99" t="str">
            <v>2024-2025</v>
          </cell>
          <cell r="C99" t="str">
            <v>Zona 1</v>
          </cell>
          <cell r="D99" t="str">
            <v>Juan Luis Alonso</v>
          </cell>
          <cell r="E99">
            <v>2</v>
          </cell>
          <cell r="F99" t="str">
            <v>LOS TARROS</v>
          </cell>
          <cell r="G99">
            <v>2.99</v>
          </cell>
          <cell r="H99">
            <v>18.84</v>
          </cell>
          <cell r="I99">
            <v>868.96244799999999</v>
          </cell>
          <cell r="J99">
            <v>229.51134200000001</v>
          </cell>
          <cell r="K99">
            <v>46.123272186836516</v>
          </cell>
          <cell r="L99">
            <v>12.182130679405521</v>
          </cell>
          <cell r="M99">
            <v>264.12112805132404</v>
          </cell>
          <cell r="N99" t="str">
            <v>3</v>
          </cell>
          <cell r="O99"/>
          <cell r="P99" t="str">
            <v>CG09-133119</v>
          </cell>
          <cell r="Q99">
            <v>45346</v>
          </cell>
          <cell r="R99" t="e">
            <v>#REF!</v>
          </cell>
          <cell r="S99">
            <v>140.09379999999999</v>
          </cell>
          <cell r="AC99" t="str">
            <v>Sí</v>
          </cell>
          <cell r="AD99" t="str">
            <v>Ingenio</v>
          </cell>
          <cell r="AE99" t="str">
            <v>Sí</v>
          </cell>
          <cell r="AI99">
            <v>1948.3610960000003</v>
          </cell>
          <cell r="AJ99">
            <v>0</v>
          </cell>
          <cell r="AK99">
            <v>1948.3610960000003</v>
          </cell>
          <cell r="AL99">
            <v>121736.25139762239</v>
          </cell>
          <cell r="AP99" t="str">
            <v>Soca</v>
          </cell>
          <cell r="AQ99"/>
          <cell r="AS99" t="str">
            <v>2025-2026</v>
          </cell>
          <cell r="AT99" t="str">
            <v>Manual</v>
          </cell>
          <cell r="AU99" t="str">
            <v>CG09-133119</v>
          </cell>
          <cell r="AV99">
            <v>3</v>
          </cell>
          <cell r="AW99">
            <v>46008</v>
          </cell>
          <cell r="AX99">
            <v>46018</v>
          </cell>
          <cell r="AY99">
            <v>46015</v>
          </cell>
          <cell r="AZ99" t="str">
            <v>02.99</v>
          </cell>
          <cell r="BD99" t="str">
            <v>CG09-133119</v>
          </cell>
          <cell r="BE99">
            <v>4</v>
          </cell>
          <cell r="BF99">
            <v>16.5792</v>
          </cell>
          <cell r="BG99">
            <v>0.27632000000000001</v>
          </cell>
          <cell r="BL99" t="str">
            <v xml:space="preserve">&lt; 40 </v>
          </cell>
          <cell r="BM99" t="str">
            <v>Renovación</v>
          </cell>
          <cell r="BN99" t="str">
            <v>Segundo tercio</v>
          </cell>
          <cell r="BO99">
            <v>45666</v>
          </cell>
          <cell r="BP99">
            <v>10</v>
          </cell>
        </row>
        <row r="100">
          <cell r="A100" t="str">
            <v>33.01</v>
          </cell>
          <cell r="B100" t="str">
            <v>2024-2025</v>
          </cell>
          <cell r="C100" t="str">
            <v>Zona 2</v>
          </cell>
          <cell r="D100" t="str">
            <v>Alvaro Mejía</v>
          </cell>
          <cell r="E100">
            <v>3</v>
          </cell>
          <cell r="F100" t="str">
            <v>LAS PALMAS</v>
          </cell>
          <cell r="G100">
            <v>3.01</v>
          </cell>
          <cell r="H100">
            <v>94.33</v>
          </cell>
          <cell r="I100">
            <v>1996.0873839999999</v>
          </cell>
          <cell r="J100">
            <v>893.97706860000005</v>
          </cell>
          <cell r="K100">
            <v>21.160684660235344</v>
          </cell>
          <cell r="L100">
            <v>9.4771235937665654</v>
          </cell>
          <cell r="M100">
            <v>447.86469558689424</v>
          </cell>
          <cell r="N100" t="str">
            <v>4</v>
          </cell>
          <cell r="O100"/>
          <cell r="P100" t="str">
            <v>CG12-116</v>
          </cell>
          <cell r="Q100">
            <v>45427</v>
          </cell>
          <cell r="R100" t="e">
            <v>#REF!</v>
          </cell>
          <cell r="S100">
            <v>155.49485000000001</v>
          </cell>
          <cell r="T100" t="str">
            <v>Franco arcilloso</v>
          </cell>
          <cell r="AC100" t="str">
            <v>Sí</v>
          </cell>
          <cell r="AD100" t="str">
            <v>Ingenio</v>
          </cell>
          <cell r="AE100" t="str">
            <v>Sí</v>
          </cell>
          <cell r="AF100">
            <v>57.5</v>
          </cell>
          <cell r="AG100" t="str">
            <v>Sí</v>
          </cell>
          <cell r="AH100" t="str">
            <v>Arrendada</v>
          </cell>
          <cell r="AI100">
            <v>10316.113300000001</v>
          </cell>
          <cell r="AJ100">
            <v>1446</v>
          </cell>
          <cell r="AK100">
            <v>8870.1133000000009</v>
          </cell>
          <cell r="AL100">
            <v>310381.30836197239</v>
          </cell>
          <cell r="AO100">
            <v>1</v>
          </cell>
          <cell r="AP100" t="str">
            <v>Soca</v>
          </cell>
          <cell r="AQ100"/>
          <cell r="AS100" t="str">
            <v>2026-2027</v>
          </cell>
          <cell r="AT100" t="str">
            <v xml:space="preserve">Mecanizada </v>
          </cell>
          <cell r="AU100" t="str">
            <v>CG12-116</v>
          </cell>
          <cell r="AV100">
            <v>4</v>
          </cell>
          <cell r="AW100"/>
          <cell r="AX100"/>
          <cell r="AY100"/>
          <cell r="AZ100" t="str">
            <v>03.01</v>
          </cell>
          <cell r="BD100" t="str">
            <v>CG12-116</v>
          </cell>
          <cell r="BE100">
            <v>4</v>
          </cell>
          <cell r="BF100">
            <v>83.010400000000004</v>
          </cell>
          <cell r="BG100">
            <v>1.3835066666666667</v>
          </cell>
          <cell r="BK100" t="str">
            <v>Mecanizado</v>
          </cell>
          <cell r="BL100" t="str">
            <v>Entre 81 y 120</v>
          </cell>
          <cell r="BM100" t="str">
            <v>Soca</v>
          </cell>
          <cell r="BN100" t="str">
            <v>Tercer tercio</v>
          </cell>
          <cell r="BO100">
            <v>45708</v>
          </cell>
          <cell r="BP100">
            <v>16</v>
          </cell>
          <cell r="BQ100">
            <v>1</v>
          </cell>
        </row>
        <row r="101">
          <cell r="A101" t="str">
            <v>33.02</v>
          </cell>
          <cell r="B101" t="str">
            <v>2024-2025</v>
          </cell>
          <cell r="C101" t="str">
            <v>Zona 2</v>
          </cell>
          <cell r="D101" t="str">
            <v>Alvaro Mejía</v>
          </cell>
          <cell r="E101">
            <v>3</v>
          </cell>
          <cell r="F101" t="str">
            <v>LAS PALMAS</v>
          </cell>
          <cell r="G101">
            <v>3.02</v>
          </cell>
          <cell r="H101">
            <v>96.07</v>
          </cell>
          <cell r="I101">
            <v>8551.7825360000006</v>
          </cell>
          <cell r="J101">
            <v>843.09397999999999</v>
          </cell>
          <cell r="K101">
            <v>89.016160466326653</v>
          </cell>
          <cell r="L101">
            <v>8.7758299156864794</v>
          </cell>
          <cell r="M101">
            <v>98.586929268941361</v>
          </cell>
          <cell r="N101" t="str">
            <v>4</v>
          </cell>
          <cell r="O101" t="str">
            <v>127</v>
          </cell>
          <cell r="P101" t="str">
            <v>CGMEX10-26315</v>
          </cell>
          <cell r="Q101">
            <v>45427</v>
          </cell>
          <cell r="R101" t="e">
            <v>#REF!</v>
          </cell>
          <cell r="S101">
            <v>135.375</v>
          </cell>
          <cell r="T101" t="str">
            <v>Franco Arenoso</v>
          </cell>
          <cell r="AC101" t="str">
            <v>Sí</v>
          </cell>
          <cell r="AD101" t="str">
            <v>Ingenio</v>
          </cell>
          <cell r="AE101" t="str">
            <v>Sí</v>
          </cell>
          <cell r="AF101">
            <v>57.5</v>
          </cell>
          <cell r="AG101" t="str">
            <v>Sí</v>
          </cell>
          <cell r="AH101" t="str">
            <v>Arrendada</v>
          </cell>
          <cell r="AI101">
            <v>11800</v>
          </cell>
          <cell r="AJ101">
            <v>3000</v>
          </cell>
          <cell r="AK101">
            <v>8800</v>
          </cell>
          <cell r="AL101">
            <v>1157697.5608110002</v>
          </cell>
          <cell r="AO101">
            <v>2</v>
          </cell>
          <cell r="AP101" t="str">
            <v>Soca</v>
          </cell>
          <cell r="AQ101"/>
          <cell r="AS101" t="str">
            <v>2026-2027</v>
          </cell>
          <cell r="AT101" t="str">
            <v xml:space="preserve">Mecanizada </v>
          </cell>
          <cell r="AU101" t="str">
            <v>CGMEX10-26315</v>
          </cell>
          <cell r="AV101">
            <v>4</v>
          </cell>
          <cell r="AW101"/>
          <cell r="AX101"/>
          <cell r="AY101"/>
          <cell r="AZ101" t="str">
            <v>03.02</v>
          </cell>
          <cell r="BD101" t="str">
            <v>CGMEX10-26315</v>
          </cell>
          <cell r="BE101">
            <v>4</v>
          </cell>
          <cell r="BF101">
            <v>84.541599999999988</v>
          </cell>
          <cell r="BG101">
            <v>1.4090266666666664</v>
          </cell>
          <cell r="BK101" t="str">
            <v>Aspersión</v>
          </cell>
          <cell r="BL101" t="str">
            <v>Entre 81 y 120</v>
          </cell>
          <cell r="BM101" t="str">
            <v>Soca</v>
          </cell>
          <cell r="BN101" t="str">
            <v>Tercer tercio</v>
          </cell>
          <cell r="BO101">
            <v>45708</v>
          </cell>
          <cell r="BP101">
            <v>16</v>
          </cell>
          <cell r="BQ101">
            <v>2</v>
          </cell>
        </row>
        <row r="102">
          <cell r="A102" t="str">
            <v>33.02</v>
          </cell>
          <cell r="B102" t="str">
            <v>2024-2025</v>
          </cell>
          <cell r="C102" t="str">
            <v>Zona 2</v>
          </cell>
          <cell r="D102" t="str">
            <v>Alvaro Mejía</v>
          </cell>
          <cell r="E102">
            <v>3</v>
          </cell>
          <cell r="F102" t="str">
            <v>LAS PALMAS</v>
          </cell>
          <cell r="G102">
            <v>3.02</v>
          </cell>
          <cell r="H102">
            <v>18.05</v>
          </cell>
          <cell r="I102">
            <v>1300</v>
          </cell>
          <cell r="J102">
            <v>1529.2199381999999</v>
          </cell>
          <cell r="K102">
            <v>72.022160664819936</v>
          </cell>
          <cell r="L102">
            <v>84.721326216066473</v>
          </cell>
          <cell r="M102">
            <v>1176.3230293846152</v>
          </cell>
          <cell r="N102" t="str">
            <v>3</v>
          </cell>
          <cell r="O102" t="str">
            <v>127</v>
          </cell>
          <cell r="P102" t="str">
            <v>CGMEX10-26315</v>
          </cell>
          <cell r="Q102" t="e">
            <v>#N/A</v>
          </cell>
          <cell r="R102">
            <v>11.99</v>
          </cell>
          <cell r="S102">
            <v>140.18445</v>
          </cell>
          <cell r="T102" t="str">
            <v>Franco Arenoso</v>
          </cell>
          <cell r="AC102" t="str">
            <v>Sí</v>
          </cell>
          <cell r="AD102" t="str">
            <v>Semillero</v>
          </cell>
          <cell r="AE102" t="str">
            <v>Sí</v>
          </cell>
          <cell r="AF102">
            <v>57.5</v>
          </cell>
          <cell r="AG102" t="str">
            <v>Sí</v>
          </cell>
          <cell r="AH102" t="str">
            <v>Arrendada</v>
          </cell>
          <cell r="AI102">
            <v>1300</v>
          </cell>
          <cell r="AJ102">
            <v>0</v>
          </cell>
          <cell r="AK102">
            <v>1300</v>
          </cell>
          <cell r="AL102">
            <v>182239.785</v>
          </cell>
          <cell r="AO102">
            <v>2</v>
          </cell>
          <cell r="AP102" t="str">
            <v>Soca</v>
          </cell>
          <cell r="AQ102"/>
          <cell r="AS102" t="str">
            <v>2024-2025</v>
          </cell>
          <cell r="AU102" t="str">
            <v>Semillero</v>
          </cell>
          <cell r="AV102">
            <v>4</v>
          </cell>
          <cell r="AW102"/>
          <cell r="AX102"/>
          <cell r="AY102"/>
          <cell r="AZ102" t="str">
            <v>03.02</v>
          </cell>
          <cell r="BD102" t="str">
            <v>CGMEX10-26315</v>
          </cell>
          <cell r="BE102">
            <v>4</v>
          </cell>
          <cell r="BF102">
            <v>14.440000000000001</v>
          </cell>
          <cell r="BG102">
            <v>0.2406666666666667</v>
          </cell>
          <cell r="BK102" t="str">
            <v>Aspersión</v>
          </cell>
          <cell r="BL102" t="str">
            <v xml:space="preserve">&lt; 40 </v>
          </cell>
          <cell r="BM102" t="str">
            <v>Soca</v>
          </cell>
        </row>
        <row r="103">
          <cell r="A103" t="str">
            <v>44.01</v>
          </cell>
          <cell r="B103" t="str">
            <v>2024-2025</v>
          </cell>
          <cell r="C103" t="str">
            <v>Zona 2</v>
          </cell>
          <cell r="D103" t="str">
            <v>Alejandro Ordóñez</v>
          </cell>
          <cell r="E103">
            <v>4</v>
          </cell>
          <cell r="F103" t="str">
            <v>MARGARITAS</v>
          </cell>
          <cell r="G103">
            <v>4.01</v>
          </cell>
          <cell r="H103">
            <v>189.69</v>
          </cell>
          <cell r="I103">
            <v>15291.077948</v>
          </cell>
          <cell r="J103">
            <v>1918.7469123999999</v>
          </cell>
          <cell r="K103">
            <v>80.610880636828512</v>
          </cell>
          <cell r="L103">
            <v>10.115171661131319</v>
          </cell>
          <cell r="M103">
            <v>125.48146827352763</v>
          </cell>
          <cell r="N103" t="str">
            <v>1</v>
          </cell>
          <cell r="O103" t="str">
            <v>105</v>
          </cell>
          <cell r="P103" t="str">
            <v>CG02-163</v>
          </cell>
          <cell r="Q103">
            <v>45462</v>
          </cell>
          <cell r="R103" t="e">
            <v>#REF!</v>
          </cell>
          <cell r="S103">
            <v>150.17124999999999</v>
          </cell>
          <cell r="T103" t="str">
            <v>Franco Arenoso</v>
          </cell>
          <cell r="AC103" t="str">
            <v>Sí</v>
          </cell>
          <cell r="AD103" t="str">
            <v>Ingenio</v>
          </cell>
          <cell r="AE103" t="str">
            <v>Sí</v>
          </cell>
          <cell r="AF103">
            <v>48</v>
          </cell>
          <cell r="AG103" t="str">
            <v>No</v>
          </cell>
          <cell r="AH103" t="str">
            <v>Propia</v>
          </cell>
          <cell r="AI103">
            <v>16531.771271999998</v>
          </cell>
          <cell r="AJ103">
            <v>0</v>
          </cell>
          <cell r="AK103">
            <v>16531.771271999998</v>
          </cell>
          <cell r="AL103">
            <v>2296280.2892985949</v>
          </cell>
          <cell r="AO103">
            <v>7</v>
          </cell>
          <cell r="AP103" t="str">
            <v>Renovación</v>
          </cell>
          <cell r="AQ103" t="str">
            <v>CG02-163</v>
          </cell>
          <cell r="AS103" t="str">
            <v>2023-2024</v>
          </cell>
          <cell r="AT103" t="str">
            <v>Manual</v>
          </cell>
          <cell r="AU103" t="str">
            <v>CG02-163</v>
          </cell>
          <cell r="AV103">
            <v>1</v>
          </cell>
          <cell r="AW103"/>
          <cell r="AX103"/>
          <cell r="AY103"/>
          <cell r="AZ103" t="str">
            <v>04.01</v>
          </cell>
          <cell r="BD103" t="str">
            <v>CG02-163</v>
          </cell>
          <cell r="BE103">
            <v>4</v>
          </cell>
          <cell r="BF103">
            <v>166.9272</v>
          </cell>
          <cell r="BG103">
            <v>2.7821199999999999</v>
          </cell>
          <cell r="BH103" t="str">
            <v>Pendiente</v>
          </cell>
          <cell r="BI103">
            <v>45480</v>
          </cell>
          <cell r="BJ103">
            <v>45420</v>
          </cell>
          <cell r="BL103" t="str">
            <v>Mayor 181</v>
          </cell>
          <cell r="BM103" t="str">
            <v>Soca</v>
          </cell>
          <cell r="BN103" t="str">
            <v>Tercer tercio</v>
          </cell>
          <cell r="BO103">
            <v>45764</v>
          </cell>
          <cell r="BP103">
            <v>24</v>
          </cell>
          <cell r="BQ103">
            <v>10</v>
          </cell>
        </row>
        <row r="104">
          <cell r="A104" t="str">
            <v>44.02</v>
          </cell>
          <cell r="B104" t="str">
            <v>2024-2025</v>
          </cell>
          <cell r="C104" t="str">
            <v>Zona 2</v>
          </cell>
          <cell r="D104" t="str">
            <v>Alejandro Ordóñez</v>
          </cell>
          <cell r="E104">
            <v>4</v>
          </cell>
          <cell r="F104" t="str">
            <v>MARGARITAS</v>
          </cell>
          <cell r="G104">
            <v>4.0199999999999996</v>
          </cell>
          <cell r="H104">
            <v>252.64</v>
          </cell>
          <cell r="I104">
            <v>25385.277652000001</v>
          </cell>
          <cell r="J104">
            <v>3228.8601060000001</v>
          </cell>
          <cell r="K104">
            <v>100.48004137112098</v>
          </cell>
          <cell r="L104">
            <v>12.780478570297658</v>
          </cell>
          <cell r="M104">
            <v>127.1942009169087</v>
          </cell>
          <cell r="N104" t="str">
            <v>3</v>
          </cell>
          <cell r="O104" t="str">
            <v>127</v>
          </cell>
          <cell r="P104" t="str">
            <v>CGMEX10-26315</v>
          </cell>
          <cell r="Q104">
            <v>45420</v>
          </cell>
          <cell r="R104" t="e">
            <v>#REF!</v>
          </cell>
          <cell r="S104">
            <v>146.62905000000001</v>
          </cell>
          <cell r="T104" t="str">
            <v>Arenoso</v>
          </cell>
          <cell r="AC104" t="str">
            <v>Sí</v>
          </cell>
          <cell r="AD104" t="str">
            <v>Ingenio</v>
          </cell>
          <cell r="AE104" t="str">
            <v>Sí</v>
          </cell>
          <cell r="AF104">
            <v>48</v>
          </cell>
          <cell r="AG104" t="str">
            <v>No</v>
          </cell>
          <cell r="AH104" t="str">
            <v>Propia</v>
          </cell>
          <cell r="AI104">
            <v>19767.86796</v>
          </cell>
          <cell r="AJ104">
            <v>0</v>
          </cell>
          <cell r="AK104">
            <v>19767.86796</v>
          </cell>
          <cell r="AL104">
            <v>3722219.1460989909</v>
          </cell>
          <cell r="AO104">
            <v>8</v>
          </cell>
          <cell r="AP104" t="str">
            <v>Soca</v>
          </cell>
          <cell r="AQ104"/>
          <cell r="AS104" t="str">
            <v>2027-2028</v>
          </cell>
          <cell r="AT104" t="str">
            <v>Manual</v>
          </cell>
          <cell r="AU104" t="str">
            <v>CGMEX10-26315</v>
          </cell>
          <cell r="AV104">
            <v>3</v>
          </cell>
          <cell r="AW104">
            <v>46850</v>
          </cell>
          <cell r="AX104">
            <v>46871</v>
          </cell>
          <cell r="AY104">
            <v>46876</v>
          </cell>
          <cell r="AZ104" t="str">
            <v>04.02</v>
          </cell>
          <cell r="BD104" t="str">
            <v>CGMEX10-26315</v>
          </cell>
          <cell r="BE104">
            <v>4</v>
          </cell>
          <cell r="BF104">
            <v>222.32319999999999</v>
          </cell>
          <cell r="BG104">
            <v>3.7053866666666666</v>
          </cell>
          <cell r="BJ104"/>
          <cell r="BL104" t="str">
            <v>Mayor 181</v>
          </cell>
          <cell r="BM104" t="str">
            <v>Soca</v>
          </cell>
          <cell r="BN104" t="str">
            <v>Tercer tercio</v>
          </cell>
          <cell r="BO104">
            <v>45757</v>
          </cell>
          <cell r="BP104">
            <v>23</v>
          </cell>
          <cell r="BQ104">
            <v>9</v>
          </cell>
        </row>
        <row r="105">
          <cell r="A105" t="str">
            <v>44.03</v>
          </cell>
          <cell r="B105" t="str">
            <v>2024-2025</v>
          </cell>
          <cell r="C105" t="str">
            <v>Zona 2</v>
          </cell>
          <cell r="D105" t="str">
            <v>Alejandro Ordóñez</v>
          </cell>
          <cell r="E105">
            <v>4</v>
          </cell>
          <cell r="F105" t="str">
            <v>MARGARITAS</v>
          </cell>
          <cell r="G105">
            <v>4.03</v>
          </cell>
          <cell r="H105">
            <v>54.82</v>
          </cell>
          <cell r="I105">
            <v>6669.4009880000003</v>
          </cell>
          <cell r="J105">
            <v>802.06769780000002</v>
          </cell>
          <cell r="K105">
            <v>121.65999613279826</v>
          </cell>
          <cell r="L105">
            <v>14.63093210142284</v>
          </cell>
          <cell r="M105">
            <v>120.26082990708311</v>
          </cell>
          <cell r="N105" t="str">
            <v>2</v>
          </cell>
          <cell r="O105" t="str">
            <v>105</v>
          </cell>
          <cell r="P105" t="str">
            <v>CG02-163</v>
          </cell>
          <cell r="Q105">
            <v>45317</v>
          </cell>
          <cell r="R105" t="e">
            <v>#REF!</v>
          </cell>
          <cell r="S105">
            <v>137.7201</v>
          </cell>
          <cell r="T105" t="str">
            <v>Franco Arenoso</v>
          </cell>
          <cell r="AC105" t="str">
            <v>Sí</v>
          </cell>
          <cell r="AD105" t="str">
            <v>Ingenio</v>
          </cell>
          <cell r="AE105" t="str">
            <v>Sí</v>
          </cell>
          <cell r="AF105">
            <v>48</v>
          </cell>
          <cell r="AG105" t="str">
            <v>Sí</v>
          </cell>
          <cell r="AH105" t="str">
            <v>Propia</v>
          </cell>
          <cell r="AI105">
            <v>7221.4027360000009</v>
          </cell>
          <cell r="AJ105">
            <v>0</v>
          </cell>
          <cell r="AK105">
            <v>7221.4027360000009</v>
          </cell>
          <cell r="AL105">
            <v>918510.57100745884</v>
          </cell>
          <cell r="AM105" t="str">
            <v>Renovación</v>
          </cell>
          <cell r="AO105">
            <v>1</v>
          </cell>
          <cell r="AP105" t="str">
            <v>Soca</v>
          </cell>
          <cell r="AQ105"/>
          <cell r="AS105" t="str">
            <v>2027-2028</v>
          </cell>
          <cell r="AT105" t="str">
            <v xml:space="preserve">Mecanizada </v>
          </cell>
          <cell r="AU105" t="str">
            <v>CG02-163</v>
          </cell>
          <cell r="AV105">
            <v>2</v>
          </cell>
          <cell r="AW105">
            <v>46733</v>
          </cell>
          <cell r="AX105">
            <v>46754</v>
          </cell>
          <cell r="AY105">
            <v>46750</v>
          </cell>
          <cell r="AZ105" t="str">
            <v>04.03</v>
          </cell>
          <cell r="BD105" t="str">
            <v>CG02-163</v>
          </cell>
          <cell r="BE105">
            <v>4</v>
          </cell>
          <cell r="BF105">
            <v>48.241599999999998</v>
          </cell>
          <cell r="BG105">
            <v>0.80402666666666667</v>
          </cell>
          <cell r="BJ105"/>
          <cell r="BL105" t="str">
            <v>Entre 41 y 80</v>
          </cell>
          <cell r="BM105" t="str">
            <v>Soca</v>
          </cell>
          <cell r="BN105" t="str">
            <v>Segundo tercio</v>
          </cell>
          <cell r="BO105">
            <v>45645</v>
          </cell>
          <cell r="BP105">
            <v>7</v>
          </cell>
          <cell r="BQ105">
            <v>3</v>
          </cell>
        </row>
        <row r="106">
          <cell r="A106" t="str">
            <v>44.04</v>
          </cell>
          <cell r="B106" t="str">
            <v>2024-2025</v>
          </cell>
          <cell r="C106" t="str">
            <v>Zona 2</v>
          </cell>
          <cell r="D106" t="str">
            <v>Alejandro Ordóñez</v>
          </cell>
          <cell r="E106">
            <v>4</v>
          </cell>
          <cell r="F106" t="str">
            <v>MARGARITAS</v>
          </cell>
          <cell r="G106">
            <v>4.04</v>
          </cell>
          <cell r="H106">
            <v>178.41999999999996</v>
          </cell>
          <cell r="I106">
            <v>18673.058391999999</v>
          </cell>
          <cell r="J106">
            <v>2167.2969183999999</v>
          </cell>
          <cell r="K106">
            <v>104.65787687478984</v>
          </cell>
          <cell r="L106">
            <v>12.147163537719988</v>
          </cell>
          <cell r="M106">
            <v>116.06544963885101</v>
          </cell>
          <cell r="N106" t="str">
            <v>8</v>
          </cell>
          <cell r="O106" t="str">
            <v>105</v>
          </cell>
          <cell r="P106" t="str">
            <v>CG02-163</v>
          </cell>
          <cell r="Q106">
            <v>45420</v>
          </cell>
          <cell r="R106" t="e">
            <v>#REF!</v>
          </cell>
          <cell r="S106">
            <v>142.74095</v>
          </cell>
          <cell r="T106" t="str">
            <v>Franco Arenoso</v>
          </cell>
          <cell r="AC106" t="str">
            <v>Sí</v>
          </cell>
          <cell r="AD106" t="str">
            <v>Ingenio</v>
          </cell>
          <cell r="AE106" t="str">
            <v>Sí</v>
          </cell>
          <cell r="AF106">
            <v>48</v>
          </cell>
          <cell r="AG106" t="str">
            <v>No</v>
          </cell>
          <cell r="AH106" t="str">
            <v>Propia</v>
          </cell>
          <cell r="AI106">
            <v>18553.718752000001</v>
          </cell>
          <cell r="AJ106">
            <v>0</v>
          </cell>
          <cell r="AK106">
            <v>18553.718752000001</v>
          </cell>
          <cell r="AL106">
            <v>2665410.0942795523</v>
          </cell>
          <cell r="AO106">
            <v>9</v>
          </cell>
          <cell r="AS106" t="str">
            <v>2024-2025</v>
          </cell>
          <cell r="AT106" t="str">
            <v>Manual</v>
          </cell>
          <cell r="AU106" t="str">
            <v>CG02-163</v>
          </cell>
          <cell r="AV106">
            <v>1</v>
          </cell>
          <cell r="AW106">
            <v>45780</v>
          </cell>
          <cell r="AX106">
            <v>45784</v>
          </cell>
          <cell r="AY106">
            <v>45784</v>
          </cell>
          <cell r="AZ106" t="str">
            <v>04.04</v>
          </cell>
          <cell r="BD106">
            <v>0</v>
          </cell>
          <cell r="BE106">
            <v>4</v>
          </cell>
          <cell r="BF106">
            <v>713.67999999999984</v>
          </cell>
          <cell r="BG106">
            <v>11.894666666666664</v>
          </cell>
          <cell r="BJ106"/>
          <cell r="BL106" t="str">
            <v>Mayor 181</v>
          </cell>
          <cell r="BM106" t="str">
            <v>Soca</v>
          </cell>
          <cell r="BN106" t="str">
            <v>Tercer tercio</v>
          </cell>
          <cell r="BO106">
            <v>45750</v>
          </cell>
          <cell r="BP106">
            <v>22</v>
          </cell>
          <cell r="BQ106">
            <v>8</v>
          </cell>
        </row>
        <row r="107">
          <cell r="A107" t="str">
            <v>44.05</v>
          </cell>
          <cell r="B107" t="str">
            <v>2024-2025</v>
          </cell>
          <cell r="C107" t="str">
            <v>Zona 2</v>
          </cell>
          <cell r="D107" t="str">
            <v>Alejandro Ordóñez</v>
          </cell>
          <cell r="E107">
            <v>4</v>
          </cell>
          <cell r="F107" t="str">
            <v>MARGARITAS</v>
          </cell>
          <cell r="G107">
            <v>4.05</v>
          </cell>
          <cell r="H107">
            <v>41.2</v>
          </cell>
          <cell r="I107">
            <v>2949.2698519999999</v>
          </cell>
          <cell r="J107">
            <v>344.05373860000003</v>
          </cell>
          <cell r="K107">
            <v>71.584219708737862</v>
          </cell>
          <cell r="L107">
            <v>8.3508188980582521</v>
          </cell>
          <cell r="M107">
            <v>116.65725954737086</v>
          </cell>
          <cell r="N107" t="str">
            <v>8</v>
          </cell>
          <cell r="O107" t="str">
            <v>105</v>
          </cell>
          <cell r="P107" t="str">
            <v>CG02-163</v>
          </cell>
          <cell r="Q107">
            <v>45353</v>
          </cell>
          <cell r="R107" t="e">
            <v>#REF!</v>
          </cell>
          <cell r="S107">
            <v>141.0454</v>
          </cell>
          <cell r="T107" t="str">
            <v>Arcilla pesada</v>
          </cell>
          <cell r="AC107" t="str">
            <v>Sí</v>
          </cell>
          <cell r="AD107" t="str">
            <v>Ingenio</v>
          </cell>
          <cell r="AE107" t="str">
            <v>Sí</v>
          </cell>
          <cell r="AF107">
            <v>48</v>
          </cell>
          <cell r="AG107" t="str">
            <v>No</v>
          </cell>
          <cell r="AH107" t="str">
            <v>Propia</v>
          </cell>
          <cell r="AI107">
            <v>2344.52754</v>
          </cell>
          <cell r="AJ107">
            <v>0</v>
          </cell>
          <cell r="AK107">
            <v>2344.52754</v>
          </cell>
          <cell r="AL107">
            <v>415980.94598328078</v>
          </cell>
          <cell r="AO107">
            <v>10</v>
          </cell>
          <cell r="AP107" t="str">
            <v>Soca</v>
          </cell>
          <cell r="AQ107"/>
          <cell r="AS107" t="str">
            <v>2025-2026</v>
          </cell>
          <cell r="AT107" t="str">
            <v>Manual</v>
          </cell>
          <cell r="AU107" t="str">
            <v>CG02-163</v>
          </cell>
          <cell r="AV107">
            <v>8</v>
          </cell>
          <cell r="AW107">
            <v>46073</v>
          </cell>
          <cell r="AX107">
            <v>46148</v>
          </cell>
          <cell r="AY107">
            <v>46148</v>
          </cell>
          <cell r="AZ107" t="str">
            <v>04.05</v>
          </cell>
          <cell r="BD107" t="str">
            <v>CG02-163</v>
          </cell>
          <cell r="BE107">
            <v>4</v>
          </cell>
          <cell r="BF107">
            <v>36.256</v>
          </cell>
          <cell r="BG107">
            <v>0.60426666666666662</v>
          </cell>
          <cell r="BJ107"/>
          <cell r="BL107" t="str">
            <v>Entre 41 y 80</v>
          </cell>
          <cell r="BM107" t="str">
            <v>Renovación</v>
          </cell>
          <cell r="BN107" t="str">
            <v>Tercer tercio</v>
          </cell>
          <cell r="BO107">
            <v>45722</v>
          </cell>
          <cell r="BP107">
            <v>18</v>
          </cell>
          <cell r="BQ107">
            <v>6</v>
          </cell>
        </row>
        <row r="108">
          <cell r="A108" t="str">
            <v>44.06</v>
          </cell>
          <cell r="B108" t="str">
            <v>2024-2025</v>
          </cell>
          <cell r="C108" t="str">
            <v>Zona 2</v>
          </cell>
          <cell r="D108" t="str">
            <v>Alejandro Ordóñez</v>
          </cell>
          <cell r="E108">
            <v>4</v>
          </cell>
          <cell r="F108" t="str">
            <v>MARGARITAS</v>
          </cell>
          <cell r="G108">
            <v>4.0599999999999996</v>
          </cell>
          <cell r="H108">
            <v>18.91</v>
          </cell>
          <cell r="I108">
            <v>1532.5498</v>
          </cell>
          <cell r="J108">
            <v>183.40389059999998</v>
          </cell>
          <cell r="K108">
            <v>81.044410364886303</v>
          </cell>
          <cell r="L108">
            <v>9.6987779270227374</v>
          </cell>
          <cell r="M108">
            <v>119.67238558903598</v>
          </cell>
          <cell r="N108" t="str">
            <v>8</v>
          </cell>
          <cell r="O108" t="str">
            <v>29</v>
          </cell>
          <cell r="P108" t="str">
            <v>Varias</v>
          </cell>
          <cell r="Q108">
            <v>45351</v>
          </cell>
          <cell r="R108" t="e">
            <v>#REF!</v>
          </cell>
          <cell r="S108">
            <v>143.65525</v>
          </cell>
          <cell r="T108" t="str">
            <v>Arcilla pesada</v>
          </cell>
          <cell r="AC108" t="str">
            <v>Sí</v>
          </cell>
          <cell r="AD108" t="str">
            <v>Ingenio</v>
          </cell>
          <cell r="AE108" t="str">
            <v>Sí</v>
          </cell>
          <cell r="AF108">
            <v>48</v>
          </cell>
          <cell r="AG108" t="str">
            <v>No</v>
          </cell>
          <cell r="AH108" t="str">
            <v>Propia</v>
          </cell>
          <cell r="AI108">
            <v>1418.7808520000001</v>
          </cell>
          <cell r="AJ108">
            <v>0</v>
          </cell>
          <cell r="AK108">
            <v>1418.7808520000001</v>
          </cell>
          <cell r="AL108">
            <v>220158.82465644999</v>
          </cell>
          <cell r="AO108">
            <v>5</v>
          </cell>
          <cell r="AS108" t="str">
            <v>2024-2025</v>
          </cell>
          <cell r="AT108" t="str">
            <v>Manual</v>
          </cell>
          <cell r="AU108" t="str">
            <v>Varias</v>
          </cell>
          <cell r="AV108">
            <v>1</v>
          </cell>
          <cell r="AW108">
            <v>45711</v>
          </cell>
          <cell r="AX108">
            <v>45791</v>
          </cell>
          <cell r="AY108">
            <v>45791</v>
          </cell>
          <cell r="AZ108" t="str">
            <v>04.06</v>
          </cell>
          <cell r="BD108">
            <v>0</v>
          </cell>
          <cell r="BE108">
            <v>4</v>
          </cell>
          <cell r="BF108">
            <v>16.640799999999999</v>
          </cell>
          <cell r="BG108">
            <v>0.27734666666666663</v>
          </cell>
          <cell r="BJ108"/>
          <cell r="BL108" t="str">
            <v xml:space="preserve">&lt; 40 </v>
          </cell>
          <cell r="BM108" t="str">
            <v>Soca</v>
          </cell>
          <cell r="BN108" t="str">
            <v>Segundo tercio</v>
          </cell>
          <cell r="BO108">
            <v>45722</v>
          </cell>
          <cell r="BP108">
            <v>18</v>
          </cell>
          <cell r="BQ108">
            <v>7</v>
          </cell>
        </row>
        <row r="109">
          <cell r="A109" t="str">
            <v>44.07</v>
          </cell>
          <cell r="B109" t="str">
            <v>2024-2025</v>
          </cell>
          <cell r="C109" t="str">
            <v>Zona 2</v>
          </cell>
          <cell r="D109" t="str">
            <v>Alejandro Ordóñez</v>
          </cell>
          <cell r="E109">
            <v>4</v>
          </cell>
          <cell r="F109" t="str">
            <v>MARGARITAS</v>
          </cell>
          <cell r="G109">
            <v>4.07</v>
          </cell>
          <cell r="H109">
            <v>29.86</v>
          </cell>
          <cell r="I109">
            <v>2344.1279840000002</v>
          </cell>
          <cell r="J109">
            <v>222.7288398</v>
          </cell>
          <cell r="K109">
            <v>78.503951239115878</v>
          </cell>
          <cell r="L109">
            <v>7.4591038111185535</v>
          </cell>
          <cell r="M109">
            <v>95.015648172902829</v>
          </cell>
          <cell r="N109" t="str">
            <v>9</v>
          </cell>
          <cell r="O109" t="str">
            <v>94</v>
          </cell>
          <cell r="P109" t="str">
            <v>RB84-5210</v>
          </cell>
          <cell r="Q109">
            <v>45351</v>
          </cell>
          <cell r="R109" t="e">
            <v>#REF!</v>
          </cell>
          <cell r="S109">
            <v>118.27370000000001</v>
          </cell>
          <cell r="T109" t="str">
            <v>Arenoso</v>
          </cell>
          <cell r="AC109" t="str">
            <v>Sí</v>
          </cell>
          <cell r="AD109" t="str">
            <v>Ingenio</v>
          </cell>
          <cell r="AE109" t="str">
            <v>Sí</v>
          </cell>
          <cell r="AF109">
            <v>48</v>
          </cell>
          <cell r="AG109" t="str">
            <v>No</v>
          </cell>
          <cell r="AH109" t="str">
            <v>Propia</v>
          </cell>
          <cell r="AI109">
            <v>2454.5017640000001</v>
          </cell>
          <cell r="AJ109">
            <v>0</v>
          </cell>
          <cell r="AK109">
            <v>2454.5017640000001</v>
          </cell>
          <cell r="AL109">
            <v>277248.68994122086</v>
          </cell>
          <cell r="AO109">
            <v>6</v>
          </cell>
          <cell r="AS109" t="str">
            <v>2024-2025</v>
          </cell>
          <cell r="AT109" t="str">
            <v>Manual</v>
          </cell>
          <cell r="AU109" t="str">
            <v>RB84-5210</v>
          </cell>
          <cell r="AV109">
            <v>1</v>
          </cell>
          <cell r="AW109">
            <v>45711</v>
          </cell>
          <cell r="AX109">
            <v>45791</v>
          </cell>
          <cell r="AY109">
            <v>45791</v>
          </cell>
          <cell r="AZ109" t="str">
            <v>04.07</v>
          </cell>
          <cell r="BD109">
            <v>0</v>
          </cell>
          <cell r="BE109">
            <v>4</v>
          </cell>
          <cell r="BF109">
            <v>26.276799999999998</v>
          </cell>
          <cell r="BG109">
            <v>0.43794666666666665</v>
          </cell>
          <cell r="BJ109"/>
          <cell r="BL109" t="str">
            <v xml:space="preserve">&lt; 40 </v>
          </cell>
          <cell r="BM109" t="str">
            <v>Soca</v>
          </cell>
          <cell r="BN109" t="str">
            <v>Segundo tercio</v>
          </cell>
          <cell r="BO109">
            <v>45652</v>
          </cell>
          <cell r="BP109">
            <v>8</v>
          </cell>
          <cell r="BQ109">
            <v>5</v>
          </cell>
        </row>
        <row r="110">
          <cell r="A110" t="str">
            <v>44.08</v>
          </cell>
          <cell r="B110" t="str">
            <v>2024-2025</v>
          </cell>
          <cell r="C110" t="str">
            <v>Zona 2</v>
          </cell>
          <cell r="D110" t="str">
            <v>Alejandro Ordóñez</v>
          </cell>
          <cell r="E110">
            <v>4</v>
          </cell>
          <cell r="F110" t="str">
            <v>MARGARITAS</v>
          </cell>
          <cell r="G110">
            <v>4.08</v>
          </cell>
          <cell r="H110">
            <v>113.00999999999999</v>
          </cell>
          <cell r="I110">
            <v>14213.225452000001</v>
          </cell>
          <cell r="J110">
            <v>1556.3298173999999</v>
          </cell>
          <cell r="K110">
            <v>125.76962615697727</v>
          </cell>
          <cell r="L110">
            <v>13.771611515795062</v>
          </cell>
          <cell r="M110">
            <v>109.49870757034972</v>
          </cell>
          <cell r="N110" t="str">
            <v>3</v>
          </cell>
          <cell r="O110" t="str">
            <v>105</v>
          </cell>
          <cell r="P110" t="str">
            <v>CG02-163</v>
          </cell>
          <cell r="Q110">
            <v>45280</v>
          </cell>
          <cell r="R110" t="e">
            <v>#REF!</v>
          </cell>
          <cell r="S110">
            <v>128.41919999999999</v>
          </cell>
          <cell r="T110" t="str">
            <v>Franco Arenoso</v>
          </cell>
          <cell r="AC110" t="str">
            <v>Sí</v>
          </cell>
          <cell r="AD110" t="str">
            <v>Ingenio</v>
          </cell>
          <cell r="AE110" t="str">
            <v>Sí</v>
          </cell>
          <cell r="AF110">
            <v>48</v>
          </cell>
          <cell r="AG110" t="str">
            <v>Sí</v>
          </cell>
          <cell r="AH110" t="str">
            <v>Propia</v>
          </cell>
          <cell r="AI110">
            <v>12628.030676</v>
          </cell>
          <cell r="AJ110">
            <v>105</v>
          </cell>
          <cell r="AK110">
            <v>12523.030676</v>
          </cell>
          <cell r="AL110">
            <v>1825251.0419654783</v>
          </cell>
          <cell r="AO110">
            <v>3</v>
          </cell>
          <cell r="AP110" t="str">
            <v>Soca</v>
          </cell>
          <cell r="AQ110"/>
          <cell r="AS110" t="str">
            <v>2027-2028</v>
          </cell>
          <cell r="AT110" t="str">
            <v xml:space="preserve">Mecanizada </v>
          </cell>
          <cell r="AU110" t="str">
            <v>CG02-163</v>
          </cell>
          <cell r="AV110">
            <v>3</v>
          </cell>
          <cell r="AW110">
            <v>46740</v>
          </cell>
          <cell r="AX110">
            <v>46761</v>
          </cell>
          <cell r="AY110">
            <v>46757</v>
          </cell>
          <cell r="AZ110" t="str">
            <v>04.08</v>
          </cell>
          <cell r="BD110" t="str">
            <v>CG02-163</v>
          </cell>
          <cell r="BE110">
            <v>4</v>
          </cell>
          <cell r="BF110">
            <v>99.448799999999991</v>
          </cell>
          <cell r="BG110">
            <v>1.6574799999999998</v>
          </cell>
          <cell r="BJ110"/>
          <cell r="BL110" t="str">
            <v>Entre 81 y 120</v>
          </cell>
          <cell r="BM110" t="str">
            <v>Soca</v>
          </cell>
          <cell r="BN110" t="str">
            <v>Primer tercio</v>
          </cell>
          <cell r="BO110">
            <v>45652</v>
          </cell>
          <cell r="BP110">
            <v>8</v>
          </cell>
          <cell r="BQ110">
            <v>4</v>
          </cell>
        </row>
        <row r="111">
          <cell r="A111" t="str">
            <v>44.09</v>
          </cell>
          <cell r="B111" t="str">
            <v>2024-2025</v>
          </cell>
          <cell r="C111" t="str">
            <v>Zona 2</v>
          </cell>
          <cell r="D111" t="str">
            <v>Alejandro Ordóñez</v>
          </cell>
          <cell r="E111">
            <v>4</v>
          </cell>
          <cell r="F111" t="str">
            <v>MARGARITAS</v>
          </cell>
          <cell r="G111">
            <v>4.09</v>
          </cell>
          <cell r="H111">
            <v>74.22999999999999</v>
          </cell>
          <cell r="I111">
            <v>6281.299908</v>
          </cell>
          <cell r="J111">
            <v>662.33121159999996</v>
          </cell>
          <cell r="K111">
            <v>84.619424868651507</v>
          </cell>
          <cell r="L111">
            <v>8.9226890960528102</v>
          </cell>
          <cell r="M111">
            <v>105.44492721266828</v>
          </cell>
          <cell r="N111" t="str">
            <v>4</v>
          </cell>
          <cell r="O111" t="str">
            <v>105</v>
          </cell>
          <cell r="P111" t="str">
            <v>CG02-163</v>
          </cell>
          <cell r="Q111">
            <v>45276</v>
          </cell>
          <cell r="R111" t="e">
            <v>#REF!</v>
          </cell>
          <cell r="S111">
            <v>125.6932</v>
          </cell>
          <cell r="T111" t="str">
            <v>Arcilla pesada</v>
          </cell>
          <cell r="AC111" t="str">
            <v>Sí</v>
          </cell>
          <cell r="AD111" t="str">
            <v>Ingenio</v>
          </cell>
          <cell r="AE111" t="str">
            <v>Sí</v>
          </cell>
          <cell r="AF111">
            <v>48</v>
          </cell>
          <cell r="AG111" t="str">
            <v>Sí</v>
          </cell>
          <cell r="AH111" t="str">
            <v>Propia</v>
          </cell>
          <cell r="AI111">
            <v>6898.0620200000003</v>
          </cell>
          <cell r="AJ111">
            <v>500</v>
          </cell>
          <cell r="AK111">
            <v>6398.0620200000003</v>
          </cell>
          <cell r="AL111">
            <v>789516.68559622567</v>
          </cell>
          <cell r="AO111">
            <v>4</v>
          </cell>
          <cell r="AP111" t="str">
            <v>Soca</v>
          </cell>
          <cell r="AQ111"/>
          <cell r="AS111" t="str">
            <v>2026-2027</v>
          </cell>
          <cell r="AT111" t="str">
            <v xml:space="preserve">Mecanizada </v>
          </cell>
          <cell r="AU111" t="str">
            <v>CG02-163</v>
          </cell>
          <cell r="AV111">
            <v>4</v>
          </cell>
          <cell r="AW111">
            <v>46378</v>
          </cell>
          <cell r="AX111">
            <v>46399</v>
          </cell>
          <cell r="AY111">
            <v>46399</v>
          </cell>
          <cell r="AZ111" t="str">
            <v>04.09</v>
          </cell>
          <cell r="BD111" t="str">
            <v>CG02-163</v>
          </cell>
          <cell r="BE111">
            <v>4</v>
          </cell>
          <cell r="BF111">
            <v>65.322399999999988</v>
          </cell>
          <cell r="BG111">
            <v>1.0887066666666665</v>
          </cell>
          <cell r="BJ111"/>
          <cell r="BL111" t="str">
            <v>Entre 41 y 80</v>
          </cell>
          <cell r="BM111" t="str">
            <v>Soca</v>
          </cell>
          <cell r="BN111" t="str">
            <v>Primer tercio</v>
          </cell>
          <cell r="BO111">
            <v>45645</v>
          </cell>
          <cell r="BP111">
            <v>7</v>
          </cell>
          <cell r="BQ111">
            <v>2</v>
          </cell>
        </row>
        <row r="112">
          <cell r="A112" t="str">
            <v>44.1</v>
          </cell>
          <cell r="B112" t="str">
            <v>2024-2025</v>
          </cell>
          <cell r="C112" t="str">
            <v>Zona 2</v>
          </cell>
          <cell r="D112" t="str">
            <v>Alejandro Ordóñez</v>
          </cell>
          <cell r="E112">
            <v>4</v>
          </cell>
          <cell r="F112" t="str">
            <v>MARGARITAS</v>
          </cell>
          <cell r="G112">
            <v>4.0999999999999996</v>
          </cell>
          <cell r="H112">
            <v>55.11</v>
          </cell>
          <cell r="I112">
            <v>6325.9697720000004</v>
          </cell>
          <cell r="J112">
            <v>582.14313300000003</v>
          </cell>
          <cell r="K112">
            <v>114.78805610596989</v>
          </cell>
          <cell r="L112">
            <v>10.563294011976049</v>
          </cell>
          <cell r="M112">
            <v>92.024330495014567</v>
          </cell>
          <cell r="N112" t="str">
            <v>4</v>
          </cell>
          <cell r="O112" t="str">
            <v>109</v>
          </cell>
          <cell r="P112" t="str">
            <v>CG04-10295</v>
          </cell>
          <cell r="Q112">
            <v>45274</v>
          </cell>
          <cell r="R112" t="e">
            <v>#REF!</v>
          </cell>
          <cell r="S112">
            <v>110.5108</v>
          </cell>
          <cell r="T112" t="str">
            <v>Franco Arenoso</v>
          </cell>
          <cell r="AC112" t="str">
            <v>Sí</v>
          </cell>
          <cell r="AD112" t="str">
            <v>Ingenio</v>
          </cell>
          <cell r="AE112" t="str">
            <v>Sí</v>
          </cell>
          <cell r="AF112">
            <v>48</v>
          </cell>
          <cell r="AG112" t="str">
            <v>Sí</v>
          </cell>
          <cell r="AH112" t="str">
            <v>Propia</v>
          </cell>
          <cell r="AI112">
            <v>6755.56</v>
          </cell>
          <cell r="AJ112">
            <v>500</v>
          </cell>
          <cell r="AK112">
            <v>6255.56</v>
          </cell>
          <cell r="AL112">
            <v>699087.98027953762</v>
          </cell>
          <cell r="AO112">
            <v>2</v>
          </cell>
          <cell r="AP112" t="str">
            <v>Soca</v>
          </cell>
          <cell r="AQ112"/>
          <cell r="AS112" t="str">
            <v>2026-2027</v>
          </cell>
          <cell r="AT112" t="str">
            <v xml:space="preserve">Mecanizada </v>
          </cell>
          <cell r="AU112" t="str">
            <v>CG04-10295</v>
          </cell>
          <cell r="AV112">
            <v>4</v>
          </cell>
          <cell r="AW112">
            <v>46376</v>
          </cell>
          <cell r="AX112">
            <v>46397</v>
          </cell>
          <cell r="AY112">
            <v>46399</v>
          </cell>
          <cell r="AZ112" t="str">
            <v>04.10</v>
          </cell>
          <cell r="BD112" t="str">
            <v>CG04-10295</v>
          </cell>
          <cell r="BE112">
            <v>4</v>
          </cell>
          <cell r="BF112">
            <v>48.4968</v>
          </cell>
          <cell r="BG112">
            <v>0.80828</v>
          </cell>
          <cell r="BJ112"/>
          <cell r="BL112" t="str">
            <v>Entre 41 y 80</v>
          </cell>
          <cell r="BM112" t="str">
            <v>Soca</v>
          </cell>
          <cell r="BN112" t="str">
            <v>Primer tercio</v>
          </cell>
          <cell r="BO112">
            <v>45645</v>
          </cell>
          <cell r="BP112">
            <v>7</v>
          </cell>
          <cell r="BQ112">
            <v>1</v>
          </cell>
        </row>
        <row r="113">
          <cell r="A113" t="str">
            <v>44.11</v>
          </cell>
          <cell r="B113" t="str">
            <v>2024-2025</v>
          </cell>
          <cell r="C113" t="str">
            <v>Zona 2</v>
          </cell>
          <cell r="D113" t="str">
            <v>Alejandro Ordóñez</v>
          </cell>
          <cell r="E113">
            <v>4</v>
          </cell>
          <cell r="F113" t="str">
            <v>MARGARITAS</v>
          </cell>
          <cell r="G113">
            <v>4.1100000000000003</v>
          </cell>
          <cell r="H113">
            <v>52.489999999999995</v>
          </cell>
          <cell r="I113">
            <v>2441.8375960000003</v>
          </cell>
          <cell r="J113">
            <v>227.899249</v>
          </cell>
          <cell r="K113">
            <v>46.520053267289015</v>
          </cell>
          <cell r="L113">
            <v>4.3417650790626787</v>
          </cell>
          <cell r="M113">
            <v>93.331042725087102</v>
          </cell>
          <cell r="N113" t="str">
            <v>1</v>
          </cell>
          <cell r="O113"/>
          <cell r="P113" t="str">
            <v>Varias</v>
          </cell>
          <cell r="Q113"/>
          <cell r="R113">
            <v>9.5299999999999994</v>
          </cell>
          <cell r="S113">
            <v>116.6998</v>
          </cell>
          <cell r="AC113" t="str">
            <v>Sí</v>
          </cell>
          <cell r="AD113" t="str">
            <v>Semillero</v>
          </cell>
          <cell r="AE113"/>
          <cell r="AF113">
            <v>48</v>
          </cell>
          <cell r="AG113" t="str">
            <v>Sí</v>
          </cell>
          <cell r="AH113" t="str">
            <v>Propia</v>
          </cell>
          <cell r="AI113">
            <v>4000</v>
          </cell>
          <cell r="AJ113">
            <v>0</v>
          </cell>
          <cell r="AK113">
            <v>4000</v>
          </cell>
          <cell r="AL113">
            <v>284961.95908568084</v>
          </cell>
          <cell r="AM113" t="str">
            <v>Semillero</v>
          </cell>
          <cell r="AP113" t="str">
            <v>Semillero</v>
          </cell>
          <cell r="AQ113" t="str">
            <v>Otras</v>
          </cell>
          <cell r="AS113" t="str">
            <v>Semillero</v>
          </cell>
          <cell r="AT113" t="str">
            <v>Semillero</v>
          </cell>
          <cell r="AU113" t="str">
            <v>Semillero</v>
          </cell>
          <cell r="AV113">
            <v>3</v>
          </cell>
          <cell r="AW113"/>
          <cell r="AX113"/>
          <cell r="AY113"/>
          <cell r="AZ113" t="str">
            <v>04.11</v>
          </cell>
          <cell r="BD113" t="str">
            <v>Varias</v>
          </cell>
          <cell r="BE113">
            <v>4</v>
          </cell>
          <cell r="BF113">
            <v>41.991999999999997</v>
          </cell>
          <cell r="BG113">
            <v>0.69986666666666664</v>
          </cell>
          <cell r="BJ113"/>
          <cell r="BK113" t="str">
            <v>Aspersión</v>
          </cell>
          <cell r="BL113" t="str">
            <v>Entre 41 y 80</v>
          </cell>
          <cell r="BM113" t="str">
            <v>Soca</v>
          </cell>
          <cell r="BN113" t="str">
            <v>Primer tercio</v>
          </cell>
        </row>
        <row r="114">
          <cell r="A114" t="str">
            <v>55.01</v>
          </cell>
          <cell r="B114" t="str">
            <v>2024-2025</v>
          </cell>
          <cell r="C114" t="str">
            <v>Zona 1</v>
          </cell>
          <cell r="D114" t="str">
            <v>Mario Rodas</v>
          </cell>
          <cell r="E114">
            <v>5</v>
          </cell>
          <cell r="F114" t="str">
            <v>TEHUANTEPEC</v>
          </cell>
          <cell r="G114">
            <v>5.01</v>
          </cell>
          <cell r="H114">
            <v>85.430000000000021</v>
          </cell>
          <cell r="I114">
            <v>9786.5816040000009</v>
          </cell>
          <cell r="J114">
            <v>1215.571344</v>
          </cell>
          <cell r="K114">
            <v>114.55673187404891</v>
          </cell>
          <cell r="L114">
            <v>14.228858059229776</v>
          </cell>
          <cell r="M114">
            <v>124.20796077592281</v>
          </cell>
          <cell r="N114" t="str">
            <v>1</v>
          </cell>
          <cell r="O114" t="str">
            <v>133</v>
          </cell>
          <cell r="P114" t="str">
            <v>CG02-163</v>
          </cell>
          <cell r="Q114">
            <v>45407</v>
          </cell>
          <cell r="R114" t="e">
            <v>#REF!</v>
          </cell>
          <cell r="S114">
            <v>117.54815000000001</v>
          </cell>
          <cell r="T114" t="str">
            <v>Arenoso</v>
          </cell>
          <cell r="AC114" t="str">
            <v>Sí</v>
          </cell>
          <cell r="AD114" t="str">
            <v>Ingenio</v>
          </cell>
          <cell r="AE114" t="str">
            <v>Sí</v>
          </cell>
          <cell r="AF114">
            <v>12</v>
          </cell>
          <cell r="AG114" t="str">
            <v>Sí</v>
          </cell>
          <cell r="AH114" t="str">
            <v>Propia</v>
          </cell>
          <cell r="AI114">
            <v>11911</v>
          </cell>
          <cell r="AJ114">
            <v>300</v>
          </cell>
          <cell r="AK114">
            <v>11611</v>
          </cell>
          <cell r="AL114">
            <v>1150394.5623742328</v>
          </cell>
          <cell r="AO114">
            <v>8</v>
          </cell>
          <cell r="AP114" t="str">
            <v>Soca</v>
          </cell>
          <cell r="AQ114"/>
          <cell r="AS114" t="str">
            <v>2023-2024</v>
          </cell>
          <cell r="AT114" t="str">
            <v>Manual</v>
          </cell>
          <cell r="AU114" t="str">
            <v>CG10-044124</v>
          </cell>
          <cell r="AV114">
            <v>4</v>
          </cell>
          <cell r="AW114"/>
          <cell r="AX114"/>
          <cell r="AY114"/>
          <cell r="AZ114" t="str">
            <v>05.01</v>
          </cell>
          <cell r="BD114" t="str">
            <v>CG02-163</v>
          </cell>
          <cell r="BE114">
            <v>4</v>
          </cell>
          <cell r="BF114">
            <v>75.178400000000025</v>
          </cell>
          <cell r="BG114">
            <v>1.2529733333333337</v>
          </cell>
          <cell r="BH114" t="str">
            <v>Pendiente</v>
          </cell>
          <cell r="BI114">
            <v>45425</v>
          </cell>
          <cell r="BJ114">
            <v>45378</v>
          </cell>
          <cell r="BL114" t="str">
            <v>Entre 81 y 120</v>
          </cell>
          <cell r="BM114" t="str">
            <v>Soca</v>
          </cell>
          <cell r="BN114" t="str">
            <v>Tercer tercio</v>
          </cell>
          <cell r="BO114">
            <v>45764</v>
          </cell>
          <cell r="BP114">
            <v>24</v>
          </cell>
          <cell r="BQ114">
            <v>18</v>
          </cell>
        </row>
        <row r="115">
          <cell r="A115" t="str">
            <v>55.02</v>
          </cell>
          <cell r="B115" t="str">
            <v>2024-2025</v>
          </cell>
          <cell r="C115" t="str">
            <v>Zona 1</v>
          </cell>
          <cell r="D115" t="str">
            <v>Mario Rodas</v>
          </cell>
          <cell r="E115">
            <v>5</v>
          </cell>
          <cell r="F115" t="str">
            <v>TEHUANTEPEC</v>
          </cell>
          <cell r="G115">
            <v>5.0199999999999996</v>
          </cell>
          <cell r="H115">
            <v>32.01</v>
          </cell>
          <cell r="I115">
            <v>3489.3712160000005</v>
          </cell>
          <cell r="J115">
            <v>346.34278139999998</v>
          </cell>
          <cell r="K115">
            <v>109.00878525460796</v>
          </cell>
          <cell r="L115">
            <v>10.819830721649485</v>
          </cell>
          <cell r="M115">
            <v>99.256502091808372</v>
          </cell>
          <cell r="N115" t="str">
            <v>4</v>
          </cell>
          <cell r="O115" t="str">
            <v>78</v>
          </cell>
          <cell r="P115" t="str">
            <v>CG98-78</v>
          </cell>
          <cell r="Q115">
            <v>45350</v>
          </cell>
          <cell r="R115" t="e">
            <v>#REF!</v>
          </cell>
          <cell r="S115">
            <v>128.45070000000001</v>
          </cell>
          <cell r="T115" t="str">
            <v>Arenoso</v>
          </cell>
          <cell r="AC115" t="str">
            <v>Sí</v>
          </cell>
          <cell r="AD115" t="str">
            <v>Ingenio</v>
          </cell>
          <cell r="AE115" t="str">
            <v>Sí</v>
          </cell>
          <cell r="AF115">
            <v>12</v>
          </cell>
          <cell r="AG115" t="str">
            <v>No</v>
          </cell>
          <cell r="AH115" t="str">
            <v>Propia</v>
          </cell>
          <cell r="AI115">
            <v>3500</v>
          </cell>
          <cell r="AJ115">
            <v>200</v>
          </cell>
          <cell r="AK115">
            <v>3300</v>
          </cell>
          <cell r="AL115">
            <v>448212.17525505129</v>
          </cell>
          <cell r="AO115">
            <v>13</v>
          </cell>
          <cell r="AP115" t="str">
            <v>Soca</v>
          </cell>
          <cell r="AQ115"/>
          <cell r="AS115" t="str">
            <v>2026-2027</v>
          </cell>
          <cell r="AT115" t="str">
            <v>Manual</v>
          </cell>
          <cell r="AU115" t="str">
            <v>CG98-78</v>
          </cell>
          <cell r="AV115">
            <v>4</v>
          </cell>
          <cell r="AW115">
            <v>46430</v>
          </cell>
          <cell r="AX115">
            <v>46451</v>
          </cell>
          <cell r="AY115">
            <v>46512</v>
          </cell>
          <cell r="AZ115" t="str">
            <v>05.02</v>
          </cell>
          <cell r="BD115" t="str">
            <v>CG98-78</v>
          </cell>
          <cell r="BE115">
            <v>4</v>
          </cell>
          <cell r="BF115">
            <v>28.168799999999997</v>
          </cell>
          <cell r="BG115">
            <v>0.46947999999999995</v>
          </cell>
          <cell r="BJ115"/>
          <cell r="BL115" t="str">
            <v xml:space="preserve">&lt; 40 </v>
          </cell>
          <cell r="BM115" t="str">
            <v>Soca</v>
          </cell>
          <cell r="BN115" t="str">
            <v>Segundo tercio</v>
          </cell>
          <cell r="BO115">
            <v>45729</v>
          </cell>
          <cell r="BP115">
            <v>19</v>
          </cell>
          <cell r="BQ115">
            <v>8</v>
          </cell>
        </row>
        <row r="116">
          <cell r="A116" t="str">
            <v>55.03</v>
          </cell>
          <cell r="B116" t="str">
            <v>2024-2025</v>
          </cell>
          <cell r="C116" t="str">
            <v>Zona 1</v>
          </cell>
          <cell r="D116" t="str">
            <v>Mario Rodas</v>
          </cell>
          <cell r="E116">
            <v>5</v>
          </cell>
          <cell r="F116" t="str">
            <v>TEHUANTEPEC</v>
          </cell>
          <cell r="G116">
            <v>5.03</v>
          </cell>
          <cell r="H116">
            <v>67.27</v>
          </cell>
          <cell r="I116">
            <v>11012.345904</v>
          </cell>
          <cell r="J116">
            <v>1283.9416546</v>
          </cell>
          <cell r="K116">
            <v>163.7036703433923</v>
          </cell>
          <cell r="L116">
            <v>19.086392962687679</v>
          </cell>
          <cell r="M116">
            <v>116.59111199309818</v>
          </cell>
          <cell r="N116" t="str">
            <v>6</v>
          </cell>
          <cell r="O116" t="str">
            <v>105</v>
          </cell>
          <cell r="P116" t="str">
            <v>CG02-163</v>
          </cell>
          <cell r="Q116">
            <v>45352</v>
          </cell>
          <cell r="R116" t="e">
            <v>#REF!</v>
          </cell>
          <cell r="S116">
            <v>130.0393</v>
          </cell>
          <cell r="T116" t="str">
            <v>Arenoso</v>
          </cell>
          <cell r="AC116" t="str">
            <v>Sí</v>
          </cell>
          <cell r="AD116" t="str">
            <v>Ingenio</v>
          </cell>
          <cell r="AE116" t="str">
            <v>Sí</v>
          </cell>
          <cell r="AF116">
            <v>12</v>
          </cell>
          <cell r="AG116" t="str">
            <v>Sí</v>
          </cell>
          <cell r="AH116" t="str">
            <v>Propia</v>
          </cell>
          <cell r="AI116">
            <v>12028.33532</v>
          </cell>
          <cell r="AJ116">
            <v>500</v>
          </cell>
          <cell r="AK116">
            <v>11528.33532</v>
          </cell>
          <cell r="AL116">
            <v>1432037.7527140272</v>
          </cell>
          <cell r="AO116">
            <v>9</v>
          </cell>
          <cell r="AP116" t="str">
            <v>Soca</v>
          </cell>
          <cell r="AQ116"/>
          <cell r="AR116" t="str">
            <v>Sí</v>
          </cell>
          <cell r="AS116" t="str">
            <v>2024-2025</v>
          </cell>
          <cell r="AT116" t="str">
            <v xml:space="preserve">Mecanizada </v>
          </cell>
          <cell r="AU116" t="str">
            <v>CG04-10295</v>
          </cell>
          <cell r="AV116">
            <v>6</v>
          </cell>
          <cell r="AW116">
            <v>45682</v>
          </cell>
          <cell r="AX116">
            <v>45703</v>
          </cell>
          <cell r="AY116">
            <v>45679</v>
          </cell>
          <cell r="AZ116" t="str">
            <v>05.03</v>
          </cell>
          <cell r="BC116">
            <v>31.4</v>
          </cell>
          <cell r="BD116" t="str">
            <v>CG02-163</v>
          </cell>
          <cell r="BE116">
            <v>16</v>
          </cell>
          <cell r="BF116">
            <v>1076.32</v>
          </cell>
          <cell r="BG116">
            <v>17.938666666666666</v>
          </cell>
          <cell r="BJ116"/>
          <cell r="BL116" t="str">
            <v>Entre 41 y 80</v>
          </cell>
          <cell r="BM116" t="str">
            <v>Soca</v>
          </cell>
          <cell r="BN116" t="str">
            <v>Segundo tercio</v>
          </cell>
          <cell r="BO116">
            <v>45693</v>
          </cell>
          <cell r="BP116">
            <v>14</v>
          </cell>
          <cell r="BQ116">
            <v>7</v>
          </cell>
        </row>
        <row r="117">
          <cell r="A117" t="str">
            <v>55.03</v>
          </cell>
          <cell r="B117" t="str">
            <v>2024-2025</v>
          </cell>
          <cell r="C117" t="str">
            <v>Zona 1</v>
          </cell>
          <cell r="D117" t="str">
            <v>Mario Rodas</v>
          </cell>
          <cell r="E117">
            <v>5</v>
          </cell>
          <cell r="F117" t="str">
            <v>TEHUANTEPEC</v>
          </cell>
          <cell r="G117">
            <v>5.03</v>
          </cell>
          <cell r="H117">
            <v>20.09</v>
          </cell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AC117" t="str">
            <v>Sí</v>
          </cell>
          <cell r="AD117" t="str">
            <v>Semillero</v>
          </cell>
          <cell r="AE117"/>
          <cell r="AI117"/>
          <cell r="AJ117"/>
          <cell r="AK117"/>
          <cell r="AL117"/>
          <cell r="AP117" t="str">
            <v>Semillero</v>
          </cell>
          <cell r="AQ117"/>
          <cell r="AS117" t="str">
            <v>Semillero</v>
          </cell>
          <cell r="AT117" t="str">
            <v>Semillero</v>
          </cell>
          <cell r="AU117"/>
          <cell r="AW117"/>
          <cell r="AX117"/>
          <cell r="AY117"/>
          <cell r="BD117"/>
          <cell r="BE117"/>
          <cell r="BF117"/>
          <cell r="BJ117"/>
          <cell r="BL117" t="str">
            <v xml:space="preserve">&lt; 40 </v>
          </cell>
          <cell r="BM117" t="str">
            <v>Soca</v>
          </cell>
        </row>
        <row r="118">
          <cell r="A118" t="str">
            <v>55.04</v>
          </cell>
          <cell r="B118" t="str">
            <v>2024-2025</v>
          </cell>
          <cell r="C118" t="str">
            <v>Zona 1</v>
          </cell>
          <cell r="D118" t="str">
            <v>Mario Rodas</v>
          </cell>
          <cell r="E118">
            <v>5</v>
          </cell>
          <cell r="F118" t="str">
            <v>TEHUANTEPEC</v>
          </cell>
          <cell r="G118">
            <v>5.04</v>
          </cell>
          <cell r="H118">
            <v>97.740000000000009</v>
          </cell>
          <cell r="I118">
            <v>13140.532500000001</v>
          </cell>
          <cell r="J118">
            <v>1350.540174</v>
          </cell>
          <cell r="K118">
            <v>134.44375383670965</v>
          </cell>
          <cell r="L118">
            <v>13.81768133824432</v>
          </cell>
          <cell r="M118">
            <v>102.77667012352809</v>
          </cell>
          <cell r="N118" t="str">
            <v>6</v>
          </cell>
          <cell r="O118" t="str">
            <v>78</v>
          </cell>
          <cell r="P118" t="str">
            <v>CG98-78</v>
          </cell>
          <cell r="Q118">
            <v>45285</v>
          </cell>
          <cell r="R118" t="e">
            <v>#REF!</v>
          </cell>
          <cell r="S118">
            <v>121.5076</v>
          </cell>
          <cell r="T118" t="str">
            <v>Arenoso</v>
          </cell>
          <cell r="AC118" t="str">
            <v>Sí</v>
          </cell>
          <cell r="AD118" t="str">
            <v>Ingenio</v>
          </cell>
          <cell r="AE118" t="str">
            <v>Sí</v>
          </cell>
          <cell r="AF118">
            <v>12</v>
          </cell>
          <cell r="AG118" t="str">
            <v>Sí</v>
          </cell>
          <cell r="AH118" t="str">
            <v>Propia</v>
          </cell>
          <cell r="AI118">
            <v>13590</v>
          </cell>
          <cell r="AJ118">
            <v>1000</v>
          </cell>
          <cell r="AK118">
            <v>12590</v>
          </cell>
          <cell r="AL118">
            <v>1596674.5667970001</v>
          </cell>
          <cell r="AM118" t="str">
            <v>Renovación</v>
          </cell>
          <cell r="AO118">
            <v>7</v>
          </cell>
          <cell r="AP118" t="str">
            <v>Soca</v>
          </cell>
          <cell r="AQ118"/>
          <cell r="AS118" t="str">
            <v>2025-2026</v>
          </cell>
          <cell r="AT118" t="str">
            <v xml:space="preserve">Mecanizada </v>
          </cell>
          <cell r="AU118" t="str">
            <v>CG02-163</v>
          </cell>
          <cell r="AV118">
            <v>2</v>
          </cell>
          <cell r="AW118">
            <v>45975</v>
          </cell>
          <cell r="AX118">
            <v>45996</v>
          </cell>
          <cell r="AY118">
            <v>45994</v>
          </cell>
          <cell r="AZ118" t="str">
            <v>05.04</v>
          </cell>
          <cell r="BD118" t="str">
            <v>CG98-78</v>
          </cell>
          <cell r="BE118">
            <v>4</v>
          </cell>
          <cell r="BF118">
            <v>86.011200000000002</v>
          </cell>
          <cell r="BG118">
            <v>1.4335200000000001</v>
          </cell>
          <cell r="BJ118"/>
          <cell r="BL118" t="str">
            <v>Entre 81 y 120</v>
          </cell>
          <cell r="BM118" t="str">
            <v>Renovación</v>
          </cell>
          <cell r="BN118" t="str">
            <v>Primer tercio</v>
          </cell>
          <cell r="BO118">
            <v>45645</v>
          </cell>
          <cell r="BP118">
            <v>7</v>
          </cell>
          <cell r="BQ118">
            <v>3</v>
          </cell>
        </row>
        <row r="119">
          <cell r="A119" t="str">
            <v>55.05</v>
          </cell>
          <cell r="B119" t="str">
            <v>2024-2025</v>
          </cell>
          <cell r="C119" t="str">
            <v>Zona 1</v>
          </cell>
          <cell r="D119" t="str">
            <v>Mario Rodas</v>
          </cell>
          <cell r="E119">
            <v>5</v>
          </cell>
          <cell r="F119" t="str">
            <v>TEHUANTEPEC</v>
          </cell>
          <cell r="G119">
            <v>5.05</v>
          </cell>
          <cell r="H119">
            <v>75.41</v>
          </cell>
          <cell r="I119">
            <v>11777.467676000002</v>
          </cell>
          <cell r="J119">
            <v>1036.4189712</v>
          </cell>
          <cell r="K119">
            <v>156.17912314016712</v>
          </cell>
          <cell r="L119">
            <v>13.74378691420236</v>
          </cell>
          <cell r="M119">
            <v>88.000154168285562</v>
          </cell>
          <cell r="N119" t="str">
            <v>4</v>
          </cell>
          <cell r="O119" t="str">
            <v>105</v>
          </cell>
          <cell r="P119" t="str">
            <v>CG02-163</v>
          </cell>
          <cell r="Q119">
            <v>45278</v>
          </cell>
          <cell r="R119" t="e">
            <v>#REF!</v>
          </cell>
          <cell r="S119">
            <v>117.42059999999999</v>
          </cell>
          <cell r="T119" t="str">
            <v>Franco Arenoso</v>
          </cell>
          <cell r="AC119" t="str">
            <v>Sí</v>
          </cell>
          <cell r="AD119" t="str">
            <v>Ingenio</v>
          </cell>
          <cell r="AE119" t="str">
            <v>Sí</v>
          </cell>
          <cell r="AF119">
            <v>12</v>
          </cell>
          <cell r="AG119" t="str">
            <v>Sí</v>
          </cell>
          <cell r="AH119" t="str">
            <v>Propia</v>
          </cell>
          <cell r="AI119">
            <v>11208.575556</v>
          </cell>
          <cell r="AJ119">
            <v>0</v>
          </cell>
          <cell r="AK119">
            <v>11208.575556</v>
          </cell>
          <cell r="AL119">
            <v>1382917.3209965257</v>
          </cell>
          <cell r="AO119">
            <v>3</v>
          </cell>
          <cell r="AP119" t="str">
            <v>Soca</v>
          </cell>
          <cell r="AQ119"/>
          <cell r="AS119" t="str">
            <v>2026-2027</v>
          </cell>
          <cell r="AT119" t="str">
            <v xml:space="preserve">Mecanizada </v>
          </cell>
          <cell r="AU119" t="str">
            <v>CG02-163</v>
          </cell>
          <cell r="AV119">
            <v>4</v>
          </cell>
          <cell r="AW119">
            <v>46373</v>
          </cell>
          <cell r="AX119">
            <v>46394</v>
          </cell>
          <cell r="AY119">
            <v>46393</v>
          </cell>
          <cell r="AZ119" t="str">
            <v>05.05</v>
          </cell>
          <cell r="BD119" t="str">
            <v>CG02-163</v>
          </cell>
          <cell r="BE119">
            <v>4</v>
          </cell>
          <cell r="BF119">
            <v>66.360799999999998</v>
          </cell>
          <cell r="BG119">
            <v>1.1060133333333333</v>
          </cell>
          <cell r="BJ119"/>
          <cell r="BL119" t="str">
            <v>Entre 41 y 80</v>
          </cell>
          <cell r="BM119" t="str">
            <v>Soca</v>
          </cell>
          <cell r="BN119" t="str">
            <v>Primer tercio</v>
          </cell>
          <cell r="BO119">
            <v>45638</v>
          </cell>
          <cell r="BP119">
            <v>6</v>
          </cell>
          <cell r="BQ119">
            <v>2</v>
          </cell>
        </row>
        <row r="120">
          <cell r="A120" t="str">
            <v>55.06</v>
          </cell>
          <cell r="B120" t="str">
            <v>2024-2025</v>
          </cell>
          <cell r="C120" t="str">
            <v>Zona 1</v>
          </cell>
          <cell r="D120" t="str">
            <v>Mario Rodas</v>
          </cell>
          <cell r="E120">
            <v>5</v>
          </cell>
          <cell r="F120" t="str">
            <v>TEHUANTEPEC</v>
          </cell>
          <cell r="G120">
            <v>5.0599999999999996</v>
          </cell>
          <cell r="H120">
            <v>58.24</v>
          </cell>
          <cell r="I120">
            <v>10022.902372</v>
          </cell>
          <cell r="J120">
            <v>672.81715539999993</v>
          </cell>
          <cell r="K120">
            <v>172.09653798076923</v>
          </cell>
          <cell r="L120">
            <v>11.552492366071426</v>
          </cell>
          <cell r="M120">
            <v>67.127976550942293</v>
          </cell>
          <cell r="N120" t="str">
            <v>6</v>
          </cell>
          <cell r="O120" t="str">
            <v>29</v>
          </cell>
          <cell r="P120" t="str">
            <v>Varias</v>
          </cell>
          <cell r="Q120">
            <v>45305</v>
          </cell>
          <cell r="R120" t="e">
            <v>#REF!</v>
          </cell>
          <cell r="S120">
            <v>129.40995000000001</v>
          </cell>
          <cell r="T120" t="str">
            <v>Franco Arenoso</v>
          </cell>
          <cell r="AC120" t="str">
            <v>Sí</v>
          </cell>
          <cell r="AD120" t="str">
            <v>Ingenio</v>
          </cell>
          <cell r="AE120" t="str">
            <v>Sí</v>
          </cell>
          <cell r="AF120">
            <v>12</v>
          </cell>
          <cell r="AG120" t="str">
            <v>Sí</v>
          </cell>
          <cell r="AH120" t="str">
            <v>Propia</v>
          </cell>
          <cell r="AI120">
            <v>6700</v>
          </cell>
          <cell r="AJ120">
            <v>0</v>
          </cell>
          <cell r="AK120">
            <v>6700</v>
          </cell>
          <cell r="AL120">
            <v>1297063.2948154015</v>
          </cell>
          <cell r="AO120">
            <v>4</v>
          </cell>
          <cell r="AP120" t="str">
            <v>Soca</v>
          </cell>
          <cell r="AQ120"/>
          <cell r="AR120" t="str">
            <v>Sí</v>
          </cell>
          <cell r="AS120" t="str">
            <v>2024-2025</v>
          </cell>
          <cell r="AT120" t="str">
            <v xml:space="preserve">Mecanizada </v>
          </cell>
          <cell r="AU120" t="str">
            <v>CG02-163</v>
          </cell>
          <cell r="AV120">
            <v>6</v>
          </cell>
          <cell r="AW120">
            <v>45628</v>
          </cell>
          <cell r="AX120">
            <v>45649</v>
          </cell>
          <cell r="AY120">
            <v>45644</v>
          </cell>
          <cell r="AZ120" t="str">
            <v>05.06</v>
          </cell>
          <cell r="BC120">
            <v>15</v>
          </cell>
          <cell r="BD120" t="str">
            <v>Varias</v>
          </cell>
          <cell r="BE120">
            <v>16</v>
          </cell>
          <cell r="BF120">
            <v>931.84</v>
          </cell>
          <cell r="BG120">
            <v>15.530666666666667</v>
          </cell>
          <cell r="BJ120"/>
          <cell r="BL120" t="str">
            <v>Entre 41 y 80</v>
          </cell>
          <cell r="BM120" t="str">
            <v>Soca</v>
          </cell>
          <cell r="BN120" t="str">
            <v>Segundo tercio</v>
          </cell>
          <cell r="BO120">
            <v>45652</v>
          </cell>
          <cell r="BP120">
            <v>8</v>
          </cell>
          <cell r="BQ120">
            <v>1</v>
          </cell>
        </row>
        <row r="121">
          <cell r="A121" t="str">
            <v>55.06</v>
          </cell>
          <cell r="B121" t="str">
            <v>2024-2025</v>
          </cell>
          <cell r="C121" t="str">
            <v>Zona 1</v>
          </cell>
          <cell r="D121" t="str">
            <v>Mario Rodas</v>
          </cell>
          <cell r="E121">
            <v>5</v>
          </cell>
          <cell r="F121" t="str">
            <v>TEHUANTEPEC</v>
          </cell>
          <cell r="G121">
            <v>5.0599999999999996</v>
          </cell>
          <cell r="H121">
            <v>22.240000000000002</v>
          </cell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AC121" t="str">
            <v>Sí</v>
          </cell>
          <cell r="AD121" t="str">
            <v>Semillero</v>
          </cell>
          <cell r="AE121"/>
          <cell r="AI121"/>
          <cell r="AJ121"/>
          <cell r="AK121"/>
          <cell r="AL121"/>
          <cell r="AP121" t="str">
            <v>Semillero</v>
          </cell>
          <cell r="AQ121"/>
          <cell r="AS121" t="str">
            <v>Semillero</v>
          </cell>
          <cell r="AT121" t="str">
            <v>Semillero</v>
          </cell>
          <cell r="AU121"/>
          <cell r="AW121"/>
          <cell r="AX121"/>
          <cell r="AY121"/>
          <cell r="BD121"/>
          <cell r="BE121"/>
          <cell r="BF121"/>
          <cell r="BJ121"/>
          <cell r="BL121" t="str">
            <v xml:space="preserve">&lt; 40 </v>
          </cell>
          <cell r="BM121" t="str">
            <v>Soca</v>
          </cell>
        </row>
        <row r="122">
          <cell r="A122" t="str">
            <v>55.07</v>
          </cell>
          <cell r="B122" t="str">
            <v>2024-2025</v>
          </cell>
          <cell r="C122" t="str">
            <v>Zona 1</v>
          </cell>
          <cell r="D122" t="str">
            <v>Mario Rodas</v>
          </cell>
          <cell r="E122">
            <v>5</v>
          </cell>
          <cell r="F122" t="str">
            <v>TEHUANTEPEC</v>
          </cell>
          <cell r="G122">
            <v>5.07</v>
          </cell>
          <cell r="H122">
            <v>124.96</v>
          </cell>
          <cell r="I122">
            <v>21140.858296000002</v>
          </cell>
          <cell r="J122">
            <v>1608.9039902</v>
          </cell>
          <cell r="K122">
            <v>169.18100428937262</v>
          </cell>
          <cell r="L122">
            <v>12.875352034250961</v>
          </cell>
          <cell r="M122">
            <v>76.104005224064892</v>
          </cell>
          <cell r="N122" t="str">
            <v>2</v>
          </cell>
          <cell r="O122" t="str">
            <v>29</v>
          </cell>
          <cell r="P122" t="str">
            <v>CG02-163</v>
          </cell>
          <cell r="Q122">
            <v>45331</v>
          </cell>
          <cell r="R122" t="e">
            <v>#REF!</v>
          </cell>
          <cell r="S122">
            <v>122.0915</v>
          </cell>
          <cell r="T122" t="str">
            <v>Franco</v>
          </cell>
          <cell r="AC122" t="str">
            <v>Sí</v>
          </cell>
          <cell r="AD122" t="str">
            <v>Ingenio</v>
          </cell>
          <cell r="AE122" t="str">
            <v>Sí</v>
          </cell>
          <cell r="AF122">
            <v>12</v>
          </cell>
          <cell r="AG122" t="str">
            <v>Sí</v>
          </cell>
          <cell r="AH122" t="str">
            <v>Propia</v>
          </cell>
          <cell r="AI122">
            <v>14800</v>
          </cell>
          <cell r="AJ122">
            <v>500</v>
          </cell>
          <cell r="AK122">
            <v>14300</v>
          </cell>
          <cell r="AL122">
            <v>2581119.1006460842</v>
          </cell>
          <cell r="AM122" t="str">
            <v>Renovación</v>
          </cell>
          <cell r="AO122">
            <v>2</v>
          </cell>
          <cell r="AP122" t="str">
            <v>Soca</v>
          </cell>
          <cell r="AQ122"/>
          <cell r="AS122" t="str">
            <v>2028-2029</v>
          </cell>
          <cell r="AT122" t="str">
            <v>Semillero</v>
          </cell>
          <cell r="AU122" t="str">
            <v>CG02-163</v>
          </cell>
          <cell r="AV122">
            <v>2</v>
          </cell>
          <cell r="AW122">
            <v>47112</v>
          </cell>
          <cell r="AX122">
            <v>47133</v>
          </cell>
          <cell r="AY122">
            <v>47128</v>
          </cell>
          <cell r="AZ122" t="str">
            <v>05.07</v>
          </cell>
          <cell r="BD122" t="str">
            <v>CG02-163</v>
          </cell>
          <cell r="BE122">
            <v>4</v>
          </cell>
          <cell r="BF122">
            <v>109.9648</v>
          </cell>
          <cell r="BG122">
            <v>1.8327466666666665</v>
          </cell>
          <cell r="BJ122"/>
          <cell r="BL122" t="str">
            <v>Entre 121 y 160</v>
          </cell>
          <cell r="BM122" t="str">
            <v>Soca</v>
          </cell>
          <cell r="BN122" t="str">
            <v>Segundo tercio</v>
          </cell>
          <cell r="BO122">
            <v>45687</v>
          </cell>
          <cell r="BP122">
            <v>13</v>
          </cell>
          <cell r="BQ122">
            <v>7</v>
          </cell>
        </row>
        <row r="123">
          <cell r="A123" t="str">
            <v>55.08</v>
          </cell>
          <cell r="B123" t="str">
            <v>2024-2025</v>
          </cell>
          <cell r="C123" t="str">
            <v>Zona 1</v>
          </cell>
          <cell r="D123" t="str">
            <v>Mario Rodas</v>
          </cell>
          <cell r="E123">
            <v>5</v>
          </cell>
          <cell r="F123" t="str">
            <v>TEHUANTEPEC</v>
          </cell>
          <cell r="G123">
            <v>5.08</v>
          </cell>
          <cell r="H123">
            <v>117.59999999999998</v>
          </cell>
          <cell r="I123">
            <v>15002.292891999999</v>
          </cell>
          <cell r="J123">
            <v>866.06569920000004</v>
          </cell>
          <cell r="K123">
            <v>127.57051778911567</v>
          </cell>
          <cell r="L123">
            <v>7.3645042448979607</v>
          </cell>
          <cell r="M123">
            <v>57.72888887283564</v>
          </cell>
          <cell r="N123" t="str">
            <v>3</v>
          </cell>
          <cell r="O123" t="str">
            <v>105</v>
          </cell>
          <cell r="P123" t="str">
            <v>CG02-163</v>
          </cell>
          <cell r="Q123">
            <v>45397</v>
          </cell>
          <cell r="R123" t="e">
            <v>#REF!</v>
          </cell>
          <cell r="S123">
            <v>120.54805</v>
          </cell>
          <cell r="T123" t="str">
            <v>Arenoso</v>
          </cell>
          <cell r="AC123" t="str">
            <v>Sí</v>
          </cell>
          <cell r="AD123" t="str">
            <v>Ingenio</v>
          </cell>
          <cell r="AE123" t="str">
            <v>Sí</v>
          </cell>
          <cell r="AF123">
            <v>12</v>
          </cell>
          <cell r="AG123" t="str">
            <v>No</v>
          </cell>
          <cell r="AH123" t="str">
            <v>Propia</v>
          </cell>
          <cell r="AI123">
            <v>10600</v>
          </cell>
          <cell r="AJ123">
            <v>1800</v>
          </cell>
          <cell r="AK123">
            <v>8800</v>
          </cell>
          <cell r="AL123">
            <v>1808497.1536594606</v>
          </cell>
          <cell r="AO123">
            <v>18</v>
          </cell>
          <cell r="AP123" t="str">
            <v>Soca</v>
          </cell>
          <cell r="AQ123"/>
          <cell r="AS123" t="str">
            <v>2027-2028</v>
          </cell>
          <cell r="AT123" t="str">
            <v>Manual</v>
          </cell>
          <cell r="AU123" t="str">
            <v>CG02-163</v>
          </cell>
          <cell r="AV123">
            <v>3</v>
          </cell>
          <cell r="AW123">
            <v>46857</v>
          </cell>
          <cell r="AX123">
            <v>46878</v>
          </cell>
          <cell r="AY123">
            <v>46876</v>
          </cell>
          <cell r="AZ123" t="str">
            <v>05.08</v>
          </cell>
          <cell r="BD123" t="str">
            <v>CG02-163</v>
          </cell>
          <cell r="BE123">
            <v>4</v>
          </cell>
          <cell r="BF123">
            <v>103.48799999999999</v>
          </cell>
          <cell r="BG123">
            <v>1.7247999999999997</v>
          </cell>
          <cell r="BJ123"/>
          <cell r="BL123" t="str">
            <v>Entre 81 y 120</v>
          </cell>
          <cell r="BM123" t="str">
            <v>Soca</v>
          </cell>
          <cell r="BN123" t="str">
            <v>Tercer tercio</v>
          </cell>
          <cell r="BO123">
            <v>45750</v>
          </cell>
          <cell r="BP123">
            <v>22</v>
          </cell>
          <cell r="BQ123">
            <v>14</v>
          </cell>
        </row>
        <row r="124">
          <cell r="A124" t="str">
            <v>55.09</v>
          </cell>
          <cell r="B124" t="str">
            <v>2024-2025</v>
          </cell>
          <cell r="C124" t="str">
            <v>Zona 1</v>
          </cell>
          <cell r="D124" t="str">
            <v>Mario Rodas</v>
          </cell>
          <cell r="E124">
            <v>5</v>
          </cell>
          <cell r="F124" t="str">
            <v>TEHUANTEPEC</v>
          </cell>
          <cell r="G124">
            <v>5.09</v>
          </cell>
          <cell r="H124">
            <v>50.96</v>
          </cell>
          <cell r="I124">
            <v>5929.1539000000002</v>
          </cell>
          <cell r="J124">
            <v>757.72279159999994</v>
          </cell>
          <cell r="K124">
            <v>116.34917386185244</v>
          </cell>
          <cell r="L124">
            <v>14.868971577708004</v>
          </cell>
          <cell r="M124">
            <v>127.79610790672847</v>
          </cell>
          <cell r="N124" t="str">
            <v>4</v>
          </cell>
          <cell r="O124" t="str">
            <v>127</v>
          </cell>
          <cell r="P124" t="str">
            <v>CGMEX10-26315</v>
          </cell>
          <cell r="Q124">
            <v>45392</v>
          </cell>
          <cell r="R124" t="e">
            <v>#REF!</v>
          </cell>
          <cell r="S124">
            <v>128.62665000000001</v>
          </cell>
          <cell r="T124" t="str">
            <v>Franco Arenoso</v>
          </cell>
          <cell r="AC124" t="str">
            <v>Sí</v>
          </cell>
          <cell r="AD124" t="str">
            <v>Ingenio</v>
          </cell>
          <cell r="AE124" t="str">
            <v>Sí</v>
          </cell>
          <cell r="AF124">
            <v>12</v>
          </cell>
          <cell r="AG124" t="str">
            <v>No</v>
          </cell>
          <cell r="AH124" t="str">
            <v>Propia</v>
          </cell>
          <cell r="AI124">
            <v>7438.1394639999999</v>
          </cell>
          <cell r="AJ124">
            <v>587</v>
          </cell>
          <cell r="AK124">
            <v>6851.1394639999999</v>
          </cell>
          <cell r="AL124">
            <v>762647.20349143515</v>
          </cell>
          <cell r="AO124">
            <v>12</v>
          </cell>
          <cell r="AP124" t="str">
            <v>Soca</v>
          </cell>
          <cell r="AQ124"/>
          <cell r="AS124" t="str">
            <v>2026-2027</v>
          </cell>
          <cell r="AT124" t="str">
            <v>Manual</v>
          </cell>
          <cell r="AU124" t="str">
            <v>CGMEX10-26315</v>
          </cell>
          <cell r="AV124">
            <v>4</v>
          </cell>
          <cell r="AW124">
            <v>46487</v>
          </cell>
          <cell r="AX124">
            <v>46508</v>
          </cell>
          <cell r="AY124">
            <v>46512</v>
          </cell>
          <cell r="AZ124" t="str">
            <v>05.09</v>
          </cell>
          <cell r="BD124" t="str">
            <v>CGMEX10-26315</v>
          </cell>
          <cell r="BE124">
            <v>4</v>
          </cell>
          <cell r="BF124">
            <v>44.844799999999999</v>
          </cell>
          <cell r="BG124">
            <v>0.74741333333333337</v>
          </cell>
          <cell r="BJ124"/>
          <cell r="BL124" t="str">
            <v>Entre 41 y 80</v>
          </cell>
          <cell r="BM124" t="str">
            <v>Soca</v>
          </cell>
          <cell r="BN124" t="str">
            <v>Tercer tercio</v>
          </cell>
          <cell r="BO124">
            <v>45750</v>
          </cell>
          <cell r="BP124">
            <v>22</v>
          </cell>
          <cell r="BQ124">
            <v>15</v>
          </cell>
        </row>
        <row r="125">
          <cell r="A125" t="str">
            <v>55.1</v>
          </cell>
          <cell r="B125" t="str">
            <v>2024-2025</v>
          </cell>
          <cell r="C125" t="str">
            <v>Zona 1</v>
          </cell>
          <cell r="D125" t="str">
            <v>Mario Rodas</v>
          </cell>
          <cell r="E125">
            <v>5</v>
          </cell>
          <cell r="F125" t="str">
            <v>TEHUANTEPEC</v>
          </cell>
          <cell r="G125">
            <v>5.0999999999999996</v>
          </cell>
          <cell r="H125">
            <v>43.71</v>
          </cell>
          <cell r="I125">
            <v>4534.3389559999996</v>
          </cell>
          <cell r="J125">
            <v>541.0024856</v>
          </cell>
          <cell r="K125">
            <v>103.73687842598946</v>
          </cell>
          <cell r="L125">
            <v>12.377087293525509</v>
          </cell>
          <cell r="M125">
            <v>119.31231671247826</v>
          </cell>
          <cell r="N125" t="str">
            <v>5</v>
          </cell>
          <cell r="O125" t="str">
            <v>127</v>
          </cell>
          <cell r="P125" t="str">
            <v>CGMEX10-26315</v>
          </cell>
          <cell r="Q125">
            <v>45389</v>
          </cell>
          <cell r="R125" t="e">
            <v>#REF!</v>
          </cell>
          <cell r="S125">
            <v>130.49795</v>
          </cell>
          <cell r="T125" t="str">
            <v>Franco Arenoso</v>
          </cell>
          <cell r="AC125" t="str">
            <v>Sí</v>
          </cell>
          <cell r="AD125" t="str">
            <v>Ingenio</v>
          </cell>
          <cell r="AE125" t="str">
            <v>Sí</v>
          </cell>
          <cell r="AF125">
            <v>12</v>
          </cell>
          <cell r="AG125" t="str">
            <v>No</v>
          </cell>
          <cell r="AH125" t="str">
            <v>Propia</v>
          </cell>
          <cell r="AI125">
            <v>5400</v>
          </cell>
          <cell r="AJ125">
            <v>730</v>
          </cell>
          <cell r="AK125">
            <v>4670</v>
          </cell>
          <cell r="AL125">
            <v>591721.93836314022</v>
          </cell>
          <cell r="AO125">
            <v>11</v>
          </cell>
          <cell r="AP125" t="str">
            <v>Soca</v>
          </cell>
          <cell r="AQ125"/>
          <cell r="AS125" t="str">
            <v>2025-2026</v>
          </cell>
          <cell r="AT125" t="str">
            <v>Manual</v>
          </cell>
          <cell r="AU125" t="str">
            <v>CGMEX10-26315</v>
          </cell>
          <cell r="AV125">
            <v>5</v>
          </cell>
          <cell r="AW125">
            <v>46109</v>
          </cell>
          <cell r="AX125">
            <v>46130</v>
          </cell>
          <cell r="AY125">
            <v>46148</v>
          </cell>
          <cell r="AZ125" t="str">
            <v>05.10</v>
          </cell>
          <cell r="BD125" t="str">
            <v>CGMEX10-26315</v>
          </cell>
          <cell r="BE125">
            <v>4</v>
          </cell>
          <cell r="BF125">
            <v>38.464800000000004</v>
          </cell>
          <cell r="BG125">
            <v>0.64108000000000009</v>
          </cell>
          <cell r="BJ125"/>
          <cell r="BL125" t="str">
            <v>Entre 41 y 80</v>
          </cell>
          <cell r="BM125" t="str">
            <v>Renovación</v>
          </cell>
          <cell r="BN125" t="str">
            <v>Tercer tercio</v>
          </cell>
          <cell r="BO125">
            <v>45757</v>
          </cell>
          <cell r="BP125">
            <v>23</v>
          </cell>
          <cell r="BQ125">
            <v>16</v>
          </cell>
        </row>
        <row r="126">
          <cell r="A126" t="str">
            <v>55.11</v>
          </cell>
          <cell r="B126" t="str">
            <v>2024-2025</v>
          </cell>
          <cell r="C126" t="str">
            <v>Zona 1</v>
          </cell>
          <cell r="D126" t="str">
            <v>Mario Rodas</v>
          </cell>
          <cell r="E126">
            <v>5</v>
          </cell>
          <cell r="F126" t="str">
            <v>TEHUANTEPEC</v>
          </cell>
          <cell r="G126">
            <v>5.1100000000000003</v>
          </cell>
          <cell r="H126">
            <v>126.67</v>
          </cell>
          <cell r="I126">
            <v>17725.117623999999</v>
          </cell>
          <cell r="J126">
            <v>1724.8858003999999</v>
          </cell>
          <cell r="K126">
            <v>139.93145673008604</v>
          </cell>
          <cell r="L126">
            <v>13.617161130496564</v>
          </cell>
          <cell r="M126">
            <v>97.313080623199141</v>
          </cell>
          <cell r="N126" t="str">
            <v>2</v>
          </cell>
          <cell r="O126" t="str">
            <v>105</v>
          </cell>
          <cell r="P126" t="str">
            <v>CG02-163</v>
          </cell>
          <cell r="Q126">
            <v>45291</v>
          </cell>
          <cell r="R126" t="e">
            <v>#REF!</v>
          </cell>
          <cell r="S126">
            <v>126.5852</v>
          </cell>
          <cell r="T126" t="str">
            <v>Franco Arenoso</v>
          </cell>
          <cell r="AC126" t="str">
            <v>Sí</v>
          </cell>
          <cell r="AD126" t="str">
            <v>Ingenio</v>
          </cell>
          <cell r="AE126" t="str">
            <v>Sí</v>
          </cell>
          <cell r="AF126">
            <v>12</v>
          </cell>
          <cell r="AG126" t="str">
            <v>Sí</v>
          </cell>
          <cell r="AH126" t="str">
            <v>Propia</v>
          </cell>
          <cell r="AI126">
            <v>15100</v>
          </cell>
          <cell r="AJ126">
            <v>0</v>
          </cell>
          <cell r="AK126">
            <v>15100</v>
          </cell>
          <cell r="AL126">
            <v>2243737.5594575647</v>
          </cell>
          <cell r="AM126" t="str">
            <v>Renovación</v>
          </cell>
          <cell r="AO126">
            <v>6</v>
          </cell>
          <cell r="AP126" t="str">
            <v>Soca</v>
          </cell>
          <cell r="AQ126"/>
          <cell r="AS126" t="str">
            <v>2028-2029</v>
          </cell>
          <cell r="AT126" t="str">
            <v xml:space="preserve">Mecanizada </v>
          </cell>
          <cell r="AU126" t="str">
            <v>CG02-163</v>
          </cell>
          <cell r="AV126">
            <v>2</v>
          </cell>
          <cell r="AW126">
            <v>47086</v>
          </cell>
          <cell r="AX126">
            <v>47107</v>
          </cell>
          <cell r="AY126">
            <v>47107</v>
          </cell>
          <cell r="AZ126" t="str">
            <v>05.11</v>
          </cell>
          <cell r="BD126" t="str">
            <v>CG02-163</v>
          </cell>
          <cell r="BE126">
            <v>4</v>
          </cell>
          <cell r="BF126">
            <v>111.4696</v>
          </cell>
          <cell r="BG126">
            <v>1.8578266666666667</v>
          </cell>
          <cell r="BJ126"/>
          <cell r="BL126" t="str">
            <v>Entre 121 y 160</v>
          </cell>
          <cell r="BM126" t="str">
            <v>Soca</v>
          </cell>
          <cell r="BN126" t="str">
            <v>Primer tercio</v>
          </cell>
          <cell r="BO126">
            <v>45652</v>
          </cell>
          <cell r="BP126">
            <v>8</v>
          </cell>
          <cell r="BQ126">
            <v>4</v>
          </cell>
        </row>
        <row r="127">
          <cell r="A127" t="str">
            <v>55.12</v>
          </cell>
          <cell r="B127" t="str">
            <v>2024-2025</v>
          </cell>
          <cell r="C127" t="str">
            <v>Zona 1</v>
          </cell>
          <cell r="D127" t="str">
            <v>Mario Rodas</v>
          </cell>
          <cell r="E127">
            <v>5</v>
          </cell>
          <cell r="F127" t="str">
            <v>TEHUANTEPEC</v>
          </cell>
          <cell r="G127">
            <v>5.12</v>
          </cell>
          <cell r="H127">
            <v>51.91</v>
          </cell>
          <cell r="I127">
            <v>7590.094024</v>
          </cell>
          <cell r="J127">
            <v>761.00842899999986</v>
          </cell>
          <cell r="K127">
            <v>146.21641348487768</v>
          </cell>
          <cell r="L127">
            <v>14.660150818724714</v>
          </cell>
          <cell r="M127">
            <v>100.26337310100229</v>
          </cell>
          <cell r="N127" t="str">
            <v>2</v>
          </cell>
          <cell r="O127" t="str">
            <v>29</v>
          </cell>
          <cell r="P127" t="str">
            <v>CG02-163</v>
          </cell>
          <cell r="Q127">
            <v>45312</v>
          </cell>
          <cell r="R127" t="e">
            <v>#REF!</v>
          </cell>
          <cell r="S127">
            <v>116.55719999999999</v>
          </cell>
          <cell r="T127" t="str">
            <v>Franco Arenoso</v>
          </cell>
          <cell r="AC127" t="str">
            <v>Sí</v>
          </cell>
          <cell r="AD127" t="str">
            <v>Ingenio</v>
          </cell>
          <cell r="AE127" t="str">
            <v>Sí</v>
          </cell>
          <cell r="AF127">
            <v>12</v>
          </cell>
          <cell r="AG127" t="str">
            <v>Sí</v>
          </cell>
          <cell r="AH127" t="str">
            <v>Propia</v>
          </cell>
          <cell r="AI127">
            <v>5345</v>
          </cell>
          <cell r="AJ127">
            <v>0</v>
          </cell>
          <cell r="AK127">
            <v>5345</v>
          </cell>
          <cell r="AL127">
            <v>884680.10717417276</v>
          </cell>
          <cell r="AM127" t="str">
            <v>Renovación</v>
          </cell>
          <cell r="AO127">
            <v>5</v>
          </cell>
          <cell r="AP127" t="str">
            <v>Soca</v>
          </cell>
          <cell r="AQ127"/>
          <cell r="AS127" t="str">
            <v>2028-2029</v>
          </cell>
          <cell r="AT127" t="str">
            <v xml:space="preserve">Mecanizada </v>
          </cell>
          <cell r="AU127" t="str">
            <v>CG02-163</v>
          </cell>
          <cell r="AV127">
            <v>2</v>
          </cell>
          <cell r="AW127">
            <v>47100</v>
          </cell>
          <cell r="AX127">
            <v>47121</v>
          </cell>
          <cell r="AY127">
            <v>47121</v>
          </cell>
          <cell r="AZ127" t="str">
            <v>05.12</v>
          </cell>
          <cell r="BD127" t="str">
            <v>CG02-163</v>
          </cell>
          <cell r="BE127">
            <v>4</v>
          </cell>
          <cell r="BF127">
            <v>45.680799999999998</v>
          </cell>
          <cell r="BG127">
            <v>0.76134666666666662</v>
          </cell>
          <cell r="BJ127"/>
          <cell r="BL127" t="str">
            <v>Entre 41 y 80</v>
          </cell>
          <cell r="BM127" t="str">
            <v>Soca</v>
          </cell>
          <cell r="BN127" t="str">
            <v>Segundo tercio</v>
          </cell>
          <cell r="BO127">
            <v>45673</v>
          </cell>
          <cell r="BP127">
            <v>11</v>
          </cell>
          <cell r="BQ127">
            <v>5</v>
          </cell>
        </row>
        <row r="128">
          <cell r="A128" t="str">
            <v>55.13</v>
          </cell>
          <cell r="B128" t="str">
            <v>2024-2025</v>
          </cell>
          <cell r="C128" t="str">
            <v>Zona 1</v>
          </cell>
          <cell r="D128" t="str">
            <v>Mario Rodas</v>
          </cell>
          <cell r="E128">
            <v>5</v>
          </cell>
          <cell r="F128" t="str">
            <v>TEHUANTEPEC</v>
          </cell>
          <cell r="G128">
            <v>5.13</v>
          </cell>
          <cell r="H128">
            <v>104.92999999999999</v>
          </cell>
          <cell r="I128">
            <v>12744.620620000002</v>
          </cell>
          <cell r="J128">
            <v>1061.8748146</v>
          </cell>
          <cell r="K128">
            <v>121.45831144572574</v>
          </cell>
          <cell r="L128">
            <v>10.119840032402555</v>
          </cell>
          <cell r="M128">
            <v>83.319452674300166</v>
          </cell>
          <cell r="N128" t="str">
            <v>3</v>
          </cell>
          <cell r="O128" t="str">
            <v>105</v>
          </cell>
          <cell r="P128" t="str">
            <v>CG02-163</v>
          </cell>
          <cell r="Q128">
            <v>45393</v>
          </cell>
          <cell r="R128" t="e">
            <v>#REF!</v>
          </cell>
          <cell r="S128">
            <v>138.14885000000001</v>
          </cell>
          <cell r="T128" t="str">
            <v>Franco Arenoso</v>
          </cell>
          <cell r="AC128" t="str">
            <v>Sí</v>
          </cell>
          <cell r="AD128" t="str">
            <v>Ingenio</v>
          </cell>
          <cell r="AE128" t="str">
            <v>Sí</v>
          </cell>
          <cell r="AF128">
            <v>12</v>
          </cell>
          <cell r="AG128" t="str">
            <v>No</v>
          </cell>
          <cell r="AH128" t="str">
            <v>Propia</v>
          </cell>
          <cell r="AI128">
            <v>10543</v>
          </cell>
          <cell r="AJ128">
            <v>1500</v>
          </cell>
          <cell r="AK128">
            <v>9043</v>
          </cell>
          <cell r="AL128">
            <v>1760654.6823392874</v>
          </cell>
          <cell r="AO128">
            <v>19</v>
          </cell>
          <cell r="AP128" t="str">
            <v>Soca</v>
          </cell>
          <cell r="AQ128"/>
          <cell r="AS128" t="str">
            <v>2027-2028</v>
          </cell>
          <cell r="AT128" t="str">
            <v>Manual</v>
          </cell>
          <cell r="AU128" t="str">
            <v>CG02-163</v>
          </cell>
          <cell r="AV128">
            <v>3</v>
          </cell>
          <cell r="AW128">
            <v>46853</v>
          </cell>
          <cell r="AX128">
            <v>46874</v>
          </cell>
          <cell r="AY128">
            <v>46876</v>
          </cell>
          <cell r="AZ128" t="str">
            <v>05.13</v>
          </cell>
          <cell r="BD128" t="str">
            <v>CG02-163</v>
          </cell>
          <cell r="BE128">
            <v>4</v>
          </cell>
          <cell r="BF128">
            <v>92.338399999999993</v>
          </cell>
          <cell r="BG128">
            <v>1.5389733333333333</v>
          </cell>
          <cell r="BJ128"/>
          <cell r="BL128" t="str">
            <v>Entre 81 y 120</v>
          </cell>
          <cell r="BM128" t="str">
            <v>Soca</v>
          </cell>
          <cell r="BN128" t="str">
            <v>Tercer tercio</v>
          </cell>
          <cell r="BO128">
            <v>45757</v>
          </cell>
          <cell r="BP128">
            <v>23</v>
          </cell>
          <cell r="BQ128">
            <v>17</v>
          </cell>
        </row>
        <row r="129">
          <cell r="A129" t="str">
            <v>55.14</v>
          </cell>
          <cell r="B129" t="str">
            <v>2024-2025</v>
          </cell>
          <cell r="C129" t="str">
            <v>Zona 1</v>
          </cell>
          <cell r="D129" t="str">
            <v>Mario Rodas</v>
          </cell>
          <cell r="E129">
            <v>5</v>
          </cell>
          <cell r="F129" t="str">
            <v>TEHUANTEPEC</v>
          </cell>
          <cell r="G129">
            <v>5.14</v>
          </cell>
          <cell r="H129">
            <v>85.890000000000015</v>
          </cell>
          <cell r="I129">
            <v>13789.674564000001</v>
          </cell>
          <cell r="J129">
            <v>978.99122339999997</v>
          </cell>
          <cell r="K129">
            <v>160.55040824310163</v>
          </cell>
          <cell r="L129">
            <v>11.398197967167304</v>
          </cell>
          <cell r="M129">
            <v>70.994512514153328</v>
          </cell>
          <cell r="N129" t="str">
            <v>2</v>
          </cell>
          <cell r="O129" t="str">
            <v>105</v>
          </cell>
          <cell r="P129" t="str">
            <v>CG02-163</v>
          </cell>
          <cell r="Q129">
            <v>45313</v>
          </cell>
          <cell r="R129" t="e">
            <v>#REF!</v>
          </cell>
          <cell r="S129">
            <v>122.22845</v>
          </cell>
          <cell r="T129" t="str">
            <v>Franco Arenoso</v>
          </cell>
          <cell r="AC129" t="str">
            <v>Sí</v>
          </cell>
          <cell r="AD129" t="str">
            <v>Ingenio</v>
          </cell>
          <cell r="AE129" t="str">
            <v>Sí</v>
          </cell>
          <cell r="AF129">
            <v>12</v>
          </cell>
          <cell r="AG129" t="str">
            <v>Sí</v>
          </cell>
          <cell r="AH129" t="str">
            <v>Propia</v>
          </cell>
          <cell r="AI129">
            <v>9014.7984799999995</v>
          </cell>
          <cell r="AJ129">
            <v>0</v>
          </cell>
          <cell r="AK129">
            <v>9014.7984799999995</v>
          </cell>
          <cell r="AL129">
            <v>1685490.5479621459</v>
          </cell>
          <cell r="AM129" t="str">
            <v>Renovación</v>
          </cell>
          <cell r="AO129">
            <v>1</v>
          </cell>
          <cell r="AP129" t="str">
            <v>Soca</v>
          </cell>
          <cell r="AQ129"/>
          <cell r="AS129" t="str">
            <v>2028-2029</v>
          </cell>
          <cell r="AT129" t="str">
            <v xml:space="preserve">Mecanizada </v>
          </cell>
          <cell r="AU129" t="str">
            <v>CG02-163</v>
          </cell>
          <cell r="AV129">
            <v>2</v>
          </cell>
          <cell r="AW129">
            <v>47101</v>
          </cell>
          <cell r="AX129">
            <v>47122</v>
          </cell>
          <cell r="AY129">
            <v>47121</v>
          </cell>
          <cell r="AZ129" t="str">
            <v>05.14</v>
          </cell>
          <cell r="BD129" t="str">
            <v>CG02-163</v>
          </cell>
          <cell r="BE129">
            <v>4</v>
          </cell>
          <cell r="BF129">
            <v>75.583200000000019</v>
          </cell>
          <cell r="BG129">
            <v>1.2597200000000004</v>
          </cell>
          <cell r="BJ129"/>
          <cell r="BL129" t="str">
            <v>Entre 81 y 120</v>
          </cell>
          <cell r="BM129" t="str">
            <v>Soca</v>
          </cell>
          <cell r="BN129" t="str">
            <v>Segundo tercio</v>
          </cell>
          <cell r="BO129">
            <v>45673</v>
          </cell>
          <cell r="BP129">
            <v>11</v>
          </cell>
          <cell r="BQ129">
            <v>6</v>
          </cell>
        </row>
        <row r="130">
          <cell r="A130" t="str">
            <v>55.15</v>
          </cell>
          <cell r="B130" t="str">
            <v>2024-2025</v>
          </cell>
          <cell r="C130" t="str">
            <v>Zona 1</v>
          </cell>
          <cell r="D130" t="str">
            <v>Mario Rodas</v>
          </cell>
          <cell r="E130">
            <v>5</v>
          </cell>
          <cell r="F130" t="str">
            <v>TEHUANTEPEC</v>
          </cell>
          <cell r="G130">
            <v>5.15</v>
          </cell>
          <cell r="H130">
            <v>20.6</v>
          </cell>
          <cell r="I130">
            <v>9490.4914719999997</v>
          </cell>
          <cell r="J130">
            <v>6.2055747999999991</v>
          </cell>
          <cell r="K130">
            <v>460.70346951456304</v>
          </cell>
          <cell r="L130">
            <v>0.30124149514563098</v>
          </cell>
          <cell r="M130">
            <v>0.65387285983117305</v>
          </cell>
          <cell r="N130" t="str">
            <v>2</v>
          </cell>
          <cell r="O130" t="str">
            <v>105</v>
          </cell>
          <cell r="P130" t="str">
            <v>CG02-163</v>
          </cell>
          <cell r="Q130">
            <v>45395</v>
          </cell>
          <cell r="R130">
            <v>11.66</v>
          </cell>
          <cell r="S130">
            <v>131.76679999999999</v>
          </cell>
          <cell r="T130" t="str">
            <v>Franco</v>
          </cell>
          <cell r="AC130" t="str">
            <v>Sí</v>
          </cell>
          <cell r="AD130" t="str">
            <v>Semillero</v>
          </cell>
          <cell r="AE130" t="str">
            <v>Sí</v>
          </cell>
          <cell r="AF130">
            <v>12</v>
          </cell>
          <cell r="AG130" t="str">
            <v>Sí</v>
          </cell>
          <cell r="AH130" t="str">
            <v>Propia</v>
          </cell>
          <cell r="AI130">
            <v>1800</v>
          </cell>
          <cell r="AJ130">
            <v>0</v>
          </cell>
          <cell r="AK130">
            <v>1800</v>
          </cell>
          <cell r="AL130">
            <v>1250531.6916927295</v>
          </cell>
          <cell r="AM130" t="str">
            <v>Semillero</v>
          </cell>
          <cell r="AP130" t="str">
            <v>Semillero</v>
          </cell>
          <cell r="AQ130"/>
          <cell r="AS130" t="str">
            <v>Semillero</v>
          </cell>
          <cell r="AT130" t="str">
            <v>Semillero</v>
          </cell>
          <cell r="AU130" t="str">
            <v>Semillero</v>
          </cell>
          <cell r="AV130">
            <v>3</v>
          </cell>
          <cell r="AW130"/>
          <cell r="AX130"/>
          <cell r="AY130"/>
          <cell r="AZ130" t="str">
            <v>05.15</v>
          </cell>
          <cell r="BD130" t="str">
            <v>CG02-163</v>
          </cell>
          <cell r="BE130">
            <v>4</v>
          </cell>
          <cell r="BF130">
            <v>16.48</v>
          </cell>
          <cell r="BG130">
            <v>0.27466666666666667</v>
          </cell>
          <cell r="BJ130"/>
          <cell r="BL130" t="str">
            <v xml:space="preserve">&lt; 40 </v>
          </cell>
          <cell r="BM130" t="str">
            <v>Soca</v>
          </cell>
        </row>
        <row r="131">
          <cell r="A131" t="str">
            <v>55.16</v>
          </cell>
          <cell r="B131" t="str">
            <v>2024-2025</v>
          </cell>
          <cell r="C131" t="str">
            <v>Zona 1</v>
          </cell>
          <cell r="D131" t="str">
            <v>Mario Rodas</v>
          </cell>
          <cell r="E131">
            <v>5</v>
          </cell>
          <cell r="F131" t="str">
            <v>TEHUANTEPEC</v>
          </cell>
          <cell r="G131">
            <v>5.16</v>
          </cell>
          <cell r="H131">
            <v>72.759999999999991</v>
          </cell>
          <cell r="I131">
            <v>10849.123644000001</v>
          </cell>
          <cell r="J131">
            <v>957.14100719999999</v>
          </cell>
          <cell r="K131">
            <v>149.10835134689393</v>
          </cell>
          <cell r="L131">
            <v>13.154769202858715</v>
          </cell>
          <cell r="M131">
            <v>88.222886807022178</v>
          </cell>
          <cell r="N131" t="str">
            <v>4</v>
          </cell>
          <cell r="O131" t="str">
            <v>127</v>
          </cell>
          <cell r="P131" t="str">
            <v>CGMEX10-26315</v>
          </cell>
          <cell r="Q131">
            <v>45371</v>
          </cell>
          <cell r="R131" t="e">
            <v>#REF!</v>
          </cell>
          <cell r="S131">
            <v>125.48085</v>
          </cell>
          <cell r="T131" t="str">
            <v>Franco</v>
          </cell>
          <cell r="AC131" t="str">
            <v>Sí</v>
          </cell>
          <cell r="AD131" t="str">
            <v>Ingenio</v>
          </cell>
          <cell r="AE131" t="str">
            <v>Sí</v>
          </cell>
          <cell r="AF131">
            <v>12</v>
          </cell>
          <cell r="AG131" t="str">
            <v>Sí</v>
          </cell>
          <cell r="AH131" t="str">
            <v>Propia</v>
          </cell>
          <cell r="AI131">
            <v>9568.8852239999997</v>
          </cell>
          <cell r="AJ131">
            <v>500</v>
          </cell>
          <cell r="AK131">
            <v>9068.8852239999997</v>
          </cell>
          <cell r="AL131">
            <v>1361357.2566042177</v>
          </cell>
          <cell r="AO131">
            <v>10</v>
          </cell>
          <cell r="AP131" t="str">
            <v>Soca</v>
          </cell>
          <cell r="AQ131"/>
          <cell r="AS131" t="str">
            <v>2026-2027</v>
          </cell>
          <cell r="AT131" t="str">
            <v xml:space="preserve">Mecanizada </v>
          </cell>
          <cell r="AU131" t="str">
            <v>CGMEX10-26315</v>
          </cell>
          <cell r="AV131">
            <v>4</v>
          </cell>
          <cell r="AW131">
            <v>46436</v>
          </cell>
          <cell r="AX131">
            <v>46457</v>
          </cell>
          <cell r="AY131">
            <v>46470</v>
          </cell>
          <cell r="AZ131" t="str">
            <v>05.16</v>
          </cell>
          <cell r="BD131" t="str">
            <v>CGMEX10-26315</v>
          </cell>
          <cell r="BE131">
            <v>4</v>
          </cell>
          <cell r="BF131">
            <v>64.02879999999999</v>
          </cell>
          <cell r="BG131">
            <v>1.0671466666666665</v>
          </cell>
          <cell r="BJ131"/>
          <cell r="BL131" t="str">
            <v>Entre 41 y 80</v>
          </cell>
          <cell r="BM131" t="str">
            <v>Soca</v>
          </cell>
          <cell r="BN131" t="str">
            <v>Tercer tercio</v>
          </cell>
          <cell r="BO131">
            <v>45743</v>
          </cell>
          <cell r="BP131">
            <v>21</v>
          </cell>
          <cell r="BQ131">
            <v>12</v>
          </cell>
        </row>
        <row r="132">
          <cell r="A132" t="str">
            <v>55.17</v>
          </cell>
          <cell r="B132" t="str">
            <v>2024-2025</v>
          </cell>
          <cell r="C132" t="str">
            <v>Zona 1</v>
          </cell>
          <cell r="D132" t="str">
            <v>Mario Rodas</v>
          </cell>
          <cell r="E132">
            <v>5</v>
          </cell>
          <cell r="F132" t="str">
            <v>TEHUANTEPEC</v>
          </cell>
          <cell r="G132">
            <v>5.17</v>
          </cell>
          <cell r="H132">
            <v>84</v>
          </cell>
          <cell r="I132">
            <v>4441.2543679999999</v>
          </cell>
          <cell r="J132">
            <v>1104.6643872</v>
          </cell>
          <cell r="K132">
            <v>52.872075809523807</v>
          </cell>
          <cell r="L132">
            <v>13.150766514285714</v>
          </cell>
          <cell r="M132">
            <v>248.72801593155674</v>
          </cell>
          <cell r="N132" t="str">
            <v>4</v>
          </cell>
          <cell r="O132" t="str">
            <v>127</v>
          </cell>
          <cell r="P132" t="str">
            <v>CGMEX10-26315</v>
          </cell>
          <cell r="Q132">
            <v>45388</v>
          </cell>
          <cell r="R132" t="e">
            <v>#REF!</v>
          </cell>
          <cell r="S132">
            <v>133.11349999999999</v>
          </cell>
          <cell r="T132" t="str">
            <v>Arcilla pesada</v>
          </cell>
          <cell r="AC132" t="str">
            <v>Sí</v>
          </cell>
          <cell r="AD132" t="str">
            <v>Ingenio</v>
          </cell>
          <cell r="AE132" t="str">
            <v>Sí</v>
          </cell>
          <cell r="AF132">
            <v>12</v>
          </cell>
          <cell r="AG132" t="str">
            <v>Sí</v>
          </cell>
          <cell r="AH132" t="str">
            <v>Propia</v>
          </cell>
          <cell r="AI132">
            <v>11094.365928000001</v>
          </cell>
          <cell r="AJ132">
            <v>0</v>
          </cell>
          <cell r="AK132">
            <v>11094.365928000001</v>
          </cell>
          <cell r="AL132">
            <v>591190.91331476788</v>
          </cell>
          <cell r="AO132">
            <v>14</v>
          </cell>
          <cell r="AP132" t="str">
            <v>Soca</v>
          </cell>
          <cell r="AQ132"/>
          <cell r="AS132" t="str">
            <v>2026-2027</v>
          </cell>
          <cell r="AT132" t="str">
            <v xml:space="preserve">Mecanizada </v>
          </cell>
          <cell r="AU132" t="str">
            <v>CGMEX10-26315</v>
          </cell>
          <cell r="AV132">
            <v>4</v>
          </cell>
          <cell r="AW132">
            <v>46453</v>
          </cell>
          <cell r="AX132">
            <v>46474</v>
          </cell>
          <cell r="AY132">
            <v>46449</v>
          </cell>
          <cell r="AZ132" t="str">
            <v>05.17</v>
          </cell>
          <cell r="BD132" t="str">
            <v>CGMEX10-26315</v>
          </cell>
          <cell r="BE132">
            <v>4</v>
          </cell>
          <cell r="BF132">
            <v>73.92</v>
          </cell>
          <cell r="BG132">
            <v>1.232</v>
          </cell>
          <cell r="BJ132"/>
          <cell r="BL132" t="str">
            <v>Entre 81 y 120</v>
          </cell>
          <cell r="BM132" t="str">
            <v>Soca</v>
          </cell>
          <cell r="BN132" t="str">
            <v>Tercer tercio</v>
          </cell>
          <cell r="BO132">
            <v>45729</v>
          </cell>
          <cell r="BP132">
            <v>19</v>
          </cell>
          <cell r="BQ132">
            <v>9</v>
          </cell>
        </row>
        <row r="133">
          <cell r="A133" t="str">
            <v>55.18</v>
          </cell>
          <cell r="B133" t="str">
            <v>2024-2025</v>
          </cell>
          <cell r="C133" t="str">
            <v>Zona 1</v>
          </cell>
          <cell r="D133" t="str">
            <v>Mario Rodas</v>
          </cell>
          <cell r="E133">
            <v>5</v>
          </cell>
          <cell r="F133" t="str">
            <v>TEHUANTEPEC</v>
          </cell>
          <cell r="G133">
            <v>5.18</v>
          </cell>
          <cell r="H133">
            <v>33.470000000000006</v>
          </cell>
          <cell r="I133">
            <v>6759.4911600000005</v>
          </cell>
          <cell r="J133">
            <v>374.2349044</v>
          </cell>
          <cell r="K133">
            <v>201.9567122796534</v>
          </cell>
          <cell r="L133">
            <v>11.181204194801312</v>
          </cell>
          <cell r="M133">
            <v>55.364360355195728</v>
          </cell>
          <cell r="N133" t="str">
            <v>3</v>
          </cell>
          <cell r="O133" t="str">
            <v>105</v>
          </cell>
          <cell r="P133" t="str">
            <v>CG02-163</v>
          </cell>
          <cell r="Q133">
            <v>45385</v>
          </cell>
          <cell r="R133" t="e">
            <v>#REF!</v>
          </cell>
          <cell r="S133">
            <v>133.04984999999999</v>
          </cell>
          <cell r="T133" t="str">
            <v>Franco</v>
          </cell>
          <cell r="AC133" t="str">
            <v>Sí</v>
          </cell>
          <cell r="AD133" t="str">
            <v>Ingenio</v>
          </cell>
          <cell r="AE133" t="str">
            <v>Sí</v>
          </cell>
          <cell r="AF133">
            <v>12</v>
          </cell>
          <cell r="AG133" t="str">
            <v>Sí</v>
          </cell>
          <cell r="AH133" t="str">
            <v>Propia</v>
          </cell>
          <cell r="AI133">
            <v>3300</v>
          </cell>
          <cell r="AJ133">
            <v>0</v>
          </cell>
          <cell r="AK133">
            <v>3300</v>
          </cell>
          <cell r="AL133">
            <v>899349.28491432604</v>
          </cell>
          <cell r="AO133">
            <v>16</v>
          </cell>
          <cell r="AP133" t="str">
            <v>Soca</v>
          </cell>
          <cell r="AQ133"/>
          <cell r="AS133" t="str">
            <v>2027-2028</v>
          </cell>
          <cell r="AT133" t="str">
            <v xml:space="preserve">Mecanizada </v>
          </cell>
          <cell r="AU133" t="str">
            <v>CG02-163</v>
          </cell>
          <cell r="AV133">
            <v>3</v>
          </cell>
          <cell r="AW133">
            <v>46794</v>
          </cell>
          <cell r="AX133">
            <v>46815</v>
          </cell>
          <cell r="AY133">
            <v>46813</v>
          </cell>
          <cell r="AZ133" t="str">
            <v>05.18</v>
          </cell>
          <cell r="BD133" t="str">
            <v>CG02-163</v>
          </cell>
          <cell r="BE133">
            <v>4</v>
          </cell>
          <cell r="BF133">
            <v>29.453600000000005</v>
          </cell>
          <cell r="BG133">
            <v>0.4908933333333334</v>
          </cell>
          <cell r="BJ133"/>
          <cell r="BL133" t="str">
            <v xml:space="preserve">&lt; 40 </v>
          </cell>
          <cell r="BM133" t="str">
            <v>Soca</v>
          </cell>
          <cell r="BN133" t="str">
            <v>Tercer tercio</v>
          </cell>
          <cell r="BO133">
            <v>45750</v>
          </cell>
          <cell r="BP133">
            <v>22</v>
          </cell>
          <cell r="BQ133">
            <v>13</v>
          </cell>
        </row>
        <row r="134">
          <cell r="A134" t="str">
            <v>55.19</v>
          </cell>
          <cell r="B134" t="str">
            <v>2024-2025</v>
          </cell>
          <cell r="C134" t="str">
            <v>Zona 1</v>
          </cell>
          <cell r="D134" t="str">
            <v>Mario Rodas</v>
          </cell>
          <cell r="E134">
            <v>5</v>
          </cell>
          <cell r="F134" t="str">
            <v>TEHUANTEPEC</v>
          </cell>
          <cell r="G134">
            <v>5.19</v>
          </cell>
          <cell r="H134">
            <v>52.9</v>
          </cell>
          <cell r="I134">
            <v>6759.4911600000005</v>
          </cell>
          <cell r="J134">
            <v>733.71362980000004</v>
          </cell>
          <cell r="K134">
            <v>127.77866086956523</v>
          </cell>
          <cell r="L134">
            <v>13.869822869565219</v>
          </cell>
          <cell r="M134">
            <v>108.54568967288952</v>
          </cell>
          <cell r="N134" t="str">
            <v>4</v>
          </cell>
          <cell r="O134" t="str">
            <v>127</v>
          </cell>
          <cell r="P134" t="str">
            <v>CGMEX10-26315</v>
          </cell>
          <cell r="Q134">
            <v>45385</v>
          </cell>
          <cell r="R134" t="e">
            <v>#REF!</v>
          </cell>
          <cell r="S134">
            <v>133.04984999999999</v>
          </cell>
          <cell r="T134" t="str">
            <v>Arcilla pesada</v>
          </cell>
          <cell r="AC134" t="str">
            <v>Sí</v>
          </cell>
          <cell r="AD134" t="str">
            <v>Ingenio</v>
          </cell>
          <cell r="AE134" t="str">
            <v>Sí</v>
          </cell>
          <cell r="AF134">
            <v>12</v>
          </cell>
          <cell r="AG134" t="str">
            <v>Sí</v>
          </cell>
          <cell r="AH134" t="str">
            <v>Propia</v>
          </cell>
          <cell r="AI134">
            <v>6518.7709520000008</v>
          </cell>
          <cell r="AJ134">
            <v>0</v>
          </cell>
          <cell r="AK134">
            <v>6518.7709520000008</v>
          </cell>
          <cell r="AL134">
            <v>899349.28491432604</v>
          </cell>
          <cell r="AO134">
            <v>15</v>
          </cell>
          <cell r="AP134" t="str">
            <v>Soca</v>
          </cell>
          <cell r="AQ134"/>
          <cell r="AS134" t="str">
            <v>2026-2027</v>
          </cell>
          <cell r="AT134" t="str">
            <v xml:space="preserve">Mecanizada </v>
          </cell>
          <cell r="AU134" t="str">
            <v>CGMEX10-26315</v>
          </cell>
          <cell r="AV134">
            <v>4</v>
          </cell>
          <cell r="AW134">
            <v>46450</v>
          </cell>
          <cell r="AX134">
            <v>46471</v>
          </cell>
          <cell r="AY134">
            <v>46456</v>
          </cell>
          <cell r="AZ134" t="str">
            <v>05.19</v>
          </cell>
          <cell r="BD134" t="str">
            <v>CGMEX10-26315</v>
          </cell>
          <cell r="BE134">
            <v>4</v>
          </cell>
          <cell r="BF134">
            <v>46.552</v>
          </cell>
          <cell r="BG134">
            <v>0.7758666666666667</v>
          </cell>
          <cell r="BJ134"/>
          <cell r="BL134" t="str">
            <v>Entre 41 y 80</v>
          </cell>
          <cell r="BM134" t="str">
            <v>Soca</v>
          </cell>
          <cell r="BN134" t="str">
            <v>Tercer tercio</v>
          </cell>
          <cell r="BO134">
            <v>45736</v>
          </cell>
          <cell r="BP134">
            <v>20</v>
          </cell>
          <cell r="BQ134">
            <v>10</v>
          </cell>
        </row>
        <row r="135">
          <cell r="A135" t="str">
            <v>55.21</v>
          </cell>
          <cell r="B135" t="str">
            <v>2024-2025</v>
          </cell>
          <cell r="C135" t="str">
            <v>Zona 1</v>
          </cell>
          <cell r="D135" t="str">
            <v>Mario Rodas</v>
          </cell>
          <cell r="E135">
            <v>5</v>
          </cell>
          <cell r="F135" t="str">
            <v>TEHUANTEPEC</v>
          </cell>
          <cell r="G135">
            <v>5.21</v>
          </cell>
          <cell r="H135">
            <v>18.440000000000001</v>
          </cell>
          <cell r="I135">
            <v>2032.7664960000002</v>
          </cell>
          <cell r="J135">
            <v>215.19538299999999</v>
          </cell>
          <cell r="K135">
            <v>110.23679479392625</v>
          </cell>
          <cell r="L135">
            <v>11.670031616052059</v>
          </cell>
          <cell r="M135">
            <v>105.863306692359</v>
          </cell>
          <cell r="N135" t="str">
            <v>4</v>
          </cell>
          <cell r="O135" t="str">
            <v>105</v>
          </cell>
          <cell r="P135" t="str">
            <v>CG02-163</v>
          </cell>
          <cell r="Q135">
            <v>45373</v>
          </cell>
          <cell r="R135" t="e">
            <v>#REF!</v>
          </cell>
          <cell r="S135">
            <v>138.2705</v>
          </cell>
          <cell r="T135" t="str">
            <v>Arcilloso</v>
          </cell>
          <cell r="AC135" t="str">
            <v>Sí</v>
          </cell>
          <cell r="AD135" t="str">
            <v>Ingenio</v>
          </cell>
          <cell r="AE135" t="str">
            <v>Sí</v>
          </cell>
          <cell r="AF135">
            <v>12</v>
          </cell>
          <cell r="AG135" t="str">
            <v>No</v>
          </cell>
          <cell r="AH135" t="str">
            <v>Propia</v>
          </cell>
          <cell r="AI135">
            <v>1800</v>
          </cell>
          <cell r="AJ135">
            <v>0</v>
          </cell>
          <cell r="AK135">
            <v>1800</v>
          </cell>
          <cell r="AL135">
            <v>281071.63978516799</v>
          </cell>
          <cell r="AM135" t="str">
            <v>Renovación</v>
          </cell>
          <cell r="AO135">
            <v>17</v>
          </cell>
          <cell r="AP135" t="str">
            <v>Soca</v>
          </cell>
          <cell r="AQ135"/>
          <cell r="AS135" t="str">
            <v>2026-2027</v>
          </cell>
          <cell r="AT135" t="str">
            <v xml:space="preserve">Mecanizada </v>
          </cell>
          <cell r="AU135" t="str">
            <v>CG02-163</v>
          </cell>
          <cell r="AV135">
            <v>2</v>
          </cell>
          <cell r="AW135">
            <v>46438</v>
          </cell>
          <cell r="AX135">
            <v>46459</v>
          </cell>
          <cell r="AY135">
            <v>46456</v>
          </cell>
          <cell r="AZ135" t="str">
            <v>05.21</v>
          </cell>
          <cell r="BD135" t="str">
            <v>CG02-163</v>
          </cell>
          <cell r="BE135">
            <v>4</v>
          </cell>
          <cell r="BF135">
            <v>16.2272</v>
          </cell>
          <cell r="BG135">
            <v>0.27045333333333332</v>
          </cell>
          <cell r="BJ135"/>
          <cell r="BL135" t="str">
            <v xml:space="preserve">&lt; 40 </v>
          </cell>
          <cell r="BM135" t="str">
            <v>Soca</v>
          </cell>
          <cell r="BN135" t="str">
            <v>Tercer tercio</v>
          </cell>
          <cell r="BO135">
            <v>45736</v>
          </cell>
          <cell r="BP135">
            <v>20</v>
          </cell>
          <cell r="BQ135">
            <v>11</v>
          </cell>
        </row>
        <row r="136">
          <cell r="A136" t="str">
            <v>55.22</v>
          </cell>
          <cell r="B136" t="str">
            <v>2024-2025</v>
          </cell>
          <cell r="C136" t="str">
            <v>Zona 1</v>
          </cell>
          <cell r="D136" t="str">
            <v>Mario Rodas</v>
          </cell>
          <cell r="E136">
            <v>5</v>
          </cell>
          <cell r="F136" t="str">
            <v>TEHUANTEPEC</v>
          </cell>
          <cell r="G136">
            <v>5.22</v>
          </cell>
          <cell r="H136">
            <v>9.69</v>
          </cell>
          <cell r="I136">
            <v>1000</v>
          </cell>
          <cell r="J136">
            <v>76.347419000000002</v>
          </cell>
          <cell r="K136">
            <v>103.19917440660475</v>
          </cell>
          <cell r="L136">
            <v>7.8789906088751298</v>
          </cell>
          <cell r="M136">
            <v>76.347419000000002</v>
          </cell>
          <cell r="N136" t="str">
            <v>3</v>
          </cell>
          <cell r="O136"/>
          <cell r="P136" t="str">
            <v>Varias</v>
          </cell>
          <cell r="Q136">
            <v>45038</v>
          </cell>
          <cell r="R136" t="e">
            <v>#REF!</v>
          </cell>
          <cell r="S136"/>
          <cell r="AC136" t="str">
            <v>Sí</v>
          </cell>
          <cell r="AD136" t="str">
            <v>Semillero</v>
          </cell>
          <cell r="AE136" t="str">
            <v>Sí</v>
          </cell>
          <cell r="AF136">
            <v>12</v>
          </cell>
          <cell r="AG136" t="str">
            <v>Sí</v>
          </cell>
          <cell r="AH136" t="str">
            <v>Propia</v>
          </cell>
          <cell r="AI136">
            <v>1000</v>
          </cell>
          <cell r="AJ136">
            <v>0</v>
          </cell>
          <cell r="AK136">
            <v>1000</v>
          </cell>
          <cell r="AL136">
            <v>0</v>
          </cell>
          <cell r="AM136" t="str">
            <v>Semillero</v>
          </cell>
          <cell r="AP136" t="str">
            <v>Semillero</v>
          </cell>
          <cell r="AQ136" t="str">
            <v>CG02-163</v>
          </cell>
          <cell r="AS136" t="str">
            <v>Semillero</v>
          </cell>
          <cell r="AT136" t="str">
            <v>Semillero</v>
          </cell>
          <cell r="AU136" t="str">
            <v>Varias</v>
          </cell>
          <cell r="AV136">
            <v>1</v>
          </cell>
          <cell r="AW136">
            <v>44959</v>
          </cell>
          <cell r="AX136">
            <v>45322</v>
          </cell>
          <cell r="AY136">
            <v>10</v>
          </cell>
          <cell r="AZ136" t="str">
            <v>05.22</v>
          </cell>
          <cell r="BD136" t="str">
            <v>CG02-163</v>
          </cell>
          <cell r="BE136">
            <v>4</v>
          </cell>
          <cell r="BF136">
            <v>8.5271999999999988</v>
          </cell>
          <cell r="BG136">
            <v>0.14211999999999997</v>
          </cell>
          <cell r="BJ136"/>
          <cell r="BL136" t="str">
            <v xml:space="preserve">&lt; 40 </v>
          </cell>
          <cell r="BM136" t="str">
            <v>Soca</v>
          </cell>
        </row>
        <row r="137">
          <cell r="A137" t="str">
            <v>55.23</v>
          </cell>
          <cell r="B137" t="str">
            <v>2024-2025</v>
          </cell>
          <cell r="C137" t="str">
            <v>Zona 1</v>
          </cell>
          <cell r="D137" t="str">
            <v>Mario Rodas</v>
          </cell>
          <cell r="E137">
            <v>5</v>
          </cell>
          <cell r="F137" t="str">
            <v>TEHUANTEPEC</v>
          </cell>
          <cell r="G137">
            <v>5.23</v>
          </cell>
          <cell r="H137">
            <v>6.9</v>
          </cell>
          <cell r="I137">
            <v>547.14184799999998</v>
          </cell>
          <cell r="J137"/>
          <cell r="K137">
            <v>79.295919999999995</v>
          </cell>
          <cell r="L137"/>
          <cell r="M137"/>
          <cell r="N137"/>
          <cell r="O137"/>
          <cell r="P137"/>
          <cell r="Q137"/>
          <cell r="R137"/>
          <cell r="S137">
            <v>130.5728</v>
          </cell>
          <cell r="AC137" t="str">
            <v>Sí</v>
          </cell>
          <cell r="AD137" t="str">
            <v>Semillero</v>
          </cell>
          <cell r="AE137"/>
          <cell r="AI137"/>
          <cell r="AJ137"/>
          <cell r="AK137"/>
          <cell r="AL137"/>
          <cell r="AP137" t="str">
            <v>Semillero</v>
          </cell>
          <cell r="AS137" t="str">
            <v>Semillero</v>
          </cell>
          <cell r="AT137" t="str">
            <v>Semillero</v>
          </cell>
          <cell r="AU137"/>
          <cell r="AW137"/>
          <cell r="AX137"/>
          <cell r="AY137"/>
          <cell r="AZ137"/>
          <cell r="BD137"/>
          <cell r="BJ137"/>
          <cell r="BL137" t="str">
            <v xml:space="preserve">&lt; 40 </v>
          </cell>
          <cell r="BM137" t="str">
            <v>Soca</v>
          </cell>
        </row>
        <row r="138">
          <cell r="A138" t="str">
            <v>66.01</v>
          </cell>
          <cell r="B138" t="str">
            <v>2024-2025</v>
          </cell>
          <cell r="C138" t="str">
            <v>Zona 2</v>
          </cell>
          <cell r="D138" t="str">
            <v>Alvaro Mejía</v>
          </cell>
          <cell r="E138">
            <v>6</v>
          </cell>
          <cell r="F138" t="str">
            <v>SAN FRANCISCO LU</v>
          </cell>
          <cell r="G138">
            <v>6.01</v>
          </cell>
          <cell r="H138">
            <v>20.57</v>
          </cell>
          <cell r="I138">
            <v>2650</v>
          </cell>
          <cell r="J138">
            <v>254.23142000000001</v>
          </cell>
          <cell r="K138">
            <v>128.82839086047642</v>
          </cell>
          <cell r="L138">
            <v>12.359330092367527</v>
          </cell>
          <cell r="M138">
            <v>95.936384905660375</v>
          </cell>
          <cell r="N138" t="str">
            <v>3</v>
          </cell>
          <cell r="O138" t="str">
            <v>18</v>
          </cell>
          <cell r="P138" t="str">
            <v>CG02-163</v>
          </cell>
          <cell r="Q138">
            <v>45272</v>
          </cell>
          <cell r="R138" t="e">
            <v>#REF!</v>
          </cell>
          <cell r="S138">
            <v>131.8314</v>
          </cell>
          <cell r="T138" t="str">
            <v>Franco Arenoso</v>
          </cell>
          <cell r="AC138" t="str">
            <v>Sí</v>
          </cell>
          <cell r="AD138" t="str">
            <v>Ingenio</v>
          </cell>
          <cell r="AE138" t="str">
            <v>Sí</v>
          </cell>
          <cell r="AF138">
            <v>54</v>
          </cell>
          <cell r="AG138" t="str">
            <v>Sí</v>
          </cell>
          <cell r="AH138" t="str">
            <v>Propia</v>
          </cell>
          <cell r="AI138">
            <v>2700</v>
          </cell>
          <cell r="AJ138">
            <v>209</v>
          </cell>
          <cell r="AK138">
            <v>2491</v>
          </cell>
          <cell r="AL138">
            <v>349353.21</v>
          </cell>
          <cell r="AO138">
            <v>1</v>
          </cell>
          <cell r="AP138" t="str">
            <v>Soca</v>
          </cell>
          <cell r="AQ138"/>
          <cell r="AS138" t="str">
            <v>2027-2028</v>
          </cell>
          <cell r="AT138" t="str">
            <v xml:space="preserve">Mecanizada </v>
          </cell>
          <cell r="AU138" t="str">
            <v>CG02-163</v>
          </cell>
          <cell r="AV138">
            <v>3</v>
          </cell>
          <cell r="AW138">
            <v>46711</v>
          </cell>
          <cell r="AX138">
            <v>46732</v>
          </cell>
          <cell r="AY138">
            <v>46729</v>
          </cell>
          <cell r="AZ138" t="str">
            <v>06.01</v>
          </cell>
          <cell r="BD138" t="str">
            <v>CG02-163</v>
          </cell>
          <cell r="BE138">
            <v>4</v>
          </cell>
          <cell r="BF138">
            <v>18.101600000000001</v>
          </cell>
          <cell r="BG138">
            <v>0.30169333333333337</v>
          </cell>
          <cell r="BJ138"/>
          <cell r="BL138" t="str">
            <v xml:space="preserve">&lt; 40 </v>
          </cell>
          <cell r="BM138" t="str">
            <v>Soca</v>
          </cell>
          <cell r="BN138" t="str">
            <v>Primer tercio</v>
          </cell>
          <cell r="BO138">
            <v>45638</v>
          </cell>
          <cell r="BP138">
            <v>6</v>
          </cell>
        </row>
        <row r="139">
          <cell r="A139" t="str">
            <v>66.02</v>
          </cell>
          <cell r="B139" t="str">
            <v>2024-2025</v>
          </cell>
          <cell r="C139" t="str">
            <v>Zona 2</v>
          </cell>
          <cell r="D139" t="str">
            <v>Alvaro Mejía</v>
          </cell>
          <cell r="E139">
            <v>6</v>
          </cell>
          <cell r="F139" t="str">
            <v>SAN FRANCISCO LU</v>
          </cell>
          <cell r="G139">
            <v>6.02</v>
          </cell>
          <cell r="H139">
            <v>17.100000000000001</v>
          </cell>
          <cell r="I139">
            <v>2214.31718</v>
          </cell>
          <cell r="J139">
            <v>221.55394459999997</v>
          </cell>
          <cell r="K139">
            <v>129.49223274853802</v>
          </cell>
          <cell r="L139">
            <v>12.956371029239763</v>
          </cell>
          <cell r="M139">
            <v>100.05519832529139</v>
          </cell>
          <cell r="N139" t="str">
            <v>1</v>
          </cell>
          <cell r="O139" t="str">
            <v>103</v>
          </cell>
          <cell r="P139" t="str">
            <v>CG02-163</v>
          </cell>
          <cell r="Q139">
            <v>45489</v>
          </cell>
          <cell r="R139" t="e">
            <v>#REF!</v>
          </cell>
          <cell r="S139">
            <v>139.89755</v>
          </cell>
          <cell r="T139" t="str">
            <v>Franco Arenoso</v>
          </cell>
          <cell r="AC139" t="str">
            <v>Sí</v>
          </cell>
          <cell r="AD139" t="str">
            <v>Semillero</v>
          </cell>
          <cell r="AE139" t="str">
            <v>Sí</v>
          </cell>
          <cell r="AF139">
            <v>54</v>
          </cell>
          <cell r="AG139" t="str">
            <v>No</v>
          </cell>
          <cell r="AH139" t="str">
            <v>Propia</v>
          </cell>
          <cell r="AI139">
            <v>1724.770368</v>
          </cell>
          <cell r="AJ139">
            <v>0</v>
          </cell>
          <cell r="AK139">
            <v>1724.770368</v>
          </cell>
          <cell r="AL139">
            <v>309777.54840490897</v>
          </cell>
          <cell r="AO139">
            <v>2</v>
          </cell>
          <cell r="AP139" t="str">
            <v>Semillero</v>
          </cell>
          <cell r="AQ139"/>
          <cell r="AS139" t="str">
            <v>Semillero</v>
          </cell>
          <cell r="AT139" t="str">
            <v>Semillero</v>
          </cell>
          <cell r="AU139" t="str">
            <v>CG02-163</v>
          </cell>
          <cell r="AV139">
            <v>6</v>
          </cell>
          <cell r="AW139">
            <v>45050</v>
          </cell>
          <cell r="AX139">
            <v>45413</v>
          </cell>
          <cell r="AY139">
            <v>22</v>
          </cell>
          <cell r="AZ139" t="str">
            <v>06.02</v>
          </cell>
          <cell r="BC139">
            <v>6.4</v>
          </cell>
          <cell r="BD139" t="str">
            <v>CG02-163</v>
          </cell>
          <cell r="BE139">
            <v>4</v>
          </cell>
          <cell r="BF139">
            <v>13.680000000000001</v>
          </cell>
          <cell r="BG139">
            <v>0.22800000000000004</v>
          </cell>
          <cell r="BJ139"/>
          <cell r="BK139" t="str">
            <v>Aspersión</v>
          </cell>
          <cell r="BL139" t="str">
            <v xml:space="preserve">&lt; 40 </v>
          </cell>
          <cell r="BM139" t="str">
            <v>Soca</v>
          </cell>
        </row>
        <row r="140">
          <cell r="A140" t="str">
            <v>66.03</v>
          </cell>
          <cell r="B140" t="str">
            <v>2024-2025</v>
          </cell>
          <cell r="C140" t="str">
            <v>Zona 2</v>
          </cell>
          <cell r="D140" t="str">
            <v>Alvaro Mejía</v>
          </cell>
          <cell r="E140">
            <v>6</v>
          </cell>
          <cell r="F140" t="str">
            <v>SAN FRANCISCO LU</v>
          </cell>
          <cell r="G140">
            <v>6.03</v>
          </cell>
          <cell r="H140">
            <v>145.69</v>
          </cell>
          <cell r="I140">
            <v>14899.599088000001</v>
          </cell>
          <cell r="J140">
            <v>1900.6204238</v>
          </cell>
          <cell r="K140">
            <v>102.26919546983322</v>
          </cell>
          <cell r="L140">
            <v>13.045647771295217</v>
          </cell>
          <cell r="M140">
            <v>127.56184999170495</v>
          </cell>
          <cell r="N140" t="str">
            <v>6</v>
          </cell>
          <cell r="O140" t="str">
            <v>105</v>
          </cell>
          <cell r="P140" t="str">
            <v>CG02-163</v>
          </cell>
          <cell r="Q140">
            <v>45422</v>
          </cell>
          <cell r="R140" t="e">
            <v>#REF!</v>
          </cell>
          <cell r="S140">
            <v>143.99674999999999</v>
          </cell>
          <cell r="T140" t="str">
            <v>Franco Arenoso</v>
          </cell>
          <cell r="AC140" t="str">
            <v>Sí</v>
          </cell>
          <cell r="AD140" t="str">
            <v>Ingenio</v>
          </cell>
          <cell r="AE140" t="str">
            <v>Sí</v>
          </cell>
          <cell r="AF140">
            <v>54</v>
          </cell>
          <cell r="AG140" t="str">
            <v>Sí</v>
          </cell>
          <cell r="AH140" t="str">
            <v>Propia</v>
          </cell>
          <cell r="AI140">
            <v>16200</v>
          </cell>
          <cell r="AJ140">
            <v>0</v>
          </cell>
          <cell r="AK140">
            <v>16200</v>
          </cell>
          <cell r="AL140">
            <v>2145493.8449749639</v>
          </cell>
          <cell r="AO140">
            <v>3</v>
          </cell>
          <cell r="AP140" t="str">
            <v>Soca</v>
          </cell>
          <cell r="AQ140"/>
          <cell r="AS140" t="str">
            <v>2024-2025</v>
          </cell>
          <cell r="AT140" t="str">
            <v xml:space="preserve">Mecanizada </v>
          </cell>
          <cell r="AU140" t="str">
            <v>CG02-163</v>
          </cell>
          <cell r="AV140">
            <v>6</v>
          </cell>
          <cell r="AW140">
            <v>45782</v>
          </cell>
          <cell r="AX140">
            <v>45797</v>
          </cell>
          <cell r="AY140">
            <v>45784</v>
          </cell>
          <cell r="AZ140" t="str">
            <v>06.03</v>
          </cell>
          <cell r="BC140">
            <v>80</v>
          </cell>
          <cell r="BD140" t="str">
            <v>CG02-163</v>
          </cell>
          <cell r="BE140">
            <v>16</v>
          </cell>
          <cell r="BF140">
            <v>2331.04</v>
          </cell>
          <cell r="BG140">
            <v>38.850666666666669</v>
          </cell>
          <cell r="BJ140"/>
          <cell r="BL140" t="str">
            <v>Entre 121 y 160</v>
          </cell>
          <cell r="BM140" t="str">
            <v>Soca</v>
          </cell>
          <cell r="BN140" t="str">
            <v>Tercer tercio</v>
          </cell>
          <cell r="BO140">
            <v>45764</v>
          </cell>
          <cell r="BP140">
            <v>24</v>
          </cell>
        </row>
        <row r="141">
          <cell r="A141" t="str">
            <v>66.04</v>
          </cell>
          <cell r="B141" t="str">
            <v>2024-2025</v>
          </cell>
          <cell r="C141" t="str">
            <v>Zona 2</v>
          </cell>
          <cell r="D141" t="str">
            <v>Alvaro Mejía</v>
          </cell>
          <cell r="E141">
            <v>6</v>
          </cell>
          <cell r="F141" t="str">
            <v>SAN FRANCISCO LU</v>
          </cell>
          <cell r="G141">
            <v>6.04</v>
          </cell>
          <cell r="H141">
            <v>115.89999999999999</v>
          </cell>
          <cell r="I141">
            <v>15591.441204000002</v>
          </cell>
          <cell r="J141">
            <v>1485.1644732</v>
          </cell>
          <cell r="K141">
            <v>134.52494567730807</v>
          </cell>
          <cell r="L141">
            <v>12.814188724762728</v>
          </cell>
          <cell r="M141">
            <v>95.255111683901248</v>
          </cell>
          <cell r="N141" t="str">
            <v>5</v>
          </cell>
          <cell r="O141" t="str">
            <v>105</v>
          </cell>
          <cell r="P141" t="str">
            <v>CG02-163</v>
          </cell>
          <cell r="Q141">
            <v>45423</v>
          </cell>
          <cell r="R141" t="e">
            <v>#REF!</v>
          </cell>
          <cell r="S141">
            <v>124.27070000000001</v>
          </cell>
          <cell r="T141" t="str">
            <v>Franco Arenoso</v>
          </cell>
          <cell r="AC141" t="str">
            <v>Sí</v>
          </cell>
          <cell r="AD141" t="str">
            <v>Ingenio</v>
          </cell>
          <cell r="AE141" t="str">
            <v>Sí</v>
          </cell>
          <cell r="AF141">
            <v>54</v>
          </cell>
          <cell r="AG141" t="str">
            <v>Sí</v>
          </cell>
          <cell r="AH141" t="str">
            <v>Propia</v>
          </cell>
          <cell r="AI141">
            <v>14254</v>
          </cell>
          <cell r="AJ141">
            <v>0</v>
          </cell>
          <cell r="AK141">
            <v>14254</v>
          </cell>
          <cell r="AL141">
            <v>1937559.3124299231</v>
          </cell>
          <cell r="AO141">
            <v>4</v>
          </cell>
          <cell r="AP141" t="str">
            <v>Soca</v>
          </cell>
          <cell r="AQ141"/>
          <cell r="AS141" t="str">
            <v>2025-2026</v>
          </cell>
          <cell r="AT141" t="str">
            <v xml:space="preserve">Mecanizada </v>
          </cell>
          <cell r="AU141" t="str">
            <v>CG02-163</v>
          </cell>
          <cell r="AV141">
            <v>5</v>
          </cell>
          <cell r="AW141">
            <v>46113</v>
          </cell>
          <cell r="AX141">
            <v>46134</v>
          </cell>
          <cell r="AY141">
            <v>46113</v>
          </cell>
          <cell r="AZ141" t="str">
            <v>06.04</v>
          </cell>
          <cell r="BD141" t="str">
            <v>CG02-163</v>
          </cell>
          <cell r="BE141">
            <v>4</v>
          </cell>
          <cell r="BF141">
            <v>101.99199999999999</v>
          </cell>
          <cell r="BG141">
            <v>1.6998666666666664</v>
          </cell>
          <cell r="BJ141"/>
          <cell r="BL141" t="str">
            <v>Entre 81 y 120</v>
          </cell>
          <cell r="BM141" t="str">
            <v>Renovación</v>
          </cell>
          <cell r="BN141" t="str">
            <v>Tercer tercio</v>
          </cell>
          <cell r="BO141">
            <v>45771</v>
          </cell>
          <cell r="BP141">
            <v>25</v>
          </cell>
        </row>
        <row r="142">
          <cell r="A142" t="str">
            <v>66.05</v>
          </cell>
          <cell r="B142" t="str">
            <v>2024-2025</v>
          </cell>
          <cell r="C142" t="str">
            <v>Zona 2</v>
          </cell>
          <cell r="D142" t="str">
            <v>Alvaro Mejía</v>
          </cell>
          <cell r="E142">
            <v>6</v>
          </cell>
          <cell r="F142" t="str">
            <v>SAN FRANCISCO LU</v>
          </cell>
          <cell r="G142">
            <v>6.05</v>
          </cell>
          <cell r="H142">
            <v>37.78</v>
          </cell>
          <cell r="I142">
            <v>4200</v>
          </cell>
          <cell r="J142">
            <v>460</v>
          </cell>
          <cell r="K142">
            <v>111.16993118051879</v>
          </cell>
          <cell r="L142">
            <v>12.175754367390153</v>
          </cell>
          <cell r="M142">
            <v>109.52380952380952</v>
          </cell>
          <cell r="N142" t="str">
            <v>4</v>
          </cell>
          <cell r="O142"/>
          <cell r="P142" t="str">
            <v>Varias</v>
          </cell>
          <cell r="Q142">
            <v>45422</v>
          </cell>
          <cell r="R142" t="e">
            <v>#REF!</v>
          </cell>
          <cell r="S142">
            <v>134.98745</v>
          </cell>
          <cell r="T142" t="str">
            <v>Franco Arenoso</v>
          </cell>
          <cell r="AC142" t="str">
            <v>Sí</v>
          </cell>
          <cell r="AD142" t="str">
            <v>Ingenio</v>
          </cell>
          <cell r="AE142" t="str">
            <v>Sí</v>
          </cell>
          <cell r="AF142">
            <v>54</v>
          </cell>
          <cell r="AG142" t="str">
            <v>Sí</v>
          </cell>
          <cell r="AH142" t="str">
            <v>Propia</v>
          </cell>
          <cell r="AI142">
            <v>12211.523676000001</v>
          </cell>
          <cell r="AJ142">
            <v>0</v>
          </cell>
          <cell r="AK142">
            <v>12211.523676000001</v>
          </cell>
          <cell r="AL142">
            <v>566947.29</v>
          </cell>
          <cell r="AO142">
            <v>5</v>
          </cell>
          <cell r="AP142" t="str">
            <v>Soca</v>
          </cell>
          <cell r="AQ142"/>
          <cell r="AS142" t="str">
            <v>2026-2027</v>
          </cell>
          <cell r="AT142" t="str">
            <v xml:space="preserve">Mecanizada </v>
          </cell>
          <cell r="AU142" t="str">
            <v>Varias</v>
          </cell>
          <cell r="AV142">
            <v>4</v>
          </cell>
          <cell r="AW142">
            <v>46517</v>
          </cell>
          <cell r="AX142">
            <v>46538</v>
          </cell>
          <cell r="AY142">
            <v>46526</v>
          </cell>
          <cell r="AZ142" t="str">
            <v>06.05</v>
          </cell>
          <cell r="BD142" t="str">
            <v>Varias</v>
          </cell>
          <cell r="BE142">
            <v>4</v>
          </cell>
          <cell r="BF142">
            <v>33.246400000000001</v>
          </cell>
          <cell r="BG142">
            <v>0.55410666666666664</v>
          </cell>
          <cell r="BJ142"/>
          <cell r="BL142" t="str">
            <v xml:space="preserve">&lt; 40 </v>
          </cell>
          <cell r="BM142" t="str">
            <v>Soca</v>
          </cell>
          <cell r="BN142" t="str">
            <v>Tercer tercio</v>
          </cell>
          <cell r="BO142">
            <v>45771</v>
          </cell>
          <cell r="BP142">
            <v>25</v>
          </cell>
        </row>
        <row r="143">
          <cell r="A143" t="str">
            <v>66.05</v>
          </cell>
          <cell r="B143" t="str">
            <v>2024-2025</v>
          </cell>
          <cell r="C143" t="str">
            <v>Zona 2</v>
          </cell>
          <cell r="D143" t="str">
            <v>Alvaro Mejía</v>
          </cell>
          <cell r="E143">
            <v>6</v>
          </cell>
          <cell r="F143" t="str">
            <v>SAN FRANCISCO LU</v>
          </cell>
          <cell r="G143">
            <v>6.05</v>
          </cell>
          <cell r="H143">
            <v>61.83</v>
          </cell>
          <cell r="I143"/>
          <cell r="J143"/>
          <cell r="K143"/>
          <cell r="L143"/>
          <cell r="M143"/>
          <cell r="N143" t="str">
            <v>1</v>
          </cell>
          <cell r="O143"/>
          <cell r="P143" t="str">
            <v>CG02-163</v>
          </cell>
          <cell r="Q143">
            <v>45496</v>
          </cell>
          <cell r="R143"/>
          <cell r="S143"/>
          <cell r="AC143" t="str">
            <v>Sí</v>
          </cell>
          <cell r="AD143" t="str">
            <v>Semillero</v>
          </cell>
          <cell r="AE143"/>
          <cell r="AI143"/>
          <cell r="AJ143"/>
          <cell r="AK143"/>
          <cell r="AL143"/>
          <cell r="AP143" t="str">
            <v>Semillero</v>
          </cell>
          <cell r="AQ143"/>
          <cell r="AS143" t="str">
            <v>Semillero</v>
          </cell>
          <cell r="AT143" t="str">
            <v>Semillero</v>
          </cell>
          <cell r="AU143"/>
          <cell r="AV143"/>
          <cell r="AW143"/>
          <cell r="AX143"/>
          <cell r="AY143"/>
          <cell r="BD143"/>
          <cell r="BJ143"/>
          <cell r="BK143" t="str">
            <v>Mecanizado</v>
          </cell>
          <cell r="BL143" t="str">
            <v>Entre 41 y 80</v>
          </cell>
          <cell r="BM143" t="str">
            <v>Soca</v>
          </cell>
        </row>
        <row r="144">
          <cell r="A144" t="str">
            <v>66.06</v>
          </cell>
          <cell r="B144" t="str">
            <v>2024-2025</v>
          </cell>
          <cell r="C144" t="str">
            <v>Zona 2</v>
          </cell>
          <cell r="D144" t="str">
            <v>Alvaro Mejía</v>
          </cell>
          <cell r="E144">
            <v>6</v>
          </cell>
          <cell r="F144" t="str">
            <v>SAN FRANCISCO LU</v>
          </cell>
          <cell r="G144">
            <v>6.06</v>
          </cell>
          <cell r="H144">
            <v>43.540000000000006</v>
          </cell>
          <cell r="I144">
            <v>3402.2611080000001</v>
          </cell>
          <cell r="J144">
            <v>385.80819159999999</v>
          </cell>
          <cell r="K144">
            <v>78.141045199816247</v>
          </cell>
          <cell r="L144">
            <v>8.8610057785943948</v>
          </cell>
          <cell r="M144">
            <v>113.39758453365594</v>
          </cell>
          <cell r="N144" t="str">
            <v>3</v>
          </cell>
          <cell r="O144" t="str">
            <v>29</v>
          </cell>
          <cell r="P144" t="str">
            <v>CG12-116</v>
          </cell>
          <cell r="Q144">
            <v>45418</v>
          </cell>
          <cell r="R144" t="e">
            <v>#REF!</v>
          </cell>
          <cell r="S144">
            <v>121.36895</v>
          </cell>
          <cell r="T144" t="str">
            <v>Franco arcilloso</v>
          </cell>
          <cell r="AC144" t="str">
            <v>Sí</v>
          </cell>
          <cell r="AD144" t="str">
            <v>Ingenio</v>
          </cell>
          <cell r="AE144" t="str">
            <v>Sí</v>
          </cell>
          <cell r="AF144">
            <v>54</v>
          </cell>
          <cell r="AG144" t="str">
            <v>Sí</v>
          </cell>
          <cell r="AH144" t="str">
            <v>Propia</v>
          </cell>
          <cell r="AI144">
            <v>3630.9612400000001</v>
          </cell>
          <cell r="AJ144">
            <v>0</v>
          </cell>
          <cell r="AK144">
            <v>3630.9612400000001</v>
          </cell>
          <cell r="AL144">
            <v>412928.85830379662</v>
          </cell>
          <cell r="AO144">
            <v>6</v>
          </cell>
          <cell r="AP144" t="str">
            <v>Soca</v>
          </cell>
          <cell r="AQ144"/>
          <cell r="AS144" t="str">
            <v>2027-2028</v>
          </cell>
          <cell r="AT144" t="str">
            <v xml:space="preserve">Mecanizada </v>
          </cell>
          <cell r="AU144" t="str">
            <v>CG12-116</v>
          </cell>
          <cell r="AV144">
            <v>3</v>
          </cell>
          <cell r="AW144">
            <v>46878</v>
          </cell>
          <cell r="AX144">
            <v>46899</v>
          </cell>
          <cell r="AY144">
            <v>46890</v>
          </cell>
          <cell r="AZ144" t="str">
            <v>06.06</v>
          </cell>
          <cell r="BD144" t="str">
            <v>CG12-116</v>
          </cell>
          <cell r="BE144">
            <v>4</v>
          </cell>
          <cell r="BF144">
            <v>38.315200000000004</v>
          </cell>
          <cell r="BG144">
            <v>0.63858666666666675</v>
          </cell>
          <cell r="BJ144"/>
          <cell r="BL144" t="str">
            <v>Entre 41 y 80</v>
          </cell>
          <cell r="BM144" t="str">
            <v>Soca</v>
          </cell>
          <cell r="BN144" t="str">
            <v>Tercer tercio</v>
          </cell>
          <cell r="BO144">
            <v>45771</v>
          </cell>
          <cell r="BP144">
            <v>25</v>
          </cell>
        </row>
        <row r="145">
          <cell r="A145" t="str">
            <v>88.01</v>
          </cell>
          <cell r="B145" t="str">
            <v>2024-2025</v>
          </cell>
          <cell r="C145" t="str">
            <v>Zona 1</v>
          </cell>
          <cell r="D145" t="str">
            <v>Carlos López</v>
          </cell>
          <cell r="E145">
            <v>8</v>
          </cell>
          <cell r="F145" t="str">
            <v>BELEN</v>
          </cell>
          <cell r="G145">
            <v>8.01</v>
          </cell>
          <cell r="H145">
            <v>122.45000000000003</v>
          </cell>
          <cell r="I145">
            <v>11318.002564</v>
          </cell>
          <cell r="J145">
            <v>1612.9910257999998</v>
          </cell>
          <cell r="K145">
            <v>92.429584026133099</v>
          </cell>
          <cell r="L145">
            <v>13.172650271947729</v>
          </cell>
          <cell r="M145">
            <v>142.51552044444296</v>
          </cell>
          <cell r="N145" t="str">
            <v>4</v>
          </cell>
          <cell r="O145" t="str">
            <v>127</v>
          </cell>
          <cell r="P145" t="str">
            <v>CGMEX10-26315</v>
          </cell>
          <cell r="Q145">
            <v>45386</v>
          </cell>
          <cell r="R145" t="e">
            <v>#REF!</v>
          </cell>
          <cell r="S145">
            <v>151.38374999999999</v>
          </cell>
          <cell r="T145" t="str">
            <v xml:space="preserve">Franco arenoso + piedra </v>
          </cell>
          <cell r="AC145" t="str">
            <v>Sí</v>
          </cell>
          <cell r="AD145" t="str">
            <v>Ingenio</v>
          </cell>
          <cell r="AE145" t="str">
            <v>Sí</v>
          </cell>
          <cell r="AF145">
            <v>2</v>
          </cell>
          <cell r="AG145" t="str">
            <v>No</v>
          </cell>
          <cell r="AH145" t="str">
            <v>Propia</v>
          </cell>
          <cell r="AI145">
            <v>12713.031224</v>
          </cell>
          <cell r="AJ145">
            <v>0</v>
          </cell>
          <cell r="AK145">
            <v>12713.031224</v>
          </cell>
          <cell r="AL145">
            <v>1713361.670647935</v>
          </cell>
          <cell r="AO145">
            <v>4</v>
          </cell>
          <cell r="AP145" t="str">
            <v>Soca</v>
          </cell>
          <cell r="AQ145"/>
          <cell r="AS145" t="str">
            <v>2026-2027</v>
          </cell>
          <cell r="AT145" t="str">
            <v>Manual</v>
          </cell>
          <cell r="AU145" t="str">
            <v>CGMEX10-26315</v>
          </cell>
          <cell r="AV145">
            <v>4</v>
          </cell>
          <cell r="AW145">
            <v>46481</v>
          </cell>
          <cell r="AX145">
            <v>46502</v>
          </cell>
          <cell r="AY145">
            <v>46512</v>
          </cell>
          <cell r="AZ145" t="str">
            <v>08.01</v>
          </cell>
          <cell r="BD145" t="str">
            <v>CGMEX10-26315</v>
          </cell>
          <cell r="BE145">
            <v>4</v>
          </cell>
          <cell r="BF145">
            <v>107.75600000000003</v>
          </cell>
          <cell r="BG145">
            <v>1.7959333333333338</v>
          </cell>
          <cell r="BJ145"/>
          <cell r="BL145" t="str">
            <v>Entre 121 y 160</v>
          </cell>
          <cell r="BM145" t="str">
            <v>Soca</v>
          </cell>
          <cell r="BN145" t="str">
            <v>Tercer tercio</v>
          </cell>
          <cell r="BO145">
            <v>45757</v>
          </cell>
          <cell r="BP145">
            <v>23</v>
          </cell>
          <cell r="BQ145">
            <v>5</v>
          </cell>
        </row>
        <row r="146">
          <cell r="A146" t="str">
            <v>88.02</v>
          </cell>
          <cell r="B146" t="str">
            <v>2024-2025</v>
          </cell>
          <cell r="C146" t="str">
            <v>Zona 1</v>
          </cell>
          <cell r="D146" t="str">
            <v>Carlos López</v>
          </cell>
          <cell r="E146">
            <v>8</v>
          </cell>
          <cell r="F146" t="str">
            <v>BELEN</v>
          </cell>
          <cell r="G146">
            <v>8.02</v>
          </cell>
          <cell r="H146">
            <v>57.42</v>
          </cell>
          <cell r="I146">
            <v>4629.4912439999998</v>
          </cell>
          <cell r="J146">
            <v>659.5965253999999</v>
          </cell>
          <cell r="K146">
            <v>80.62506520376175</v>
          </cell>
          <cell r="L146">
            <v>11.487226147683732</v>
          </cell>
          <cell r="M146">
            <v>142.47710831181774</v>
          </cell>
          <cell r="N146" t="str">
            <v>2</v>
          </cell>
          <cell r="O146" t="str">
            <v>127</v>
          </cell>
          <cell r="P146" t="str">
            <v>CGMEX10-26315</v>
          </cell>
          <cell r="Q146">
            <v>45387</v>
          </cell>
          <cell r="R146" t="e">
            <v>#REF!</v>
          </cell>
          <cell r="S146">
            <v>142.2252</v>
          </cell>
          <cell r="T146" t="str">
            <v xml:space="preserve">Franco arenoso + piedra </v>
          </cell>
          <cell r="AC146" t="str">
            <v>Sí</v>
          </cell>
          <cell r="AD146" t="str">
            <v>Ingenio</v>
          </cell>
          <cell r="AE146" t="str">
            <v>Sí</v>
          </cell>
          <cell r="AF146">
            <v>2</v>
          </cell>
          <cell r="AG146" t="str">
            <v>No</v>
          </cell>
          <cell r="AH146" t="str">
            <v>Propia</v>
          </cell>
          <cell r="AI146">
            <v>5697.1747960000002</v>
          </cell>
          <cell r="AJ146">
            <v>0</v>
          </cell>
          <cell r="AK146">
            <v>5697.1747960000002</v>
          </cell>
          <cell r="AL146">
            <v>658430.31807614875</v>
          </cell>
          <cell r="AO146">
            <v>5</v>
          </cell>
          <cell r="AP146" t="str">
            <v>Soca</v>
          </cell>
          <cell r="AQ146"/>
          <cell r="AS146" t="str">
            <v>2028-2029</v>
          </cell>
          <cell r="AT146" t="str">
            <v>Manual</v>
          </cell>
          <cell r="AU146" t="str">
            <v>CGMEX10-26315</v>
          </cell>
          <cell r="AV146">
            <v>4</v>
          </cell>
          <cell r="AW146">
            <v>47182</v>
          </cell>
          <cell r="AX146">
            <v>47203</v>
          </cell>
          <cell r="AY146">
            <v>47212</v>
          </cell>
          <cell r="AZ146" t="str">
            <v>08.02</v>
          </cell>
          <cell r="BD146" t="str">
            <v>CGMEX10-26315</v>
          </cell>
          <cell r="BE146">
            <v>4</v>
          </cell>
          <cell r="BF146">
            <v>50.529600000000002</v>
          </cell>
          <cell r="BG146">
            <v>0.84216000000000002</v>
          </cell>
          <cell r="BJ146"/>
          <cell r="BL146" t="str">
            <v>Entre 41 y 80</v>
          </cell>
          <cell r="BM146" t="str">
            <v>Soca</v>
          </cell>
          <cell r="BN146" t="str">
            <v>Tercer tercio</v>
          </cell>
          <cell r="BO146">
            <v>45764</v>
          </cell>
          <cell r="BP146">
            <v>24</v>
          </cell>
          <cell r="BQ146">
            <v>6</v>
          </cell>
        </row>
        <row r="147">
          <cell r="A147" t="str">
            <v>88.03</v>
          </cell>
          <cell r="B147" t="str">
            <v>2024-2025</v>
          </cell>
          <cell r="C147" t="str">
            <v>Zona 1</v>
          </cell>
          <cell r="D147" t="str">
            <v>Carlos López</v>
          </cell>
          <cell r="E147">
            <v>8</v>
          </cell>
          <cell r="F147" t="str">
            <v>BELEN</v>
          </cell>
          <cell r="G147">
            <v>8.0299999999999994</v>
          </cell>
          <cell r="H147">
            <v>18.68</v>
          </cell>
          <cell r="I147">
            <v>288.70584400000001</v>
          </cell>
          <cell r="J147">
            <v>23.3589196</v>
          </cell>
          <cell r="K147">
            <v>15.455344967880087</v>
          </cell>
          <cell r="L147">
            <v>1.250477494646681</v>
          </cell>
          <cell r="M147">
            <v>80.909063967544753</v>
          </cell>
          <cell r="N147" t="str">
            <v>2</v>
          </cell>
          <cell r="O147" t="str">
            <v>29</v>
          </cell>
          <cell r="P147" t="str">
            <v>Varias</v>
          </cell>
          <cell r="Q147">
            <v>45427</v>
          </cell>
          <cell r="R147">
            <v>11.14</v>
          </cell>
          <cell r="S147">
            <v>105.1083</v>
          </cell>
          <cell r="T147" t="str">
            <v xml:space="preserve">Franco arenoso + piedra </v>
          </cell>
          <cell r="AC147" t="str">
            <v>Sí</v>
          </cell>
          <cell r="AD147" t="str">
            <v>Semillero</v>
          </cell>
          <cell r="AE147" t="str">
            <v>Sí</v>
          </cell>
          <cell r="AF147">
            <v>2</v>
          </cell>
          <cell r="AG147" t="str">
            <v>No</v>
          </cell>
          <cell r="AH147" t="str">
            <v>Propia</v>
          </cell>
          <cell r="AI147">
            <v>1600</v>
          </cell>
          <cell r="AJ147">
            <v>0</v>
          </cell>
          <cell r="AK147">
            <v>1600</v>
          </cell>
          <cell r="AL147">
            <v>30345.380462905203</v>
          </cell>
          <cell r="AM147" t="str">
            <v>Semillero</v>
          </cell>
          <cell r="AP147" t="str">
            <v>Semillero</v>
          </cell>
          <cell r="AQ147"/>
          <cell r="AS147" t="str">
            <v>Semillero</v>
          </cell>
          <cell r="AT147" t="str">
            <v>Semillero</v>
          </cell>
          <cell r="AU147" t="str">
            <v>Semillero</v>
          </cell>
          <cell r="AV147">
            <v>4</v>
          </cell>
          <cell r="AW147"/>
          <cell r="AX147"/>
          <cell r="AY147"/>
          <cell r="AZ147" t="str">
            <v>08.03</v>
          </cell>
          <cell r="BD147" t="str">
            <v>Varias</v>
          </cell>
          <cell r="BE147">
            <v>4</v>
          </cell>
          <cell r="BF147">
            <v>14.944000000000001</v>
          </cell>
          <cell r="BG147">
            <v>0.24906666666666669</v>
          </cell>
          <cell r="BJ147"/>
          <cell r="BL147" t="str">
            <v xml:space="preserve">&lt; 40 </v>
          </cell>
          <cell r="BM147" t="str">
            <v>Soca</v>
          </cell>
        </row>
        <row r="148">
          <cell r="A148" t="str">
            <v>88.04</v>
          </cell>
          <cell r="B148" t="str">
            <v>2024-2025</v>
          </cell>
          <cell r="C148" t="str">
            <v>Zona 1</v>
          </cell>
          <cell r="D148" t="str">
            <v>Carlos López</v>
          </cell>
          <cell r="E148">
            <v>8</v>
          </cell>
          <cell r="F148" t="str">
            <v>BELEN</v>
          </cell>
          <cell r="G148">
            <v>8.0399999999999991</v>
          </cell>
          <cell r="H148">
            <v>38.85</v>
          </cell>
          <cell r="I148">
            <v>4741.9514920000001</v>
          </cell>
          <cell r="J148">
            <v>518.89151379999998</v>
          </cell>
          <cell r="K148">
            <v>122.05795346203347</v>
          </cell>
          <cell r="L148">
            <v>13.356280921492921</v>
          </cell>
          <cell r="M148">
            <v>109.42573214327599</v>
          </cell>
          <cell r="N148" t="str">
            <v>1</v>
          </cell>
          <cell r="O148" t="str">
            <v>105</v>
          </cell>
          <cell r="P148" t="str">
            <v>CG02-163</v>
          </cell>
          <cell r="Q148">
            <v>45373.5</v>
          </cell>
          <cell r="R148" t="e">
            <v>#REF!</v>
          </cell>
          <cell r="S148">
            <v>117.06025</v>
          </cell>
          <cell r="T148" t="str">
            <v xml:space="preserve">Franco arenoso + piedra </v>
          </cell>
          <cell r="AC148" t="str">
            <v>Sí</v>
          </cell>
          <cell r="AD148" t="str">
            <v>Ingenio</v>
          </cell>
          <cell r="AE148" t="str">
            <v>Sí</v>
          </cell>
          <cell r="AF148">
            <v>2</v>
          </cell>
          <cell r="AG148" t="str">
            <v>Sí</v>
          </cell>
          <cell r="AH148" t="str">
            <v>Propia</v>
          </cell>
          <cell r="AI148">
            <v>4810.2550520000004</v>
          </cell>
          <cell r="AJ148">
            <v>0</v>
          </cell>
          <cell r="AK148">
            <v>4810.2550520000004</v>
          </cell>
          <cell r="AL148">
            <v>555094.02714139305</v>
          </cell>
          <cell r="AO148">
            <v>3</v>
          </cell>
          <cell r="AP148" t="str">
            <v>Renovación</v>
          </cell>
          <cell r="AQ148" t="str">
            <v>CG02-163</v>
          </cell>
          <cell r="AS148" t="str">
            <v>2023-2024</v>
          </cell>
          <cell r="AT148" t="str">
            <v>Manual</v>
          </cell>
          <cell r="AU148" t="str">
            <v>CG02-163</v>
          </cell>
          <cell r="AV148">
            <v>1</v>
          </cell>
          <cell r="AW148">
            <v>44994</v>
          </cell>
          <cell r="AX148">
            <v>45357</v>
          </cell>
          <cell r="AY148">
            <v>15</v>
          </cell>
          <cell r="AZ148" t="str">
            <v>08.04</v>
          </cell>
          <cell r="BD148" t="str">
            <v>CG02-163</v>
          </cell>
          <cell r="BE148">
            <v>4</v>
          </cell>
          <cell r="BF148">
            <v>34.188000000000002</v>
          </cell>
          <cell r="BG148">
            <v>0.56980000000000008</v>
          </cell>
          <cell r="BI148"/>
          <cell r="BJ148"/>
          <cell r="BL148" t="str">
            <v>Entre 41 y 80</v>
          </cell>
          <cell r="BM148" t="str">
            <v>Soca</v>
          </cell>
          <cell r="BN148" t="str">
            <v>Segundo tercio</v>
          </cell>
          <cell r="BO148">
            <v>45750</v>
          </cell>
          <cell r="BP148">
            <v>22</v>
          </cell>
          <cell r="BQ148">
            <v>3</v>
          </cell>
        </row>
        <row r="149">
          <cell r="A149" t="str">
            <v>88.05</v>
          </cell>
          <cell r="B149" t="str">
            <v>2024-2025</v>
          </cell>
          <cell r="C149" t="str">
            <v>Zona 1</v>
          </cell>
          <cell r="D149" t="str">
            <v>Carlos López</v>
          </cell>
          <cell r="E149">
            <v>8</v>
          </cell>
          <cell r="F149" t="str">
            <v>BELEN</v>
          </cell>
          <cell r="G149">
            <v>8.0500000000000007</v>
          </cell>
          <cell r="H149">
            <v>5.21</v>
          </cell>
          <cell r="I149">
            <v>27.580128000000002</v>
          </cell>
          <cell r="J149">
            <v>3.717651</v>
          </cell>
          <cell r="K149">
            <v>5.2936905950095969</v>
          </cell>
          <cell r="L149">
            <v>0.71356065259117085</v>
          </cell>
          <cell r="M149">
            <v>134.79455207749581</v>
          </cell>
          <cell r="N149" t="str">
            <v>4</v>
          </cell>
          <cell r="O149" t="str">
            <v>29</v>
          </cell>
          <cell r="P149" t="str">
            <v>Varias</v>
          </cell>
          <cell r="Q149">
            <v>45387</v>
          </cell>
          <cell r="R149">
            <v>11.14</v>
          </cell>
          <cell r="S149">
            <v>101.8415</v>
          </cell>
          <cell r="T149" t="str">
            <v>Franco Arenoso</v>
          </cell>
          <cell r="AC149" t="str">
            <v>Sí</v>
          </cell>
          <cell r="AD149" t="str">
            <v>Semillero</v>
          </cell>
          <cell r="AE149" t="str">
            <v>Sí</v>
          </cell>
          <cell r="AF149">
            <v>2</v>
          </cell>
          <cell r="AG149" t="str">
            <v>Sí</v>
          </cell>
          <cell r="AH149" t="str">
            <v>Propia</v>
          </cell>
          <cell r="AI149">
            <v>450</v>
          </cell>
          <cell r="AJ149">
            <v>0</v>
          </cell>
          <cell r="AK149">
            <v>450</v>
          </cell>
          <cell r="AL149">
            <v>2808.8016057120003</v>
          </cell>
          <cell r="AM149" t="str">
            <v>Semillero</v>
          </cell>
          <cell r="AP149" t="str">
            <v>Semillero</v>
          </cell>
          <cell r="AQ149"/>
          <cell r="AS149" t="str">
            <v>Semillero</v>
          </cell>
          <cell r="AT149" t="str">
            <v>Semillero</v>
          </cell>
          <cell r="AU149" t="str">
            <v>Semillero</v>
          </cell>
          <cell r="AV149">
            <v>4</v>
          </cell>
          <cell r="AW149"/>
          <cell r="AX149"/>
          <cell r="AY149"/>
          <cell r="AZ149" t="str">
            <v>08.05</v>
          </cell>
          <cell r="BD149" t="str">
            <v>Varias</v>
          </cell>
          <cell r="BE149">
            <v>4</v>
          </cell>
          <cell r="BF149">
            <v>4.1680000000000001</v>
          </cell>
          <cell r="BG149">
            <v>6.9466666666666663E-2</v>
          </cell>
          <cell r="BJ149"/>
          <cell r="BL149" t="str">
            <v xml:space="preserve">&lt; 40 </v>
          </cell>
          <cell r="BM149" t="str">
            <v>Soca</v>
          </cell>
        </row>
        <row r="150">
          <cell r="A150" t="str">
            <v>88.06</v>
          </cell>
          <cell r="B150" t="str">
            <v>2024-2025</v>
          </cell>
          <cell r="C150" t="str">
            <v>Zona 1</v>
          </cell>
          <cell r="D150" t="str">
            <v>Carlos López</v>
          </cell>
          <cell r="E150">
            <v>8</v>
          </cell>
          <cell r="F150" t="str">
            <v>BELEN</v>
          </cell>
          <cell r="G150">
            <v>8.06</v>
          </cell>
          <cell r="H150">
            <v>41.87</v>
          </cell>
          <cell r="I150">
            <v>3654.8952240000003</v>
          </cell>
          <cell r="J150">
            <v>454.86391140000001</v>
          </cell>
          <cell r="K150">
            <v>87.291502842130413</v>
          </cell>
          <cell r="L150">
            <v>10.863718925244806</v>
          </cell>
          <cell r="M150">
            <v>124.45333820053713</v>
          </cell>
          <cell r="N150" t="str">
            <v>1</v>
          </cell>
          <cell r="O150" t="str">
            <v>105</v>
          </cell>
          <cell r="P150" t="str">
            <v>CG02-163</v>
          </cell>
          <cell r="Q150">
            <v>45388</v>
          </cell>
          <cell r="R150" t="e">
            <v>#REF!</v>
          </cell>
          <cell r="S150">
            <v>125.94445</v>
          </cell>
          <cell r="T150" t="str">
            <v>Franco Arenoso</v>
          </cell>
          <cell r="AC150" t="str">
            <v>Sí</v>
          </cell>
          <cell r="AD150" t="str">
            <v>Ingenio</v>
          </cell>
          <cell r="AE150" t="str">
            <v>Sí</v>
          </cell>
          <cell r="AF150">
            <v>2</v>
          </cell>
          <cell r="AG150" t="str">
            <v>Sí</v>
          </cell>
          <cell r="AH150" t="str">
            <v>Propia</v>
          </cell>
          <cell r="AI150">
            <v>4130</v>
          </cell>
          <cell r="AJ150">
            <v>0</v>
          </cell>
          <cell r="AK150">
            <v>4130</v>
          </cell>
          <cell r="AL150">
            <v>460313.76879430684</v>
          </cell>
          <cell r="AO150">
            <v>6</v>
          </cell>
          <cell r="AP150" t="str">
            <v>Renovación</v>
          </cell>
          <cell r="AQ150" t="str">
            <v>CG02-163</v>
          </cell>
          <cell r="AS150" t="str">
            <v>2023-2024</v>
          </cell>
          <cell r="AT150" t="str">
            <v>Manual</v>
          </cell>
          <cell r="AU150" t="str">
            <v>CG02-163</v>
          </cell>
          <cell r="AV150">
            <v>1</v>
          </cell>
          <cell r="AW150">
            <v>45029</v>
          </cell>
          <cell r="AX150">
            <v>45392</v>
          </cell>
          <cell r="AY150">
            <v>19</v>
          </cell>
          <cell r="AZ150" t="str">
            <v>08.06</v>
          </cell>
          <cell r="BD150" t="str">
            <v>CG02-163</v>
          </cell>
          <cell r="BE150">
            <v>4</v>
          </cell>
          <cell r="BF150">
            <v>36.845599999999997</v>
          </cell>
          <cell r="BG150">
            <v>0.61409333333333327</v>
          </cell>
          <cell r="BI150"/>
          <cell r="BJ150"/>
          <cell r="BL150" t="str">
            <v xml:space="preserve">&lt; 40 </v>
          </cell>
          <cell r="BM150" t="str">
            <v>Soca</v>
          </cell>
          <cell r="BN150" t="str">
            <v>Segundo tercio</v>
          </cell>
          <cell r="BO150">
            <v>45757</v>
          </cell>
          <cell r="BP150">
            <v>23</v>
          </cell>
          <cell r="BQ150">
            <v>4</v>
          </cell>
        </row>
        <row r="151">
          <cell r="A151" t="str">
            <v>88.07</v>
          </cell>
          <cell r="B151" t="str">
            <v>2024-2025</v>
          </cell>
          <cell r="C151" t="str">
            <v>Zona 1</v>
          </cell>
          <cell r="D151" t="str">
            <v>Carlos López</v>
          </cell>
          <cell r="E151">
            <v>8</v>
          </cell>
          <cell r="F151" t="str">
            <v>BELEN</v>
          </cell>
          <cell r="G151">
            <v>8.07</v>
          </cell>
          <cell r="H151">
            <v>35.74</v>
          </cell>
          <cell r="I151">
            <v>4944.9553800000003</v>
          </cell>
          <cell r="J151">
            <v>504.1654188</v>
          </cell>
          <cell r="K151">
            <v>138.35913206491327</v>
          </cell>
          <cell r="L151">
            <v>14.106475064353665</v>
          </cell>
          <cell r="M151">
            <v>101.95550415664215</v>
          </cell>
          <cell r="N151" t="str">
            <v>3</v>
          </cell>
          <cell r="O151" t="str">
            <v>29</v>
          </cell>
          <cell r="P151" t="str">
            <v>CG04-10295</v>
          </cell>
          <cell r="Q151">
            <v>45291</v>
          </cell>
          <cell r="R151" t="e">
            <v>#REF!</v>
          </cell>
          <cell r="S151">
            <v>109.34990000000001</v>
          </cell>
          <cell r="T151" t="str">
            <v xml:space="preserve">Franco arenoso + piedra </v>
          </cell>
          <cell r="AC151" t="str">
            <v>Sí</v>
          </cell>
          <cell r="AD151" t="str">
            <v>Ingenio</v>
          </cell>
          <cell r="AE151" t="str">
            <v>Sí</v>
          </cell>
          <cell r="AF151">
            <v>2</v>
          </cell>
          <cell r="AG151" t="str">
            <v>Sí</v>
          </cell>
          <cell r="AH151" t="str">
            <v>Propia</v>
          </cell>
          <cell r="AI151">
            <v>4400</v>
          </cell>
          <cell r="AJ151">
            <v>0</v>
          </cell>
          <cell r="AK151">
            <v>4400</v>
          </cell>
          <cell r="AL151">
            <v>540730.37630746211</v>
          </cell>
          <cell r="AO151">
            <v>1</v>
          </cell>
          <cell r="AP151" t="str">
            <v>Soca</v>
          </cell>
          <cell r="AQ151"/>
          <cell r="AS151" t="str">
            <v>2027-2028</v>
          </cell>
          <cell r="AT151" t="str">
            <v xml:space="preserve">Mecanizada </v>
          </cell>
          <cell r="AU151" t="str">
            <v>CG04-10295</v>
          </cell>
          <cell r="AV151">
            <v>3</v>
          </cell>
          <cell r="AW151">
            <v>46714</v>
          </cell>
          <cell r="AX151">
            <v>46735</v>
          </cell>
          <cell r="AY151">
            <v>46736</v>
          </cell>
          <cell r="AZ151" t="str">
            <v>08.07</v>
          </cell>
          <cell r="BD151" t="str">
            <v>CG04-10295</v>
          </cell>
          <cell r="BE151">
            <v>4</v>
          </cell>
          <cell r="BF151">
            <v>31.451200000000004</v>
          </cell>
          <cell r="BG151">
            <v>0.52418666666666669</v>
          </cell>
          <cell r="BJ151"/>
          <cell r="BL151" t="str">
            <v xml:space="preserve">&lt; 40 </v>
          </cell>
          <cell r="BM151" t="str">
            <v>Soca</v>
          </cell>
          <cell r="BN151" t="str">
            <v>Primer tercio</v>
          </cell>
          <cell r="BO151">
            <v>45652</v>
          </cell>
          <cell r="BP151">
            <v>8</v>
          </cell>
          <cell r="BQ151">
            <v>1</v>
          </cell>
        </row>
        <row r="152">
          <cell r="A152" t="str">
            <v>88.08</v>
          </cell>
          <cell r="B152" t="str">
            <v>2024-2025</v>
          </cell>
          <cell r="C152" t="str">
            <v>Zona 1</v>
          </cell>
          <cell r="D152" t="str">
            <v>Carlos López</v>
          </cell>
          <cell r="E152">
            <v>8</v>
          </cell>
          <cell r="F152" t="str">
            <v>BELEN</v>
          </cell>
          <cell r="G152">
            <v>8.08</v>
          </cell>
          <cell r="H152">
            <v>15.61</v>
          </cell>
          <cell r="I152">
            <v>2027.7261840000001</v>
          </cell>
          <cell r="J152">
            <v>208.166629</v>
          </cell>
          <cell r="K152">
            <v>129.89917898782832</v>
          </cell>
          <cell r="L152">
            <v>13.335466303651506</v>
          </cell>
          <cell r="M152">
            <v>102.66012770489529</v>
          </cell>
          <cell r="N152" t="str">
            <v>3</v>
          </cell>
          <cell r="O152" t="str">
            <v>29</v>
          </cell>
          <cell r="P152" t="str">
            <v>CG10-044124</v>
          </cell>
          <cell r="Q152">
            <v>45288</v>
          </cell>
          <cell r="R152" t="e">
            <v>#REF!</v>
          </cell>
          <cell r="S152">
            <v>110.48385</v>
          </cell>
          <cell r="T152" t="str">
            <v>Franco Arenoso</v>
          </cell>
          <cell r="AC152" t="str">
            <v>Sí</v>
          </cell>
          <cell r="AD152" t="str">
            <v>Ingenio</v>
          </cell>
          <cell r="AE152" t="str">
            <v>Sí</v>
          </cell>
          <cell r="AF152">
            <v>2</v>
          </cell>
          <cell r="AG152" t="str">
            <v>No</v>
          </cell>
          <cell r="AH152" t="str">
            <v>Propia</v>
          </cell>
          <cell r="AI152">
            <v>1850</v>
          </cell>
          <cell r="AJ152">
            <v>0</v>
          </cell>
          <cell r="AK152">
            <v>1850</v>
          </cell>
          <cell r="AL152">
            <v>224030.99555412843</v>
          </cell>
          <cell r="AO152">
            <v>2</v>
          </cell>
          <cell r="AP152" t="str">
            <v>Soca</v>
          </cell>
          <cell r="AQ152"/>
          <cell r="AS152" t="str">
            <v>2027-2028</v>
          </cell>
          <cell r="AT152" t="str">
            <v xml:space="preserve">Mecanizada </v>
          </cell>
          <cell r="AU152" t="str">
            <v>CG10-044124</v>
          </cell>
          <cell r="AV152">
            <v>3</v>
          </cell>
          <cell r="AW152">
            <v>46718</v>
          </cell>
          <cell r="AX152">
            <v>46739</v>
          </cell>
          <cell r="AY152">
            <v>46736</v>
          </cell>
          <cell r="AZ152" t="str">
            <v>08.08</v>
          </cell>
          <cell r="BD152" t="str">
            <v>CG10-044124</v>
          </cell>
          <cell r="BE152">
            <v>4</v>
          </cell>
          <cell r="BF152">
            <v>13.736799999999999</v>
          </cell>
          <cell r="BG152">
            <v>0.22894666666666666</v>
          </cell>
          <cell r="BJ152"/>
          <cell r="BL152" t="str">
            <v xml:space="preserve">&lt; 40 </v>
          </cell>
          <cell r="BM152" t="str">
            <v>Soca</v>
          </cell>
          <cell r="BN152" t="str">
            <v>Primer tercio</v>
          </cell>
          <cell r="BO152">
            <v>45652</v>
          </cell>
          <cell r="BP152">
            <v>8</v>
          </cell>
          <cell r="BQ152">
            <v>2</v>
          </cell>
        </row>
        <row r="153">
          <cell r="A153" t="str">
            <v>88.09</v>
          </cell>
          <cell r="B153" t="str">
            <v>2024-2025</v>
          </cell>
          <cell r="C153" t="str">
            <v>Zona 1</v>
          </cell>
          <cell r="D153" t="str">
            <v>Carlos López</v>
          </cell>
          <cell r="E153">
            <v>8</v>
          </cell>
          <cell r="F153" t="str">
            <v>BELEN</v>
          </cell>
          <cell r="G153">
            <v>8.09</v>
          </cell>
          <cell r="H153">
            <v>4.5</v>
          </cell>
          <cell r="I153">
            <v>115.46441600000001</v>
          </cell>
          <cell r="J153">
            <v>42.310749399999999</v>
          </cell>
          <cell r="K153">
            <v>25.658759111111113</v>
          </cell>
          <cell r="L153">
            <v>9.4023887555555561</v>
          </cell>
          <cell r="M153">
            <v>366.43972979519503</v>
          </cell>
          <cell r="N153" t="str">
            <v>3</v>
          </cell>
          <cell r="O153" t="str">
            <v>29</v>
          </cell>
          <cell r="P153" t="str">
            <v>CG04-10295</v>
          </cell>
          <cell r="Q153">
            <v>45387</v>
          </cell>
          <cell r="R153" t="e">
            <v>#REF!</v>
          </cell>
          <cell r="S153">
            <v>122.87</v>
          </cell>
          <cell r="T153" t="str">
            <v>Franco Arenoso</v>
          </cell>
          <cell r="AC153" t="str">
            <v>Sí</v>
          </cell>
          <cell r="AD153" t="str">
            <v>Ingenio</v>
          </cell>
          <cell r="AE153" t="str">
            <v>Sí</v>
          </cell>
          <cell r="AF153">
            <v>2</v>
          </cell>
          <cell r="AG153" t="str">
            <v>No</v>
          </cell>
          <cell r="AH153" t="str">
            <v>Propia</v>
          </cell>
          <cell r="AI153">
            <v>486.98360000000008</v>
          </cell>
          <cell r="AJ153">
            <v>0</v>
          </cell>
          <cell r="AK153">
            <v>486.98360000000008</v>
          </cell>
          <cell r="AL153">
            <v>14187.112793920001</v>
          </cell>
          <cell r="AO153">
            <v>7</v>
          </cell>
          <cell r="AP153" t="str">
            <v>Soca</v>
          </cell>
          <cell r="AQ153"/>
          <cell r="AS153" t="str">
            <v>2027-2028</v>
          </cell>
          <cell r="AT153" t="str">
            <v>Manual</v>
          </cell>
          <cell r="AU153" t="str">
            <v>CG04-10295</v>
          </cell>
          <cell r="AV153">
            <v>3</v>
          </cell>
          <cell r="AW153">
            <v>46847</v>
          </cell>
          <cell r="AX153">
            <v>46868</v>
          </cell>
          <cell r="AY153">
            <v>46876</v>
          </cell>
          <cell r="AZ153" t="str">
            <v>08.09</v>
          </cell>
          <cell r="BD153" t="str">
            <v>CG04-10295</v>
          </cell>
          <cell r="BE153">
            <v>4</v>
          </cell>
          <cell r="BF153">
            <v>3.96</v>
          </cell>
          <cell r="BG153">
            <v>6.6000000000000003E-2</v>
          </cell>
          <cell r="BJ153"/>
          <cell r="BL153" t="str">
            <v xml:space="preserve">&lt; 40 </v>
          </cell>
          <cell r="BM153" t="str">
            <v>Soca</v>
          </cell>
          <cell r="BN153" t="str">
            <v>Tercer tercio</v>
          </cell>
          <cell r="BO153">
            <v>45764</v>
          </cell>
          <cell r="BP153">
            <v>24</v>
          </cell>
          <cell r="BQ153">
            <v>7</v>
          </cell>
        </row>
        <row r="154">
          <cell r="A154" t="str">
            <v>99.01</v>
          </cell>
          <cell r="B154" t="str">
            <v>2024-2025</v>
          </cell>
          <cell r="C154" t="str">
            <v>Zona 3</v>
          </cell>
          <cell r="D154" t="str">
            <v>Leonardo Juárez</v>
          </cell>
          <cell r="E154">
            <v>9</v>
          </cell>
          <cell r="F154" t="str">
            <v>CRISTOBAL 1</v>
          </cell>
          <cell r="G154">
            <v>9.01</v>
          </cell>
          <cell r="H154">
            <v>124.45</v>
          </cell>
          <cell r="I154">
            <v>10620.004360000001</v>
          </cell>
          <cell r="J154">
            <v>1527.6032405999999</v>
          </cell>
          <cell r="K154">
            <v>85.335511128967468</v>
          </cell>
          <cell r="L154">
            <v>12.274835199678584</v>
          </cell>
          <cell r="M154">
            <v>143.84205399704749</v>
          </cell>
          <cell r="N154" t="str">
            <v>5</v>
          </cell>
          <cell r="O154" t="str">
            <v>94</v>
          </cell>
          <cell r="P154" t="str">
            <v>RB84-5210</v>
          </cell>
          <cell r="Q154">
            <v>45394</v>
          </cell>
          <cell r="R154" t="e">
            <v>#REF!</v>
          </cell>
          <cell r="S154">
            <v>147.73285000000001</v>
          </cell>
          <cell r="T154" t="str">
            <v>Franco</v>
          </cell>
          <cell r="AC154" t="str">
            <v>Sí</v>
          </cell>
          <cell r="AD154" t="str">
            <v>Ingenio</v>
          </cell>
          <cell r="AE154" t="str">
            <v>Sí</v>
          </cell>
          <cell r="AF154">
            <v>12.5</v>
          </cell>
          <cell r="AG154" t="str">
            <v>No</v>
          </cell>
          <cell r="AH154" t="str">
            <v>Propia</v>
          </cell>
          <cell r="AI154">
            <v>13086.350756</v>
          </cell>
          <cell r="AJ154">
            <v>0</v>
          </cell>
          <cell r="AK154">
            <v>13086.350756</v>
          </cell>
          <cell r="AL154">
            <v>1568923.5111152262</v>
          </cell>
          <cell r="AO154">
            <v>8</v>
          </cell>
          <cell r="AP154" t="str">
            <v>Soca</v>
          </cell>
          <cell r="AQ154"/>
          <cell r="AS154" t="str">
            <v>2026-2027</v>
          </cell>
          <cell r="AT154" t="str">
            <v>Manual</v>
          </cell>
          <cell r="AU154" t="str">
            <v>RB84-5210</v>
          </cell>
          <cell r="AV154">
            <v>5</v>
          </cell>
          <cell r="AW154">
            <v>46489</v>
          </cell>
          <cell r="AX154">
            <v>46510</v>
          </cell>
          <cell r="AY154">
            <v>46512</v>
          </cell>
          <cell r="AZ154" t="str">
            <v>09.01</v>
          </cell>
          <cell r="BD154" t="str">
            <v>RB84-5210</v>
          </cell>
          <cell r="BE154">
            <v>4</v>
          </cell>
          <cell r="BF154">
            <v>109.51600000000001</v>
          </cell>
          <cell r="BG154">
            <v>1.8252666666666668</v>
          </cell>
          <cell r="BJ154"/>
          <cell r="BL154" t="str">
            <v>Entre 121 y 160</v>
          </cell>
          <cell r="BM154" t="str">
            <v>Soca</v>
          </cell>
          <cell r="BN154" t="str">
            <v>Tercer tercio</v>
          </cell>
          <cell r="BO154">
            <v>45750</v>
          </cell>
          <cell r="BP154">
            <v>22</v>
          </cell>
          <cell r="BQ154">
            <v>7</v>
          </cell>
        </row>
        <row r="155">
          <cell r="A155" t="str">
            <v>99.02</v>
          </cell>
          <cell r="B155" t="str">
            <v>2024-2025</v>
          </cell>
          <cell r="C155" t="str">
            <v>Zona 3</v>
          </cell>
          <cell r="D155" t="str">
            <v>Leonardo Juárez</v>
          </cell>
          <cell r="E155">
            <v>9</v>
          </cell>
          <cell r="F155" t="str">
            <v>CRISTOBAL 1</v>
          </cell>
          <cell r="G155">
            <v>9.02</v>
          </cell>
          <cell r="H155">
            <v>60.08</v>
          </cell>
          <cell r="I155">
            <v>5582.8334240000004</v>
          </cell>
          <cell r="J155">
            <v>851.49185039999998</v>
          </cell>
          <cell r="K155">
            <v>92.923325965379505</v>
          </cell>
          <cell r="L155">
            <v>14.172633994673768</v>
          </cell>
          <cell r="M155">
            <v>152.51965905690972</v>
          </cell>
          <cell r="N155" t="str">
            <v>4</v>
          </cell>
          <cell r="O155" t="str">
            <v>127</v>
          </cell>
          <cell r="P155" t="str">
            <v>CGMEX10-26315</v>
          </cell>
          <cell r="Q155">
            <v>45424</v>
          </cell>
          <cell r="R155" t="e">
            <v>#REF!</v>
          </cell>
          <cell r="S155">
            <v>154.13929999999999</v>
          </cell>
          <cell r="T155" t="str">
            <v xml:space="preserve">Franco arenoso + piedra </v>
          </cell>
          <cell r="AC155" t="str">
            <v>Sí</v>
          </cell>
          <cell r="AD155" t="str">
            <v>Ingenio</v>
          </cell>
          <cell r="AE155" t="str">
            <v>Sí</v>
          </cell>
          <cell r="AF155">
            <v>12.5</v>
          </cell>
          <cell r="AG155" t="str">
            <v>No</v>
          </cell>
          <cell r="AH155" t="str">
            <v>Propia</v>
          </cell>
          <cell r="AI155">
            <v>6347.2207600000002</v>
          </cell>
          <cell r="AJ155">
            <v>0</v>
          </cell>
          <cell r="AK155">
            <v>6347.2207600000002</v>
          </cell>
          <cell r="AL155">
            <v>860534.03599196323</v>
          </cell>
          <cell r="AO155">
            <v>10</v>
          </cell>
          <cell r="AP155" t="str">
            <v>Soca</v>
          </cell>
          <cell r="AQ155"/>
          <cell r="AS155" t="str">
            <v>2026-2027</v>
          </cell>
          <cell r="AT155" t="str">
            <v>Manual</v>
          </cell>
          <cell r="AU155" t="str">
            <v>CGMEX10-26315</v>
          </cell>
          <cell r="AV155">
            <v>4</v>
          </cell>
          <cell r="AW155">
            <v>46519</v>
          </cell>
          <cell r="AX155">
            <v>46540</v>
          </cell>
          <cell r="AY155">
            <v>46512</v>
          </cell>
          <cell r="AZ155" t="str">
            <v>09.02</v>
          </cell>
          <cell r="BD155" t="str">
            <v>CGMEX10-26315</v>
          </cell>
          <cell r="BE155">
            <v>4</v>
          </cell>
          <cell r="BF155">
            <v>52.870399999999997</v>
          </cell>
          <cell r="BG155">
            <v>0.88117333333333325</v>
          </cell>
          <cell r="BJ155"/>
          <cell r="BL155" t="str">
            <v>Entre 41 y 80</v>
          </cell>
          <cell r="BM155" t="str">
            <v>Soca</v>
          </cell>
          <cell r="BN155" t="str">
            <v>Tercer tercio</v>
          </cell>
          <cell r="BO155">
            <v>45757</v>
          </cell>
          <cell r="BP155">
            <v>23</v>
          </cell>
          <cell r="BQ155">
            <v>8</v>
          </cell>
        </row>
        <row r="156">
          <cell r="A156" t="str">
            <v>99.03</v>
          </cell>
          <cell r="B156" t="str">
            <v>2024-2025</v>
          </cell>
          <cell r="C156" t="str">
            <v>Zona 3</v>
          </cell>
          <cell r="D156" t="str">
            <v>Leonardo Juárez</v>
          </cell>
          <cell r="E156">
            <v>9</v>
          </cell>
          <cell r="F156" t="str">
            <v>CRISTOBAL 1</v>
          </cell>
          <cell r="G156">
            <v>9.0299999999999994</v>
          </cell>
          <cell r="H156">
            <v>81.069999999999993</v>
          </cell>
          <cell r="I156">
            <v>6664.9341119999999</v>
          </cell>
          <cell r="J156">
            <v>939.46597179999992</v>
          </cell>
          <cell r="K156">
            <v>82.212089700259043</v>
          </cell>
          <cell r="L156">
            <v>11.588330724065623</v>
          </cell>
          <cell r="M156">
            <v>140.95652800355845</v>
          </cell>
          <cell r="N156" t="str">
            <v>1</v>
          </cell>
          <cell r="O156" t="str">
            <v>94</v>
          </cell>
          <cell r="P156" t="str">
            <v>RB84-5210</v>
          </cell>
          <cell r="Q156">
            <v>45472</v>
          </cell>
          <cell r="R156" t="e">
            <v>#REF!</v>
          </cell>
          <cell r="S156">
            <v>133.8365</v>
          </cell>
          <cell r="T156" t="str">
            <v>Arcilla + Arena Blanca</v>
          </cell>
          <cell r="AC156" t="str">
            <v>Sí</v>
          </cell>
          <cell r="AD156" t="str">
            <v>Ingenio</v>
          </cell>
          <cell r="AE156" t="str">
            <v>Sí</v>
          </cell>
          <cell r="AF156">
            <v>12.5</v>
          </cell>
          <cell r="AG156" t="str">
            <v>No</v>
          </cell>
          <cell r="AH156" t="str">
            <v>Propia</v>
          </cell>
          <cell r="AI156">
            <v>7861.5943040000002</v>
          </cell>
          <cell r="AJ156">
            <v>0</v>
          </cell>
          <cell r="AK156">
            <v>7861.5943040000002</v>
          </cell>
          <cell r="AL156">
            <v>892011.45428068796</v>
          </cell>
          <cell r="AO156">
            <v>11</v>
          </cell>
          <cell r="AP156" t="str">
            <v>Renovación</v>
          </cell>
          <cell r="AQ156" t="str">
            <v>RB84-5210</v>
          </cell>
          <cell r="AS156" t="str">
            <v>2023-2024</v>
          </cell>
          <cell r="AT156" t="str">
            <v>Manual</v>
          </cell>
          <cell r="AU156" t="str">
            <v>RB84-5210</v>
          </cell>
          <cell r="AV156">
            <v>1</v>
          </cell>
          <cell r="AW156"/>
          <cell r="AX156"/>
          <cell r="AY156"/>
          <cell r="AZ156" t="str">
            <v>09.03</v>
          </cell>
          <cell r="BD156" t="str">
            <v>RB84-5210</v>
          </cell>
          <cell r="BE156">
            <v>4</v>
          </cell>
          <cell r="BF156">
            <v>71.3416</v>
          </cell>
          <cell r="BG156">
            <v>1.1890266666666667</v>
          </cell>
          <cell r="BH156" t="str">
            <v>Pendiente</v>
          </cell>
          <cell r="BI156">
            <v>45490</v>
          </cell>
          <cell r="BJ156">
            <v>45406</v>
          </cell>
          <cell r="BL156" t="str">
            <v>Entre 81 y 120</v>
          </cell>
          <cell r="BM156" t="str">
            <v>Soca</v>
          </cell>
          <cell r="BN156" t="str">
            <v>Tercer tercio</v>
          </cell>
          <cell r="BO156">
            <v>45750</v>
          </cell>
          <cell r="BP156">
            <v>22</v>
          </cell>
          <cell r="BQ156">
            <v>7</v>
          </cell>
        </row>
        <row r="157">
          <cell r="A157" t="str">
            <v>99.04</v>
          </cell>
          <cell r="B157" t="str">
            <v>2024-2025</v>
          </cell>
          <cell r="C157" t="str">
            <v>Zona 3</v>
          </cell>
          <cell r="D157" t="str">
            <v>Leonardo Juárez</v>
          </cell>
          <cell r="E157">
            <v>9</v>
          </cell>
          <cell r="F157" t="str">
            <v>CRISTOBAL 1</v>
          </cell>
          <cell r="G157">
            <v>9.0399999999999991</v>
          </cell>
          <cell r="H157">
            <v>102.48</v>
          </cell>
          <cell r="I157">
            <v>8259.7483160000011</v>
          </cell>
          <cell r="J157">
            <v>1050.131171</v>
          </cell>
          <cell r="K157">
            <v>80.598636963309914</v>
          </cell>
          <cell r="L157">
            <v>10.247181606167057</v>
          </cell>
          <cell r="M157">
            <v>127.13839826884139</v>
          </cell>
          <cell r="N157" t="str">
            <v>1</v>
          </cell>
          <cell r="O157" t="str">
            <v>94</v>
          </cell>
          <cell r="P157" t="str">
            <v>CGMEX10-26315</v>
          </cell>
          <cell r="Q157">
            <v>45450</v>
          </cell>
          <cell r="R157" t="e">
            <v>#REF!</v>
          </cell>
          <cell r="S157">
            <v>136.54474999999999</v>
          </cell>
          <cell r="T157" t="str">
            <v xml:space="preserve">Franco arenoso + piedra </v>
          </cell>
          <cell r="AC157" t="str">
            <v>Sí</v>
          </cell>
          <cell r="AD157" t="str">
            <v>Ingenio</v>
          </cell>
          <cell r="AE157" t="str">
            <v>Sí</v>
          </cell>
          <cell r="AF157">
            <v>12.5</v>
          </cell>
          <cell r="AG157" t="str">
            <v>No</v>
          </cell>
          <cell r="AH157" t="str">
            <v>Propia</v>
          </cell>
          <cell r="AI157">
            <v>8224.4696280000007</v>
          </cell>
          <cell r="AJ157">
            <v>0</v>
          </cell>
          <cell r="AK157">
            <v>8224.4696280000007</v>
          </cell>
          <cell r="AL157">
            <v>1127825.2688711411</v>
          </cell>
          <cell r="AO157">
            <v>12</v>
          </cell>
          <cell r="AP157" t="str">
            <v>Renovación</v>
          </cell>
          <cell r="AQ157" t="str">
            <v>RB84-5210</v>
          </cell>
          <cell r="AS157" t="str">
            <v>2023-2024</v>
          </cell>
          <cell r="AT157" t="str">
            <v>Manual</v>
          </cell>
          <cell r="AU157" t="str">
            <v>RB84-5210</v>
          </cell>
          <cell r="AV157">
            <v>1</v>
          </cell>
          <cell r="AW157">
            <v>45043</v>
          </cell>
          <cell r="AX157">
            <v>45406</v>
          </cell>
          <cell r="AY157">
            <v>45312</v>
          </cell>
          <cell r="AZ157" t="str">
            <v>09.04</v>
          </cell>
          <cell r="BD157" t="str">
            <v>RB84-5210</v>
          </cell>
          <cell r="BE157">
            <v>4</v>
          </cell>
          <cell r="BF157">
            <v>90.182400000000001</v>
          </cell>
          <cell r="BG157">
            <v>1.5030399999999999</v>
          </cell>
          <cell r="BH157" t="str">
            <v>Pendiente</v>
          </cell>
          <cell r="BI157">
            <v>45468</v>
          </cell>
          <cell r="BJ157">
            <v>45406</v>
          </cell>
          <cell r="BL157" t="str">
            <v>Entre 81 y 120</v>
          </cell>
          <cell r="BM157" t="str">
            <v>Soca</v>
          </cell>
          <cell r="BN157" t="str">
            <v>Tercer tercio</v>
          </cell>
          <cell r="BO157">
            <v>45764</v>
          </cell>
          <cell r="BP157">
            <v>24</v>
          </cell>
          <cell r="BQ157">
            <v>9</v>
          </cell>
        </row>
        <row r="158">
          <cell r="A158" t="str">
            <v>99.05</v>
          </cell>
          <cell r="B158" t="str">
            <v>2024-2025</v>
          </cell>
          <cell r="C158" t="str">
            <v>Zona 3</v>
          </cell>
          <cell r="D158" t="str">
            <v>Leonardo Juárez</v>
          </cell>
          <cell r="E158">
            <v>9</v>
          </cell>
          <cell r="F158" t="str">
            <v>CRISTOBAL 1</v>
          </cell>
          <cell r="G158">
            <v>9.0500000000000007</v>
          </cell>
          <cell r="H158">
            <v>50.42</v>
          </cell>
          <cell r="I158">
            <v>6244.8004720000008</v>
          </cell>
          <cell r="J158">
            <v>722.66074979999996</v>
          </cell>
          <cell r="K158">
            <v>123.85562221340739</v>
          </cell>
          <cell r="L158">
            <v>14.332819313764379</v>
          </cell>
          <cell r="M158">
            <v>115.72199192595754</v>
          </cell>
          <cell r="N158" t="str">
            <v>5</v>
          </cell>
          <cell r="O158" t="str">
            <v>105</v>
          </cell>
          <cell r="P158" t="str">
            <v>CG02-163</v>
          </cell>
          <cell r="Q158">
            <v>45286</v>
          </cell>
          <cell r="R158" t="e">
            <v>#REF!</v>
          </cell>
          <cell r="S158">
            <v>127.2689</v>
          </cell>
          <cell r="T158" t="str">
            <v xml:space="preserve">Franco arenoso + piedra </v>
          </cell>
          <cell r="AC158" t="str">
            <v>Sí</v>
          </cell>
          <cell r="AD158" t="str">
            <v>Ingenio</v>
          </cell>
          <cell r="AE158" t="str">
            <v>Sí</v>
          </cell>
          <cell r="AF158">
            <v>12.5</v>
          </cell>
          <cell r="AG158" t="str">
            <v>Sí</v>
          </cell>
          <cell r="AH158" t="str">
            <v>Propia</v>
          </cell>
          <cell r="AI158">
            <v>5700</v>
          </cell>
          <cell r="AJ158">
            <v>0</v>
          </cell>
          <cell r="AK158">
            <v>5700</v>
          </cell>
          <cell r="AL158">
            <v>794768.88679092086</v>
          </cell>
          <cell r="AO158">
            <v>6</v>
          </cell>
          <cell r="AP158" t="str">
            <v>Soca</v>
          </cell>
          <cell r="AQ158"/>
          <cell r="AS158" t="str">
            <v>2025-2026</v>
          </cell>
          <cell r="AT158" t="str">
            <v>Manual</v>
          </cell>
          <cell r="AU158" t="str">
            <v>CG02-163</v>
          </cell>
          <cell r="AV158">
            <v>5</v>
          </cell>
          <cell r="AW158">
            <v>45976</v>
          </cell>
          <cell r="AX158">
            <v>45997</v>
          </cell>
          <cell r="AY158">
            <v>45994</v>
          </cell>
          <cell r="AZ158" t="str">
            <v>09.05</v>
          </cell>
          <cell r="BD158" t="str">
            <v>CG02-163</v>
          </cell>
          <cell r="BE158">
            <v>4</v>
          </cell>
          <cell r="BF158">
            <v>44.369599999999998</v>
          </cell>
          <cell r="BG158">
            <v>0.73949333333333334</v>
          </cell>
          <cell r="BJ158"/>
          <cell r="BL158" t="str">
            <v>Entre 41 y 80</v>
          </cell>
          <cell r="BM158" t="str">
            <v>Renovación</v>
          </cell>
          <cell r="BN158" t="str">
            <v>Primer tercio</v>
          </cell>
          <cell r="BO158">
            <v>45638</v>
          </cell>
          <cell r="BP158">
            <v>6</v>
          </cell>
          <cell r="BQ158">
            <v>2</v>
          </cell>
        </row>
        <row r="159">
          <cell r="A159" t="str">
            <v>99.06</v>
          </cell>
          <cell r="B159" t="str">
            <v>2024-2025</v>
          </cell>
          <cell r="C159" t="str">
            <v>Zona 3</v>
          </cell>
          <cell r="D159" t="str">
            <v>Leonardo Juárez</v>
          </cell>
          <cell r="E159">
            <v>9</v>
          </cell>
          <cell r="F159" t="str">
            <v>CRISTOBAL 1</v>
          </cell>
          <cell r="G159">
            <v>9.06</v>
          </cell>
          <cell r="H159">
            <v>41.64</v>
          </cell>
          <cell r="I159">
            <v>3079.1018159999999</v>
          </cell>
          <cell r="J159">
            <v>441.21647959999996</v>
          </cell>
          <cell r="K159">
            <v>73.945768876080692</v>
          </cell>
          <cell r="L159">
            <v>10.595976935638808</v>
          </cell>
          <cell r="M159">
            <v>143.29389087015497</v>
          </cell>
          <cell r="N159" t="str">
            <v>7</v>
          </cell>
          <cell r="O159" t="str">
            <v>29</v>
          </cell>
          <cell r="P159" t="str">
            <v>Varias</v>
          </cell>
          <cell r="Q159">
            <v>45419</v>
          </cell>
          <cell r="R159" t="e">
            <v>#REF!</v>
          </cell>
          <cell r="S159">
            <v>130.03524999999999</v>
          </cell>
          <cell r="T159" t="str">
            <v xml:space="preserve">Franco arenoso + piedra </v>
          </cell>
          <cell r="AC159" t="str">
            <v>Sí</v>
          </cell>
          <cell r="AD159" t="str">
            <v>Ingenio</v>
          </cell>
          <cell r="AE159" t="str">
            <v>Sí</v>
          </cell>
          <cell r="AF159">
            <v>12.5</v>
          </cell>
          <cell r="AG159" t="str">
            <v>No</v>
          </cell>
          <cell r="AH159" t="str">
            <v>Propia</v>
          </cell>
          <cell r="AI159">
            <v>3442.5498400000001</v>
          </cell>
          <cell r="AJ159">
            <v>0</v>
          </cell>
          <cell r="AK159">
            <v>3442.5498400000001</v>
          </cell>
          <cell r="AL159">
            <v>400391.77441901393</v>
          </cell>
          <cell r="AO159">
            <v>9</v>
          </cell>
          <cell r="AP159" t="str">
            <v>Soca</v>
          </cell>
          <cell r="AQ159"/>
          <cell r="AS159" t="str">
            <v>2025-2026</v>
          </cell>
          <cell r="AT159" t="str">
            <v>Manual</v>
          </cell>
          <cell r="AU159" t="str">
            <v>CGMEX10-26315</v>
          </cell>
          <cell r="AV159">
            <v>7</v>
          </cell>
          <cell r="AW159">
            <v>46109</v>
          </cell>
          <cell r="AX159">
            <v>46130</v>
          </cell>
          <cell r="AY159">
            <v>46134</v>
          </cell>
          <cell r="AZ159" t="str">
            <v>09.06</v>
          </cell>
          <cell r="BD159" t="str">
            <v>Varias</v>
          </cell>
          <cell r="BE159">
            <v>4</v>
          </cell>
          <cell r="BF159">
            <v>36.6432</v>
          </cell>
          <cell r="BG159">
            <v>0.61072000000000004</v>
          </cell>
          <cell r="BJ159"/>
          <cell r="BL159" t="str">
            <v>Entre 41 y 80</v>
          </cell>
          <cell r="BM159" t="str">
            <v>Renovación</v>
          </cell>
          <cell r="BN159" t="str">
            <v>Tercer tercio</v>
          </cell>
          <cell r="BO159">
            <v>45771</v>
          </cell>
          <cell r="BP159">
            <v>25</v>
          </cell>
          <cell r="BQ159">
            <v>10</v>
          </cell>
        </row>
        <row r="160">
          <cell r="A160" t="str">
            <v>99.07</v>
          </cell>
          <cell r="B160" t="str">
            <v>2024-2025</v>
          </cell>
          <cell r="C160" t="str">
            <v>Zona 3</v>
          </cell>
          <cell r="D160" t="str">
            <v>Leonardo Juárez</v>
          </cell>
          <cell r="E160">
            <v>9</v>
          </cell>
          <cell r="F160" t="str">
            <v>CRISTOBAL 1</v>
          </cell>
          <cell r="G160">
            <v>9.07</v>
          </cell>
          <cell r="H160">
            <v>93.429999999999978</v>
          </cell>
          <cell r="I160">
            <v>12045.637280000001</v>
          </cell>
          <cell r="J160">
            <v>1114.9293745999998</v>
          </cell>
          <cell r="K160">
            <v>128.92686802954088</v>
          </cell>
          <cell r="L160">
            <v>11.933312368618218</v>
          </cell>
          <cell r="M160">
            <v>92.558770340127637</v>
          </cell>
          <cell r="N160" t="str">
            <v>2</v>
          </cell>
          <cell r="O160" t="str">
            <v>105</v>
          </cell>
          <cell r="P160" t="str">
            <v>CG02-163</v>
          </cell>
          <cell r="Q160">
            <v>45343</v>
          </cell>
          <cell r="R160" t="e">
            <v>#REF!</v>
          </cell>
          <cell r="S160">
            <v>130.13024999999999</v>
          </cell>
          <cell r="T160" t="str">
            <v>Franco</v>
          </cell>
          <cell r="AC160" t="str">
            <v>Sí</v>
          </cell>
          <cell r="AD160" t="str">
            <v>Ingenio</v>
          </cell>
          <cell r="AE160" t="str">
            <v>Sí</v>
          </cell>
          <cell r="AF160">
            <v>12.5</v>
          </cell>
          <cell r="AG160" t="str">
            <v>Sí</v>
          </cell>
          <cell r="AH160" t="str">
            <v>Propia</v>
          </cell>
          <cell r="AI160">
            <v>10216.2827</v>
          </cell>
          <cell r="AJ160">
            <v>0</v>
          </cell>
          <cell r="AK160">
            <v>10216.2827</v>
          </cell>
          <cell r="AL160">
            <v>1567501.79065572</v>
          </cell>
          <cell r="AM160" t="str">
            <v>Renovación</v>
          </cell>
          <cell r="AO160">
            <v>7</v>
          </cell>
          <cell r="AP160" t="str">
            <v>Soca</v>
          </cell>
          <cell r="AQ160"/>
          <cell r="AS160" t="str">
            <v>2027-2028</v>
          </cell>
          <cell r="AT160" t="str">
            <v xml:space="preserve">Mecanizada </v>
          </cell>
          <cell r="AU160" t="str">
            <v>CG02-163</v>
          </cell>
          <cell r="AV160">
            <v>2</v>
          </cell>
          <cell r="AW160">
            <v>46780</v>
          </cell>
          <cell r="AX160">
            <v>46801</v>
          </cell>
          <cell r="AY160">
            <v>46799</v>
          </cell>
          <cell r="AZ160" t="str">
            <v>09.07</v>
          </cell>
          <cell r="BD160" t="str">
            <v>CG02-163</v>
          </cell>
          <cell r="BE160">
            <v>4</v>
          </cell>
          <cell r="BF160">
            <v>82.218399999999988</v>
          </cell>
          <cell r="BG160">
            <v>1.3703066666666666</v>
          </cell>
          <cell r="BJ160"/>
          <cell r="BL160" t="str">
            <v>Entre 81 y 120</v>
          </cell>
          <cell r="BM160" t="str">
            <v>Soca</v>
          </cell>
          <cell r="BN160" t="str">
            <v>Segundo tercio</v>
          </cell>
          <cell r="BO160">
            <v>45694</v>
          </cell>
          <cell r="BP160">
            <v>14</v>
          </cell>
          <cell r="BQ160">
            <v>6</v>
          </cell>
        </row>
        <row r="161">
          <cell r="A161" t="str">
            <v>99.08</v>
          </cell>
          <cell r="B161" t="str">
            <v>2024-2025</v>
          </cell>
          <cell r="C161" t="str">
            <v>Zona 3</v>
          </cell>
          <cell r="D161" t="str">
            <v>Leonardo Juárez</v>
          </cell>
          <cell r="E161">
            <v>9</v>
          </cell>
          <cell r="F161" t="str">
            <v>CRISTOBAL 1</v>
          </cell>
          <cell r="G161">
            <v>9.08</v>
          </cell>
          <cell r="H161">
            <v>104.53999999999998</v>
          </cell>
          <cell r="I161">
            <v>13365.532024000002</v>
          </cell>
          <cell r="J161">
            <v>1572.8851806</v>
          </cell>
          <cell r="K161">
            <v>127.85088984120915</v>
          </cell>
          <cell r="L161">
            <v>15.045773680887702</v>
          </cell>
          <cell r="M161">
            <v>117.68219759420178</v>
          </cell>
          <cell r="N161" t="str">
            <v>7</v>
          </cell>
          <cell r="O161" t="str">
            <v>105</v>
          </cell>
          <cell r="P161" t="str">
            <v>CG02-163</v>
          </cell>
          <cell r="Q161">
            <v>45286</v>
          </cell>
          <cell r="R161" t="e">
            <v>#REF!</v>
          </cell>
          <cell r="S161">
            <v>126.2948</v>
          </cell>
          <cell r="T161" t="str">
            <v>Arcilla pesada</v>
          </cell>
          <cell r="AC161" t="str">
            <v>Sí</v>
          </cell>
          <cell r="AD161" t="str">
            <v>Ingenio</v>
          </cell>
          <cell r="AE161" t="str">
            <v>Sí</v>
          </cell>
          <cell r="AF161">
            <v>12.5</v>
          </cell>
          <cell r="AG161" t="str">
            <v>Sí</v>
          </cell>
          <cell r="AH161" t="str">
            <v>Propia</v>
          </cell>
          <cell r="AI161">
            <v>12000</v>
          </cell>
          <cell r="AJ161">
            <v>0</v>
          </cell>
          <cell r="AK161">
            <v>12000</v>
          </cell>
          <cell r="AL161">
            <v>1687997.1938646755</v>
          </cell>
          <cell r="AO161">
            <v>1</v>
          </cell>
          <cell r="AP161" t="str">
            <v>Soca</v>
          </cell>
          <cell r="AQ161"/>
          <cell r="AR161" t="str">
            <v>Sí</v>
          </cell>
          <cell r="AS161" t="str">
            <v>2024-2025</v>
          </cell>
          <cell r="AT161" t="str">
            <v xml:space="preserve">Mecanizada </v>
          </cell>
          <cell r="AU161" t="str">
            <v>CG02-163</v>
          </cell>
          <cell r="AV161">
            <v>7</v>
          </cell>
          <cell r="AW161">
            <v>45639</v>
          </cell>
          <cell r="AX161">
            <v>45660</v>
          </cell>
          <cell r="AY161">
            <v>45658</v>
          </cell>
          <cell r="AZ161" t="str">
            <v>09.08</v>
          </cell>
          <cell r="BC161">
            <v>12.9</v>
          </cell>
          <cell r="BD161" t="str">
            <v>CG02-163</v>
          </cell>
          <cell r="BE161">
            <v>4</v>
          </cell>
          <cell r="BF161">
            <v>418.15999999999991</v>
          </cell>
          <cell r="BG161">
            <v>6.9693333333333323</v>
          </cell>
          <cell r="BJ161"/>
          <cell r="BL161" t="str">
            <v>Entre 81 y 120</v>
          </cell>
          <cell r="BM161" t="str">
            <v>Soca</v>
          </cell>
          <cell r="BN161" t="str">
            <v>Primer tercio</v>
          </cell>
          <cell r="BO161">
            <v>45666</v>
          </cell>
          <cell r="BP161">
            <v>10</v>
          </cell>
          <cell r="BQ161">
            <v>1</v>
          </cell>
        </row>
        <row r="162">
          <cell r="A162" t="str">
            <v>99.09</v>
          </cell>
          <cell r="B162" t="str">
            <v>2024-2025</v>
          </cell>
          <cell r="C162" t="str">
            <v>Zona 3</v>
          </cell>
          <cell r="D162" t="str">
            <v>Leonardo Juárez</v>
          </cell>
          <cell r="E162">
            <v>9</v>
          </cell>
          <cell r="F162" t="str">
            <v>CRISTOBAL 1</v>
          </cell>
          <cell r="G162">
            <v>9.09</v>
          </cell>
          <cell r="H162">
            <v>63.540000000000006</v>
          </cell>
          <cell r="I162">
            <v>7274.202824</v>
          </cell>
          <cell r="J162">
            <v>854.53235840000002</v>
          </cell>
          <cell r="K162">
            <v>114.48226037141957</v>
          </cell>
          <cell r="L162">
            <v>13.44873085300598</v>
          </cell>
          <cell r="M162">
            <v>117.47436510577012</v>
          </cell>
          <cell r="N162" t="str">
            <v>3</v>
          </cell>
          <cell r="O162" t="str">
            <v>29</v>
          </cell>
          <cell r="P162" t="str">
            <v>CG10-044124</v>
          </cell>
          <cell r="Q162">
            <v>45366</v>
          </cell>
          <cell r="R162" t="e">
            <v>#REF!</v>
          </cell>
          <cell r="S162">
            <v>123.08695</v>
          </cell>
          <cell r="T162" t="str">
            <v>Arcilla pesada</v>
          </cell>
          <cell r="AC162" t="str">
            <v>Sí</v>
          </cell>
          <cell r="AD162" t="str">
            <v>Semillero</v>
          </cell>
          <cell r="AE162" t="str">
            <v>Sí</v>
          </cell>
          <cell r="AF162">
            <v>12.5</v>
          </cell>
          <cell r="AG162" t="str">
            <v>Sí</v>
          </cell>
          <cell r="AH162" t="str">
            <v>Propia</v>
          </cell>
          <cell r="AI162">
            <v>7000</v>
          </cell>
          <cell r="AJ162">
            <v>0</v>
          </cell>
          <cell r="AK162">
            <v>7000</v>
          </cell>
          <cell r="AL162">
            <v>895359.43928754679</v>
          </cell>
          <cell r="AO162">
            <v>2</v>
          </cell>
          <cell r="AP162" t="str">
            <v>Soca</v>
          </cell>
          <cell r="AQ162"/>
          <cell r="AS162" t="str">
            <v>2024-2025</v>
          </cell>
          <cell r="AT162" t="str">
            <v xml:space="preserve">Mecanizada </v>
          </cell>
          <cell r="AU162" t="str">
            <v>CG10-044124</v>
          </cell>
          <cell r="AV162">
            <v>3</v>
          </cell>
          <cell r="AW162">
            <v>45696</v>
          </cell>
          <cell r="AX162">
            <v>45717</v>
          </cell>
          <cell r="AY162">
            <v>45714</v>
          </cell>
          <cell r="AZ162" t="str">
            <v>09.09</v>
          </cell>
          <cell r="BD162" t="str">
            <v>CG10-044124</v>
          </cell>
          <cell r="BE162">
            <v>4</v>
          </cell>
          <cell r="BF162">
            <v>55.915200000000006</v>
          </cell>
          <cell r="BG162">
            <v>0.93192000000000008</v>
          </cell>
          <cell r="BJ162"/>
          <cell r="BL162" t="str">
            <v>Entre 41 y 80</v>
          </cell>
          <cell r="BM162" t="str">
            <v>Soca</v>
          </cell>
        </row>
        <row r="163">
          <cell r="A163" t="str">
            <v>99.1</v>
          </cell>
          <cell r="B163" t="str">
            <v>2024-2025</v>
          </cell>
          <cell r="C163" t="str">
            <v>Zona 3</v>
          </cell>
          <cell r="D163" t="str">
            <v>Leonardo Juárez</v>
          </cell>
          <cell r="E163">
            <v>9</v>
          </cell>
          <cell r="F163" t="str">
            <v>CRISTOBAL 1</v>
          </cell>
          <cell r="G163">
            <v>9.1</v>
          </cell>
          <cell r="H163">
            <v>86.85</v>
          </cell>
          <cell r="I163">
            <v>9503.4906120000014</v>
          </cell>
          <cell r="J163">
            <v>876.33524060000002</v>
          </cell>
          <cell r="K163">
            <v>109.42418666666669</v>
          </cell>
          <cell r="L163">
            <v>10.090215781232009</v>
          </cell>
          <cell r="M163">
            <v>92.211933107342333</v>
          </cell>
          <cell r="N163" t="str">
            <v>3</v>
          </cell>
          <cell r="O163" t="str">
            <v>105</v>
          </cell>
          <cell r="P163" t="str">
            <v>CG10-044124</v>
          </cell>
          <cell r="Q163">
            <v>45357</v>
          </cell>
          <cell r="R163" t="e">
            <v>#REF!</v>
          </cell>
          <cell r="S163">
            <v>131.3109</v>
          </cell>
          <cell r="T163" t="str">
            <v>Franco</v>
          </cell>
          <cell r="AC163" t="str">
            <v>Sí</v>
          </cell>
          <cell r="AD163" t="str">
            <v>Ingenio</v>
          </cell>
          <cell r="AE163" t="str">
            <v>Sí</v>
          </cell>
          <cell r="AF163">
            <v>12.5</v>
          </cell>
          <cell r="AG163" t="str">
            <v>Sí</v>
          </cell>
          <cell r="AH163" t="str">
            <v>Propia</v>
          </cell>
          <cell r="AI163">
            <v>7744.8345280000003</v>
          </cell>
          <cell r="AJ163">
            <v>0</v>
          </cell>
          <cell r="AK163">
            <v>7744.8345280000003</v>
          </cell>
          <cell r="AL163">
            <v>1247911.9054032711</v>
          </cell>
          <cell r="AO163">
            <v>3</v>
          </cell>
          <cell r="AP163" t="str">
            <v>Soca</v>
          </cell>
          <cell r="AQ163"/>
          <cell r="AR163" t="str">
            <v>Sí</v>
          </cell>
          <cell r="AS163" t="str">
            <v>2024-2025</v>
          </cell>
          <cell r="AT163" t="str">
            <v xml:space="preserve">Mecanizada </v>
          </cell>
          <cell r="AU163" t="str">
            <v>CG10-044124</v>
          </cell>
          <cell r="AV163">
            <v>3</v>
          </cell>
          <cell r="AW163">
            <v>45687</v>
          </cell>
          <cell r="AX163">
            <v>45708</v>
          </cell>
          <cell r="AY163">
            <v>45707</v>
          </cell>
          <cell r="AZ163" t="str">
            <v>09.10</v>
          </cell>
          <cell r="BD163" t="str">
            <v>CG10-044124</v>
          </cell>
          <cell r="BE163">
            <v>4</v>
          </cell>
          <cell r="BF163">
            <v>76.427999999999997</v>
          </cell>
          <cell r="BG163">
            <v>1.2738</v>
          </cell>
          <cell r="BJ163"/>
          <cell r="BL163" t="str">
            <v>Entre 81 y 120</v>
          </cell>
          <cell r="BM163" t="str">
            <v>Soca</v>
          </cell>
          <cell r="BN163" t="str">
            <v>Tercer tercio</v>
          </cell>
          <cell r="BO163">
            <v>45715</v>
          </cell>
          <cell r="BP163">
            <v>17</v>
          </cell>
          <cell r="BQ163">
            <v>5</v>
          </cell>
        </row>
        <row r="164">
          <cell r="A164" t="str">
            <v>99.11</v>
          </cell>
          <cell r="B164" t="str">
            <v>2024-2025</v>
          </cell>
          <cell r="C164" t="str">
            <v>Zona 3</v>
          </cell>
          <cell r="D164" t="str">
            <v>Leonardo Juárez</v>
          </cell>
          <cell r="E164">
            <v>9</v>
          </cell>
          <cell r="F164" t="str">
            <v>CRISTOBAL 1</v>
          </cell>
          <cell r="G164">
            <v>9.11</v>
          </cell>
          <cell r="H164">
            <v>105.83</v>
          </cell>
          <cell r="I164">
            <v>10842.505440000001</v>
          </cell>
          <cell r="J164">
            <v>1330.7849864</v>
          </cell>
          <cell r="K164">
            <v>102.4520971369177</v>
          </cell>
          <cell r="L164">
            <v>12.574742383067184</v>
          </cell>
          <cell r="M164">
            <v>122.73777437920289</v>
          </cell>
          <cell r="N164" t="str">
            <v>4</v>
          </cell>
          <cell r="O164" t="str">
            <v>105</v>
          </cell>
          <cell r="P164" t="str">
            <v>CG02-163</v>
          </cell>
          <cell r="Q164">
            <v>45293</v>
          </cell>
          <cell r="R164" t="e">
            <v>#REF!</v>
          </cell>
          <cell r="S164">
            <v>133.95904999999999</v>
          </cell>
          <cell r="T164" t="str">
            <v>Arcilla pesada</v>
          </cell>
          <cell r="AC164" t="str">
            <v>Sí</v>
          </cell>
          <cell r="AD164" t="str">
            <v>Ingenio</v>
          </cell>
          <cell r="AE164" t="str">
            <v>Sí</v>
          </cell>
          <cell r="AF164">
            <v>12.5</v>
          </cell>
          <cell r="AG164" t="str">
            <v>Sí</v>
          </cell>
          <cell r="AH164" t="str">
            <v>Propia</v>
          </cell>
          <cell r="AI164">
            <v>10929.785564</v>
          </cell>
          <cell r="AJ164">
            <v>0</v>
          </cell>
          <cell r="AK164">
            <v>10929.785564</v>
          </cell>
          <cell r="AL164">
            <v>1452451.728362232</v>
          </cell>
          <cell r="AO164">
            <v>4</v>
          </cell>
          <cell r="AP164" t="str">
            <v>Soca</v>
          </cell>
          <cell r="AQ164"/>
          <cell r="AS164" t="str">
            <v>2026-2027</v>
          </cell>
          <cell r="AT164" t="str">
            <v xml:space="preserve">Mecanizada </v>
          </cell>
          <cell r="AU164" t="str">
            <v>CG02-163</v>
          </cell>
          <cell r="AV164">
            <v>4</v>
          </cell>
          <cell r="AW164">
            <v>46388</v>
          </cell>
          <cell r="AX164">
            <v>46409</v>
          </cell>
          <cell r="AY164">
            <v>46407</v>
          </cell>
          <cell r="AZ164" t="str">
            <v>09.11</v>
          </cell>
          <cell r="BD164" t="str">
            <v>CG02-163</v>
          </cell>
          <cell r="BE164">
            <v>4</v>
          </cell>
          <cell r="BF164">
            <v>93.130399999999995</v>
          </cell>
          <cell r="BG164">
            <v>1.5521733333333332</v>
          </cell>
          <cell r="BJ164"/>
          <cell r="BL164" t="str">
            <v>Entre 81 y 120</v>
          </cell>
          <cell r="BM164" t="str">
            <v>Soca</v>
          </cell>
          <cell r="BN164" t="str">
            <v>Segundo tercio</v>
          </cell>
          <cell r="BO164">
            <v>45645</v>
          </cell>
          <cell r="BP164">
            <v>7</v>
          </cell>
          <cell r="BQ164">
            <v>3</v>
          </cell>
        </row>
        <row r="165">
          <cell r="A165" t="str">
            <v>99.12</v>
          </cell>
          <cell r="B165" t="str">
            <v>2024-2025</v>
          </cell>
          <cell r="C165" t="str">
            <v>Zona 3</v>
          </cell>
          <cell r="D165" t="str">
            <v>Leonardo Juárez</v>
          </cell>
          <cell r="E165">
            <v>9</v>
          </cell>
          <cell r="F165" t="str">
            <v>CRISTOBAL 1</v>
          </cell>
          <cell r="G165">
            <v>9.1199999999999992</v>
          </cell>
          <cell r="H165">
            <v>130.87</v>
          </cell>
          <cell r="I165">
            <v>12747.550544</v>
          </cell>
          <cell r="J165">
            <v>1452.314185</v>
          </cell>
          <cell r="K165">
            <v>97.406208787346216</v>
          </cell>
          <cell r="L165">
            <v>11.097380492091387</v>
          </cell>
          <cell r="M165">
            <v>113.92888225758581</v>
          </cell>
          <cell r="N165" t="str">
            <v>1</v>
          </cell>
          <cell r="O165" t="str">
            <v>105</v>
          </cell>
          <cell r="P165" t="str">
            <v>CG02-163</v>
          </cell>
          <cell r="Q165">
            <v>45332</v>
          </cell>
          <cell r="R165" t="e">
            <v>#REF!</v>
          </cell>
          <cell r="S165">
            <v>129.02744999999999</v>
          </cell>
          <cell r="T165" t="str">
            <v>Arcilla pesada</v>
          </cell>
          <cell r="AC165" t="str">
            <v>Sí</v>
          </cell>
          <cell r="AD165" t="str">
            <v>Ingenio</v>
          </cell>
          <cell r="AE165" t="str">
            <v>Sí</v>
          </cell>
          <cell r="AF165">
            <v>12.5</v>
          </cell>
          <cell r="AG165" t="str">
            <v>Sí</v>
          </cell>
          <cell r="AH165" t="str">
            <v>Propia</v>
          </cell>
          <cell r="AI165">
            <v>13000</v>
          </cell>
          <cell r="AJ165">
            <v>0</v>
          </cell>
          <cell r="AK165">
            <v>13000</v>
          </cell>
          <cell r="AL165">
            <v>1644783.9404384326</v>
          </cell>
          <cell r="AO165">
            <v>5</v>
          </cell>
          <cell r="AP165" t="str">
            <v>Renovación</v>
          </cell>
          <cell r="AQ165" t="str">
            <v>CG02-163</v>
          </cell>
          <cell r="AS165" t="str">
            <v>2023-2024</v>
          </cell>
          <cell r="AT165" t="str">
            <v>Manual</v>
          </cell>
          <cell r="AU165" t="str">
            <v>CG02-163</v>
          </cell>
          <cell r="AV165">
            <v>1</v>
          </cell>
          <cell r="AW165">
            <v>45303</v>
          </cell>
          <cell r="AX165">
            <v>45301</v>
          </cell>
          <cell r="AY165">
            <v>45299</v>
          </cell>
          <cell r="AZ165" t="str">
            <v>09.12</v>
          </cell>
          <cell r="BD165" t="str">
            <v>CG02-163</v>
          </cell>
          <cell r="BE165">
            <v>4</v>
          </cell>
          <cell r="BF165">
            <v>115.1656</v>
          </cell>
          <cell r="BG165">
            <v>1.9194266666666666</v>
          </cell>
          <cell r="BJ165"/>
          <cell r="BL165" t="str">
            <v>Entre 121 y 160</v>
          </cell>
          <cell r="BM165" t="str">
            <v>Soca</v>
          </cell>
          <cell r="BN165" t="str">
            <v>Segundo tercio</v>
          </cell>
          <cell r="BO165">
            <v>45652</v>
          </cell>
          <cell r="BP165">
            <v>8</v>
          </cell>
          <cell r="BQ165">
            <v>4</v>
          </cell>
        </row>
        <row r="166">
          <cell r="A166" t="str">
            <v>1010.01</v>
          </cell>
          <cell r="B166" t="str">
            <v>2024-2025</v>
          </cell>
          <cell r="C166" t="str">
            <v>Zona 3</v>
          </cell>
          <cell r="D166" t="str">
            <v>Leonardo Juárez</v>
          </cell>
          <cell r="E166">
            <v>10</v>
          </cell>
          <cell r="F166" t="str">
            <v>CARRIZAL</v>
          </cell>
          <cell r="G166">
            <v>10.01</v>
          </cell>
          <cell r="H166">
            <v>147.15</v>
          </cell>
          <cell r="I166">
            <v>14054.285608</v>
          </cell>
          <cell r="J166">
            <v>1481.4768878</v>
          </cell>
          <cell r="K166">
            <v>95.509925980292209</v>
          </cell>
          <cell r="L166">
            <v>10.067800800543662</v>
          </cell>
          <cell r="M166">
            <v>105.4110418075403</v>
          </cell>
          <cell r="N166" t="str">
            <v>1</v>
          </cell>
          <cell r="O166" t="str">
            <v>105</v>
          </cell>
          <cell r="P166" t="str">
            <v>CG02-163</v>
          </cell>
          <cell r="Q166">
            <v>45374</v>
          </cell>
          <cell r="R166" t="e">
            <v>#REF!</v>
          </cell>
          <cell r="S166">
            <v>129.36205000000001</v>
          </cell>
          <cell r="T166" t="str">
            <v>Arcilla pesada</v>
          </cell>
          <cell r="AC166" t="str">
            <v>Sí</v>
          </cell>
          <cell r="AD166" t="str">
            <v>Ingenio</v>
          </cell>
          <cell r="AE166" t="str">
            <v>Sí</v>
          </cell>
          <cell r="AF166">
            <v>17</v>
          </cell>
          <cell r="AG166" t="str">
            <v>Si</v>
          </cell>
          <cell r="AH166" t="str">
            <v>Propia</v>
          </cell>
          <cell r="AI166">
            <v>13700</v>
          </cell>
          <cell r="AJ166">
            <v>0</v>
          </cell>
          <cell r="AK166">
            <v>13700</v>
          </cell>
          <cell r="AL166">
            <v>1818091.1975363765</v>
          </cell>
          <cell r="AO166">
            <v>1</v>
          </cell>
          <cell r="AP166" t="str">
            <v>Renovación</v>
          </cell>
          <cell r="AQ166" t="str">
            <v>CG02-163</v>
          </cell>
          <cell r="AS166" t="str">
            <v>2023-2024</v>
          </cell>
          <cell r="AT166" t="str">
            <v>Manual</v>
          </cell>
          <cell r="AU166" t="str">
            <v>CG02-163</v>
          </cell>
          <cell r="AV166">
            <v>1</v>
          </cell>
          <cell r="AW166">
            <v>44980</v>
          </cell>
          <cell r="AX166">
            <v>45343</v>
          </cell>
          <cell r="AY166">
            <v>45304</v>
          </cell>
          <cell r="AZ166" t="str">
            <v>10.01</v>
          </cell>
          <cell r="BD166" t="str">
            <v>CG02-163</v>
          </cell>
          <cell r="BE166">
            <v>4</v>
          </cell>
          <cell r="BF166">
            <v>129.49200000000002</v>
          </cell>
          <cell r="BG166">
            <v>2.1582000000000003</v>
          </cell>
          <cell r="BJ166"/>
          <cell r="BL166" t="str">
            <v>Entre 121 y 160</v>
          </cell>
          <cell r="BM166" t="str">
            <v>Soca</v>
          </cell>
          <cell r="BN166" t="str">
            <v>Tercer tercio</v>
          </cell>
          <cell r="BO166">
            <v>45715</v>
          </cell>
          <cell r="BP166">
            <v>17</v>
          </cell>
          <cell r="BQ166">
            <v>4</v>
          </cell>
        </row>
        <row r="167">
          <cell r="A167" t="str">
            <v>1010.02</v>
          </cell>
          <cell r="B167" t="str">
            <v>2024-2025</v>
          </cell>
          <cell r="C167" t="str">
            <v>Zona 3</v>
          </cell>
          <cell r="D167" t="str">
            <v>Leonardo Juárez</v>
          </cell>
          <cell r="E167">
            <v>10</v>
          </cell>
          <cell r="F167" t="str">
            <v>CARRIZAL</v>
          </cell>
          <cell r="G167">
            <v>10.02</v>
          </cell>
          <cell r="H167">
            <v>72.650000000000006</v>
          </cell>
          <cell r="I167">
            <v>8867.2091360000013</v>
          </cell>
          <cell r="J167">
            <v>999.18929439999988</v>
          </cell>
          <cell r="K167">
            <v>122.05380779077771</v>
          </cell>
          <cell r="L167">
            <v>13.753465855471436</v>
          </cell>
          <cell r="M167">
            <v>112.68362785573525</v>
          </cell>
          <cell r="N167" t="str">
            <v>6</v>
          </cell>
          <cell r="O167" t="str">
            <v>105</v>
          </cell>
          <cell r="P167" t="str">
            <v>CG02-163</v>
          </cell>
          <cell r="Q167">
            <v>45337</v>
          </cell>
          <cell r="R167" t="e">
            <v>#REF!</v>
          </cell>
          <cell r="S167">
            <v>123.37455</v>
          </cell>
          <cell r="T167" t="str">
            <v>Arcilla pesada</v>
          </cell>
          <cell r="AC167" t="str">
            <v>Sí</v>
          </cell>
          <cell r="AD167" t="str">
            <v>Ingenio</v>
          </cell>
          <cell r="AE167" t="str">
            <v>Sí</v>
          </cell>
          <cell r="AF167">
            <v>17</v>
          </cell>
          <cell r="AG167" t="str">
            <v>Si</v>
          </cell>
          <cell r="AH167" t="str">
            <v>Propia</v>
          </cell>
          <cell r="AI167">
            <v>8000</v>
          </cell>
          <cell r="AJ167">
            <v>0</v>
          </cell>
          <cell r="AK167">
            <v>8000</v>
          </cell>
          <cell r="AL167">
            <v>1093987.9369098889</v>
          </cell>
          <cell r="AO167">
            <v>2</v>
          </cell>
          <cell r="AP167" t="str">
            <v>Soca</v>
          </cell>
          <cell r="AQ167"/>
          <cell r="AS167" t="str">
            <v>2024-2025</v>
          </cell>
          <cell r="AT167" t="str">
            <v xml:space="preserve">Mecanizada </v>
          </cell>
          <cell r="AU167" t="str">
            <v>CG02-163</v>
          </cell>
          <cell r="AV167">
            <v>6</v>
          </cell>
          <cell r="AW167">
            <v>45667</v>
          </cell>
          <cell r="AX167">
            <v>45688</v>
          </cell>
          <cell r="AY167">
            <v>45686</v>
          </cell>
          <cell r="AZ167">
            <v>10.02</v>
          </cell>
          <cell r="BC167">
            <v>14.9</v>
          </cell>
          <cell r="BD167" t="str">
            <v>CG02-163</v>
          </cell>
          <cell r="BE167">
            <v>4</v>
          </cell>
          <cell r="BF167">
            <v>290.60000000000002</v>
          </cell>
          <cell r="BG167">
            <v>4.8433333333333337</v>
          </cell>
          <cell r="BJ167"/>
          <cell r="BL167" t="str">
            <v>Entre 41 y 80</v>
          </cell>
          <cell r="BM167" t="str">
            <v>Soca</v>
          </cell>
          <cell r="BN167" t="str">
            <v>Segundo tercio</v>
          </cell>
          <cell r="BO167">
            <v>45666</v>
          </cell>
          <cell r="BP167">
            <v>10</v>
          </cell>
          <cell r="BQ167">
            <v>2</v>
          </cell>
        </row>
        <row r="168">
          <cell r="A168" t="str">
            <v>1010.03</v>
          </cell>
          <cell r="B168" t="str">
            <v>2024-2025</v>
          </cell>
          <cell r="C168" t="str">
            <v>Zona 3</v>
          </cell>
          <cell r="D168" t="str">
            <v>Leonardo Juárez</v>
          </cell>
          <cell r="E168">
            <v>10</v>
          </cell>
          <cell r="F168" t="str">
            <v>CARRIZAL</v>
          </cell>
          <cell r="G168">
            <v>10.029999999999999</v>
          </cell>
          <cell r="H168">
            <v>101.35999999999999</v>
          </cell>
          <cell r="I168">
            <v>13420.60764</v>
          </cell>
          <cell r="J168">
            <v>1246.0893080000001</v>
          </cell>
          <cell r="K168">
            <v>132.40536345698501</v>
          </cell>
          <cell r="L168">
            <v>12.293698776637729</v>
          </cell>
          <cell r="M168">
            <v>92.848948529427389</v>
          </cell>
          <cell r="N168" t="str">
            <v>2</v>
          </cell>
          <cell r="O168" t="str">
            <v>105</v>
          </cell>
          <cell r="P168" t="str">
            <v>CG02-163</v>
          </cell>
          <cell r="Q168">
            <v>45385</v>
          </cell>
          <cell r="R168" t="e">
            <v>#REF!</v>
          </cell>
          <cell r="S168">
            <v>125.84950000000001</v>
          </cell>
          <cell r="T168" t="str">
            <v>Franco</v>
          </cell>
          <cell r="AC168" t="str">
            <v>Sí</v>
          </cell>
          <cell r="AD168" t="str">
            <v>Ingenio</v>
          </cell>
          <cell r="AE168" t="str">
            <v>Sí</v>
          </cell>
          <cell r="AF168">
            <v>17</v>
          </cell>
          <cell r="AG168" t="str">
            <v>Si</v>
          </cell>
          <cell r="AH168" t="str">
            <v>Propia</v>
          </cell>
          <cell r="AI168">
            <v>11687</v>
          </cell>
          <cell r="AJ168">
            <v>0</v>
          </cell>
          <cell r="AK168">
            <v>11687</v>
          </cell>
          <cell r="AL168">
            <v>1688976.7611901802</v>
          </cell>
          <cell r="AM168" t="str">
            <v>Renovación</v>
          </cell>
          <cell r="AO168">
            <v>3</v>
          </cell>
          <cell r="AP168" t="str">
            <v>Soca</v>
          </cell>
          <cell r="AQ168"/>
          <cell r="AS168" t="str">
            <v>2028-2029</v>
          </cell>
          <cell r="AT168" t="str">
            <v xml:space="preserve">Mecanizada </v>
          </cell>
          <cell r="AU168" t="str">
            <v>CG02-163</v>
          </cell>
          <cell r="AV168">
            <v>2</v>
          </cell>
          <cell r="AW168">
            <v>47180</v>
          </cell>
          <cell r="AX168">
            <v>47201</v>
          </cell>
          <cell r="AY168">
            <v>47184</v>
          </cell>
          <cell r="AZ168">
            <v>10.029999999999999</v>
          </cell>
          <cell r="BD168" t="str">
            <v>CG02-163</v>
          </cell>
          <cell r="BE168">
            <v>4</v>
          </cell>
          <cell r="BF168">
            <v>89.196799999999982</v>
          </cell>
          <cell r="BG168">
            <v>1.4866133333333331</v>
          </cell>
          <cell r="BJ168"/>
          <cell r="BL168" t="str">
            <v>Entre 81 y 120</v>
          </cell>
          <cell r="BM168" t="str">
            <v>Soca</v>
          </cell>
          <cell r="BN168" t="str">
            <v>Tercer tercio</v>
          </cell>
          <cell r="BO168">
            <v>45708</v>
          </cell>
          <cell r="BP168">
            <v>16</v>
          </cell>
          <cell r="BQ168">
            <v>3</v>
          </cell>
        </row>
        <row r="169">
          <cell r="A169" t="str">
            <v>1010.04</v>
          </cell>
          <cell r="B169" t="str">
            <v>2024-2025</v>
          </cell>
          <cell r="C169" t="str">
            <v>Zona 3</v>
          </cell>
          <cell r="D169" t="str">
            <v>Leonardo Juárez</v>
          </cell>
          <cell r="E169">
            <v>10</v>
          </cell>
          <cell r="F169" t="str">
            <v>CARRIZAL</v>
          </cell>
          <cell r="G169">
            <v>10.039999999999999</v>
          </cell>
          <cell r="H169">
            <v>122.65</v>
          </cell>
          <cell r="I169">
            <v>11800</v>
          </cell>
          <cell r="J169">
            <v>1208.7211067999999</v>
          </cell>
          <cell r="K169">
            <v>96.208724011414589</v>
          </cell>
          <cell r="L169">
            <v>9.8550436754993882</v>
          </cell>
          <cell r="M169">
            <v>102.4339921016949</v>
          </cell>
          <cell r="N169" t="str">
            <v>2</v>
          </cell>
          <cell r="O169" t="str">
            <v>105</v>
          </cell>
          <cell r="P169" t="str">
            <v>CG02-163</v>
          </cell>
          <cell r="Q169">
            <v>45375</v>
          </cell>
          <cell r="R169" t="e">
            <v>#REF!</v>
          </cell>
          <cell r="S169">
            <v>142.94135</v>
          </cell>
          <cell r="T169" t="str">
            <v>Franco</v>
          </cell>
          <cell r="AC169" t="str">
            <v>Sí</v>
          </cell>
          <cell r="AD169" t="str">
            <v>Ingenio</v>
          </cell>
          <cell r="AE169" t="str">
            <v>Sí</v>
          </cell>
          <cell r="AF169">
            <v>17</v>
          </cell>
          <cell r="AG169" t="str">
            <v>Si</v>
          </cell>
          <cell r="AH169" t="str">
            <v>Propia</v>
          </cell>
          <cell r="AI169">
            <v>10800</v>
          </cell>
          <cell r="AJ169">
            <v>0</v>
          </cell>
          <cell r="AK169">
            <v>10800</v>
          </cell>
          <cell r="AL169">
            <v>1686707.93</v>
          </cell>
          <cell r="AM169" t="str">
            <v>Renovación</v>
          </cell>
          <cell r="AO169">
            <v>4</v>
          </cell>
          <cell r="AP169" t="str">
            <v>Soca</v>
          </cell>
          <cell r="AQ169"/>
          <cell r="AS169" t="str">
            <v>2028-2029</v>
          </cell>
          <cell r="AT169" t="str">
            <v xml:space="preserve">Mecanizada </v>
          </cell>
          <cell r="AU169" t="str">
            <v>CG02-163</v>
          </cell>
          <cell r="AV169">
            <v>2</v>
          </cell>
          <cell r="AW169">
            <v>47170</v>
          </cell>
          <cell r="AX169">
            <v>47191</v>
          </cell>
          <cell r="AY169">
            <v>47191</v>
          </cell>
          <cell r="AZ169">
            <v>10.039999999999999</v>
          </cell>
          <cell r="BD169" t="str">
            <v>CG02-163</v>
          </cell>
          <cell r="BE169">
            <v>4</v>
          </cell>
          <cell r="BF169">
            <v>107.932</v>
          </cell>
          <cell r="BG169">
            <v>1.7988666666666666</v>
          </cell>
          <cell r="BJ169"/>
          <cell r="BL169" t="str">
            <v>Entre 81 y 120</v>
          </cell>
          <cell r="BM169" t="str">
            <v>Soca</v>
          </cell>
          <cell r="BN169" t="str">
            <v>Tercer tercio</v>
          </cell>
          <cell r="BO169">
            <v>45715</v>
          </cell>
          <cell r="BP169">
            <v>17</v>
          </cell>
          <cell r="BQ169">
            <v>4</v>
          </cell>
        </row>
        <row r="170">
          <cell r="A170" t="str">
            <v>1010.05</v>
          </cell>
          <cell r="B170" t="str">
            <v>2024-2025</v>
          </cell>
          <cell r="C170" t="str">
            <v>Zona 3</v>
          </cell>
          <cell r="D170" t="str">
            <v>Leonardo Juárez</v>
          </cell>
          <cell r="E170">
            <v>10</v>
          </cell>
          <cell r="F170" t="str">
            <v>CARRIZAL</v>
          </cell>
          <cell r="G170">
            <v>10.050000000000001</v>
          </cell>
          <cell r="H170">
            <v>56.09</v>
          </cell>
          <cell r="I170">
            <v>6684.3513560000001</v>
          </cell>
          <cell r="J170">
            <v>727.75589839999998</v>
          </cell>
          <cell r="K170">
            <v>119.17189081832768</v>
          </cell>
          <cell r="L170">
            <v>12.97478870386878</v>
          </cell>
          <cell r="M170">
            <v>108.87457281053194</v>
          </cell>
          <cell r="N170" t="str">
            <v>5</v>
          </cell>
          <cell r="O170" t="str">
            <v>105</v>
          </cell>
          <cell r="P170" t="str">
            <v>CG02-163</v>
          </cell>
          <cell r="Q170">
            <v>45349</v>
          </cell>
          <cell r="R170" t="e">
            <v>#REF!</v>
          </cell>
          <cell r="S170">
            <v>129.93879999999999</v>
          </cell>
          <cell r="T170" t="str">
            <v>Arcilla pesada</v>
          </cell>
          <cell r="AC170" t="str">
            <v>Sí</v>
          </cell>
          <cell r="AD170" t="str">
            <v>Ingenio</v>
          </cell>
          <cell r="AE170" t="str">
            <v>Sí</v>
          </cell>
          <cell r="AF170">
            <v>17</v>
          </cell>
          <cell r="AG170" t="str">
            <v>Si</v>
          </cell>
          <cell r="AH170" t="str">
            <v>Propia</v>
          </cell>
          <cell r="AI170">
            <v>6130.2294680000005</v>
          </cell>
          <cell r="AJ170">
            <v>0</v>
          </cell>
          <cell r="AK170">
            <v>6130.2294680000005</v>
          </cell>
          <cell r="AL170">
            <v>868556.59397701267</v>
          </cell>
          <cell r="AO170">
            <v>5</v>
          </cell>
          <cell r="AP170" t="str">
            <v>Soca</v>
          </cell>
          <cell r="AQ170"/>
          <cell r="AS170" t="str">
            <v>2025-2026</v>
          </cell>
          <cell r="AT170" t="str">
            <v xml:space="preserve">Mecanizada </v>
          </cell>
          <cell r="AU170" t="str">
            <v>CG02-163</v>
          </cell>
          <cell r="AV170">
            <v>5</v>
          </cell>
          <cell r="AW170">
            <v>46025</v>
          </cell>
          <cell r="AX170">
            <v>46046</v>
          </cell>
          <cell r="AY170">
            <v>46036</v>
          </cell>
          <cell r="AZ170">
            <v>10.050000000000001</v>
          </cell>
          <cell r="BD170" t="str">
            <v>CG02-163</v>
          </cell>
          <cell r="BE170">
            <v>4</v>
          </cell>
          <cell r="BF170">
            <v>49.359200000000001</v>
          </cell>
          <cell r="BG170">
            <v>0.82265333333333335</v>
          </cell>
          <cell r="BJ170"/>
          <cell r="BL170" t="str">
            <v>Entre 41 y 80</v>
          </cell>
          <cell r="BM170" t="str">
            <v>Renovación</v>
          </cell>
          <cell r="BN170" t="str">
            <v>Segundo tercio</v>
          </cell>
          <cell r="BO170">
            <v>45715</v>
          </cell>
          <cell r="BP170">
            <v>17</v>
          </cell>
          <cell r="BQ170">
            <v>5</v>
          </cell>
        </row>
        <row r="171">
          <cell r="A171" t="str">
            <v>1010.06</v>
          </cell>
          <cell r="B171" t="str">
            <v>2024-2025</v>
          </cell>
          <cell r="C171" t="str">
            <v>Zona 3</v>
          </cell>
          <cell r="D171" t="str">
            <v>Leonardo Juárez</v>
          </cell>
          <cell r="E171">
            <v>10</v>
          </cell>
          <cell r="F171" t="str">
            <v>CARRIZAL</v>
          </cell>
          <cell r="G171">
            <v>10.06</v>
          </cell>
          <cell r="H171">
            <v>42.86</v>
          </cell>
          <cell r="I171">
            <v>4935.4365080000007</v>
          </cell>
          <cell r="J171">
            <v>565.52547660000005</v>
          </cell>
          <cell r="K171">
            <v>115.15250835277649</v>
          </cell>
          <cell r="L171">
            <v>13.194714806346244</v>
          </cell>
          <cell r="M171">
            <v>114.58469290068314</v>
          </cell>
          <cell r="N171" t="str">
            <v>4</v>
          </cell>
          <cell r="O171" t="str">
            <v>127</v>
          </cell>
          <cell r="P171" t="str">
            <v>CGMEX10-26315</v>
          </cell>
          <cell r="Q171">
            <v>45357</v>
          </cell>
          <cell r="R171" t="e">
            <v>#REF!</v>
          </cell>
          <cell r="S171">
            <v>121.64960000000001</v>
          </cell>
          <cell r="T171" t="str">
            <v>Arcilla pesada</v>
          </cell>
          <cell r="AC171" t="str">
            <v>Sí</v>
          </cell>
          <cell r="AD171" t="str">
            <v>Ingenio</v>
          </cell>
          <cell r="AE171" t="str">
            <v>Sí</v>
          </cell>
          <cell r="AF171">
            <v>17</v>
          </cell>
          <cell r="AG171" t="str">
            <v>Si</v>
          </cell>
          <cell r="AH171" t="str">
            <v>Propia</v>
          </cell>
          <cell r="AI171">
            <v>5800</v>
          </cell>
          <cell r="AJ171">
            <v>0</v>
          </cell>
          <cell r="AK171">
            <v>5800</v>
          </cell>
          <cell r="AL171">
            <v>600393.8770235969</v>
          </cell>
          <cell r="AO171">
            <v>6</v>
          </cell>
          <cell r="AP171" t="str">
            <v>Soca</v>
          </cell>
          <cell r="AQ171"/>
          <cell r="AS171" t="str">
            <v>2026-2027</v>
          </cell>
          <cell r="AT171" t="str">
            <v xml:space="preserve">Mecanizada </v>
          </cell>
          <cell r="AU171" t="str">
            <v>CGMEX10-26315</v>
          </cell>
          <cell r="AV171">
            <v>4</v>
          </cell>
          <cell r="AW171">
            <v>46452</v>
          </cell>
          <cell r="AX171">
            <v>46473</v>
          </cell>
          <cell r="AY171">
            <v>46463</v>
          </cell>
          <cell r="AZ171">
            <v>10.06</v>
          </cell>
          <cell r="BD171" t="str">
            <v>CGMEX10-26315</v>
          </cell>
          <cell r="BE171">
            <v>4</v>
          </cell>
          <cell r="BF171">
            <v>37.716799999999999</v>
          </cell>
          <cell r="BG171">
            <v>0.62861333333333336</v>
          </cell>
          <cell r="BJ171"/>
          <cell r="BL171" t="str">
            <v>Entre 41 y 80</v>
          </cell>
          <cell r="BM171" t="str">
            <v>Soca</v>
          </cell>
          <cell r="BN171" t="str">
            <v>Tercer tercio</v>
          </cell>
          <cell r="BO171">
            <v>45722</v>
          </cell>
          <cell r="BP171">
            <v>18</v>
          </cell>
          <cell r="BQ171">
            <v>6</v>
          </cell>
        </row>
        <row r="172">
          <cell r="A172" t="str">
            <v>1010.07</v>
          </cell>
          <cell r="B172" t="str">
            <v>2024-2025</v>
          </cell>
          <cell r="C172" t="str">
            <v>Zona 3</v>
          </cell>
          <cell r="D172" t="str">
            <v>Leonardo Juárez</v>
          </cell>
          <cell r="E172">
            <v>10</v>
          </cell>
          <cell r="F172" t="str">
            <v>CARRIZAL</v>
          </cell>
          <cell r="G172">
            <v>10.07</v>
          </cell>
          <cell r="H172">
            <v>65.099999999999994</v>
          </cell>
          <cell r="I172">
            <v>7018.9530560000003</v>
          </cell>
          <cell r="J172">
            <v>874.83612359999995</v>
          </cell>
          <cell r="K172">
            <v>107.8180192933948</v>
          </cell>
          <cell r="L172">
            <v>13.438342912442396</v>
          </cell>
          <cell r="M172">
            <v>124.63911877173265</v>
          </cell>
          <cell r="N172" t="str">
            <v>4</v>
          </cell>
          <cell r="O172" t="str">
            <v>136</v>
          </cell>
          <cell r="P172" t="str">
            <v>CG12-116</v>
          </cell>
          <cell r="Q172">
            <v>45358</v>
          </cell>
          <cell r="R172" t="e">
            <v>#REF!</v>
          </cell>
          <cell r="S172">
            <v>119.84475</v>
          </cell>
          <cell r="T172" t="str">
            <v>Franco</v>
          </cell>
          <cell r="AC172" t="str">
            <v>Sí</v>
          </cell>
          <cell r="AD172" t="str">
            <v>Ingenio</v>
          </cell>
          <cell r="AE172" t="str">
            <v>Sí</v>
          </cell>
          <cell r="AF172">
            <v>17</v>
          </cell>
          <cell r="AG172" t="str">
            <v>Si</v>
          </cell>
          <cell r="AH172" t="str">
            <v>Propia</v>
          </cell>
          <cell r="AI172">
            <v>8000</v>
          </cell>
          <cell r="AJ172">
            <v>0</v>
          </cell>
          <cell r="AK172">
            <v>8000</v>
          </cell>
          <cell r="AL172">
            <v>841184.6742580561</v>
          </cell>
          <cell r="AO172">
            <v>7</v>
          </cell>
          <cell r="AP172" t="str">
            <v>Soca</v>
          </cell>
          <cell r="AQ172"/>
          <cell r="AS172" t="str">
            <v>2026-2027</v>
          </cell>
          <cell r="AT172" t="str">
            <v xml:space="preserve">Mecanizada </v>
          </cell>
          <cell r="AU172" t="str">
            <v>CG12-116</v>
          </cell>
          <cell r="AV172">
            <v>4</v>
          </cell>
          <cell r="AW172">
            <v>46453</v>
          </cell>
          <cell r="AX172">
            <v>46474</v>
          </cell>
          <cell r="AY172">
            <v>46470</v>
          </cell>
          <cell r="AZ172">
            <v>10.07</v>
          </cell>
          <cell r="BD172" t="str">
            <v>CG12-116</v>
          </cell>
          <cell r="BE172">
            <v>4</v>
          </cell>
          <cell r="BF172">
            <v>57.287999999999997</v>
          </cell>
          <cell r="BG172">
            <v>0.95479999999999998</v>
          </cell>
          <cell r="BJ172"/>
          <cell r="BL172" t="str">
            <v>Entre 41 y 80</v>
          </cell>
          <cell r="BM172" t="str">
            <v>Soca</v>
          </cell>
          <cell r="BN172" t="str">
            <v>Tercer tercio</v>
          </cell>
          <cell r="BO172">
            <v>45722</v>
          </cell>
          <cell r="BP172">
            <v>18</v>
          </cell>
          <cell r="BQ172">
            <v>7</v>
          </cell>
        </row>
        <row r="173">
          <cell r="A173" t="str">
            <v>1010.08</v>
          </cell>
          <cell r="B173" t="str">
            <v>2024-2025</v>
          </cell>
          <cell r="C173" t="str">
            <v>Zona 3</v>
          </cell>
          <cell r="D173" t="str">
            <v>Leonardo Juárez</v>
          </cell>
          <cell r="E173">
            <v>10</v>
          </cell>
          <cell r="F173" t="str">
            <v>CARRIZAL</v>
          </cell>
          <cell r="G173">
            <v>10.08</v>
          </cell>
          <cell r="H173">
            <v>49.77</v>
          </cell>
          <cell r="I173">
            <v>6238.600316</v>
          </cell>
          <cell r="J173">
            <v>551.0734496</v>
          </cell>
          <cell r="K173">
            <v>125.34860992565802</v>
          </cell>
          <cell r="L173">
            <v>11.072402041390395</v>
          </cell>
          <cell r="M173">
            <v>88.332866618602594</v>
          </cell>
          <cell r="N173" t="str">
            <v>3</v>
          </cell>
          <cell r="O173" t="str">
            <v>29</v>
          </cell>
          <cell r="P173" t="str">
            <v>CG02-163</v>
          </cell>
          <cell r="Q173">
            <v>45358</v>
          </cell>
          <cell r="R173" t="e">
            <v>#REF!</v>
          </cell>
          <cell r="S173">
            <v>133.66354999999999</v>
          </cell>
          <cell r="T173" t="str">
            <v>Franco</v>
          </cell>
          <cell r="AC173" t="str">
            <v>Sí</v>
          </cell>
          <cell r="AD173" t="str">
            <v>Ingenio</v>
          </cell>
          <cell r="AE173" t="str">
            <v>Sí</v>
          </cell>
          <cell r="AF173">
            <v>17</v>
          </cell>
          <cell r="AG173" t="str">
            <v>Si</v>
          </cell>
          <cell r="AH173" t="str">
            <v>Propia</v>
          </cell>
          <cell r="AI173">
            <v>4662.6777599999996</v>
          </cell>
          <cell r="AJ173">
            <v>0</v>
          </cell>
          <cell r="AK173">
            <v>4662.6777599999996</v>
          </cell>
          <cell r="AL173">
            <v>833873.46526768175</v>
          </cell>
          <cell r="AO173">
            <v>8</v>
          </cell>
          <cell r="AP173" t="str">
            <v>Soca</v>
          </cell>
          <cell r="AQ173"/>
          <cell r="AS173" t="str">
            <v>2027-2028</v>
          </cell>
          <cell r="AT173" t="str">
            <v xml:space="preserve">Mecanizada </v>
          </cell>
          <cell r="AU173" t="str">
            <v>CG02-163</v>
          </cell>
          <cell r="AV173">
            <v>3</v>
          </cell>
          <cell r="AW173">
            <v>46788</v>
          </cell>
          <cell r="AX173">
            <v>46809</v>
          </cell>
          <cell r="AY173">
            <v>46806</v>
          </cell>
          <cell r="AZ173">
            <v>10.08</v>
          </cell>
          <cell r="BD173" t="str">
            <v>CG02-163</v>
          </cell>
          <cell r="BE173">
            <v>4</v>
          </cell>
          <cell r="BF173">
            <v>43.797600000000003</v>
          </cell>
          <cell r="BG173">
            <v>0.72996000000000005</v>
          </cell>
          <cell r="BJ173"/>
          <cell r="BL173" t="str">
            <v>Entre 41 y 80</v>
          </cell>
          <cell r="BM173" t="str">
            <v>Soca</v>
          </cell>
          <cell r="BN173" t="str">
            <v>Tercer tercio</v>
          </cell>
          <cell r="BO173">
            <v>45722</v>
          </cell>
          <cell r="BP173">
            <v>18</v>
          </cell>
          <cell r="BQ173">
            <v>8</v>
          </cell>
        </row>
        <row r="174">
          <cell r="A174" t="str">
            <v>1313.01</v>
          </cell>
          <cell r="B174" t="str">
            <v>2024-2025</v>
          </cell>
          <cell r="C174" t="str">
            <v>Zona 1</v>
          </cell>
          <cell r="D174" t="str">
            <v>Juan Luis Alonso</v>
          </cell>
          <cell r="E174">
            <v>13</v>
          </cell>
          <cell r="F174" t="str">
            <v>EL TIGRE</v>
          </cell>
          <cell r="G174">
            <v>13.01</v>
          </cell>
          <cell r="H174">
            <v>44.370000000000005</v>
          </cell>
          <cell r="I174">
            <v>3913.587724</v>
          </cell>
          <cell r="J174">
            <v>408.97952320000002</v>
          </cell>
          <cell r="K174">
            <v>88.203464593193587</v>
          </cell>
          <cell r="L174">
            <v>9.2174785485688524</v>
          </cell>
          <cell r="M174">
            <v>104.50245453601082</v>
          </cell>
          <cell r="N174" t="str">
            <v>2</v>
          </cell>
          <cell r="O174" t="str">
            <v>29</v>
          </cell>
          <cell r="P174" t="str">
            <v>Varias</v>
          </cell>
          <cell r="Q174">
            <v>45331</v>
          </cell>
          <cell r="R174" t="e">
            <v>#REF!</v>
          </cell>
          <cell r="S174">
            <v>140.16524999999999</v>
          </cell>
          <cell r="T174" t="str">
            <v>Arena franca</v>
          </cell>
          <cell r="AC174" t="str">
            <v>Sí</v>
          </cell>
          <cell r="AD174" t="str">
            <v>Ingenio</v>
          </cell>
          <cell r="AE174" t="str">
            <v>Sí</v>
          </cell>
          <cell r="AF174">
            <v>22.95</v>
          </cell>
          <cell r="AG174" t="str">
            <v>No</v>
          </cell>
          <cell r="AH174" t="str">
            <v>Propia</v>
          </cell>
          <cell r="AI174">
            <v>3700</v>
          </cell>
          <cell r="AJ174">
            <v>0</v>
          </cell>
          <cell r="AK174">
            <v>3700</v>
          </cell>
          <cell r="AL174">
            <v>548549.00173139095</v>
          </cell>
          <cell r="AM174" t="str">
            <v>Renovación</v>
          </cell>
          <cell r="AP174" t="str">
            <v>Soca</v>
          </cell>
          <cell r="AQ174"/>
          <cell r="AS174" t="str">
            <v>2028-2029</v>
          </cell>
          <cell r="AT174" t="str">
            <v>Manual</v>
          </cell>
          <cell r="AU174" t="str">
            <v>Varias</v>
          </cell>
          <cell r="AV174">
            <v>2</v>
          </cell>
          <cell r="AW174">
            <v>47126</v>
          </cell>
          <cell r="AX174">
            <v>47147</v>
          </cell>
          <cell r="AY174">
            <v>47121</v>
          </cell>
          <cell r="AZ174" t="str">
            <v>13.01</v>
          </cell>
          <cell r="BD174" t="str">
            <v>Varias</v>
          </cell>
          <cell r="BE174">
            <v>4</v>
          </cell>
          <cell r="BF174">
            <v>39.045600000000007</v>
          </cell>
          <cell r="BG174">
            <v>0.65076000000000012</v>
          </cell>
          <cell r="BJ174"/>
          <cell r="BL174" t="str">
            <v>Entre 41 y 80</v>
          </cell>
          <cell r="BM174" t="str">
            <v>Soca</v>
          </cell>
          <cell r="BN174" t="str">
            <v>Segundo tercio</v>
          </cell>
          <cell r="BO174">
            <v>45645</v>
          </cell>
          <cell r="BP174">
            <v>7</v>
          </cell>
        </row>
        <row r="175">
          <cell r="A175" t="str">
            <v>1515.01</v>
          </cell>
          <cell r="B175" t="str">
            <v>2024-2025</v>
          </cell>
          <cell r="C175" t="str">
            <v>Zona 1</v>
          </cell>
          <cell r="D175" t="str">
            <v>Carlos López</v>
          </cell>
          <cell r="E175">
            <v>15</v>
          </cell>
          <cell r="F175" t="str">
            <v>REFUGIO VIEJO</v>
          </cell>
          <cell r="G175">
            <v>15.01</v>
          </cell>
          <cell r="H175">
            <v>16.38</v>
          </cell>
          <cell r="I175">
            <v>1971.5665319999998</v>
          </cell>
          <cell r="J175">
            <v>261.95676120000002</v>
          </cell>
          <cell r="K175">
            <v>120.36425714285714</v>
          </cell>
          <cell r="L175">
            <v>15.992476263736267</v>
          </cell>
          <cell r="M175">
            <v>132.86731994495028</v>
          </cell>
          <cell r="N175" t="str">
            <v>2</v>
          </cell>
          <cell r="O175" t="str">
            <v>90</v>
          </cell>
          <cell r="P175" t="str">
            <v>CG04-10295</v>
          </cell>
          <cell r="Q175">
            <v>45248.5</v>
          </cell>
          <cell r="R175" t="e">
            <v>#REF!</v>
          </cell>
          <cell r="S175">
            <v>125.89165</v>
          </cell>
          <cell r="T175" t="str">
            <v>Franco arcilloso</v>
          </cell>
          <cell r="AC175" t="str">
            <v>Sí</v>
          </cell>
          <cell r="AD175" t="str">
            <v>Ingenio</v>
          </cell>
          <cell r="AE175" t="str">
            <v>Sí</v>
          </cell>
          <cell r="AF175">
            <v>30</v>
          </cell>
          <cell r="AG175" t="str">
            <v>Sí</v>
          </cell>
          <cell r="AH175" t="str">
            <v>Arrendada</v>
          </cell>
          <cell r="AI175">
            <v>2215.2572360000004</v>
          </cell>
          <cell r="AJ175">
            <v>814</v>
          </cell>
          <cell r="AK175">
            <v>1401.2572360000004</v>
          </cell>
          <cell r="AL175">
            <v>248203.76379825777</v>
          </cell>
          <cell r="AM175" t="str">
            <v>Renovación</v>
          </cell>
          <cell r="AO175">
            <v>1</v>
          </cell>
          <cell r="AP175" t="str">
            <v>Soca</v>
          </cell>
          <cell r="AQ175"/>
          <cell r="AS175" t="str">
            <v>2028-2029</v>
          </cell>
          <cell r="AT175" t="str">
            <v xml:space="preserve">Mecanizada </v>
          </cell>
          <cell r="AU175" t="str">
            <v>CG04-10295</v>
          </cell>
          <cell r="AV175">
            <v>2</v>
          </cell>
          <cell r="AW175">
            <v>47080.5</v>
          </cell>
          <cell r="AX175">
            <v>47101.5</v>
          </cell>
          <cell r="AY175">
            <v>47100</v>
          </cell>
          <cell r="AZ175">
            <v>15.01</v>
          </cell>
          <cell r="BD175" t="str">
            <v>CG04-10295</v>
          </cell>
          <cell r="BE175">
            <v>4</v>
          </cell>
          <cell r="BF175">
            <v>14.414399999999999</v>
          </cell>
          <cell r="BG175">
            <v>0.24023999999999998</v>
          </cell>
          <cell r="BJ175"/>
          <cell r="BL175" t="str">
            <v xml:space="preserve">&lt; 40 </v>
          </cell>
          <cell r="BM175" t="str">
            <v>Soca</v>
          </cell>
          <cell r="BN175" t="str">
            <v>Primer tercio</v>
          </cell>
          <cell r="BO175">
            <v>45611</v>
          </cell>
          <cell r="BP175">
            <v>2</v>
          </cell>
          <cell r="BQ175">
            <v>1</v>
          </cell>
        </row>
        <row r="176">
          <cell r="A176" t="str">
            <v>1515.02</v>
          </cell>
          <cell r="B176" t="str">
            <v>2024-2025</v>
          </cell>
          <cell r="C176" t="str">
            <v>Zona 1</v>
          </cell>
          <cell r="D176" t="str">
            <v>Carlos López</v>
          </cell>
          <cell r="E176">
            <v>15</v>
          </cell>
          <cell r="F176" t="str">
            <v>REFUGIO VIEJO</v>
          </cell>
          <cell r="G176">
            <v>15.02</v>
          </cell>
          <cell r="H176">
            <v>114.44</v>
          </cell>
          <cell r="I176">
            <v>13938.054004</v>
          </cell>
          <cell r="J176">
            <v>1494.4144567999999</v>
          </cell>
          <cell r="K176">
            <v>121.79355124082488</v>
          </cell>
          <cell r="L176">
            <v>13.058497525340789</v>
          </cell>
          <cell r="M176">
            <v>107.21830008487029</v>
          </cell>
          <cell r="N176" t="str">
            <v>1</v>
          </cell>
          <cell r="O176" t="str">
            <v>29</v>
          </cell>
          <cell r="P176" t="str">
            <v>CG02-163</v>
          </cell>
          <cell r="Q176">
            <v>45287</v>
          </cell>
          <cell r="R176" t="e">
            <v>#REF!</v>
          </cell>
          <cell r="S176">
            <v>124.23350000000001</v>
          </cell>
          <cell r="T176" t="str">
            <v>Franco arcilloso</v>
          </cell>
          <cell r="AC176" t="str">
            <v>Sí</v>
          </cell>
          <cell r="AD176" t="str">
            <v>Ingenio</v>
          </cell>
          <cell r="AE176" t="str">
            <v>Sí</v>
          </cell>
          <cell r="AF176">
            <v>30</v>
          </cell>
          <cell r="AG176" t="str">
            <v>Sí</v>
          </cell>
          <cell r="AH176" t="str">
            <v>Arrendada</v>
          </cell>
          <cell r="AI176">
            <v>14300</v>
          </cell>
          <cell r="AJ176">
            <v>2314</v>
          </cell>
          <cell r="AK176">
            <v>11986</v>
          </cell>
          <cell r="AL176">
            <v>1731573.2321059341</v>
          </cell>
          <cell r="AO176">
            <v>2</v>
          </cell>
          <cell r="AP176" t="str">
            <v>Renovación</v>
          </cell>
          <cell r="AQ176" t="str">
            <v>CG02-163</v>
          </cell>
          <cell r="AS176" t="str">
            <v>2023-2024</v>
          </cell>
          <cell r="AT176" t="str">
            <v>Manual</v>
          </cell>
          <cell r="AU176" t="str">
            <v>Varias</v>
          </cell>
          <cell r="AV176">
            <v>1</v>
          </cell>
          <cell r="AW176">
            <v>45268</v>
          </cell>
          <cell r="AX176">
            <v>45266</v>
          </cell>
          <cell r="AY176">
            <v>3</v>
          </cell>
          <cell r="AZ176" t="str">
            <v>15.02</v>
          </cell>
          <cell r="BD176" t="str">
            <v>CG02-163</v>
          </cell>
          <cell r="BE176">
            <v>4</v>
          </cell>
          <cell r="BF176">
            <v>100.7072</v>
          </cell>
          <cell r="BG176">
            <v>1.6784533333333334</v>
          </cell>
          <cell r="BJ176"/>
          <cell r="BL176" t="str">
            <v>Entre 81 y 120</v>
          </cell>
          <cell r="BM176" t="str">
            <v>Soca</v>
          </cell>
          <cell r="BN176" t="str">
            <v>Primer tercio</v>
          </cell>
          <cell r="BO176">
            <v>45617</v>
          </cell>
          <cell r="BP176">
            <v>3</v>
          </cell>
          <cell r="BQ176">
            <v>3</v>
          </cell>
        </row>
        <row r="177">
          <cell r="A177" t="str">
            <v>1515.03</v>
          </cell>
          <cell r="B177" t="str">
            <v>2024-2025</v>
          </cell>
          <cell r="C177" t="str">
            <v>Zona 1</v>
          </cell>
          <cell r="D177" t="str">
            <v>Carlos López</v>
          </cell>
          <cell r="E177">
            <v>15</v>
          </cell>
          <cell r="F177" t="str">
            <v>REFUGIO VIEJO</v>
          </cell>
          <cell r="G177">
            <v>15.03</v>
          </cell>
          <cell r="H177">
            <v>47</v>
          </cell>
          <cell r="I177">
            <v>5628.827996</v>
          </cell>
          <cell r="J177">
            <v>698.41439359999993</v>
          </cell>
          <cell r="K177">
            <v>119.76229778723405</v>
          </cell>
          <cell r="L177">
            <v>14.859880714893615</v>
          </cell>
          <cell r="M177">
            <v>124.07811965409361</v>
          </cell>
          <cell r="N177" t="str">
            <v>2</v>
          </cell>
          <cell r="O177" t="str">
            <v>29</v>
          </cell>
          <cell r="P177" t="str">
            <v>CG02-163</v>
          </cell>
          <cell r="Q177">
            <v>45253.5</v>
          </cell>
          <cell r="R177" t="e">
            <v>#REF!</v>
          </cell>
          <cell r="S177">
            <v>120.9181</v>
          </cell>
          <cell r="T177" t="str">
            <v>Franco</v>
          </cell>
          <cell r="AC177" t="str">
            <v>Sí</v>
          </cell>
          <cell r="AD177" t="str">
            <v>Ingenio</v>
          </cell>
          <cell r="AE177" t="str">
            <v>Sí</v>
          </cell>
          <cell r="AF177">
            <v>30</v>
          </cell>
          <cell r="AG177" t="str">
            <v>Sí</v>
          </cell>
          <cell r="AH177" t="str">
            <v>Arrendada</v>
          </cell>
          <cell r="AI177">
            <v>7000</v>
          </cell>
          <cell r="AJ177">
            <v>1114</v>
          </cell>
          <cell r="AK177">
            <v>5886</v>
          </cell>
          <cell r="AL177">
            <v>680627.18650312757</v>
          </cell>
          <cell r="AM177" t="str">
            <v>Renovación</v>
          </cell>
          <cell r="AO177">
            <v>3</v>
          </cell>
          <cell r="AP177" t="str">
            <v>Soca</v>
          </cell>
          <cell r="AQ177"/>
          <cell r="AS177" t="str">
            <v>2027-2028</v>
          </cell>
          <cell r="AT177" t="str">
            <v xml:space="preserve">Mecanizada </v>
          </cell>
          <cell r="AU177" t="str">
            <v>CG02-163</v>
          </cell>
          <cell r="AV177">
            <v>2</v>
          </cell>
          <cell r="AW177">
            <v>46713.5</v>
          </cell>
          <cell r="AX177">
            <v>46734.5</v>
          </cell>
          <cell r="AY177">
            <v>46736</v>
          </cell>
          <cell r="AZ177">
            <v>15.03</v>
          </cell>
          <cell r="BD177" t="str">
            <v>CG02-163</v>
          </cell>
          <cell r="BE177">
            <v>4</v>
          </cell>
          <cell r="BF177">
            <v>41.36</v>
          </cell>
          <cell r="BG177">
            <v>0.68933333333333335</v>
          </cell>
          <cell r="BJ177"/>
          <cell r="BL177" t="str">
            <v>Entre 41 y 80</v>
          </cell>
          <cell r="BM177" t="str">
            <v>Soca</v>
          </cell>
          <cell r="BN177" t="str">
            <v>Primer tercio</v>
          </cell>
          <cell r="BO177">
            <v>45611</v>
          </cell>
          <cell r="BP177">
            <v>3</v>
          </cell>
          <cell r="BQ177">
            <v>4</v>
          </cell>
        </row>
        <row r="178">
          <cell r="A178" t="str">
            <v>1515.04</v>
          </cell>
          <cell r="B178" t="str">
            <v>2024-2025</v>
          </cell>
          <cell r="C178" t="str">
            <v>Zona 1</v>
          </cell>
          <cell r="D178" t="str">
            <v>Carlos López</v>
          </cell>
          <cell r="E178">
            <v>15</v>
          </cell>
          <cell r="F178" t="str">
            <v>REFUGIO VIEJO</v>
          </cell>
          <cell r="G178">
            <v>15.04</v>
          </cell>
          <cell r="H178">
            <v>16.190000000000001</v>
          </cell>
          <cell r="I178">
            <v>1400</v>
          </cell>
          <cell r="J178">
            <v>7.1440621999999996</v>
          </cell>
          <cell r="K178">
            <v>86.473131562693013</v>
          </cell>
          <cell r="L178">
            <v>0.44126387893761576</v>
          </cell>
          <cell r="M178">
            <v>5.1029015714285713</v>
          </cell>
          <cell r="N178" t="str">
            <v>1</v>
          </cell>
          <cell r="O178" t="str">
            <v>29</v>
          </cell>
          <cell r="P178" t="str">
            <v>Varias</v>
          </cell>
          <cell r="Q178"/>
          <cell r="R178">
            <v>11.07</v>
          </cell>
          <cell r="S178"/>
          <cell r="T178" t="str">
            <v>Franco</v>
          </cell>
          <cell r="AC178" t="str">
            <v>Sí</v>
          </cell>
          <cell r="AD178" t="str">
            <v>Semillero</v>
          </cell>
          <cell r="AE178"/>
          <cell r="AF178">
            <v>30</v>
          </cell>
          <cell r="AG178" t="str">
            <v>Sí</v>
          </cell>
          <cell r="AH178" t="str">
            <v>Arrendada</v>
          </cell>
          <cell r="AI178">
            <v>1400</v>
          </cell>
          <cell r="AJ178"/>
          <cell r="AK178">
            <v>1400</v>
          </cell>
          <cell r="AL178">
            <v>0</v>
          </cell>
          <cell r="AM178" t="str">
            <v>Semillero</v>
          </cell>
          <cell r="AP178" t="str">
            <v>Semillero</v>
          </cell>
          <cell r="AQ178"/>
          <cell r="AS178" t="str">
            <v>Semillero</v>
          </cell>
          <cell r="AT178" t="str">
            <v>Semillero</v>
          </cell>
          <cell r="AU178" t="str">
            <v>Semillero</v>
          </cell>
          <cell r="AV178">
            <v>3</v>
          </cell>
          <cell r="AW178"/>
          <cell r="AX178"/>
          <cell r="AY178"/>
          <cell r="AZ178">
            <v>15.04</v>
          </cell>
          <cell r="BD178" t="str">
            <v>Varias</v>
          </cell>
          <cell r="BE178">
            <v>4</v>
          </cell>
          <cell r="BF178">
            <v>12.952000000000002</v>
          </cell>
          <cell r="BG178">
            <v>0.21586666666666671</v>
          </cell>
          <cell r="BJ178"/>
          <cell r="BL178" t="str">
            <v xml:space="preserve">&lt; 40 </v>
          </cell>
          <cell r="BM178" t="str">
            <v>Soca</v>
          </cell>
        </row>
        <row r="179">
          <cell r="A179" t="str">
            <v>1515.05</v>
          </cell>
          <cell r="B179" t="str">
            <v>2024-2025</v>
          </cell>
          <cell r="C179" t="str">
            <v>Zona 1</v>
          </cell>
          <cell r="D179" t="str">
            <v>Carlos López</v>
          </cell>
          <cell r="E179">
            <v>15</v>
          </cell>
          <cell r="F179" t="str">
            <v>REFUGIO VIEJO</v>
          </cell>
          <cell r="G179">
            <v>15.05</v>
          </cell>
          <cell r="H179">
            <v>54.37</v>
          </cell>
          <cell r="I179">
            <v>7983.1060639999996</v>
          </cell>
          <cell r="J179">
            <v>874.26326259999996</v>
          </cell>
          <cell r="K179">
            <v>146.82924524553982</v>
          </cell>
          <cell r="L179">
            <v>16.079883439396728</v>
          </cell>
          <cell r="M179">
            <v>109.51417350478535</v>
          </cell>
          <cell r="N179" t="str">
            <v>7</v>
          </cell>
          <cell r="O179" t="str">
            <v>105</v>
          </cell>
          <cell r="P179" t="str">
            <v>CG02-163</v>
          </cell>
          <cell r="Q179">
            <v>45260</v>
          </cell>
          <cell r="R179" t="e">
            <v>#REF!</v>
          </cell>
          <cell r="S179">
            <v>128.89355</v>
          </cell>
          <cell r="T179" t="str">
            <v>Franco</v>
          </cell>
          <cell r="AC179" t="str">
            <v>Sí</v>
          </cell>
          <cell r="AD179" t="str">
            <v>Ingenio</v>
          </cell>
          <cell r="AE179" t="str">
            <v>Sí</v>
          </cell>
          <cell r="AF179">
            <v>30</v>
          </cell>
          <cell r="AG179" t="str">
            <v>Sí</v>
          </cell>
          <cell r="AH179" t="str">
            <v>Arrendada</v>
          </cell>
          <cell r="AI179">
            <v>7682</v>
          </cell>
          <cell r="AJ179">
            <v>1314</v>
          </cell>
          <cell r="AK179">
            <v>6368</v>
          </cell>
          <cell r="AL179">
            <v>1028970.8806154872</v>
          </cell>
          <cell r="AO179">
            <v>4</v>
          </cell>
          <cell r="AP179" t="str">
            <v>Soca</v>
          </cell>
          <cell r="AQ179"/>
          <cell r="AS179" t="str">
            <v>2024-2025</v>
          </cell>
          <cell r="AT179" t="str">
            <v xml:space="preserve">Mecanizada </v>
          </cell>
          <cell r="AU179" t="str">
            <v>CG02-163</v>
          </cell>
          <cell r="AV179">
            <v>7</v>
          </cell>
          <cell r="AW179">
            <v>45620</v>
          </cell>
          <cell r="AX179">
            <v>45635</v>
          </cell>
          <cell r="AY179">
            <v>45637</v>
          </cell>
          <cell r="AZ179">
            <v>15.05</v>
          </cell>
          <cell r="BD179" t="str">
            <v>CG02-163</v>
          </cell>
          <cell r="BE179">
            <v>16</v>
          </cell>
          <cell r="BF179">
            <v>869.92</v>
          </cell>
          <cell r="BG179">
            <v>14.498666666666667</v>
          </cell>
          <cell r="BJ179"/>
          <cell r="BL179" t="str">
            <v>Entre 41 y 80</v>
          </cell>
          <cell r="BM179" t="str">
            <v>Soca</v>
          </cell>
          <cell r="BN179" t="str">
            <v>Primer tercio</v>
          </cell>
          <cell r="BO179">
            <v>45611</v>
          </cell>
          <cell r="BP179">
            <v>2</v>
          </cell>
          <cell r="BQ179">
            <v>2</v>
          </cell>
        </row>
        <row r="180">
          <cell r="A180" t="str">
            <v>1515.06</v>
          </cell>
          <cell r="B180" t="str">
            <v>2024-2025</v>
          </cell>
          <cell r="C180" t="str">
            <v>Zona 1</v>
          </cell>
          <cell r="D180" t="str">
            <v>Carlos López</v>
          </cell>
          <cell r="E180">
            <v>15</v>
          </cell>
          <cell r="F180" t="str">
            <v>REFUGIO VIEJO</v>
          </cell>
          <cell r="G180">
            <v>15.06</v>
          </cell>
          <cell r="H180">
            <v>112.67</v>
          </cell>
          <cell r="I180">
            <v>15259.907427999999</v>
          </cell>
          <cell r="J180">
            <v>1596.9951421999999</v>
          </cell>
          <cell r="K180">
            <v>135.43895826750688</v>
          </cell>
          <cell r="L180">
            <v>14.17409374456377</v>
          </cell>
          <cell r="M180">
            <v>104.65300328557143</v>
          </cell>
          <cell r="N180" t="str">
            <v>1</v>
          </cell>
          <cell r="O180" t="str">
            <v>105</v>
          </cell>
          <cell r="P180" t="str">
            <v>CG02-163</v>
          </cell>
          <cell r="Q180">
            <v>45297</v>
          </cell>
          <cell r="R180" t="e">
            <v>#REF!</v>
          </cell>
          <cell r="S180">
            <v>115.28245</v>
          </cell>
          <cell r="T180" t="str">
            <v>Franco arcilloso</v>
          </cell>
          <cell r="AC180" t="str">
            <v>Sí</v>
          </cell>
          <cell r="AD180" t="str">
            <v>Ingenio</v>
          </cell>
          <cell r="AE180" t="str">
            <v>Sí</v>
          </cell>
          <cell r="AF180">
            <v>30</v>
          </cell>
          <cell r="AG180" t="str">
            <v>Sí</v>
          </cell>
          <cell r="AH180" t="str">
            <v>Arrendada</v>
          </cell>
          <cell r="AI180">
            <v>13102.832280000001</v>
          </cell>
          <cell r="AJ180">
            <v>2314</v>
          </cell>
          <cell r="AK180">
            <v>10788.832280000001</v>
          </cell>
          <cell r="AL180">
            <v>1759199.5150730384</v>
          </cell>
          <cell r="AO180">
            <v>5</v>
          </cell>
          <cell r="AP180" t="str">
            <v>Soca</v>
          </cell>
          <cell r="AQ180"/>
          <cell r="AS180" t="str">
            <v>2025-2026</v>
          </cell>
          <cell r="AT180" t="str">
            <v xml:space="preserve">Mecanizada </v>
          </cell>
          <cell r="AU180" t="str">
            <v>CG02-163</v>
          </cell>
          <cell r="AV180">
            <v>6</v>
          </cell>
          <cell r="AW180">
            <v>46017</v>
          </cell>
          <cell r="AX180">
            <v>46038</v>
          </cell>
          <cell r="AY180">
            <v>45994</v>
          </cell>
          <cell r="AZ180">
            <v>15.06</v>
          </cell>
          <cell r="BD180" t="str">
            <v>CG02-163</v>
          </cell>
          <cell r="BE180">
            <v>4</v>
          </cell>
          <cell r="BF180">
            <v>99.149600000000007</v>
          </cell>
          <cell r="BG180">
            <v>1.6524933333333334</v>
          </cell>
          <cell r="BJ180"/>
          <cell r="BL180" t="str">
            <v>Entre 81 y 120</v>
          </cell>
          <cell r="BM180" t="str">
            <v>Renovación</v>
          </cell>
          <cell r="BN180" t="str">
            <v>Primer tercio</v>
          </cell>
          <cell r="BO180">
            <v>45611</v>
          </cell>
          <cell r="BP180">
            <v>3</v>
          </cell>
          <cell r="BQ180">
            <v>5</v>
          </cell>
        </row>
        <row r="181">
          <cell r="A181" t="str">
            <v>1616.01</v>
          </cell>
          <cell r="B181" t="str">
            <v>2024-2025</v>
          </cell>
          <cell r="C181" t="str">
            <v>Zona 3</v>
          </cell>
          <cell r="D181" t="str">
            <v>Leonardo Juárez</v>
          </cell>
          <cell r="E181">
            <v>16</v>
          </cell>
          <cell r="F181" t="str">
            <v>CRISTOBAL II</v>
          </cell>
          <cell r="G181">
            <v>16.010000000000002</v>
          </cell>
          <cell r="H181">
            <v>6.61</v>
          </cell>
          <cell r="I181">
            <v>864.13281600000005</v>
          </cell>
          <cell r="J181">
            <v>104.4927122</v>
          </cell>
          <cell r="K181">
            <v>130.73113706505296</v>
          </cell>
          <cell r="L181">
            <v>15.808277186081694</v>
          </cell>
          <cell r="M181">
            <v>120.92205071401894</v>
          </cell>
          <cell r="N181" t="str">
            <v>1</v>
          </cell>
          <cell r="O181" t="str">
            <v>105</v>
          </cell>
          <cell r="P181" t="str">
            <v>CG10-0974</v>
          </cell>
          <cell r="Q181">
            <v>45303</v>
          </cell>
          <cell r="R181" t="e">
            <v>#REF!</v>
          </cell>
          <cell r="S181">
            <v>124.14364999999999</v>
          </cell>
          <cell r="T181" t="str">
            <v xml:space="preserve">Franco arenoso + piedra </v>
          </cell>
          <cell r="AC181" t="str">
            <v>Sí</v>
          </cell>
          <cell r="AD181" t="str">
            <v>Ingenio</v>
          </cell>
          <cell r="AE181" t="str">
            <v>Sí</v>
          </cell>
          <cell r="AF181">
            <v>12.5</v>
          </cell>
          <cell r="AG181" t="str">
            <v>Sí</v>
          </cell>
          <cell r="AH181" t="str">
            <v>Arrendada</v>
          </cell>
          <cell r="AI181">
            <v>915.94188000000008</v>
          </cell>
          <cell r="AJ181">
            <v>0</v>
          </cell>
          <cell r="AK181">
            <v>915.94188000000008</v>
          </cell>
          <cell r="AL181">
            <v>107276.6018630184</v>
          </cell>
          <cell r="AO181">
            <v>1</v>
          </cell>
          <cell r="AP181" t="str">
            <v>Renovación</v>
          </cell>
          <cell r="AQ181" t="str">
            <v>CG10-0974</v>
          </cell>
          <cell r="AS181" t="str">
            <v>2023-2024</v>
          </cell>
          <cell r="AT181" t="str">
            <v>Manual</v>
          </cell>
          <cell r="AU181" t="str">
            <v>CG02-163</v>
          </cell>
          <cell r="AV181">
            <v>1</v>
          </cell>
          <cell r="AW181">
            <v>45289</v>
          </cell>
          <cell r="AX181">
            <v>45287</v>
          </cell>
          <cell r="AY181">
            <v>45297</v>
          </cell>
          <cell r="AZ181" t="str">
            <v>16.01</v>
          </cell>
          <cell r="BD181" t="str">
            <v>CG10-0974</v>
          </cell>
          <cell r="BE181">
            <v>4</v>
          </cell>
          <cell r="BF181">
            <v>5.8168000000000006</v>
          </cell>
          <cell r="BG181">
            <v>9.6946666666666681E-2</v>
          </cell>
          <cell r="BJ181"/>
          <cell r="BL181" t="str">
            <v xml:space="preserve">&lt; 40 </v>
          </cell>
          <cell r="BM181" t="str">
            <v>Soca</v>
          </cell>
          <cell r="BN181" t="str">
            <v>Segundo tercio</v>
          </cell>
          <cell r="BO181">
            <v>45645</v>
          </cell>
          <cell r="BP181">
            <v>7</v>
          </cell>
          <cell r="BQ181">
            <v>6</v>
          </cell>
        </row>
        <row r="182">
          <cell r="A182" t="str">
            <v>1616.02</v>
          </cell>
          <cell r="B182" t="str">
            <v>2024-2025</v>
          </cell>
          <cell r="C182" t="str">
            <v>Zona 3</v>
          </cell>
          <cell r="D182" t="str">
            <v>Leonardo Juárez</v>
          </cell>
          <cell r="E182">
            <v>16</v>
          </cell>
          <cell r="F182" t="str">
            <v>CRISTOBAL II</v>
          </cell>
          <cell r="G182">
            <v>16.02</v>
          </cell>
          <cell r="H182">
            <v>109.60000000000001</v>
          </cell>
          <cell r="I182">
            <v>9252.646632</v>
          </cell>
          <cell r="J182">
            <v>1291.736856</v>
          </cell>
          <cell r="K182">
            <v>84.421958321167878</v>
          </cell>
          <cell r="L182">
            <v>11.7859202189781</v>
          </cell>
          <cell r="M182">
            <v>139.60728290785113</v>
          </cell>
          <cell r="N182" t="str">
            <v>4</v>
          </cell>
          <cell r="O182" t="str">
            <v>127</v>
          </cell>
          <cell r="P182" t="str">
            <v>CGMEX10-26315</v>
          </cell>
          <cell r="Q182">
            <v>45418</v>
          </cell>
          <cell r="R182" t="e">
            <v>#REF!</v>
          </cell>
          <cell r="S182">
            <v>139.8853</v>
          </cell>
          <cell r="T182" t="str">
            <v xml:space="preserve">Franco arenoso + piedra </v>
          </cell>
          <cell r="AC182" t="str">
            <v>Sí</v>
          </cell>
          <cell r="AD182" t="str">
            <v>Ingenio</v>
          </cell>
          <cell r="AE182" t="str">
            <v>Sí</v>
          </cell>
          <cell r="AF182">
            <v>12.5</v>
          </cell>
          <cell r="AG182" t="str">
            <v>Sí</v>
          </cell>
          <cell r="AH182" t="str">
            <v>Arrendada</v>
          </cell>
          <cell r="AI182">
            <v>11376</v>
          </cell>
          <cell r="AJ182">
            <v>0</v>
          </cell>
          <cell r="AK182">
            <v>11376</v>
          </cell>
          <cell r="AL182">
            <v>1294309.2499113097</v>
          </cell>
          <cell r="AO182">
            <v>7</v>
          </cell>
          <cell r="AP182" t="str">
            <v>Soca</v>
          </cell>
          <cell r="AQ182"/>
          <cell r="AS182" t="str">
            <v>2026-2027</v>
          </cell>
          <cell r="AT182" t="str">
            <v>Manual</v>
          </cell>
          <cell r="AU182" t="str">
            <v>CGMEX10-26315</v>
          </cell>
          <cell r="AV182">
            <v>4</v>
          </cell>
          <cell r="AW182">
            <v>46483</v>
          </cell>
          <cell r="AX182">
            <v>46504</v>
          </cell>
          <cell r="AY182">
            <v>46498</v>
          </cell>
          <cell r="AZ182">
            <v>16.02</v>
          </cell>
          <cell r="BD182" t="str">
            <v>CGMEX10-26315</v>
          </cell>
          <cell r="BE182">
            <v>4</v>
          </cell>
          <cell r="BF182">
            <v>96.448000000000008</v>
          </cell>
          <cell r="BG182">
            <v>1.6074666666666668</v>
          </cell>
          <cell r="BJ182"/>
          <cell r="BL182" t="str">
            <v>Entre 81 y 120</v>
          </cell>
          <cell r="BM182" t="str">
            <v>Soca</v>
          </cell>
          <cell r="BN182" t="str">
            <v>Tercer tercio</v>
          </cell>
          <cell r="BO182">
            <v>45771</v>
          </cell>
          <cell r="BP182">
            <v>25</v>
          </cell>
          <cell r="BQ182">
            <v>7</v>
          </cell>
        </row>
        <row r="183">
          <cell r="A183" t="str">
            <v>1616.03</v>
          </cell>
          <cell r="B183" t="str">
            <v>2024-2025</v>
          </cell>
          <cell r="C183" t="str">
            <v>Zona 3</v>
          </cell>
          <cell r="D183" t="str">
            <v>Leonardo Juárez</v>
          </cell>
          <cell r="E183">
            <v>16</v>
          </cell>
          <cell r="F183" t="str">
            <v>CRISTOBAL II</v>
          </cell>
          <cell r="G183">
            <v>16.03</v>
          </cell>
          <cell r="H183">
            <v>11.09</v>
          </cell>
          <cell r="I183">
            <v>1390.72444</v>
          </cell>
          <cell r="J183">
            <v>161.64332379999999</v>
          </cell>
          <cell r="K183">
            <v>125.40346618575293</v>
          </cell>
          <cell r="L183">
            <v>14.575592768259693</v>
          </cell>
          <cell r="M183">
            <v>116.2295844890739</v>
          </cell>
          <cell r="N183" t="str">
            <v>5</v>
          </cell>
          <cell r="O183" t="str">
            <v>105</v>
          </cell>
          <cell r="P183" t="str">
            <v>CG02-163</v>
          </cell>
          <cell r="Q183">
            <v>45273</v>
          </cell>
          <cell r="R183" t="e">
            <v>#REF!</v>
          </cell>
          <cell r="S183">
            <v>118.2021</v>
          </cell>
          <cell r="T183" t="str">
            <v xml:space="preserve">Franco arenoso + piedra </v>
          </cell>
          <cell r="AC183" t="str">
            <v>Sí</v>
          </cell>
          <cell r="AD183" t="str">
            <v>Ingenio</v>
          </cell>
          <cell r="AE183" t="str">
            <v>Sí</v>
          </cell>
          <cell r="AF183">
            <v>12.5</v>
          </cell>
          <cell r="AG183" t="str">
            <v>Sí</v>
          </cell>
          <cell r="AH183" t="str">
            <v>Arrendada</v>
          </cell>
          <cell r="AI183">
            <v>1350.1221720000001</v>
          </cell>
          <cell r="AJ183">
            <v>0</v>
          </cell>
          <cell r="AK183">
            <v>1350.1221720000001</v>
          </cell>
          <cell r="AL183">
            <v>164386.54932932399</v>
          </cell>
          <cell r="AO183">
            <v>2</v>
          </cell>
          <cell r="AP183" t="str">
            <v>Soca</v>
          </cell>
          <cell r="AQ183"/>
          <cell r="AS183" t="str">
            <v>2025-2026</v>
          </cell>
          <cell r="AT183" t="str">
            <v xml:space="preserve">Mecanizada </v>
          </cell>
          <cell r="AU183" t="str">
            <v>CG04-10295</v>
          </cell>
          <cell r="AV183">
            <v>5</v>
          </cell>
          <cell r="AW183">
            <v>45993</v>
          </cell>
          <cell r="AX183">
            <v>46014</v>
          </cell>
          <cell r="AY183">
            <v>46015</v>
          </cell>
          <cell r="AZ183">
            <v>16.03</v>
          </cell>
          <cell r="BD183" t="str">
            <v>CG02-163</v>
          </cell>
          <cell r="BE183">
            <v>4</v>
          </cell>
          <cell r="BF183">
            <v>9.7591999999999999</v>
          </cell>
          <cell r="BG183">
            <v>0.16265333333333334</v>
          </cell>
          <cell r="BJ183"/>
          <cell r="BL183" t="str">
            <v xml:space="preserve">&lt; 40 </v>
          </cell>
          <cell r="BM183" t="str">
            <v>Renovación</v>
          </cell>
          <cell r="BN183" t="str">
            <v>Primer tercio</v>
          </cell>
          <cell r="BO183">
            <v>45631</v>
          </cell>
          <cell r="BP183">
            <v>5</v>
          </cell>
          <cell r="BQ183">
            <v>2</v>
          </cell>
        </row>
        <row r="184">
          <cell r="A184" t="str">
            <v>1616.04</v>
          </cell>
          <cell r="B184" t="str">
            <v>2024-2025</v>
          </cell>
          <cell r="C184" t="str">
            <v>Zona 3</v>
          </cell>
          <cell r="D184" t="str">
            <v>Leonardo Juárez</v>
          </cell>
          <cell r="E184">
            <v>16</v>
          </cell>
          <cell r="F184" t="str">
            <v>CRISTOBAL II</v>
          </cell>
          <cell r="G184">
            <v>16.04</v>
          </cell>
          <cell r="H184">
            <v>21.34</v>
          </cell>
          <cell r="I184">
            <v>2507.8579920000002</v>
          </cell>
          <cell r="J184">
            <v>287.29742979999997</v>
          </cell>
          <cell r="K184">
            <v>117.51911865042176</v>
          </cell>
          <cell r="L184">
            <v>13.462859878163073</v>
          </cell>
          <cell r="M184">
            <v>114.55889078108532</v>
          </cell>
          <cell r="N184" t="str">
            <v>5</v>
          </cell>
          <cell r="O184" t="str">
            <v>105</v>
          </cell>
          <cell r="P184" t="str">
            <v>CG02-163</v>
          </cell>
          <cell r="Q184">
            <v>45276</v>
          </cell>
          <cell r="R184" t="e">
            <v>#REF!</v>
          </cell>
          <cell r="S184">
            <v>115.16155000000001</v>
          </cell>
          <cell r="T184" t="str">
            <v>Arcilla pesada</v>
          </cell>
          <cell r="AC184" t="str">
            <v>Sí</v>
          </cell>
          <cell r="AD184" t="str">
            <v>Ingenio</v>
          </cell>
          <cell r="AE184" t="str">
            <v>Sí</v>
          </cell>
          <cell r="AF184">
            <v>12.5</v>
          </cell>
          <cell r="AG184" t="str">
            <v>Sí</v>
          </cell>
          <cell r="AH184" t="str">
            <v>Arrendada</v>
          </cell>
          <cell r="AI184">
            <v>2263.3101240000001</v>
          </cell>
          <cell r="AJ184">
            <v>0</v>
          </cell>
          <cell r="AK184">
            <v>2263.3101240000001</v>
          </cell>
          <cell r="AL184">
            <v>288808.81353860762</v>
          </cell>
          <cell r="AO184">
            <v>3</v>
          </cell>
          <cell r="AP184" t="str">
            <v>Soca</v>
          </cell>
          <cell r="AQ184"/>
          <cell r="AS184" t="str">
            <v>2025-2026</v>
          </cell>
          <cell r="AT184" t="str">
            <v xml:space="preserve">Mecanizada </v>
          </cell>
          <cell r="AU184" t="str">
            <v>CG02-163</v>
          </cell>
          <cell r="AV184">
            <v>5</v>
          </cell>
          <cell r="AW184">
            <v>46003</v>
          </cell>
          <cell r="AX184">
            <v>46024</v>
          </cell>
          <cell r="AY184">
            <v>46022</v>
          </cell>
          <cell r="AZ184">
            <v>16.04</v>
          </cell>
          <cell r="BD184" t="str">
            <v>CG02-163</v>
          </cell>
          <cell r="BE184">
            <v>4</v>
          </cell>
          <cell r="BF184">
            <v>18.779199999999999</v>
          </cell>
          <cell r="BG184">
            <v>0.31298666666666664</v>
          </cell>
          <cell r="BJ184"/>
          <cell r="BL184" t="str">
            <v xml:space="preserve">&lt; 40 </v>
          </cell>
          <cell r="BM184" t="str">
            <v>Renovación</v>
          </cell>
          <cell r="BN184" t="str">
            <v>Primer tercio</v>
          </cell>
          <cell r="BO184">
            <v>45638</v>
          </cell>
          <cell r="BP184">
            <v>6</v>
          </cell>
          <cell r="BQ184">
            <v>4</v>
          </cell>
        </row>
        <row r="185">
          <cell r="A185" t="str">
            <v>1616.05</v>
          </cell>
          <cell r="B185" t="str">
            <v>2024-2025</v>
          </cell>
          <cell r="C185" t="str">
            <v>Zona 3</v>
          </cell>
          <cell r="D185" t="str">
            <v>Leonardo Juárez</v>
          </cell>
          <cell r="E185">
            <v>16</v>
          </cell>
          <cell r="F185" t="str">
            <v>CRISTOBAL II</v>
          </cell>
          <cell r="G185">
            <v>16.05</v>
          </cell>
          <cell r="H185">
            <v>28.419999999999998</v>
          </cell>
          <cell r="I185">
            <v>3593.7620520000005</v>
          </cell>
          <cell r="J185">
            <v>409.25989320000002</v>
          </cell>
          <cell r="K185">
            <v>126.45186671358201</v>
          </cell>
          <cell r="L185">
            <v>14.400418479943703</v>
          </cell>
          <cell r="M185">
            <v>113.88063184991303</v>
          </cell>
          <cell r="N185" t="str">
            <v>5</v>
          </cell>
          <cell r="O185" t="str">
            <v>105</v>
          </cell>
          <cell r="P185" t="str">
            <v>CG02-163</v>
          </cell>
          <cell r="Q185">
            <v>45275</v>
          </cell>
          <cell r="R185" t="e">
            <v>#REF!</v>
          </cell>
          <cell r="S185">
            <v>111.85115</v>
          </cell>
          <cell r="T185" t="str">
            <v xml:space="preserve">Franco arenoso + piedra </v>
          </cell>
          <cell r="AC185" t="str">
            <v>Sí</v>
          </cell>
          <cell r="AD185" t="str">
            <v>Ingenio</v>
          </cell>
          <cell r="AE185" t="str">
            <v>Sí</v>
          </cell>
          <cell r="AF185">
            <v>12.5</v>
          </cell>
          <cell r="AG185" t="str">
            <v>Sí</v>
          </cell>
          <cell r="AH185" t="str">
            <v>Arrendada</v>
          </cell>
          <cell r="AI185">
            <v>3458.310176</v>
          </cell>
          <cell r="AJ185">
            <v>0</v>
          </cell>
          <cell r="AK185">
            <v>3458.310176</v>
          </cell>
          <cell r="AL185">
            <v>401966.41834255989</v>
          </cell>
          <cell r="AO185">
            <v>4</v>
          </cell>
          <cell r="AP185" t="str">
            <v>Soca</v>
          </cell>
          <cell r="AQ185"/>
          <cell r="AS185" t="str">
            <v>2025-2026</v>
          </cell>
          <cell r="AT185" t="str">
            <v xml:space="preserve">Mecanizada </v>
          </cell>
          <cell r="AU185" t="str">
            <v>CG02-163</v>
          </cell>
          <cell r="AV185">
            <v>5</v>
          </cell>
          <cell r="AW185">
            <v>46002</v>
          </cell>
          <cell r="AX185">
            <v>46023</v>
          </cell>
          <cell r="AY185">
            <v>46022</v>
          </cell>
          <cell r="AZ185">
            <v>16.05</v>
          </cell>
          <cell r="BD185" t="str">
            <v>CG02-163</v>
          </cell>
          <cell r="BE185">
            <v>4</v>
          </cell>
          <cell r="BF185">
            <v>25.009599999999999</v>
          </cell>
          <cell r="BG185">
            <v>0.41682666666666662</v>
          </cell>
          <cell r="BJ185"/>
          <cell r="BL185" t="str">
            <v xml:space="preserve">&lt; 40 </v>
          </cell>
          <cell r="BM185" t="str">
            <v>Renovación</v>
          </cell>
          <cell r="BN185" t="str">
            <v>Primer tercio</v>
          </cell>
          <cell r="BO185">
            <v>45645</v>
          </cell>
          <cell r="BP185">
            <v>7</v>
          </cell>
          <cell r="BQ185">
            <v>5</v>
          </cell>
        </row>
        <row r="186">
          <cell r="A186" t="str">
            <v>1616.06</v>
          </cell>
          <cell r="B186" t="str">
            <v>2024-2025</v>
          </cell>
          <cell r="C186" t="str">
            <v>Zona 3</v>
          </cell>
          <cell r="D186" t="str">
            <v>Leonardo Juárez</v>
          </cell>
          <cell r="E186">
            <v>16</v>
          </cell>
          <cell r="F186" t="str">
            <v>CRISTOBAL II</v>
          </cell>
          <cell r="G186">
            <v>16.059999999999999</v>
          </cell>
          <cell r="H186">
            <v>64.2</v>
          </cell>
          <cell r="I186">
            <v>8638.6467279999997</v>
          </cell>
          <cell r="J186">
            <v>871.28058580000004</v>
          </cell>
          <cell r="K186">
            <v>134.55836024922118</v>
          </cell>
          <cell r="L186">
            <v>13.57134868847352</v>
          </cell>
          <cell r="M186">
            <v>100.85845772300924</v>
          </cell>
          <cell r="N186" t="str">
            <v>1</v>
          </cell>
          <cell r="O186" t="str">
            <v>105</v>
          </cell>
          <cell r="P186" t="str">
            <v>CG04-10295</v>
          </cell>
          <cell r="Q186">
            <v>45304</v>
          </cell>
          <cell r="R186" t="e">
            <v>#REF!</v>
          </cell>
          <cell r="S186">
            <v>127.19725</v>
          </cell>
          <cell r="T186" t="str">
            <v>Arcilla pesada</v>
          </cell>
          <cell r="AC186" t="str">
            <v>Sí</v>
          </cell>
          <cell r="AD186" t="str">
            <v>Ingenio</v>
          </cell>
          <cell r="AE186" t="str">
            <v>Sí</v>
          </cell>
          <cell r="AF186">
            <v>12.5</v>
          </cell>
          <cell r="AG186" t="str">
            <v>Sí</v>
          </cell>
          <cell r="AH186" t="str">
            <v>Arrendada</v>
          </cell>
          <cell r="AI186">
            <v>7626.0594920000012</v>
          </cell>
          <cell r="AJ186">
            <v>0</v>
          </cell>
          <cell r="AK186">
            <v>7626.0594920000012</v>
          </cell>
          <cell r="AL186">
            <v>1098812.1075230979</v>
          </cell>
          <cell r="AO186">
            <v>5</v>
          </cell>
          <cell r="AP186" t="str">
            <v>Renovación</v>
          </cell>
          <cell r="AQ186" t="str">
            <v>CG04-10295</v>
          </cell>
          <cell r="AS186" t="str">
            <v>2023-2024</v>
          </cell>
          <cell r="AT186" t="str">
            <v>Manual</v>
          </cell>
          <cell r="AU186" t="str">
            <v>CG02-163</v>
          </cell>
          <cell r="AV186">
            <v>1</v>
          </cell>
          <cell r="AW186">
            <v>45289</v>
          </cell>
          <cell r="AX186">
            <v>45287</v>
          </cell>
          <cell r="AY186">
            <v>45297</v>
          </cell>
          <cell r="AZ186" t="str">
            <v>16.06</v>
          </cell>
          <cell r="BD186" t="str">
            <v>CG04-10295</v>
          </cell>
          <cell r="BE186">
            <v>4</v>
          </cell>
          <cell r="BF186">
            <v>56.496000000000002</v>
          </cell>
          <cell r="BG186">
            <v>0.94159999999999999</v>
          </cell>
          <cell r="BJ186"/>
          <cell r="BL186" t="str">
            <v>Entre 41 y 80</v>
          </cell>
          <cell r="BM186" t="str">
            <v>Soca</v>
          </cell>
          <cell r="BN186" t="str">
            <v>Segundo tercio</v>
          </cell>
          <cell r="BO186">
            <v>45645</v>
          </cell>
          <cell r="BP186">
            <v>6</v>
          </cell>
          <cell r="BQ186">
            <v>1</v>
          </cell>
        </row>
        <row r="187">
          <cell r="A187" t="str">
            <v>1616.07</v>
          </cell>
          <cell r="B187" t="str">
            <v>2024-2025</v>
          </cell>
          <cell r="C187" t="str">
            <v>Zona 3</v>
          </cell>
          <cell r="D187" t="str">
            <v>Leonardo Juárez</v>
          </cell>
          <cell r="E187">
            <v>16</v>
          </cell>
          <cell r="F187" t="str">
            <v>CRISTOBAL II</v>
          </cell>
          <cell r="G187">
            <v>16.07</v>
          </cell>
          <cell r="H187">
            <v>87.5</v>
          </cell>
          <cell r="I187">
            <v>10394.882476000001</v>
          </cell>
          <cell r="J187">
            <v>1080.0895909999999</v>
          </cell>
          <cell r="K187">
            <v>118.79865686857144</v>
          </cell>
          <cell r="L187">
            <v>12.343881039999999</v>
          </cell>
          <cell r="M187">
            <v>103.90589730030536</v>
          </cell>
          <cell r="N187" t="str">
            <v>1</v>
          </cell>
          <cell r="O187" t="str">
            <v>105</v>
          </cell>
          <cell r="P187" t="str">
            <v>CG02-163</v>
          </cell>
          <cell r="Q187">
            <v>45289</v>
          </cell>
          <cell r="R187" t="e">
            <v>#REF!</v>
          </cell>
          <cell r="S187">
            <v>122.00035</v>
          </cell>
          <cell r="T187" t="str">
            <v>Arcilla pesada</v>
          </cell>
          <cell r="AC187" t="str">
            <v>Sí</v>
          </cell>
          <cell r="AD187" t="str">
            <v>Ingenio</v>
          </cell>
          <cell r="AE187" t="str">
            <v>Sí</v>
          </cell>
          <cell r="AF187">
            <v>12.5</v>
          </cell>
          <cell r="AG187" t="str">
            <v>Sí</v>
          </cell>
          <cell r="AH187" t="str">
            <v>Arrendada</v>
          </cell>
          <cell r="AI187">
            <v>9450.5859200000014</v>
          </cell>
          <cell r="AJ187">
            <v>0</v>
          </cell>
          <cell r="AK187">
            <v>9450.5859200000014</v>
          </cell>
          <cell r="AL187">
            <v>1268179.3002808667</v>
          </cell>
          <cell r="AO187">
            <v>6</v>
          </cell>
          <cell r="AP187" t="str">
            <v>Renovación</v>
          </cell>
          <cell r="AQ187" t="str">
            <v>CG02-163</v>
          </cell>
          <cell r="AS187" t="str">
            <v>2023-2024</v>
          </cell>
          <cell r="AT187" t="str">
            <v>Manual</v>
          </cell>
          <cell r="AU187" t="str">
            <v>CG02-163</v>
          </cell>
          <cell r="AV187">
            <v>1</v>
          </cell>
          <cell r="AW187">
            <v>45296</v>
          </cell>
          <cell r="AX187">
            <v>45294</v>
          </cell>
          <cell r="AY187">
            <v>45298</v>
          </cell>
          <cell r="AZ187" t="str">
            <v>16.07</v>
          </cell>
          <cell r="BD187" t="str">
            <v>CG02-163</v>
          </cell>
          <cell r="BE187">
            <v>4</v>
          </cell>
          <cell r="BF187">
            <v>77</v>
          </cell>
          <cell r="BG187">
            <v>1.2833333333333334</v>
          </cell>
          <cell r="BJ187"/>
          <cell r="BL187" t="str">
            <v>Entre 81 y 120</v>
          </cell>
          <cell r="BM187" t="str">
            <v>Soca</v>
          </cell>
          <cell r="BN187" t="str">
            <v>Primer tercio</v>
          </cell>
          <cell r="BO187">
            <v>45638</v>
          </cell>
          <cell r="BP187">
            <v>6</v>
          </cell>
          <cell r="BQ187">
            <v>3</v>
          </cell>
        </row>
        <row r="188">
          <cell r="A188" t="str">
            <v>1717.01</v>
          </cell>
          <cell r="B188" t="str">
            <v>2024-2025</v>
          </cell>
          <cell r="C188" t="str">
            <v>Zona 2</v>
          </cell>
          <cell r="D188" t="str">
            <v>Eder Soto</v>
          </cell>
          <cell r="E188">
            <v>17</v>
          </cell>
          <cell r="F188" t="str">
            <v>MONTE ALEGRE</v>
          </cell>
          <cell r="G188">
            <v>17.010000000000002</v>
          </cell>
          <cell r="H188">
            <v>91.64</v>
          </cell>
          <cell r="I188">
            <v>9042.3991239999996</v>
          </cell>
          <cell r="J188">
            <v>1047.7343824</v>
          </cell>
          <cell r="K188">
            <v>98.673058969882149</v>
          </cell>
          <cell r="L188">
            <v>11.433155635093845</v>
          </cell>
          <cell r="M188">
            <v>115.86907058981087</v>
          </cell>
          <cell r="N188" t="str">
            <v>1</v>
          </cell>
          <cell r="O188" t="str">
            <v>78</v>
          </cell>
          <cell r="P188" t="str">
            <v>CG04-10295</v>
          </cell>
          <cell r="Q188">
            <v>45286</v>
          </cell>
          <cell r="R188" t="e">
            <v>#REF!</v>
          </cell>
          <cell r="S188">
            <v>109.4918</v>
          </cell>
          <cell r="T188" t="str">
            <v>Franco Arenoso</v>
          </cell>
          <cell r="AC188" t="str">
            <v>Sí</v>
          </cell>
          <cell r="AD188" t="str">
            <v>Ingenio</v>
          </cell>
          <cell r="AE188" t="str">
            <v>Sí</v>
          </cell>
          <cell r="AF188">
            <v>40</v>
          </cell>
          <cell r="AG188" t="str">
            <v>Sí</v>
          </cell>
          <cell r="AH188" t="str">
            <v>Propia</v>
          </cell>
          <cell r="AI188">
            <v>10620.013836</v>
          </cell>
          <cell r="AJ188">
            <v>183</v>
          </cell>
          <cell r="AK188">
            <v>10437.013836</v>
          </cell>
          <cell r="AL188">
            <v>990068.55640518316</v>
          </cell>
          <cell r="AO188">
            <v>8</v>
          </cell>
          <cell r="AP188" t="str">
            <v>Renovación</v>
          </cell>
          <cell r="AQ188" t="str">
            <v>CG04-10295</v>
          </cell>
          <cell r="AS188" t="str">
            <v>2023-2024</v>
          </cell>
          <cell r="AT188" t="str">
            <v>Manual</v>
          </cell>
          <cell r="AU188" t="str">
            <v>CG04-10295</v>
          </cell>
          <cell r="AV188">
            <v>1</v>
          </cell>
          <cell r="AW188">
            <v>45261</v>
          </cell>
          <cell r="AX188">
            <v>45259</v>
          </cell>
          <cell r="AY188">
            <v>2</v>
          </cell>
          <cell r="AZ188" t="str">
            <v>17.01</v>
          </cell>
          <cell r="BD188" t="str">
            <v>CG04-10295</v>
          </cell>
          <cell r="BE188">
            <v>4</v>
          </cell>
          <cell r="BF188">
            <v>80.643200000000007</v>
          </cell>
          <cell r="BG188">
            <v>1.3440533333333335</v>
          </cell>
          <cell r="BJ188"/>
          <cell r="BL188" t="str">
            <v>Entre 81 y 120</v>
          </cell>
          <cell r="BM188" t="str">
            <v>Soca</v>
          </cell>
          <cell r="BN188" t="str">
            <v>Primer tercio</v>
          </cell>
          <cell r="BO188">
            <v>45638</v>
          </cell>
          <cell r="BP188">
            <v>6</v>
          </cell>
          <cell r="BQ188">
            <v>9</v>
          </cell>
        </row>
        <row r="189">
          <cell r="A189" t="str">
            <v>1717.02</v>
          </cell>
          <cell r="B189" t="str">
            <v>2024-2025</v>
          </cell>
          <cell r="C189" t="str">
            <v>Zona 2</v>
          </cell>
          <cell r="D189" t="str">
            <v>Eder Soto</v>
          </cell>
          <cell r="E189">
            <v>17</v>
          </cell>
          <cell r="F189" t="str">
            <v>MONTE ALEGRE</v>
          </cell>
          <cell r="G189">
            <v>17.02</v>
          </cell>
          <cell r="H189">
            <v>33.849999999999994</v>
          </cell>
          <cell r="I189">
            <v>3117.9797280000003</v>
          </cell>
          <cell r="J189">
            <v>416.34918319999997</v>
          </cell>
          <cell r="K189">
            <v>92.111661093057634</v>
          </cell>
          <cell r="L189">
            <v>12.299828159527328</v>
          </cell>
          <cell r="M189">
            <v>133.53171589318296</v>
          </cell>
          <cell r="N189" t="str">
            <v>1</v>
          </cell>
          <cell r="O189" t="str">
            <v>78</v>
          </cell>
          <cell r="P189" t="str">
            <v>CG04-10295</v>
          </cell>
          <cell r="Q189">
            <v>45318</v>
          </cell>
          <cell r="R189" t="e">
            <v>#REF!</v>
          </cell>
          <cell r="S189">
            <v>111.87779999999999</v>
          </cell>
          <cell r="T189" t="str">
            <v>Franco Arenoso</v>
          </cell>
          <cell r="AC189" t="str">
            <v>Sí</v>
          </cell>
          <cell r="AD189" t="str">
            <v>Ingenio</v>
          </cell>
          <cell r="AE189" t="str">
            <v>Sí</v>
          </cell>
          <cell r="AF189">
            <v>40</v>
          </cell>
          <cell r="AG189" t="str">
            <v>Sí</v>
          </cell>
          <cell r="AH189" t="str">
            <v>Propia</v>
          </cell>
          <cell r="AI189">
            <v>4138.4335160000001</v>
          </cell>
          <cell r="AJ189">
            <v>0</v>
          </cell>
          <cell r="AK189">
            <v>4138.4335160000001</v>
          </cell>
          <cell r="AL189">
            <v>348832.71241323842</v>
          </cell>
          <cell r="AO189">
            <v>1</v>
          </cell>
          <cell r="AP189" t="str">
            <v>Renovación</v>
          </cell>
          <cell r="AQ189" t="str">
            <v>CG04-10295</v>
          </cell>
          <cell r="AS189" t="str">
            <v>2023-2024</v>
          </cell>
          <cell r="AT189" t="str">
            <v>Manual</v>
          </cell>
          <cell r="AU189" t="str">
            <v>CG04-10295</v>
          </cell>
          <cell r="AV189">
            <v>1</v>
          </cell>
          <cell r="AW189">
            <v>45261</v>
          </cell>
          <cell r="AX189">
            <v>45259</v>
          </cell>
          <cell r="AY189">
            <v>2</v>
          </cell>
          <cell r="AZ189" t="str">
            <v>17.02</v>
          </cell>
          <cell r="BD189" t="str">
            <v>CG04-10295</v>
          </cell>
          <cell r="BE189">
            <v>4</v>
          </cell>
          <cell r="BF189">
            <v>29.787999999999997</v>
          </cell>
          <cell r="BG189">
            <v>0.49646666666666661</v>
          </cell>
          <cell r="BJ189"/>
          <cell r="BL189" t="str">
            <v xml:space="preserve">&lt; 40 </v>
          </cell>
          <cell r="BM189" t="str">
            <v>Soca</v>
          </cell>
          <cell r="BN189" t="str">
            <v>Segundo tercio</v>
          </cell>
          <cell r="BO189">
            <v>45617</v>
          </cell>
          <cell r="BP189">
            <v>3</v>
          </cell>
          <cell r="BQ189">
            <v>2</v>
          </cell>
        </row>
        <row r="190">
          <cell r="A190" t="str">
            <v>1717.03</v>
          </cell>
          <cell r="B190" t="str">
            <v>2024-2025</v>
          </cell>
          <cell r="C190" t="str">
            <v>Zona 2</v>
          </cell>
          <cell r="D190" t="str">
            <v>Eder Soto</v>
          </cell>
          <cell r="E190">
            <v>17</v>
          </cell>
          <cell r="F190" t="str">
            <v>MONTE ALEGRE</v>
          </cell>
          <cell r="G190">
            <v>17.03</v>
          </cell>
          <cell r="H190">
            <v>81.86</v>
          </cell>
          <cell r="I190">
            <v>10673.573752</v>
          </cell>
          <cell r="J190">
            <v>864.4837131999999</v>
          </cell>
          <cell r="K190">
            <v>130.38814747129246</v>
          </cell>
          <cell r="L190">
            <v>10.56051445394576</v>
          </cell>
          <cell r="M190">
            <v>80.992902029464503</v>
          </cell>
          <cell r="N190" t="str">
            <v>2</v>
          </cell>
          <cell r="O190" t="str">
            <v>78</v>
          </cell>
          <cell r="P190" t="str">
            <v>CG04-10295</v>
          </cell>
          <cell r="Q190">
            <v>45269</v>
          </cell>
          <cell r="R190" t="e">
            <v>#REF!</v>
          </cell>
          <cell r="S190">
            <v>113.69005</v>
          </cell>
          <cell r="T190" t="str">
            <v>Franco Arenoso</v>
          </cell>
          <cell r="AC190" t="str">
            <v>Sí</v>
          </cell>
          <cell r="AD190" t="str">
            <v>Ingenio</v>
          </cell>
          <cell r="AE190" t="str">
            <v>Sí</v>
          </cell>
          <cell r="AF190">
            <v>40</v>
          </cell>
          <cell r="AG190" t="str">
            <v>Sí</v>
          </cell>
          <cell r="AH190" t="str">
            <v>Propia</v>
          </cell>
          <cell r="AI190">
            <v>8563.9124600000014</v>
          </cell>
          <cell r="AJ190">
            <v>0</v>
          </cell>
          <cell r="AK190">
            <v>8563.9124600000014</v>
          </cell>
          <cell r="AL190">
            <v>1213479.1335435677</v>
          </cell>
          <cell r="AM190" t="str">
            <v>Renovación</v>
          </cell>
          <cell r="AO190">
            <v>2</v>
          </cell>
          <cell r="AP190" t="str">
            <v>Soca</v>
          </cell>
          <cell r="AQ190"/>
          <cell r="AS190" t="str">
            <v>2027-2028</v>
          </cell>
          <cell r="AT190" t="str">
            <v xml:space="preserve">Mecanizada </v>
          </cell>
          <cell r="AU190" t="str">
            <v>CG04-10295</v>
          </cell>
          <cell r="AV190">
            <v>2</v>
          </cell>
          <cell r="AW190">
            <v>46708</v>
          </cell>
          <cell r="AX190">
            <v>46729</v>
          </cell>
          <cell r="AY190">
            <v>46729</v>
          </cell>
          <cell r="AZ190">
            <v>17.03</v>
          </cell>
          <cell r="BD190" t="str">
            <v>CG04-10295</v>
          </cell>
          <cell r="BE190">
            <v>4</v>
          </cell>
          <cell r="BF190">
            <v>72.036799999999999</v>
          </cell>
          <cell r="BG190">
            <v>1.2006133333333333</v>
          </cell>
          <cell r="BJ190"/>
          <cell r="BL190" t="str">
            <v>Entre 81 y 120</v>
          </cell>
          <cell r="BM190" t="str">
            <v>Soca</v>
          </cell>
          <cell r="BN190" t="str">
            <v>Primer tercio</v>
          </cell>
          <cell r="BO190">
            <v>45610</v>
          </cell>
          <cell r="BP190">
            <v>1</v>
          </cell>
          <cell r="BQ190">
            <v>1</v>
          </cell>
        </row>
        <row r="191">
          <cell r="A191" t="str">
            <v>1717.04</v>
          </cell>
          <cell r="B191" t="str">
            <v>2024-2025</v>
          </cell>
          <cell r="C191" t="str">
            <v>Zona 2</v>
          </cell>
          <cell r="D191" t="str">
            <v>Eder Soto</v>
          </cell>
          <cell r="E191">
            <v>17</v>
          </cell>
          <cell r="F191" t="str">
            <v>MONTE ALEGRE</v>
          </cell>
          <cell r="G191">
            <v>17.04</v>
          </cell>
          <cell r="H191">
            <v>72.94</v>
          </cell>
          <cell r="I191">
            <v>9100.8137879999995</v>
          </cell>
          <cell r="J191">
            <v>858.93138439999996</v>
          </cell>
          <cell r="K191">
            <v>124.77123372635042</v>
          </cell>
          <cell r="L191">
            <v>11.775862138744174</v>
          </cell>
          <cell r="M191">
            <v>94.379624109280812</v>
          </cell>
          <cell r="N191" t="str">
            <v>5</v>
          </cell>
          <cell r="O191" t="str">
            <v>29</v>
          </cell>
          <cell r="P191" t="str">
            <v>Varias</v>
          </cell>
          <cell r="Q191">
            <v>45254</v>
          </cell>
          <cell r="R191" t="e">
            <v>#REF!</v>
          </cell>
          <cell r="S191">
            <v>108.3416</v>
          </cell>
          <cell r="T191" t="str">
            <v>Franco Arenoso</v>
          </cell>
          <cell r="AC191" t="str">
            <v>Sí</v>
          </cell>
          <cell r="AD191" t="str">
            <v>Ingenio</v>
          </cell>
          <cell r="AE191" t="str">
            <v>Sí</v>
          </cell>
          <cell r="AF191">
            <v>40</v>
          </cell>
          <cell r="AG191" t="str">
            <v>Sí</v>
          </cell>
          <cell r="AH191" t="str">
            <v>Propia</v>
          </cell>
          <cell r="AI191">
            <v>8941.6188280000006</v>
          </cell>
          <cell r="AJ191">
            <v>0</v>
          </cell>
          <cell r="AK191">
            <v>8941.6188280000006</v>
          </cell>
          <cell r="AL191">
            <v>985996.72709398076</v>
          </cell>
          <cell r="AO191">
            <v>6</v>
          </cell>
          <cell r="AP191" t="str">
            <v>Soca</v>
          </cell>
          <cell r="AQ191"/>
          <cell r="AS191" t="str">
            <v>2025-2026</v>
          </cell>
          <cell r="AT191" t="str">
            <v xml:space="preserve">Mecanizada </v>
          </cell>
          <cell r="AU191" t="str">
            <v>CG04-10295</v>
          </cell>
          <cell r="AV191">
            <v>5</v>
          </cell>
          <cell r="AW191">
            <v>45981</v>
          </cell>
          <cell r="AX191">
            <v>46002</v>
          </cell>
          <cell r="AY191">
            <v>46001</v>
          </cell>
          <cell r="AZ191">
            <v>17.04</v>
          </cell>
          <cell r="BC191">
            <v>49</v>
          </cell>
          <cell r="BD191" t="str">
            <v>Varias</v>
          </cell>
          <cell r="BE191">
            <v>4</v>
          </cell>
          <cell r="BF191">
            <v>64.187200000000004</v>
          </cell>
          <cell r="BG191">
            <v>1.0697866666666667</v>
          </cell>
          <cell r="BJ191"/>
          <cell r="BL191" t="str">
            <v>Entre 41 y 80</v>
          </cell>
          <cell r="BM191" t="str">
            <v>Renovación</v>
          </cell>
          <cell r="BN191" t="str">
            <v>Primer tercio</v>
          </cell>
          <cell r="BO191">
            <v>45610</v>
          </cell>
          <cell r="BP191">
            <v>1</v>
          </cell>
          <cell r="BQ191">
            <v>2</v>
          </cell>
        </row>
        <row r="192">
          <cell r="A192" t="str">
            <v>1717.05</v>
          </cell>
          <cell r="B192" t="str">
            <v>2024-2025</v>
          </cell>
          <cell r="C192" t="str">
            <v>Zona 2</v>
          </cell>
          <cell r="D192" t="str">
            <v>Eder Soto</v>
          </cell>
          <cell r="E192">
            <v>17</v>
          </cell>
          <cell r="F192" t="str">
            <v>MONTE ALEGRE</v>
          </cell>
          <cell r="G192">
            <v>17.05</v>
          </cell>
          <cell r="H192">
            <v>97.58</v>
          </cell>
          <cell r="I192">
            <v>11014.095192000001</v>
          </cell>
          <cell r="J192">
            <v>1122.4829978</v>
          </cell>
          <cell r="K192">
            <v>112.8724655872105</v>
          </cell>
          <cell r="L192">
            <v>11.503207601967617</v>
          </cell>
          <cell r="M192">
            <v>101.91331909091421</v>
          </cell>
          <cell r="N192" t="str">
            <v>5</v>
          </cell>
          <cell r="O192" t="str">
            <v>29</v>
          </cell>
          <cell r="P192" t="str">
            <v>Varias</v>
          </cell>
          <cell r="Q192">
            <v>45265</v>
          </cell>
          <cell r="R192" t="e">
            <v>#REF!</v>
          </cell>
          <cell r="S192">
            <v>108.72665000000001</v>
          </cell>
          <cell r="T192" t="str">
            <v>Franco Arenoso</v>
          </cell>
          <cell r="AC192" t="str">
            <v>Sí</v>
          </cell>
          <cell r="AD192" t="str">
            <v>Ingenio</v>
          </cell>
          <cell r="AE192" t="str">
            <v>Sí</v>
          </cell>
          <cell r="AF192">
            <v>40</v>
          </cell>
          <cell r="AG192" t="str">
            <v>Sí</v>
          </cell>
          <cell r="AH192" t="str">
            <v>Propia</v>
          </cell>
          <cell r="AI192">
            <v>11336.171092</v>
          </cell>
          <cell r="AJ192">
            <v>0</v>
          </cell>
          <cell r="AK192">
            <v>11336.171092</v>
          </cell>
          <cell r="AL192">
            <v>1197525.6730072668</v>
          </cell>
          <cell r="AO192">
            <v>3</v>
          </cell>
          <cell r="AP192" t="str">
            <v>Soca</v>
          </cell>
          <cell r="AQ192"/>
          <cell r="AS192" t="str">
            <v>2024-2025</v>
          </cell>
          <cell r="AT192" t="str">
            <v xml:space="preserve">Mecanizada </v>
          </cell>
          <cell r="AU192" t="str">
            <v>CG04-10295</v>
          </cell>
          <cell r="AV192">
            <v>5</v>
          </cell>
          <cell r="AW192">
            <v>45625</v>
          </cell>
          <cell r="AX192">
            <v>45640</v>
          </cell>
          <cell r="AY192">
            <v>45630</v>
          </cell>
          <cell r="AZ192">
            <v>17.05</v>
          </cell>
          <cell r="BC192">
            <v>8.1999999999999993</v>
          </cell>
          <cell r="BD192" t="str">
            <v>Varias</v>
          </cell>
          <cell r="BE192">
            <v>16</v>
          </cell>
          <cell r="BF192">
            <v>1561.28</v>
          </cell>
          <cell r="BG192">
            <v>26.021333333333335</v>
          </cell>
          <cell r="BJ192"/>
          <cell r="BL192" t="str">
            <v>Entre 81 y 120</v>
          </cell>
          <cell r="BM192" t="str">
            <v>Soca</v>
          </cell>
          <cell r="BN192" t="str">
            <v>Primer tercio</v>
          </cell>
          <cell r="BO192">
            <v>45610</v>
          </cell>
          <cell r="BP192">
            <v>2</v>
          </cell>
          <cell r="BQ192">
            <v>3</v>
          </cell>
        </row>
        <row r="193">
          <cell r="A193" t="str">
            <v>1717.06</v>
          </cell>
          <cell r="B193" t="str">
            <v>2024-2025</v>
          </cell>
          <cell r="C193" t="str">
            <v>Zona 2</v>
          </cell>
          <cell r="D193" t="str">
            <v>Eder Soto</v>
          </cell>
          <cell r="E193">
            <v>17</v>
          </cell>
          <cell r="F193" t="str">
            <v>MONTE ALEGRE</v>
          </cell>
          <cell r="G193">
            <v>17.059999999999999</v>
          </cell>
          <cell r="H193">
            <v>64.300000000000011</v>
          </cell>
          <cell r="I193">
            <v>7386.8992360000002</v>
          </cell>
          <cell r="J193">
            <v>819.52152380000007</v>
          </cell>
          <cell r="K193">
            <v>114.88179216174181</v>
          </cell>
          <cell r="L193">
            <v>12.745280307931569</v>
          </cell>
          <cell r="M193">
            <v>110.94256163750926</v>
          </cell>
          <cell r="N193" t="str">
            <v>1</v>
          </cell>
          <cell r="O193" t="str">
            <v>133</v>
          </cell>
          <cell r="P193" t="str">
            <v>CG04-10295</v>
          </cell>
          <cell r="Q193">
            <v>45304</v>
          </cell>
          <cell r="R193" t="e">
            <v>#REF!</v>
          </cell>
          <cell r="S193">
            <v>120.6549</v>
          </cell>
          <cell r="T193" t="str">
            <v>Franco Arenoso</v>
          </cell>
          <cell r="AC193" t="str">
            <v>Sí</v>
          </cell>
          <cell r="AD193" t="str">
            <v>Ingenio</v>
          </cell>
          <cell r="AE193" t="str">
            <v>Sí</v>
          </cell>
          <cell r="AF193">
            <v>40</v>
          </cell>
          <cell r="AG193" t="str">
            <v>Sí</v>
          </cell>
          <cell r="AH193" t="str">
            <v>Propia</v>
          </cell>
          <cell r="AI193">
            <v>8179.7668280000007</v>
          </cell>
          <cell r="AJ193">
            <v>0</v>
          </cell>
          <cell r="AK193">
            <v>8179.7668280000007</v>
          </cell>
          <cell r="AL193">
            <v>891265.58862965635</v>
          </cell>
          <cell r="AO193">
            <v>7</v>
          </cell>
          <cell r="AP193" t="str">
            <v>Renovación</v>
          </cell>
          <cell r="AQ193"/>
          <cell r="AS193" t="str">
            <v>2023-2024</v>
          </cell>
          <cell r="AT193" t="str">
            <v>Manual</v>
          </cell>
          <cell r="AU193" t="str">
            <v>CG04-10295</v>
          </cell>
          <cell r="AV193">
            <v>5</v>
          </cell>
          <cell r="AW193"/>
          <cell r="AX193"/>
          <cell r="AY193"/>
          <cell r="AZ193">
            <v>17.059999999999999</v>
          </cell>
          <cell r="BC193">
            <v>5.0999999999999996</v>
          </cell>
          <cell r="BD193" t="str">
            <v>CG04-10295</v>
          </cell>
          <cell r="BE193">
            <v>4</v>
          </cell>
          <cell r="BF193">
            <v>56.58400000000001</v>
          </cell>
          <cell r="BG193">
            <v>0.94306666666666683</v>
          </cell>
          <cell r="BJ193"/>
          <cell r="BL193" t="str">
            <v>Entre 41 y 80</v>
          </cell>
          <cell r="BM193" t="str">
            <v>Soca</v>
          </cell>
          <cell r="BN193" t="str">
            <v>Segundo tercio</v>
          </cell>
          <cell r="BO193">
            <v>45638</v>
          </cell>
          <cell r="BP193">
            <v>6</v>
          </cell>
          <cell r="BQ193">
            <v>9</v>
          </cell>
        </row>
        <row r="194">
          <cell r="A194" t="str">
            <v>1717.07</v>
          </cell>
          <cell r="B194" t="str">
            <v>2024-2025</v>
          </cell>
          <cell r="C194" t="str">
            <v>Zona 2</v>
          </cell>
          <cell r="D194" t="str">
            <v>Eder Soto</v>
          </cell>
          <cell r="E194">
            <v>17</v>
          </cell>
          <cell r="F194" t="str">
            <v>MONTE ALEGRE</v>
          </cell>
          <cell r="G194">
            <v>17.07</v>
          </cell>
          <cell r="H194">
            <v>61.69</v>
          </cell>
          <cell r="I194">
            <v>7027.5326080000004</v>
          </cell>
          <cell r="J194">
            <v>773.0061766</v>
          </cell>
          <cell r="K194">
            <v>113.91688455179123</v>
          </cell>
          <cell r="L194">
            <v>12.530494028205544</v>
          </cell>
          <cell r="M194">
            <v>109.99681107420625</v>
          </cell>
          <cell r="N194" t="str">
            <v>5</v>
          </cell>
          <cell r="O194" t="str">
            <v>109</v>
          </cell>
          <cell r="P194" t="str">
            <v>CG04-10295</v>
          </cell>
          <cell r="Q194">
            <v>45256</v>
          </cell>
          <cell r="R194" t="e">
            <v>#REF!</v>
          </cell>
          <cell r="S194">
            <v>111.95115</v>
          </cell>
          <cell r="T194" t="str">
            <v>Franco Arenoso</v>
          </cell>
          <cell r="AC194" t="str">
            <v>Sí</v>
          </cell>
          <cell r="AD194" t="str">
            <v>Ingenio</v>
          </cell>
          <cell r="AE194" t="str">
            <v>Sí</v>
          </cell>
          <cell r="AF194">
            <v>40</v>
          </cell>
          <cell r="AG194" t="str">
            <v>Sí</v>
          </cell>
          <cell r="AH194" t="str">
            <v>Propia</v>
          </cell>
          <cell r="AI194">
            <v>7821.7449639999995</v>
          </cell>
          <cell r="AJ194">
            <v>500</v>
          </cell>
          <cell r="AK194">
            <v>7321.7449639999995</v>
          </cell>
          <cell r="AL194">
            <v>786740.35712809919</v>
          </cell>
          <cell r="AO194">
            <v>9</v>
          </cell>
          <cell r="AP194" t="str">
            <v>Soca</v>
          </cell>
          <cell r="AQ194"/>
          <cell r="AS194" t="str">
            <v>2024-2025</v>
          </cell>
          <cell r="AT194" t="str">
            <v xml:space="preserve">Mecanizada </v>
          </cell>
          <cell r="AU194" t="str">
            <v>CG04-10295</v>
          </cell>
          <cell r="AV194">
            <v>5</v>
          </cell>
          <cell r="AW194">
            <v>45616</v>
          </cell>
          <cell r="AX194">
            <v>45631</v>
          </cell>
          <cell r="AY194">
            <v>45623</v>
          </cell>
          <cell r="AZ194">
            <v>17.07</v>
          </cell>
          <cell r="BC194">
            <v>5</v>
          </cell>
          <cell r="BD194" t="str">
            <v>CG04-10295</v>
          </cell>
          <cell r="BE194">
            <v>16</v>
          </cell>
          <cell r="BF194">
            <v>987.04</v>
          </cell>
          <cell r="BG194">
            <v>16.450666666666667</v>
          </cell>
          <cell r="BJ194"/>
          <cell r="BL194" t="str">
            <v>Entre 41 y 80</v>
          </cell>
          <cell r="BM194" t="str">
            <v>Soca</v>
          </cell>
          <cell r="BN194" t="str">
            <v>Primer tercio</v>
          </cell>
          <cell r="BO194">
            <v>45610</v>
          </cell>
          <cell r="BP194">
            <v>2</v>
          </cell>
          <cell r="BQ194">
            <v>4</v>
          </cell>
        </row>
        <row r="195">
          <cell r="A195" t="str">
            <v>1717.08</v>
          </cell>
          <cell r="B195" t="str">
            <v>2024-2025</v>
          </cell>
          <cell r="C195" t="str">
            <v>Zona 2</v>
          </cell>
          <cell r="D195" t="str">
            <v>Eder Soto</v>
          </cell>
          <cell r="E195">
            <v>17</v>
          </cell>
          <cell r="F195" t="str">
            <v>MONTE ALEGRE</v>
          </cell>
          <cell r="G195">
            <v>17.079999999999998</v>
          </cell>
          <cell r="H195">
            <v>118.82999999999998</v>
          </cell>
          <cell r="I195">
            <v>14408.654980000001</v>
          </cell>
          <cell r="J195">
            <v>1359.4994145999999</v>
          </cell>
          <cell r="K195">
            <v>121.25435479256083</v>
          </cell>
          <cell r="L195">
            <v>11.440708698140201</v>
          </cell>
          <cell r="M195">
            <v>94.35297163316487</v>
          </cell>
          <cell r="N195" t="str">
            <v>5</v>
          </cell>
          <cell r="O195" t="str">
            <v>109</v>
          </cell>
          <cell r="P195" t="str">
            <v>CG04-10295</v>
          </cell>
          <cell r="Q195">
            <v>45256</v>
          </cell>
          <cell r="R195" t="e">
            <v>#REF!</v>
          </cell>
          <cell r="S195">
            <v>107.21075</v>
          </cell>
          <cell r="T195" t="str">
            <v>Franco Arenoso</v>
          </cell>
          <cell r="AC195" t="str">
            <v>Sí</v>
          </cell>
          <cell r="AD195" t="str">
            <v>Ingenio</v>
          </cell>
          <cell r="AE195" t="str">
            <v>Sí</v>
          </cell>
          <cell r="AF195">
            <v>40</v>
          </cell>
          <cell r="AG195" t="str">
            <v>Sí</v>
          </cell>
          <cell r="AH195" t="str">
            <v>Propia</v>
          </cell>
          <cell r="AI195">
            <v>14893.427175999999</v>
          </cell>
          <cell r="AJ195">
            <v>500</v>
          </cell>
          <cell r="AK195">
            <v>14393.427175999999</v>
          </cell>
          <cell r="AL195">
            <v>1544762.7068970352</v>
          </cell>
          <cell r="AO195">
            <v>10</v>
          </cell>
          <cell r="AP195" t="str">
            <v>Soca</v>
          </cell>
          <cell r="AQ195"/>
          <cell r="AS195" t="str">
            <v>2026-2027</v>
          </cell>
          <cell r="AT195" t="str">
            <v xml:space="preserve">Mecanizada </v>
          </cell>
          <cell r="AU195" t="str">
            <v>CG04-10295</v>
          </cell>
          <cell r="AV195">
            <v>5</v>
          </cell>
          <cell r="AW195">
            <v>46351</v>
          </cell>
          <cell r="AX195">
            <v>46372</v>
          </cell>
          <cell r="AY195">
            <v>46372</v>
          </cell>
          <cell r="AZ195">
            <v>17.079999999999998</v>
          </cell>
          <cell r="BD195" t="str">
            <v>CG04-10295</v>
          </cell>
          <cell r="BE195">
            <v>4</v>
          </cell>
          <cell r="BF195">
            <v>104.57039999999999</v>
          </cell>
          <cell r="BG195">
            <v>1.7428399999999999</v>
          </cell>
          <cell r="BJ195"/>
          <cell r="BL195" t="str">
            <v>Entre 81 y 120</v>
          </cell>
          <cell r="BM195" t="str">
            <v>Soca</v>
          </cell>
          <cell r="BN195" t="str">
            <v>Primer tercio</v>
          </cell>
          <cell r="BO195">
            <v>45617</v>
          </cell>
          <cell r="BP195">
            <v>3</v>
          </cell>
          <cell r="BQ195">
            <v>6</v>
          </cell>
        </row>
        <row r="196">
          <cell r="A196" t="str">
            <v>1717.09</v>
          </cell>
          <cell r="B196" t="str">
            <v>2024-2025</v>
          </cell>
          <cell r="C196" t="str">
            <v>Zona 2</v>
          </cell>
          <cell r="D196" t="str">
            <v>Eder Soto</v>
          </cell>
          <cell r="E196">
            <v>17</v>
          </cell>
          <cell r="F196" t="str">
            <v>MONTE ALEGRE</v>
          </cell>
          <cell r="G196">
            <v>17.09</v>
          </cell>
          <cell r="H196">
            <v>78.759999999999991</v>
          </cell>
          <cell r="I196">
            <v>7534.8942999999999</v>
          </cell>
          <cell r="J196">
            <v>865.04867599999989</v>
          </cell>
          <cell r="K196">
            <v>95.669049009649584</v>
          </cell>
          <cell r="L196">
            <v>10.983350380904012</v>
          </cell>
          <cell r="M196">
            <v>114.80568161387478</v>
          </cell>
          <cell r="N196" t="str">
            <v>5</v>
          </cell>
          <cell r="O196" t="str">
            <v>109</v>
          </cell>
          <cell r="P196" t="str">
            <v>CG04-10295</v>
          </cell>
          <cell r="Q196">
            <v>45258</v>
          </cell>
          <cell r="R196" t="e">
            <v>#REF!</v>
          </cell>
          <cell r="S196">
            <v>116.50695</v>
          </cell>
          <cell r="T196" t="str">
            <v>Franco Arenoso</v>
          </cell>
          <cell r="AC196" t="str">
            <v>Sí</v>
          </cell>
          <cell r="AD196" t="str">
            <v>Ingenio</v>
          </cell>
          <cell r="AE196" t="str">
            <v>Sí</v>
          </cell>
          <cell r="AF196">
            <v>40</v>
          </cell>
          <cell r="AG196" t="str">
            <v>Sí</v>
          </cell>
          <cell r="AH196" t="str">
            <v>Propia</v>
          </cell>
          <cell r="AI196">
            <v>8378.856944000001</v>
          </cell>
          <cell r="AJ196">
            <v>0</v>
          </cell>
          <cell r="AK196">
            <v>8378.856944000001</v>
          </cell>
          <cell r="AL196">
            <v>877867.55346538499</v>
          </cell>
          <cell r="AO196">
            <v>11</v>
          </cell>
          <cell r="AP196" t="str">
            <v>Soca</v>
          </cell>
          <cell r="AQ196"/>
          <cell r="AS196" t="str">
            <v>2026-2027</v>
          </cell>
          <cell r="AT196" t="str">
            <v xml:space="preserve">Mecanizada </v>
          </cell>
          <cell r="AU196" t="str">
            <v>CG04-10295</v>
          </cell>
          <cell r="AV196">
            <v>5</v>
          </cell>
          <cell r="AW196">
            <v>46353</v>
          </cell>
          <cell r="AX196">
            <v>46374</v>
          </cell>
          <cell r="AY196">
            <v>46372</v>
          </cell>
          <cell r="AZ196">
            <v>17.09</v>
          </cell>
          <cell r="BD196" t="str">
            <v>CG04-10295</v>
          </cell>
          <cell r="BE196">
            <v>4</v>
          </cell>
          <cell r="BF196">
            <v>69.308799999999991</v>
          </cell>
          <cell r="BG196">
            <v>1.1551466666666665</v>
          </cell>
          <cell r="BJ196"/>
          <cell r="BL196" t="str">
            <v>Entre 41 y 80</v>
          </cell>
          <cell r="BM196" t="str">
            <v>Soca</v>
          </cell>
          <cell r="BN196" t="str">
            <v>Primer tercio</v>
          </cell>
          <cell r="BO196">
            <v>45624</v>
          </cell>
          <cell r="BP196">
            <v>4</v>
          </cell>
          <cell r="BQ196">
            <v>7</v>
          </cell>
        </row>
        <row r="197">
          <cell r="A197" t="str">
            <v>1717.1</v>
          </cell>
          <cell r="B197" t="str">
            <v>2024-2025</v>
          </cell>
          <cell r="C197" t="str">
            <v>Zona 2</v>
          </cell>
          <cell r="D197" t="str">
            <v>Eder Soto</v>
          </cell>
          <cell r="E197">
            <v>17</v>
          </cell>
          <cell r="F197" t="str">
            <v>MONTE ALEGRE</v>
          </cell>
          <cell r="G197">
            <v>17.100000000000001</v>
          </cell>
          <cell r="H197">
            <v>141.93</v>
          </cell>
          <cell r="I197">
            <v>14524.786856000001</v>
          </cell>
          <cell r="J197">
            <v>1773.3302495999999</v>
          </cell>
          <cell r="K197">
            <v>102.33767953216375</v>
          </cell>
          <cell r="L197">
            <v>12.49440040583386</v>
          </cell>
          <cell r="M197">
            <v>122.08993269098886</v>
          </cell>
          <cell r="N197" t="str">
            <v>5</v>
          </cell>
          <cell r="O197" t="str">
            <v>109</v>
          </cell>
          <cell r="P197" t="str">
            <v>CG04-10295</v>
          </cell>
          <cell r="Q197">
            <v>45264</v>
          </cell>
          <cell r="R197" t="e">
            <v>#REF!</v>
          </cell>
          <cell r="S197">
            <v>108.8467</v>
          </cell>
          <cell r="T197" t="str">
            <v>Franco Arenoso</v>
          </cell>
          <cell r="AC197" t="str">
            <v>Sí</v>
          </cell>
          <cell r="AD197" t="str">
            <v>Ingenio</v>
          </cell>
          <cell r="AE197" t="str">
            <v>Sí</v>
          </cell>
          <cell r="AF197">
            <v>40</v>
          </cell>
          <cell r="AG197" t="str">
            <v>Sí</v>
          </cell>
          <cell r="AH197" t="str">
            <v>Propia</v>
          </cell>
          <cell r="AI197">
            <v>17239.095792</v>
          </cell>
          <cell r="AJ197">
            <v>500</v>
          </cell>
          <cell r="AK197">
            <v>16739.095792</v>
          </cell>
          <cell r="AL197">
            <v>1580975.1174789753</v>
          </cell>
          <cell r="AO197">
            <v>12</v>
          </cell>
          <cell r="AP197" t="str">
            <v>Soca</v>
          </cell>
          <cell r="AQ197"/>
          <cell r="AS197" t="str">
            <v>2026-2027</v>
          </cell>
          <cell r="AT197" t="str">
            <v xml:space="preserve">Mecanizada </v>
          </cell>
          <cell r="AU197" t="str">
            <v>CG04-10295</v>
          </cell>
          <cell r="AV197">
            <v>5</v>
          </cell>
          <cell r="AW197">
            <v>46359</v>
          </cell>
          <cell r="AX197">
            <v>46380</v>
          </cell>
          <cell r="AY197">
            <v>46379</v>
          </cell>
          <cell r="AZ197" t="str">
            <v>17.10</v>
          </cell>
          <cell r="BD197" t="str">
            <v>CG04-10295</v>
          </cell>
          <cell r="BE197">
            <v>4</v>
          </cell>
          <cell r="BF197">
            <v>124.89840000000001</v>
          </cell>
          <cell r="BG197">
            <v>2.0816400000000002</v>
          </cell>
          <cell r="BJ197"/>
          <cell r="BL197" t="str">
            <v>Entre 121 y 160</v>
          </cell>
          <cell r="BM197" t="str">
            <v>Soca</v>
          </cell>
          <cell r="BN197" t="str">
            <v>Primer tercio</v>
          </cell>
          <cell r="BO197">
            <v>45631</v>
          </cell>
          <cell r="BP197">
            <v>5</v>
          </cell>
          <cell r="BQ197">
            <v>8</v>
          </cell>
        </row>
        <row r="198">
          <cell r="A198" t="str">
            <v>1717.11</v>
          </cell>
          <cell r="B198" t="str">
            <v>2024-2025</v>
          </cell>
          <cell r="C198" t="str">
            <v>Zona 2</v>
          </cell>
          <cell r="D198" t="str">
            <v>Eder Soto</v>
          </cell>
          <cell r="E198">
            <v>17</v>
          </cell>
          <cell r="F198" t="str">
            <v>MONTE ALEGRE</v>
          </cell>
          <cell r="G198">
            <v>17.11</v>
          </cell>
          <cell r="H198">
            <v>130.07999999999998</v>
          </cell>
          <cell r="I198">
            <v>17937.287840000001</v>
          </cell>
          <cell r="J198">
            <v>1664.2842872000001</v>
          </cell>
          <cell r="K198">
            <v>137.89427921279216</v>
          </cell>
          <cell r="L198">
            <v>12.794313400984013</v>
          </cell>
          <cell r="M198">
            <v>92.783496705040335</v>
          </cell>
          <cell r="N198" t="str">
            <v>6</v>
          </cell>
          <cell r="O198" t="str">
            <v>105</v>
          </cell>
          <cell r="P198" t="str">
            <v>CG02-163</v>
          </cell>
          <cell r="Q198">
            <v>45430</v>
          </cell>
          <cell r="R198" t="e">
            <v>#REF!</v>
          </cell>
          <cell r="S198">
            <v>126.22645</v>
          </cell>
          <cell r="T198" t="str">
            <v>Franco Arenoso</v>
          </cell>
          <cell r="AC198" t="str">
            <v>Sí</v>
          </cell>
          <cell r="AD198" t="str">
            <v>Ingenio</v>
          </cell>
          <cell r="AE198" t="str">
            <v>Sí</v>
          </cell>
          <cell r="AF198">
            <v>40</v>
          </cell>
          <cell r="AG198" t="str">
            <v>Sí</v>
          </cell>
          <cell r="AH198" t="str">
            <v>Propia</v>
          </cell>
          <cell r="AI198">
            <v>15919.601339999999</v>
          </cell>
          <cell r="AJ198">
            <v>0</v>
          </cell>
          <cell r="AK198">
            <v>15919.601339999999</v>
          </cell>
          <cell r="AL198">
            <v>2264160.1666713683</v>
          </cell>
          <cell r="AO198">
            <v>13</v>
          </cell>
          <cell r="AP198" t="str">
            <v>Soca</v>
          </cell>
          <cell r="AS198" t="str">
            <v>2024-2025</v>
          </cell>
          <cell r="AT198" t="str">
            <v xml:space="preserve">Mecanizada </v>
          </cell>
          <cell r="AU198" t="str">
            <v>CG04-10295</v>
          </cell>
          <cell r="AV198">
            <v>1</v>
          </cell>
          <cell r="AW198">
            <v>45790</v>
          </cell>
          <cell r="AX198">
            <v>45805</v>
          </cell>
          <cell r="AY198">
            <v>45784</v>
          </cell>
          <cell r="AZ198" t="str">
            <v>17.11</v>
          </cell>
          <cell r="BD198">
            <v>0</v>
          </cell>
          <cell r="BE198">
            <v>16</v>
          </cell>
          <cell r="BF198">
            <v>2081.2799999999997</v>
          </cell>
          <cell r="BG198">
            <v>34.687999999999995</v>
          </cell>
          <cell r="BJ198"/>
          <cell r="BL198" t="str">
            <v>Entre 121 y 160</v>
          </cell>
          <cell r="BM198" t="str">
            <v>Soca</v>
          </cell>
          <cell r="BN198" t="str">
            <v>Tercer tercio</v>
          </cell>
          <cell r="BO198">
            <v>45757</v>
          </cell>
          <cell r="BP198">
            <v>23</v>
          </cell>
          <cell r="BQ198">
            <v>10</v>
          </cell>
        </row>
        <row r="199">
          <cell r="A199" t="str">
            <v>1717.12</v>
          </cell>
          <cell r="B199" t="str">
            <v>2024-2025</v>
          </cell>
          <cell r="C199" t="str">
            <v>Zona 2</v>
          </cell>
          <cell r="D199" t="str">
            <v>Eder Soto</v>
          </cell>
          <cell r="E199">
            <v>17</v>
          </cell>
          <cell r="F199" t="str">
            <v>MONTE ALEGRE</v>
          </cell>
          <cell r="G199">
            <v>17.12</v>
          </cell>
          <cell r="H199">
            <v>11.58</v>
          </cell>
          <cell r="I199">
            <v>1650.0752</v>
          </cell>
          <cell r="J199">
            <v>150</v>
          </cell>
          <cell r="K199">
            <v>142.49354058721934</v>
          </cell>
          <cell r="L199">
            <v>12.953367875647668</v>
          </cell>
          <cell r="M199">
            <v>90.904947847225387</v>
          </cell>
          <cell r="N199" t="str">
            <v>6</v>
          </cell>
          <cell r="O199" t="str">
            <v>105</v>
          </cell>
          <cell r="P199" t="str">
            <v>CG02-163</v>
          </cell>
          <cell r="Q199">
            <v>45416</v>
          </cell>
          <cell r="R199" t="e">
            <v>#REF!</v>
          </cell>
          <cell r="S199">
            <v>136.49115</v>
          </cell>
          <cell r="T199" t="str">
            <v>Franco Arenoso</v>
          </cell>
          <cell r="AC199" t="str">
            <v>Sí</v>
          </cell>
          <cell r="AD199" t="str">
            <v>Ingenio</v>
          </cell>
          <cell r="AE199" t="str">
            <v>Sí</v>
          </cell>
          <cell r="AF199">
            <v>40</v>
          </cell>
          <cell r="AG199" t="str">
            <v>Sí</v>
          </cell>
          <cell r="AH199" t="str">
            <v>Propia</v>
          </cell>
          <cell r="AI199">
            <v>1661</v>
          </cell>
          <cell r="AJ199">
            <v>0</v>
          </cell>
          <cell r="AK199">
            <v>1661</v>
          </cell>
          <cell r="AL199">
            <v>225220.66163448</v>
          </cell>
          <cell r="AO199">
            <v>14</v>
          </cell>
          <cell r="AP199" t="str">
            <v>Soca</v>
          </cell>
          <cell r="AQ199"/>
          <cell r="AS199" t="str">
            <v>2024-2025</v>
          </cell>
          <cell r="AT199" t="str">
            <v xml:space="preserve">Mecanizada </v>
          </cell>
          <cell r="AU199" t="str">
            <v>CG02-163</v>
          </cell>
          <cell r="AV199">
            <v>6</v>
          </cell>
          <cell r="AW199">
            <v>45768</v>
          </cell>
          <cell r="AX199">
            <v>45783</v>
          </cell>
          <cell r="AY199">
            <v>45784</v>
          </cell>
          <cell r="AZ199">
            <v>17.12</v>
          </cell>
          <cell r="BD199" t="str">
            <v>CG02-163</v>
          </cell>
          <cell r="BE199">
            <v>16</v>
          </cell>
          <cell r="BF199">
            <v>185.28</v>
          </cell>
          <cell r="BG199">
            <v>3.0880000000000001</v>
          </cell>
          <cell r="BJ199"/>
          <cell r="BL199" t="str">
            <v xml:space="preserve">&lt; 40 </v>
          </cell>
          <cell r="BM199" t="str">
            <v>Soca</v>
          </cell>
          <cell r="BN199" t="str">
            <v>Tercer tercio</v>
          </cell>
          <cell r="BO199">
            <v>45757</v>
          </cell>
          <cell r="BP199">
            <v>23</v>
          </cell>
          <cell r="BQ199">
            <v>11</v>
          </cell>
        </row>
        <row r="200">
          <cell r="A200" t="str">
            <v>1717.13</v>
          </cell>
          <cell r="B200" t="str">
            <v>2024-2025</v>
          </cell>
          <cell r="C200" t="str">
            <v>Zona 2</v>
          </cell>
          <cell r="D200" t="str">
            <v>Eder Soto</v>
          </cell>
          <cell r="E200">
            <v>17</v>
          </cell>
          <cell r="F200" t="str">
            <v>MONTE ALEGRE</v>
          </cell>
          <cell r="G200">
            <v>17.13</v>
          </cell>
          <cell r="H200">
            <v>387.87</v>
          </cell>
          <cell r="I200">
            <v>45163.012980000007</v>
          </cell>
          <cell r="J200">
            <v>4987.9626062000007</v>
          </cell>
          <cell r="K200">
            <v>116.4385308995282</v>
          </cell>
          <cell r="L200">
            <v>12.859882450821154</v>
          </cell>
          <cell r="M200">
            <v>110.44353060343585</v>
          </cell>
          <cell r="N200" t="str">
            <v>5</v>
          </cell>
          <cell r="O200" t="str">
            <v>105</v>
          </cell>
          <cell r="P200" t="str">
            <v>CG02-163</v>
          </cell>
          <cell r="Q200">
            <v>45432</v>
          </cell>
          <cell r="R200" t="e">
            <v>#REF!</v>
          </cell>
          <cell r="S200">
            <v>129.2884</v>
          </cell>
          <cell r="T200" t="str">
            <v>Franco Arenoso</v>
          </cell>
          <cell r="AC200" t="str">
            <v>Sí</v>
          </cell>
          <cell r="AD200" t="str">
            <v>Ingenio</v>
          </cell>
          <cell r="AE200" t="str">
            <v>Sí</v>
          </cell>
          <cell r="AF200">
            <v>40</v>
          </cell>
          <cell r="AG200" t="str">
            <v>Sí</v>
          </cell>
          <cell r="AH200" t="str">
            <v>Propia</v>
          </cell>
          <cell r="AI200">
            <v>42788.959419999999</v>
          </cell>
          <cell r="AJ200">
            <v>0</v>
          </cell>
          <cell r="AK200">
            <v>42788.959419999999</v>
          </cell>
          <cell r="AL200">
            <v>5839053.6873634327</v>
          </cell>
          <cell r="AO200">
            <v>15</v>
          </cell>
          <cell r="AP200" t="str">
            <v>Soca</v>
          </cell>
          <cell r="AQ200"/>
          <cell r="AS200" t="str">
            <v>2025-2026</v>
          </cell>
          <cell r="AT200" t="str">
            <v xml:space="preserve">Mecanizada </v>
          </cell>
          <cell r="AU200" t="str">
            <v>CG02-163</v>
          </cell>
          <cell r="AV200">
            <v>6</v>
          </cell>
          <cell r="AW200">
            <v>46122</v>
          </cell>
          <cell r="AX200">
            <v>46143</v>
          </cell>
          <cell r="AY200">
            <v>46134</v>
          </cell>
          <cell r="AZ200">
            <v>17.13</v>
          </cell>
          <cell r="BD200" t="str">
            <v>CG02-163</v>
          </cell>
          <cell r="BE200">
            <v>4</v>
          </cell>
          <cell r="BF200">
            <v>341.32560000000001</v>
          </cell>
          <cell r="BG200">
            <v>5.6887600000000003</v>
          </cell>
          <cell r="BJ200"/>
          <cell r="BL200" t="str">
            <v>Mayor 181</v>
          </cell>
          <cell r="BM200" t="str">
            <v>Renovación</v>
          </cell>
          <cell r="BN200" t="str">
            <v>Tercer tercio</v>
          </cell>
          <cell r="BO200">
            <v>45764</v>
          </cell>
          <cell r="BP200">
            <v>24</v>
          </cell>
          <cell r="BQ200">
            <v>12</v>
          </cell>
        </row>
        <row r="201">
          <cell r="A201" t="str">
            <v>1717.14</v>
          </cell>
          <cell r="B201" t="str">
            <v>2024-2025</v>
          </cell>
          <cell r="C201" t="str">
            <v>Zona 2</v>
          </cell>
          <cell r="D201" t="str">
            <v>Eder Soto</v>
          </cell>
          <cell r="E201">
            <v>17</v>
          </cell>
          <cell r="F201" t="str">
            <v>MONTE ALEGRE</v>
          </cell>
          <cell r="G201">
            <v>17.14</v>
          </cell>
          <cell r="H201">
            <v>86.58</v>
          </cell>
          <cell r="I201">
            <v>5126.69632</v>
          </cell>
          <cell r="J201">
            <v>500</v>
          </cell>
          <cell r="K201">
            <v>59.213401709401708</v>
          </cell>
          <cell r="L201">
            <v>5.7750057750057753</v>
          </cell>
          <cell r="M201">
            <v>97.528694658473555</v>
          </cell>
          <cell r="N201" t="str">
            <v>1</v>
          </cell>
          <cell r="O201" t="str">
            <v>105</v>
          </cell>
          <cell r="P201" t="str">
            <v>Varias</v>
          </cell>
          <cell r="Q201">
            <v>45432</v>
          </cell>
          <cell r="R201" t="e">
            <v>#REF!</v>
          </cell>
          <cell r="S201">
            <v>122.4988</v>
          </cell>
          <cell r="T201" t="str">
            <v>Franco Arenoso</v>
          </cell>
          <cell r="AC201" t="str">
            <v>Sí</v>
          </cell>
          <cell r="AD201" t="str">
            <v>Semillero</v>
          </cell>
          <cell r="AE201" t="str">
            <v>Sí</v>
          </cell>
          <cell r="AF201">
            <v>40</v>
          </cell>
          <cell r="AG201" t="str">
            <v>Sí</v>
          </cell>
          <cell r="AH201" t="str">
            <v>Propia</v>
          </cell>
          <cell r="AI201">
            <v>5000</v>
          </cell>
          <cell r="AJ201">
            <v>0</v>
          </cell>
          <cell r="AK201">
            <v>5000</v>
          </cell>
          <cell r="AL201">
            <v>628014.14716441603</v>
          </cell>
          <cell r="AO201">
            <v>16</v>
          </cell>
          <cell r="AP201" t="str">
            <v>Semillero</v>
          </cell>
          <cell r="AQ201"/>
          <cell r="AS201" t="str">
            <v>Semillero</v>
          </cell>
          <cell r="AT201" t="str">
            <v>Semillero</v>
          </cell>
          <cell r="AU201" t="str">
            <v>CG02-163</v>
          </cell>
          <cell r="AV201">
            <v>6</v>
          </cell>
          <cell r="AW201"/>
          <cell r="AX201"/>
          <cell r="AY201"/>
          <cell r="AZ201">
            <v>17.14</v>
          </cell>
          <cell r="BD201" t="str">
            <v>Varias</v>
          </cell>
          <cell r="BE201">
            <v>4</v>
          </cell>
          <cell r="BF201">
            <v>76.190399999999997</v>
          </cell>
          <cell r="BG201">
            <v>1.2698399999999999</v>
          </cell>
          <cell r="BJ201"/>
          <cell r="BK201" t="str">
            <v>Aspersión</v>
          </cell>
          <cell r="BL201" t="str">
            <v>Entre 81 y 120</v>
          </cell>
          <cell r="BM201" t="str">
            <v>Soca</v>
          </cell>
        </row>
        <row r="202">
          <cell r="A202" t="str">
            <v>1717.16</v>
          </cell>
          <cell r="B202" t="str">
            <v>2024-2025</v>
          </cell>
          <cell r="C202" t="str">
            <v>Zona 2</v>
          </cell>
          <cell r="D202" t="str">
            <v>Eder Soto</v>
          </cell>
          <cell r="E202">
            <v>17</v>
          </cell>
          <cell r="F202" t="str">
            <v>MONTE ALEGRE</v>
          </cell>
          <cell r="G202">
            <v>17.16</v>
          </cell>
          <cell r="H202">
            <v>51.400000000000006</v>
          </cell>
          <cell r="I202">
            <v>5576.0279080000009</v>
          </cell>
          <cell r="J202">
            <v>664.61017120000008</v>
          </cell>
          <cell r="K202">
            <v>108.48303322957199</v>
          </cell>
          <cell r="L202">
            <v>12.930158972762646</v>
          </cell>
          <cell r="M202">
            <v>119.19061062202991</v>
          </cell>
          <cell r="N202" t="str">
            <v>2</v>
          </cell>
          <cell r="O202" t="str">
            <v>29</v>
          </cell>
          <cell r="P202" t="str">
            <v>CG04-10295</v>
          </cell>
          <cell r="Q202">
            <v>45283</v>
          </cell>
          <cell r="R202" t="e">
            <v>#REF!</v>
          </cell>
          <cell r="S202">
            <v>125.0668</v>
          </cell>
          <cell r="T202" t="str">
            <v>Franco Arenoso</v>
          </cell>
          <cell r="AC202" t="str">
            <v>Sí</v>
          </cell>
          <cell r="AD202" t="str">
            <v>Ingenio</v>
          </cell>
          <cell r="AE202" t="str">
            <v>Sí</v>
          </cell>
          <cell r="AF202">
            <v>40</v>
          </cell>
          <cell r="AG202" t="str">
            <v>Sí</v>
          </cell>
          <cell r="AH202" t="str">
            <v>Propia</v>
          </cell>
          <cell r="AI202">
            <v>6228.095112</v>
          </cell>
          <cell r="AJ202">
            <v>0</v>
          </cell>
          <cell r="AK202">
            <v>6228.095112</v>
          </cell>
          <cell r="AL202">
            <v>697375.96716425451</v>
          </cell>
          <cell r="AM202" t="str">
            <v>Renovación</v>
          </cell>
          <cell r="AO202">
            <v>4</v>
          </cell>
          <cell r="AP202" t="str">
            <v>Soca</v>
          </cell>
          <cell r="AQ202"/>
          <cell r="AS202" t="str">
            <v>2027-2028</v>
          </cell>
          <cell r="AT202" t="str">
            <v xml:space="preserve">Mecanizada </v>
          </cell>
          <cell r="AU202" t="str">
            <v>CG04-10295</v>
          </cell>
          <cell r="AV202">
            <v>2</v>
          </cell>
          <cell r="AW202">
            <v>46729</v>
          </cell>
          <cell r="AX202">
            <v>46750</v>
          </cell>
          <cell r="AY202">
            <v>46750</v>
          </cell>
          <cell r="AZ202">
            <v>17.16</v>
          </cell>
          <cell r="BD202" t="str">
            <v>CG04-10295</v>
          </cell>
          <cell r="BE202">
            <v>4</v>
          </cell>
          <cell r="BF202">
            <v>45.232000000000006</v>
          </cell>
          <cell r="BG202">
            <v>0.7538666666666668</v>
          </cell>
          <cell r="BJ202"/>
          <cell r="BL202" t="str">
            <v>Entre 41 y 80</v>
          </cell>
          <cell r="BM202" t="str">
            <v>Soca</v>
          </cell>
          <cell r="BN202" t="str">
            <v>Primer tercio</v>
          </cell>
          <cell r="BO202">
            <v>45624</v>
          </cell>
          <cell r="BP202">
            <v>4</v>
          </cell>
          <cell r="BQ202">
            <v>5</v>
          </cell>
        </row>
        <row r="203">
          <cell r="A203" t="str">
            <v>1717.17</v>
          </cell>
          <cell r="B203" t="str">
            <v>2024-2025</v>
          </cell>
          <cell r="C203" t="str">
            <v>Zona 2</v>
          </cell>
          <cell r="D203" t="str">
            <v>Eder Soto</v>
          </cell>
          <cell r="E203">
            <v>17</v>
          </cell>
          <cell r="F203" t="str">
            <v>MONTE ALEGRE</v>
          </cell>
          <cell r="G203">
            <v>17.170000000000002</v>
          </cell>
          <cell r="H203">
            <v>94.64</v>
          </cell>
          <cell r="I203">
            <v>12223.989308</v>
          </cell>
          <cell r="J203">
            <v>1139.2978700000001</v>
          </cell>
          <cell r="K203">
            <v>129.16303157227389</v>
          </cell>
          <cell r="L203">
            <v>12.038227704987321</v>
          </cell>
          <cell r="M203">
            <v>93.201805179458532</v>
          </cell>
          <cell r="N203" t="str">
            <v>2</v>
          </cell>
          <cell r="O203" t="str">
            <v>78</v>
          </cell>
          <cell r="P203" t="str">
            <v>CG04-10295</v>
          </cell>
          <cell r="Q203">
            <v>45281</v>
          </cell>
          <cell r="R203" t="e">
            <v>#REF!</v>
          </cell>
          <cell r="S203">
            <v>115.2038</v>
          </cell>
          <cell r="T203" t="str">
            <v>Franco Arenoso</v>
          </cell>
          <cell r="AC203" t="str">
            <v>Sí</v>
          </cell>
          <cell r="AD203" t="str">
            <v>Ingenio</v>
          </cell>
          <cell r="AE203" t="str">
            <v>Sí</v>
          </cell>
          <cell r="AF203">
            <v>40</v>
          </cell>
          <cell r="AG203" t="str">
            <v>Sí</v>
          </cell>
          <cell r="AH203" t="str">
            <v>Propia</v>
          </cell>
          <cell r="AI203">
            <v>11749.162312</v>
          </cell>
          <cell r="AJ203">
            <v>0</v>
          </cell>
          <cell r="AK203">
            <v>11749.162312</v>
          </cell>
          <cell r="AL203">
            <v>1408250.0194409704</v>
          </cell>
          <cell r="AM203" t="str">
            <v>Renovación</v>
          </cell>
          <cell r="AO203">
            <v>5</v>
          </cell>
          <cell r="AP203" t="str">
            <v>Soca</v>
          </cell>
          <cell r="AQ203"/>
          <cell r="AS203" t="str">
            <v>2027-2028</v>
          </cell>
          <cell r="AT203" t="str">
            <v xml:space="preserve">Mecanizada </v>
          </cell>
          <cell r="AU203" t="str">
            <v>CG04-10295</v>
          </cell>
          <cell r="AV203">
            <v>2</v>
          </cell>
          <cell r="AW203">
            <v>46727</v>
          </cell>
          <cell r="AX203">
            <v>46748</v>
          </cell>
          <cell r="AY203">
            <v>46743</v>
          </cell>
          <cell r="AZ203">
            <v>17.170000000000002</v>
          </cell>
          <cell r="BD203" t="str">
            <v>CG04-10295</v>
          </cell>
          <cell r="BE203">
            <v>4</v>
          </cell>
          <cell r="BF203">
            <v>83.283200000000008</v>
          </cell>
          <cell r="BG203">
            <v>1.3880533333333334</v>
          </cell>
          <cell r="BJ203"/>
          <cell r="BL203" t="str">
            <v>Entre 81 y 120</v>
          </cell>
          <cell r="BM203" t="str">
            <v>Soca</v>
          </cell>
          <cell r="BN203" t="str">
            <v>Primer tercio</v>
          </cell>
          <cell r="BO203">
            <v>45624</v>
          </cell>
          <cell r="BP203">
            <v>4</v>
          </cell>
          <cell r="BQ203">
            <v>6</v>
          </cell>
        </row>
        <row r="204">
          <cell r="A204" t="str">
            <v>1818.01</v>
          </cell>
          <cell r="B204" t="str">
            <v>2024-2025</v>
          </cell>
          <cell r="C204" t="str">
            <v>Zona 3</v>
          </cell>
          <cell r="D204" t="str">
            <v>Balbino Yotz</v>
          </cell>
          <cell r="E204">
            <v>18</v>
          </cell>
          <cell r="F204" t="str">
            <v>LA PERLA LU</v>
          </cell>
          <cell r="G204">
            <v>18.010000000000002</v>
          </cell>
          <cell r="H204">
            <v>66.94</v>
          </cell>
          <cell r="I204">
            <v>7943.5921559999997</v>
          </cell>
          <cell r="J204">
            <v>860.93654279999998</v>
          </cell>
          <cell r="K204">
            <v>118.66734622049597</v>
          </cell>
          <cell r="L204">
            <v>12.861316743352257</v>
          </cell>
          <cell r="M204">
            <v>108.3812620150334</v>
          </cell>
          <cell r="N204" t="str">
            <v>2</v>
          </cell>
          <cell r="O204" t="str">
            <v>19</v>
          </cell>
          <cell r="P204" t="str">
            <v>CG02-163</v>
          </cell>
          <cell r="Q204">
            <v>45313</v>
          </cell>
          <cell r="R204" t="e">
            <v>#REF!</v>
          </cell>
          <cell r="S204">
            <v>135.57210000000001</v>
          </cell>
          <cell r="T204" t="str">
            <v>Arcilla + Arena Blanca</v>
          </cell>
          <cell r="AC204" t="str">
            <v>Sí</v>
          </cell>
          <cell r="AD204" t="str">
            <v>Ingenio</v>
          </cell>
          <cell r="AE204" t="str">
            <v>Sí</v>
          </cell>
          <cell r="AF204">
            <v>24</v>
          </cell>
          <cell r="AG204" t="str">
            <v>Sí</v>
          </cell>
          <cell r="AH204" t="str">
            <v>Propia</v>
          </cell>
          <cell r="AI204">
            <v>7624</v>
          </cell>
          <cell r="AJ204">
            <v>0</v>
          </cell>
          <cell r="AK204">
            <v>7624</v>
          </cell>
          <cell r="AL204">
            <v>1076929.4701324475</v>
          </cell>
          <cell r="AM204" t="str">
            <v>Renovación</v>
          </cell>
          <cell r="AP204" t="str">
            <v>Soca</v>
          </cell>
          <cell r="AQ204"/>
          <cell r="AS204" t="str">
            <v>2028-2029</v>
          </cell>
          <cell r="AT204" t="str">
            <v>Manual</v>
          </cell>
          <cell r="AU204" t="str">
            <v>CG02-163</v>
          </cell>
          <cell r="AV204">
            <v>2</v>
          </cell>
          <cell r="AW204">
            <v>47131</v>
          </cell>
          <cell r="AX204">
            <v>47152</v>
          </cell>
          <cell r="AY204">
            <v>47121</v>
          </cell>
          <cell r="AZ204">
            <v>18.010000000000002</v>
          </cell>
          <cell r="BD204" t="str">
            <v>CG02-163</v>
          </cell>
          <cell r="BE204">
            <v>4</v>
          </cell>
          <cell r="BF204">
            <v>58.907199999999996</v>
          </cell>
          <cell r="BG204">
            <v>0.98178666666666659</v>
          </cell>
          <cell r="BJ204"/>
          <cell r="BL204" t="str">
            <v>Entre 41 y 80</v>
          </cell>
          <cell r="BM204" t="str">
            <v>Soca</v>
          </cell>
          <cell r="BN204" t="str">
            <v>Segundo tercio</v>
          </cell>
          <cell r="BO204">
            <v>45645</v>
          </cell>
          <cell r="BP204">
            <v>7</v>
          </cell>
          <cell r="BQ204">
            <v>1</v>
          </cell>
        </row>
        <row r="205">
          <cell r="A205" t="str">
            <v>1919.01</v>
          </cell>
          <cell r="B205" t="str">
            <v>2024-2025</v>
          </cell>
          <cell r="C205" t="str">
            <v>Zona 2</v>
          </cell>
          <cell r="D205" t="str">
            <v>Eder Soto</v>
          </cell>
          <cell r="E205">
            <v>19</v>
          </cell>
          <cell r="F205" t="str">
            <v>LA  COQUETA</v>
          </cell>
          <cell r="G205">
            <v>19.010000000000002</v>
          </cell>
          <cell r="H205">
            <v>28.009999999999998</v>
          </cell>
          <cell r="I205">
            <v>2858.8093800000001</v>
          </cell>
          <cell r="J205">
            <v>354.4486622</v>
          </cell>
          <cell r="K205">
            <v>102.06388361299537</v>
          </cell>
          <cell r="L205">
            <v>12.654361378079258</v>
          </cell>
          <cell r="M205">
            <v>123.98471359430056</v>
          </cell>
          <cell r="N205" t="str">
            <v>1</v>
          </cell>
          <cell r="O205" t="str">
            <v>105</v>
          </cell>
          <cell r="P205" t="str">
            <v>CGMEX10-26315</v>
          </cell>
          <cell r="Q205">
            <v>45449</v>
          </cell>
          <cell r="R205" t="e">
            <v>#REF!</v>
          </cell>
          <cell r="S205">
            <v>139.49305000000001</v>
          </cell>
          <cell r="T205" t="str">
            <v>Franco arcilloso</v>
          </cell>
          <cell r="AC205" t="str">
            <v>Sí</v>
          </cell>
          <cell r="AD205" t="str">
            <v>Ingenio</v>
          </cell>
          <cell r="AE205" t="str">
            <v>Sí</v>
          </cell>
          <cell r="AF205">
            <v>45</v>
          </cell>
          <cell r="AG205" t="str">
            <v>No</v>
          </cell>
          <cell r="AH205" t="str">
            <v>Propia</v>
          </cell>
          <cell r="AI205">
            <v>2947.3641640000001</v>
          </cell>
          <cell r="AJ205">
            <v>844</v>
          </cell>
          <cell r="AK205">
            <v>2103.3641640000001</v>
          </cell>
          <cell r="AL205">
            <v>398784.03978480905</v>
          </cell>
          <cell r="AO205">
            <v>1</v>
          </cell>
          <cell r="AP205" t="str">
            <v>Renovación</v>
          </cell>
          <cell r="AQ205" t="str">
            <v>CGMex10-26315</v>
          </cell>
          <cell r="AS205" t="str">
            <v>2028-2029</v>
          </cell>
          <cell r="AT205" t="str">
            <v>Manual</v>
          </cell>
          <cell r="AU205" t="str">
            <v>CG02-163</v>
          </cell>
          <cell r="AV205">
            <v>1</v>
          </cell>
          <cell r="AW205">
            <v>45064</v>
          </cell>
          <cell r="AX205">
            <v>45427</v>
          </cell>
          <cell r="AY205">
            <v>23</v>
          </cell>
          <cell r="AZ205" t="str">
            <v>19.01</v>
          </cell>
          <cell r="BD205" t="str">
            <v>CGMex10-26315</v>
          </cell>
          <cell r="BE205">
            <v>4</v>
          </cell>
          <cell r="BF205">
            <v>24.648799999999998</v>
          </cell>
          <cell r="BG205">
            <v>0.41081333333333331</v>
          </cell>
          <cell r="BH205" t="str">
            <v>Pendiente</v>
          </cell>
          <cell r="BI205">
            <v>45467</v>
          </cell>
          <cell r="BJ205">
            <v>45441</v>
          </cell>
          <cell r="BL205" t="str">
            <v xml:space="preserve">&lt; 40 </v>
          </cell>
          <cell r="BM205" t="str">
            <v>Soca</v>
          </cell>
          <cell r="BN205" t="str">
            <v>Tercer tercio</v>
          </cell>
          <cell r="BO205">
            <v>45778</v>
          </cell>
          <cell r="BP205">
            <v>26</v>
          </cell>
          <cell r="BQ205">
            <v>2</v>
          </cell>
        </row>
        <row r="206">
          <cell r="A206" t="str">
            <v>1919.02</v>
          </cell>
          <cell r="B206" t="str">
            <v>2024-2025</v>
          </cell>
          <cell r="C206" t="str">
            <v>Zona 2</v>
          </cell>
          <cell r="D206" t="str">
            <v>Eder Soto</v>
          </cell>
          <cell r="E206">
            <v>19</v>
          </cell>
          <cell r="F206" t="str">
            <v>LA  COQUETA</v>
          </cell>
          <cell r="G206">
            <v>19.02</v>
          </cell>
          <cell r="H206">
            <v>94.62</v>
          </cell>
          <cell r="I206">
            <v>12800</v>
          </cell>
          <cell r="J206">
            <v>1769.0134991999998</v>
          </cell>
          <cell r="K206">
            <v>135.27795392094694</v>
          </cell>
          <cell r="L206">
            <v>18.695978642993023</v>
          </cell>
          <cell r="M206">
            <v>138.20417962499997</v>
          </cell>
          <cell r="N206" t="str">
            <v>7</v>
          </cell>
          <cell r="O206" t="str">
            <v>105</v>
          </cell>
          <cell r="P206" t="str">
            <v>CG02-163</v>
          </cell>
          <cell r="Q206">
            <v>45428</v>
          </cell>
          <cell r="R206" t="e">
            <v>#REF!</v>
          </cell>
          <cell r="S206">
            <v>132.4194</v>
          </cell>
          <cell r="T206" t="str">
            <v>Franco Arenoso</v>
          </cell>
          <cell r="AC206" t="str">
            <v>Sí</v>
          </cell>
          <cell r="AD206" t="str">
            <v>Ingenio</v>
          </cell>
          <cell r="AE206" t="str">
            <v>Sí</v>
          </cell>
          <cell r="AF206">
            <v>45</v>
          </cell>
          <cell r="AG206" t="str">
            <v>Sí</v>
          </cell>
          <cell r="AH206" t="str">
            <v>Propia</v>
          </cell>
          <cell r="AI206">
            <v>11150</v>
          </cell>
          <cell r="AJ206">
            <v>2000</v>
          </cell>
          <cell r="AK206">
            <v>9150</v>
          </cell>
          <cell r="AL206">
            <v>1694968.3199999998</v>
          </cell>
          <cell r="AO206">
            <v>2</v>
          </cell>
          <cell r="AP206" t="str">
            <v>Renovación</v>
          </cell>
          <cell r="AQ206" t="str">
            <v>CGMex10-26315</v>
          </cell>
          <cell r="AS206" t="str">
            <v>2024-2025</v>
          </cell>
          <cell r="AT206" t="str">
            <v xml:space="preserve">Mecanizada </v>
          </cell>
          <cell r="AU206" t="str">
            <v>CG02-163</v>
          </cell>
          <cell r="AV206">
            <v>1</v>
          </cell>
          <cell r="AW206">
            <v>45064</v>
          </cell>
          <cell r="AX206">
            <v>45427</v>
          </cell>
          <cell r="AY206">
            <v>23</v>
          </cell>
          <cell r="AZ206" t="str">
            <v>19.02</v>
          </cell>
          <cell r="BD206" t="str">
            <v>CGMex10-26315</v>
          </cell>
          <cell r="BE206">
            <v>4</v>
          </cell>
          <cell r="BF206">
            <v>83.265600000000006</v>
          </cell>
          <cell r="BG206">
            <v>1.3877600000000001</v>
          </cell>
          <cell r="BH206" t="str">
            <v>Pendiente</v>
          </cell>
          <cell r="BI206">
            <v>45446</v>
          </cell>
          <cell r="BJ206">
            <v>45441</v>
          </cell>
          <cell r="BL206" t="str">
            <v>Entre 81 y 120</v>
          </cell>
          <cell r="BM206" t="str">
            <v>Soca</v>
          </cell>
          <cell r="BN206" t="str">
            <v>Tercer tercio</v>
          </cell>
          <cell r="BO206">
            <v>45771</v>
          </cell>
          <cell r="BP206">
            <v>25</v>
          </cell>
          <cell r="BQ206">
            <v>1</v>
          </cell>
        </row>
        <row r="207">
          <cell r="A207" t="str">
            <v>1919.02</v>
          </cell>
          <cell r="B207" t="str">
            <v>2024-2025</v>
          </cell>
          <cell r="C207" t="str">
            <v>Zona 2</v>
          </cell>
          <cell r="D207" t="str">
            <v>Eder Soto</v>
          </cell>
          <cell r="E207">
            <v>19</v>
          </cell>
          <cell r="F207" t="str">
            <v>LA  COQUETA</v>
          </cell>
          <cell r="G207">
            <v>19.02</v>
          </cell>
          <cell r="H207">
            <v>18.22</v>
          </cell>
          <cell r="I207">
            <v>2400</v>
          </cell>
          <cell r="J207">
            <v>1769.0134991999998</v>
          </cell>
          <cell r="K207">
            <v>131.72338090010979</v>
          </cell>
          <cell r="L207">
            <v>97.091849571899004</v>
          </cell>
          <cell r="M207">
            <v>737.08895799999993</v>
          </cell>
          <cell r="N207" t="str">
            <v>6</v>
          </cell>
          <cell r="O207" t="str">
            <v>105</v>
          </cell>
          <cell r="P207" t="str">
            <v>CG02-163</v>
          </cell>
          <cell r="Q207">
            <v>45049</v>
          </cell>
          <cell r="R207">
            <v>11.7</v>
          </cell>
          <cell r="S207">
            <v>145.86144999999999</v>
          </cell>
          <cell r="T207" t="str">
            <v>Franco Arenoso</v>
          </cell>
          <cell r="AC207" t="str">
            <v>Sí</v>
          </cell>
          <cell r="AD207" t="str">
            <v>Semillero</v>
          </cell>
          <cell r="AE207" t="str">
            <v>Sí</v>
          </cell>
          <cell r="AF207">
            <v>45</v>
          </cell>
          <cell r="AG207" t="str">
            <v>Sí</v>
          </cell>
          <cell r="AH207" t="str">
            <v>Propia</v>
          </cell>
          <cell r="AI207">
            <v>2400</v>
          </cell>
          <cell r="AJ207">
            <v>0</v>
          </cell>
          <cell r="AK207">
            <v>2400</v>
          </cell>
          <cell r="AL207">
            <v>350067.48</v>
          </cell>
          <cell r="AO207">
            <v>2</v>
          </cell>
          <cell r="AP207" t="str">
            <v>Semillero</v>
          </cell>
          <cell r="AQ207" t="str">
            <v>CG02-163</v>
          </cell>
          <cell r="AS207" t="str">
            <v>Semillero</v>
          </cell>
          <cell r="AT207" t="str">
            <v>Semillero</v>
          </cell>
          <cell r="AU207" t="str">
            <v>Semillero</v>
          </cell>
          <cell r="AV207">
            <v>1</v>
          </cell>
          <cell r="AW207">
            <v>45064</v>
          </cell>
          <cell r="AX207">
            <v>45427</v>
          </cell>
          <cell r="AY207">
            <v>23</v>
          </cell>
          <cell r="AZ207" t="str">
            <v>19.02</v>
          </cell>
          <cell r="BD207" t="str">
            <v>CG02-163</v>
          </cell>
          <cell r="BE207">
            <v>4</v>
          </cell>
          <cell r="BF207">
            <v>14.576000000000001</v>
          </cell>
          <cell r="BG207">
            <v>0.24293333333333333</v>
          </cell>
          <cell r="BJ207"/>
          <cell r="BK207" t="str">
            <v>Mecanizado</v>
          </cell>
          <cell r="BL207" t="str">
            <v xml:space="preserve">&lt; 40 </v>
          </cell>
          <cell r="BM207" t="str">
            <v>Soca</v>
          </cell>
        </row>
        <row r="208">
          <cell r="A208" t="str">
            <v>2020.01</v>
          </cell>
          <cell r="B208" t="str">
            <v>2024-2025</v>
          </cell>
          <cell r="C208" t="str">
            <v>Zona 1</v>
          </cell>
          <cell r="D208" t="str">
            <v>Mario Rodas</v>
          </cell>
          <cell r="E208">
            <v>20</v>
          </cell>
          <cell r="F208" t="str">
            <v>BUENOS AIRES</v>
          </cell>
          <cell r="G208">
            <v>20.010000000000002</v>
          </cell>
          <cell r="H208">
            <v>60.11</v>
          </cell>
          <cell r="I208">
            <v>6323.3401360000007</v>
          </cell>
          <cell r="J208">
            <v>608.55811779999999</v>
          </cell>
          <cell r="K208">
            <v>105.19614267176844</v>
          </cell>
          <cell r="L208">
            <v>10.124074493428713</v>
          </cell>
          <cell r="M208">
            <v>96.239978351846148</v>
          </cell>
          <cell r="N208" t="str">
            <v>1</v>
          </cell>
          <cell r="O208" t="str">
            <v>105</v>
          </cell>
          <cell r="P208" t="str">
            <v>CGMEX10-26315</v>
          </cell>
          <cell r="Q208">
            <v>45443</v>
          </cell>
          <cell r="R208" t="e">
            <v>#REF!</v>
          </cell>
          <cell r="S208">
            <v>125.28785000000001</v>
          </cell>
          <cell r="T208" t="str">
            <v>Arcilloso</v>
          </cell>
          <cell r="AC208" t="str">
            <v>Sí</v>
          </cell>
          <cell r="AD208" t="str">
            <v>Ingenio</v>
          </cell>
          <cell r="AE208" t="str">
            <v>Sí</v>
          </cell>
          <cell r="AF208">
            <v>12</v>
          </cell>
          <cell r="AG208" t="str">
            <v>No</v>
          </cell>
          <cell r="AH208" t="str">
            <v>Arrendada</v>
          </cell>
          <cell r="AI208">
            <v>6500</v>
          </cell>
          <cell r="AJ208">
            <v>0</v>
          </cell>
          <cell r="AK208">
            <v>6500</v>
          </cell>
          <cell r="AL208">
            <v>792237.69045814767</v>
          </cell>
          <cell r="AO208">
            <v>2</v>
          </cell>
          <cell r="AP208" t="str">
            <v>Soca</v>
          </cell>
          <cell r="AQ208"/>
          <cell r="AS208" t="str">
            <v>2023-2024</v>
          </cell>
          <cell r="AT208" t="str">
            <v>Manual</v>
          </cell>
          <cell r="AU208" t="str">
            <v>CGMEX10-26315</v>
          </cell>
          <cell r="AV208">
            <v>6</v>
          </cell>
          <cell r="AW208"/>
          <cell r="AX208"/>
          <cell r="AY208"/>
          <cell r="AZ208" t="str">
            <v>20.01</v>
          </cell>
          <cell r="BD208" t="str">
            <v>CGMEX10-26315</v>
          </cell>
          <cell r="BE208">
            <v>4</v>
          </cell>
          <cell r="BF208">
            <v>48.088000000000001</v>
          </cell>
          <cell r="BG208">
            <v>0.68697142857142857</v>
          </cell>
          <cell r="BJ208"/>
          <cell r="BL208" t="str">
            <v>Entre 41 y 80</v>
          </cell>
          <cell r="BM208" t="str">
            <v>Soca</v>
          </cell>
          <cell r="BN208" t="str">
            <v>Segundo tercio</v>
          </cell>
          <cell r="BO208">
            <v>45771</v>
          </cell>
          <cell r="BP208">
            <v>25</v>
          </cell>
          <cell r="BQ208">
            <v>1</v>
          </cell>
        </row>
        <row r="209">
          <cell r="A209" t="str">
            <v>2020.02</v>
          </cell>
          <cell r="B209" t="str">
            <v>2024-2025</v>
          </cell>
          <cell r="C209" t="str">
            <v>Zona 1</v>
          </cell>
          <cell r="D209" t="str">
            <v>Mario Rodas</v>
          </cell>
          <cell r="E209">
            <v>20</v>
          </cell>
          <cell r="F209" t="str">
            <v>BUENOS AIRES</v>
          </cell>
          <cell r="G209">
            <v>20.02</v>
          </cell>
          <cell r="H209">
            <v>58.88</v>
          </cell>
          <cell r="I209">
            <v>6000</v>
          </cell>
          <cell r="J209">
            <v>288.79616039999996</v>
          </cell>
          <cell r="K209">
            <v>101.90217391304347</v>
          </cell>
          <cell r="L209">
            <v>4.9048260937499988</v>
          </cell>
          <cell r="M209">
            <v>48.132693399999994</v>
          </cell>
          <cell r="N209" t="str">
            <v>1</v>
          </cell>
          <cell r="O209" t="str">
            <v>105</v>
          </cell>
          <cell r="P209" t="str">
            <v>CGMEX10-26315</v>
          </cell>
          <cell r="Q209">
            <v>45455</v>
          </cell>
          <cell r="R209" t="e">
            <v>#REF!</v>
          </cell>
          <cell r="S209">
            <v>126.21380000000001</v>
          </cell>
          <cell r="T209" t="str">
            <v>Arenoso</v>
          </cell>
          <cell r="AC209" t="str">
            <v>Sí</v>
          </cell>
          <cell r="AD209" t="str">
            <v>Ingenio</v>
          </cell>
          <cell r="AE209" t="str">
            <v>Sí</v>
          </cell>
          <cell r="AF209">
            <v>12</v>
          </cell>
          <cell r="AG209" t="str">
            <v>No</v>
          </cell>
          <cell r="AH209" t="str">
            <v>Arrendada</v>
          </cell>
          <cell r="AI209">
            <v>3306</v>
          </cell>
          <cell r="AJ209">
            <v>600</v>
          </cell>
          <cell r="AK209">
            <v>2706</v>
          </cell>
          <cell r="AL209">
            <v>757282.8</v>
          </cell>
          <cell r="AO209">
            <v>1</v>
          </cell>
          <cell r="AP209" t="str">
            <v>Soca</v>
          </cell>
          <cell r="AQ209"/>
          <cell r="AS209" t="str">
            <v>2023-2024</v>
          </cell>
          <cell r="AT209" t="str">
            <v>Manual</v>
          </cell>
          <cell r="AU209" t="str">
            <v>CGMEX10-26315</v>
          </cell>
          <cell r="AV209">
            <v>6</v>
          </cell>
          <cell r="AW209"/>
          <cell r="AX209"/>
          <cell r="AY209"/>
          <cell r="AZ209" t="str">
            <v>20.02</v>
          </cell>
          <cell r="BD209" t="str">
            <v>CGMEX10-26315</v>
          </cell>
          <cell r="BE209">
            <v>4</v>
          </cell>
          <cell r="BF209">
            <v>47.104000000000006</v>
          </cell>
          <cell r="BG209">
            <v>0.6729142857142858</v>
          </cell>
          <cell r="BJ209"/>
          <cell r="BL209" t="str">
            <v>Entre 41 y 80</v>
          </cell>
          <cell r="BM209" t="str">
            <v>Soca</v>
          </cell>
          <cell r="BN209" t="str">
            <v>Segundo tercio</v>
          </cell>
          <cell r="BO209">
            <v>45771</v>
          </cell>
          <cell r="BP209">
            <v>25</v>
          </cell>
          <cell r="BQ209">
            <v>2</v>
          </cell>
        </row>
        <row r="210">
          <cell r="A210" t="str">
            <v>2323.01</v>
          </cell>
          <cell r="B210" t="str">
            <v>2024-2025</v>
          </cell>
          <cell r="C210" t="str">
            <v>Zona 3</v>
          </cell>
          <cell r="D210" t="str">
            <v>Edwar Urbina</v>
          </cell>
          <cell r="E210">
            <v>23</v>
          </cell>
          <cell r="F210" t="str">
            <v>MANGALES MAPAN UNION</v>
          </cell>
          <cell r="G210">
            <v>23.01</v>
          </cell>
          <cell r="H210">
            <v>26.15</v>
          </cell>
          <cell r="I210">
            <v>2466.3480519999998</v>
          </cell>
          <cell r="J210">
            <v>258.76802279999998</v>
          </cell>
          <cell r="K210">
            <v>94.315413078393874</v>
          </cell>
          <cell r="L210">
            <v>9.8955266845124275</v>
          </cell>
          <cell r="M210">
            <v>104.9195074434693</v>
          </cell>
          <cell r="N210" t="str">
            <v>7</v>
          </cell>
          <cell r="O210" t="str">
            <v>88</v>
          </cell>
          <cell r="P210" t="str">
            <v>SP83-2847</v>
          </cell>
          <cell r="Q210">
            <v>45365</v>
          </cell>
          <cell r="R210" t="e">
            <v>#REF!</v>
          </cell>
          <cell r="S210">
            <v>130.09285</v>
          </cell>
          <cell r="T210" t="str">
            <v>Arcilla pesada</v>
          </cell>
          <cell r="AC210" t="str">
            <v>Sí</v>
          </cell>
          <cell r="AD210" t="str">
            <v>Ingenio</v>
          </cell>
          <cell r="AE210" t="str">
            <v>Sí</v>
          </cell>
          <cell r="AF210">
            <v>19</v>
          </cell>
          <cell r="AG210" t="str">
            <v>Sí</v>
          </cell>
          <cell r="AH210" t="str">
            <v>Arrendada</v>
          </cell>
          <cell r="AI210">
            <v>2000</v>
          </cell>
          <cell r="AJ210">
            <v>0</v>
          </cell>
          <cell r="AK210">
            <v>2000</v>
          </cell>
          <cell r="AL210">
            <v>320854.24717662815</v>
          </cell>
          <cell r="AO210">
            <v>2</v>
          </cell>
          <cell r="AP210" t="str">
            <v>Soca</v>
          </cell>
          <cell r="AQ210"/>
          <cell r="AR210" t="str">
            <v>Sí</v>
          </cell>
          <cell r="AS210" t="str">
            <v>2024-2025</v>
          </cell>
          <cell r="AT210" t="str">
            <v>Manual</v>
          </cell>
          <cell r="AU210" t="str">
            <v>SP83-2847</v>
          </cell>
          <cell r="AV210">
            <v>7</v>
          </cell>
          <cell r="AW210">
            <v>45695</v>
          </cell>
          <cell r="AX210">
            <v>45716</v>
          </cell>
          <cell r="AY210">
            <v>45721</v>
          </cell>
          <cell r="AZ210">
            <v>23.01</v>
          </cell>
          <cell r="BD210" t="str">
            <v>SP83-2847</v>
          </cell>
          <cell r="BE210">
            <v>4</v>
          </cell>
          <cell r="BF210">
            <v>104.6</v>
          </cell>
          <cell r="BG210">
            <v>1.7433333333333332</v>
          </cell>
          <cell r="BJ210"/>
          <cell r="BL210" t="str">
            <v xml:space="preserve">&lt; 40 </v>
          </cell>
          <cell r="BM210" t="str">
            <v>Soca</v>
          </cell>
          <cell r="BN210" t="str">
            <v>Tercer tercio</v>
          </cell>
          <cell r="BO210">
            <v>45750</v>
          </cell>
          <cell r="BP210">
            <v>22</v>
          </cell>
          <cell r="BQ210">
            <v>2</v>
          </cell>
        </row>
        <row r="211">
          <cell r="A211" t="str">
            <v>2323.02</v>
          </cell>
          <cell r="B211" t="str">
            <v>2024-2025</v>
          </cell>
          <cell r="C211" t="str">
            <v>Zona 3</v>
          </cell>
          <cell r="D211" t="str">
            <v>Edwar Urbina</v>
          </cell>
          <cell r="E211">
            <v>23</v>
          </cell>
          <cell r="F211" t="str">
            <v>MANGALES MAPAN UNION</v>
          </cell>
          <cell r="G211">
            <v>23.02</v>
          </cell>
          <cell r="H211">
            <v>100.28999999999999</v>
          </cell>
          <cell r="I211">
            <v>10682.72444</v>
          </cell>
          <cell r="J211">
            <v>1274.2795799999999</v>
          </cell>
          <cell r="K211">
            <v>106.5183412104896</v>
          </cell>
          <cell r="L211">
            <v>12.705948549207299</v>
          </cell>
          <cell r="M211">
            <v>119.28413834476854</v>
          </cell>
          <cell r="N211" t="str">
            <v>4</v>
          </cell>
          <cell r="O211" t="str">
            <v>127</v>
          </cell>
          <cell r="P211" t="str">
            <v>CGMEX10-26315</v>
          </cell>
          <cell r="Q211">
            <v>45363</v>
          </cell>
          <cell r="R211" t="e">
            <v>#REF!</v>
          </cell>
          <cell r="S211">
            <v>120.09665</v>
          </cell>
          <cell r="T211" t="str">
            <v>Arcilla pesada</v>
          </cell>
          <cell r="AC211" t="str">
            <v>Sí</v>
          </cell>
          <cell r="AD211" t="str">
            <v>Ingenio</v>
          </cell>
          <cell r="AE211" t="str">
            <v>Sí</v>
          </cell>
          <cell r="AF211">
            <v>19</v>
          </cell>
          <cell r="AG211" t="str">
            <v>Sí</v>
          </cell>
          <cell r="AH211" t="str">
            <v>Arrendada</v>
          </cell>
          <cell r="AI211">
            <v>11011</v>
          </cell>
          <cell r="AJ211">
            <v>0</v>
          </cell>
          <cell r="AK211">
            <v>11011</v>
          </cell>
          <cell r="AL211">
            <v>1282959.418117126</v>
          </cell>
          <cell r="AO211">
            <v>1</v>
          </cell>
          <cell r="AP211" t="str">
            <v>Soca</v>
          </cell>
          <cell r="AQ211"/>
          <cell r="AS211" t="str">
            <v>2026-2027</v>
          </cell>
          <cell r="AT211" t="str">
            <v xml:space="preserve">Mecanizada </v>
          </cell>
          <cell r="AU211" t="str">
            <v>CGMEX10-26315</v>
          </cell>
          <cell r="AV211">
            <v>4</v>
          </cell>
          <cell r="AW211">
            <v>46428</v>
          </cell>
          <cell r="AX211">
            <v>46449</v>
          </cell>
          <cell r="AY211">
            <v>46449</v>
          </cell>
          <cell r="AZ211">
            <v>23.02</v>
          </cell>
          <cell r="BD211" t="str">
            <v>CGMEX10-26315</v>
          </cell>
          <cell r="BE211">
            <v>4</v>
          </cell>
          <cell r="BF211">
            <v>88.255199999999988</v>
          </cell>
          <cell r="BG211">
            <v>1.4709199999999998</v>
          </cell>
          <cell r="BJ211"/>
          <cell r="BL211" t="str">
            <v>Entre 81 y 120</v>
          </cell>
          <cell r="BM211" t="str">
            <v>Soca</v>
          </cell>
          <cell r="BN211" t="str">
            <v>Tercer tercio</v>
          </cell>
          <cell r="BO211">
            <v>45701</v>
          </cell>
          <cell r="BP211">
            <v>15</v>
          </cell>
          <cell r="BQ211">
            <v>1</v>
          </cell>
        </row>
        <row r="212">
          <cell r="A212" t="str">
            <v>2525.01</v>
          </cell>
          <cell r="B212" t="str">
            <v>2024-2025</v>
          </cell>
          <cell r="C212" t="str">
            <v>Zona 3</v>
          </cell>
          <cell r="D212" t="str">
            <v>Hugo Rivera</v>
          </cell>
          <cell r="E212">
            <v>25</v>
          </cell>
          <cell r="F212" t="str">
            <v>SOLOLA</v>
          </cell>
          <cell r="G212">
            <v>25.01</v>
          </cell>
          <cell r="H212">
            <v>17.740000000000002</v>
          </cell>
          <cell r="I212">
            <v>1172.1795439999999</v>
          </cell>
          <cell r="J212">
            <v>182.8390382</v>
          </cell>
          <cell r="K212">
            <v>66.075509808342716</v>
          </cell>
          <cell r="L212">
            <v>10.306597418263809</v>
          </cell>
          <cell r="M212">
            <v>155.98210968267847</v>
          </cell>
          <cell r="N212" t="str">
            <v>5</v>
          </cell>
          <cell r="O212" t="str">
            <v>127</v>
          </cell>
          <cell r="P212" t="str">
            <v>CGMEX10-26315</v>
          </cell>
          <cell r="Q212">
            <v>45328</v>
          </cell>
          <cell r="R212" t="e">
            <v>#REF!</v>
          </cell>
          <cell r="S212">
            <v>134.50700000000001</v>
          </cell>
          <cell r="T212" t="str">
            <v>Arena franca</v>
          </cell>
          <cell r="AC212" t="str">
            <v>Sí</v>
          </cell>
          <cell r="AD212" t="str">
            <v>Ingenio</v>
          </cell>
          <cell r="AE212" t="str">
            <v>Sí</v>
          </cell>
          <cell r="AF212">
            <v>55</v>
          </cell>
          <cell r="AG212" t="str">
            <v>Sí</v>
          </cell>
          <cell r="AH212" t="str">
            <v>Propia</v>
          </cell>
          <cell r="AI212">
            <v>1583.364988</v>
          </cell>
          <cell r="AJ212">
            <v>0</v>
          </cell>
          <cell r="AK212">
            <v>1583.364988</v>
          </cell>
          <cell r="AL212">
            <v>157666.35392480798</v>
          </cell>
          <cell r="AO212">
            <v>1</v>
          </cell>
          <cell r="AP212" t="str">
            <v>Soca</v>
          </cell>
          <cell r="AQ212"/>
          <cell r="AS212" t="str">
            <v>2026-2027</v>
          </cell>
          <cell r="AT212" t="str">
            <v>Manual</v>
          </cell>
          <cell r="AU212" t="str">
            <v>CGMEX10-26315</v>
          </cell>
          <cell r="AV212">
            <v>5</v>
          </cell>
          <cell r="AW212">
            <v>46393</v>
          </cell>
          <cell r="AX212">
            <v>46414</v>
          </cell>
          <cell r="AY212">
            <v>46414</v>
          </cell>
          <cell r="AZ212">
            <v>25.01</v>
          </cell>
          <cell r="BD212" t="str">
            <v>CGMEX10-26315</v>
          </cell>
          <cell r="BE212">
            <v>4</v>
          </cell>
          <cell r="BF212">
            <v>15.611200000000002</v>
          </cell>
          <cell r="BG212">
            <v>0.26018666666666668</v>
          </cell>
          <cell r="BJ212"/>
          <cell r="BL212" t="str">
            <v xml:space="preserve">&lt; 40 </v>
          </cell>
          <cell r="BM212" t="str">
            <v>Soca</v>
          </cell>
          <cell r="BN212" t="str">
            <v>Segundo tercio</v>
          </cell>
          <cell r="BO212">
            <v>45694</v>
          </cell>
          <cell r="BP212">
            <v>14</v>
          </cell>
          <cell r="BQ212">
            <v>1</v>
          </cell>
        </row>
        <row r="213">
          <cell r="A213" t="str">
            <v>2525.02</v>
          </cell>
          <cell r="B213" t="str">
            <v>2024-2025</v>
          </cell>
          <cell r="C213" t="str">
            <v>Zona 3</v>
          </cell>
          <cell r="D213" t="str">
            <v>Hugo Rivera</v>
          </cell>
          <cell r="E213">
            <v>25</v>
          </cell>
          <cell r="F213" t="str">
            <v>SOLOLA</v>
          </cell>
          <cell r="G213">
            <v>25.02</v>
          </cell>
          <cell r="H213">
            <v>125.5</v>
          </cell>
          <cell r="I213">
            <v>12598.829416</v>
          </cell>
          <cell r="J213">
            <v>1670.7860008</v>
          </cell>
          <cell r="K213">
            <v>100.38907901195219</v>
          </cell>
          <cell r="L213">
            <v>13.313035862948206</v>
          </cell>
          <cell r="M213">
            <v>132.61438389491724</v>
          </cell>
          <cell r="N213" t="str">
            <v>5</v>
          </cell>
          <cell r="O213" t="str">
            <v>105</v>
          </cell>
          <cell r="P213" t="str">
            <v>CG02-163</v>
          </cell>
          <cell r="Q213">
            <v>45377</v>
          </cell>
          <cell r="R213" t="e">
            <v>#REF!</v>
          </cell>
          <cell r="S213">
            <v>153.66695000000001</v>
          </cell>
          <cell r="T213" t="str">
            <v>Franco</v>
          </cell>
          <cell r="AC213" t="str">
            <v>Sí</v>
          </cell>
          <cell r="AD213" t="str">
            <v>Ingenio</v>
          </cell>
          <cell r="AE213" t="str">
            <v>Sí</v>
          </cell>
          <cell r="AF213">
            <v>55</v>
          </cell>
          <cell r="AG213" t="str">
            <v>Sí</v>
          </cell>
          <cell r="AH213" t="str">
            <v>Propia</v>
          </cell>
          <cell r="AI213">
            <v>11500</v>
          </cell>
          <cell r="AJ213">
            <v>0</v>
          </cell>
          <cell r="AK213">
            <v>11500</v>
          </cell>
          <cell r="AL213">
            <v>1936023.6899270015</v>
          </cell>
          <cell r="AO213">
            <v>2</v>
          </cell>
          <cell r="AP213" t="str">
            <v>Soca</v>
          </cell>
          <cell r="AQ213"/>
          <cell r="AS213" t="str">
            <v>2026-2027</v>
          </cell>
          <cell r="AT213" t="str">
            <v xml:space="preserve">Mecanizada </v>
          </cell>
          <cell r="AU213" t="str">
            <v>CG02-163</v>
          </cell>
          <cell r="AV213">
            <v>5</v>
          </cell>
          <cell r="AW213">
            <v>46449</v>
          </cell>
          <cell r="AX213">
            <v>46470</v>
          </cell>
          <cell r="AY213">
            <v>46476</v>
          </cell>
          <cell r="AZ213">
            <v>25.02</v>
          </cell>
          <cell r="BD213" t="str">
            <v>CG02-163</v>
          </cell>
          <cell r="BE213">
            <v>4</v>
          </cell>
          <cell r="BF213">
            <v>110.44</v>
          </cell>
          <cell r="BG213">
            <v>1.8406666666666667</v>
          </cell>
          <cell r="BJ213"/>
          <cell r="BL213" t="str">
            <v>Entre 121 y 160</v>
          </cell>
          <cell r="BM213" t="str">
            <v>Soca</v>
          </cell>
          <cell r="BN213" t="str">
            <v>Tercer tercio</v>
          </cell>
          <cell r="BO213">
            <v>45743</v>
          </cell>
          <cell r="BP213">
            <v>21</v>
          </cell>
          <cell r="BQ213">
            <v>3</v>
          </cell>
        </row>
        <row r="214">
          <cell r="A214" t="str">
            <v>2525.03</v>
          </cell>
          <cell r="B214" t="str">
            <v>2024-2025</v>
          </cell>
          <cell r="C214" t="str">
            <v>Zona 3</v>
          </cell>
          <cell r="D214" t="str">
            <v>Hugo Rivera</v>
          </cell>
          <cell r="E214">
            <v>25</v>
          </cell>
          <cell r="F214" t="str">
            <v>SOLOLA</v>
          </cell>
          <cell r="G214">
            <v>25.03</v>
          </cell>
          <cell r="H214">
            <v>28.94</v>
          </cell>
          <cell r="I214">
            <v>2466.9037320000002</v>
          </cell>
          <cell r="J214">
            <v>321.94612940000002</v>
          </cell>
          <cell r="K214">
            <v>85.242008707671047</v>
          </cell>
          <cell r="L214">
            <v>11.124607097442986</v>
          </cell>
          <cell r="M214">
            <v>130.50615847866413</v>
          </cell>
          <cell r="N214" t="str">
            <v>5</v>
          </cell>
          <cell r="O214" t="str">
            <v>127</v>
          </cell>
          <cell r="P214" t="str">
            <v>CGMEX10-26315</v>
          </cell>
          <cell r="Q214">
            <v>45327</v>
          </cell>
          <cell r="R214" t="e">
            <v>#REF!</v>
          </cell>
          <cell r="S214">
            <v>140.19075000000001</v>
          </cell>
          <cell r="T214" t="str">
            <v>Arena franca</v>
          </cell>
          <cell r="AC214" t="str">
            <v>Sí</v>
          </cell>
          <cell r="AD214" t="str">
            <v>Ingenio</v>
          </cell>
          <cell r="AE214" t="str">
            <v>Sí</v>
          </cell>
          <cell r="AF214">
            <v>55</v>
          </cell>
          <cell r="AG214" t="str">
            <v>Sí</v>
          </cell>
          <cell r="AH214" t="str">
            <v>Propia</v>
          </cell>
          <cell r="AI214">
            <v>2210</v>
          </cell>
          <cell r="AJ214">
            <v>0</v>
          </cell>
          <cell r="AK214">
            <v>2210</v>
          </cell>
          <cell r="AL214">
            <v>345837.08436687908</v>
          </cell>
          <cell r="AO214">
            <v>3</v>
          </cell>
          <cell r="AP214" t="str">
            <v>Soca</v>
          </cell>
          <cell r="AQ214"/>
          <cell r="AS214" t="str">
            <v>2026-2027</v>
          </cell>
          <cell r="AT214" t="str">
            <v>Manual</v>
          </cell>
          <cell r="AU214" t="str">
            <v>CGMEX10-26315</v>
          </cell>
          <cell r="AV214">
            <v>5</v>
          </cell>
          <cell r="AW214">
            <v>46392</v>
          </cell>
          <cell r="AX214">
            <v>46413</v>
          </cell>
          <cell r="AY214">
            <v>46414</v>
          </cell>
          <cell r="AZ214">
            <v>25.03</v>
          </cell>
          <cell r="BD214" t="str">
            <v>CGMEX10-26315</v>
          </cell>
          <cell r="BE214">
            <v>4</v>
          </cell>
          <cell r="BF214">
            <v>25.467200000000002</v>
          </cell>
          <cell r="BG214">
            <v>0.42445333333333335</v>
          </cell>
          <cell r="BJ214"/>
          <cell r="BL214" t="str">
            <v xml:space="preserve">&lt; 40 </v>
          </cell>
          <cell r="BM214" t="str">
            <v>Soca</v>
          </cell>
          <cell r="BN214" t="str">
            <v>Segundo tercio</v>
          </cell>
          <cell r="BO214">
            <v>45694</v>
          </cell>
          <cell r="BP214">
            <v>14</v>
          </cell>
          <cell r="BQ214">
            <v>2</v>
          </cell>
        </row>
        <row r="215">
          <cell r="A215" t="str">
            <v>2525.04</v>
          </cell>
          <cell r="B215" t="str">
            <v>2024-2025</v>
          </cell>
          <cell r="C215" t="str">
            <v>Zona 3</v>
          </cell>
          <cell r="D215" t="str">
            <v>Hugo Rivera</v>
          </cell>
          <cell r="E215">
            <v>25</v>
          </cell>
          <cell r="F215" t="str">
            <v>SOLOLA</v>
          </cell>
          <cell r="G215">
            <v>25.04</v>
          </cell>
          <cell r="H215">
            <v>99.990000000000009</v>
          </cell>
          <cell r="I215">
            <v>8522.3762079999997</v>
          </cell>
          <cell r="J215">
            <v>1059.8151692000001</v>
          </cell>
          <cell r="K215">
            <v>85.232285308530848</v>
          </cell>
          <cell r="L215">
            <v>10.599211613161316</v>
          </cell>
          <cell r="M215">
            <v>124.35676897308828</v>
          </cell>
          <cell r="N215" t="str">
            <v>8</v>
          </cell>
          <cell r="O215" t="str">
            <v>105</v>
          </cell>
          <cell r="P215" t="str">
            <v>CG02-163</v>
          </cell>
          <cell r="Q215">
            <v>45377</v>
          </cell>
          <cell r="R215" t="e">
            <v>#REF!</v>
          </cell>
          <cell r="S215">
            <v>141.46655000000001</v>
          </cell>
          <cell r="T215" t="str">
            <v>Franco</v>
          </cell>
          <cell r="AC215" t="str">
            <v>Sí</v>
          </cell>
          <cell r="AD215" t="str">
            <v>Ingenio</v>
          </cell>
          <cell r="AE215" t="str">
            <v>Sí</v>
          </cell>
          <cell r="AF215">
            <v>55</v>
          </cell>
          <cell r="AG215" t="str">
            <v>Sí</v>
          </cell>
          <cell r="AH215" t="str">
            <v>Propia</v>
          </cell>
          <cell r="AI215">
            <v>9000</v>
          </cell>
          <cell r="AJ215">
            <v>0</v>
          </cell>
          <cell r="AK215">
            <v>9000</v>
          </cell>
          <cell r="AL215">
            <v>1205631.1599478424</v>
          </cell>
          <cell r="AO215">
            <v>4</v>
          </cell>
          <cell r="AP215" t="str">
            <v>Soca</v>
          </cell>
          <cell r="AQ215"/>
          <cell r="AS215" t="str">
            <v>2026-2027</v>
          </cell>
          <cell r="AT215" t="str">
            <v>Manual</v>
          </cell>
          <cell r="AU215" t="str">
            <v>CGMex10-26315</v>
          </cell>
          <cell r="AV215">
            <v>8</v>
          </cell>
          <cell r="AW215">
            <v>46442</v>
          </cell>
          <cell r="AX215">
            <v>46463</v>
          </cell>
          <cell r="AY215">
            <v>46470</v>
          </cell>
          <cell r="AZ215" t="str">
            <v>25.04</v>
          </cell>
          <cell r="BD215" t="str">
            <v>CG02-163</v>
          </cell>
          <cell r="BE215">
            <v>4</v>
          </cell>
          <cell r="BF215">
            <v>399.96000000000004</v>
          </cell>
          <cell r="BG215">
            <v>6.6660000000000004</v>
          </cell>
          <cell r="BJ215"/>
          <cell r="BL215" t="str">
            <v>Entre 81 y 120</v>
          </cell>
          <cell r="BM215" t="str">
            <v>Soca</v>
          </cell>
          <cell r="BN215" t="str">
            <v>Tercer tercio</v>
          </cell>
          <cell r="BO215">
            <v>45750</v>
          </cell>
          <cell r="BP215">
            <v>22</v>
          </cell>
          <cell r="BQ215">
            <v>4</v>
          </cell>
        </row>
        <row r="216">
          <cell r="A216" t="str">
            <v>2525.05</v>
          </cell>
          <cell r="B216" t="str">
            <v>2024-2025</v>
          </cell>
          <cell r="C216" t="str">
            <v>Zona 3</v>
          </cell>
          <cell r="D216" t="str">
            <v>Hugo Rivera</v>
          </cell>
          <cell r="E216">
            <v>25</v>
          </cell>
          <cell r="F216" t="str">
            <v>SOLOLA</v>
          </cell>
          <cell r="G216">
            <v>25.05</v>
          </cell>
          <cell r="H216">
            <v>12.9</v>
          </cell>
          <cell r="I216">
            <v>664.22224399999993</v>
          </cell>
          <cell r="J216">
            <v>11.8912806</v>
          </cell>
          <cell r="K216">
            <v>51.490096434108523</v>
          </cell>
          <cell r="L216">
            <v>0.92180469767441853</v>
          </cell>
          <cell r="M216">
            <v>17.902563046352903</v>
          </cell>
          <cell r="N216" t="str">
            <v>1</v>
          </cell>
          <cell r="O216" t="str">
            <v>29</v>
          </cell>
          <cell r="P216" t="str">
            <v>CG02-163</v>
          </cell>
          <cell r="Q216">
            <v>45415</v>
          </cell>
          <cell r="R216">
            <v>7.62</v>
          </cell>
          <cell r="S216">
            <v>108.55985</v>
          </cell>
          <cell r="T216" t="str">
            <v>Franco</v>
          </cell>
          <cell r="AC216" t="str">
            <v>Sí</v>
          </cell>
          <cell r="AD216" t="str">
            <v>Semillero</v>
          </cell>
          <cell r="AE216" t="str">
            <v>Sí</v>
          </cell>
          <cell r="AF216">
            <v>55</v>
          </cell>
          <cell r="AG216" t="str">
            <v>Sí</v>
          </cell>
          <cell r="AH216" t="str">
            <v>Propia</v>
          </cell>
          <cell r="AI216">
            <v>1000</v>
          </cell>
          <cell r="AJ216">
            <v>0</v>
          </cell>
          <cell r="AK216">
            <v>1000</v>
          </cell>
          <cell r="AL216">
            <v>72107.867175303385</v>
          </cell>
          <cell r="AM216" t="str">
            <v>Semillero</v>
          </cell>
          <cell r="AP216" t="str">
            <v>Semillero</v>
          </cell>
          <cell r="AQ216"/>
          <cell r="AS216" t="str">
            <v>Semillero</v>
          </cell>
          <cell r="AT216" t="str">
            <v>Semillero</v>
          </cell>
          <cell r="AU216" t="str">
            <v>Semillero</v>
          </cell>
          <cell r="AV216">
            <v>2</v>
          </cell>
          <cell r="AW216"/>
          <cell r="AX216"/>
          <cell r="AY216"/>
          <cell r="AZ216">
            <v>25.05</v>
          </cell>
          <cell r="BD216" t="str">
            <v>CG02-163</v>
          </cell>
          <cell r="BE216">
            <v>4</v>
          </cell>
          <cell r="BF216">
            <v>10.32</v>
          </cell>
          <cell r="BG216">
            <v>0.17200000000000001</v>
          </cell>
          <cell r="BJ216"/>
          <cell r="BL216" t="str">
            <v xml:space="preserve">&lt; 40 </v>
          </cell>
          <cell r="BM216" t="str">
            <v>Soca</v>
          </cell>
        </row>
        <row r="217">
          <cell r="A217" t="str">
            <v>2626.01</v>
          </cell>
          <cell r="B217" t="str">
            <v>2024-2025</v>
          </cell>
          <cell r="C217" t="str">
            <v>Zona 2</v>
          </cell>
          <cell r="D217" t="str">
            <v>Alejandro Ordóñez</v>
          </cell>
          <cell r="E217">
            <v>26</v>
          </cell>
          <cell r="F217" t="str">
            <v>SANTA RICARDA</v>
          </cell>
          <cell r="G217">
            <v>26.01</v>
          </cell>
          <cell r="H217">
            <v>88.91</v>
          </cell>
          <cell r="I217">
            <v>10501.567608000001</v>
          </cell>
          <cell r="J217">
            <v>1394.7604616000001</v>
          </cell>
          <cell r="K217">
            <v>118.11458337644811</v>
          </cell>
          <cell r="L217">
            <v>15.68732945225509</v>
          </cell>
          <cell r="M217">
            <v>132.81450100244882</v>
          </cell>
          <cell r="N217" t="str">
            <v>5</v>
          </cell>
          <cell r="O217" t="str">
            <v>105</v>
          </cell>
          <cell r="P217" t="str">
            <v>CG02-163</v>
          </cell>
          <cell r="Q217">
            <v>45322</v>
          </cell>
          <cell r="R217" t="e">
            <v>#REF!</v>
          </cell>
          <cell r="S217">
            <v>130.22239999999999</v>
          </cell>
          <cell r="T217" t="str">
            <v>Franco Arenoso</v>
          </cell>
          <cell r="AC217" t="str">
            <v>Sí</v>
          </cell>
          <cell r="AD217" t="str">
            <v>Ingenio</v>
          </cell>
          <cell r="AE217" t="str">
            <v>Sí</v>
          </cell>
          <cell r="AF217">
            <v>48</v>
          </cell>
          <cell r="AG217" t="str">
            <v>Sí</v>
          </cell>
          <cell r="AH217" t="str">
            <v>Arrendada</v>
          </cell>
          <cell r="AI217">
            <v>11804.621936000001</v>
          </cell>
          <cell r="AJ217">
            <v>0</v>
          </cell>
          <cell r="AK217">
            <v>11804.621936000001</v>
          </cell>
          <cell r="AL217">
            <v>1367539.3376760192</v>
          </cell>
          <cell r="AO217">
            <v>4</v>
          </cell>
          <cell r="AP217" t="str">
            <v>Soca</v>
          </cell>
          <cell r="AQ217"/>
          <cell r="AS217" t="str">
            <v>2025-2026</v>
          </cell>
          <cell r="AT217" t="str">
            <v xml:space="preserve">Mecanizada </v>
          </cell>
          <cell r="AU217" t="str">
            <v>CG02-163</v>
          </cell>
          <cell r="AV217">
            <v>5</v>
          </cell>
          <cell r="AW217">
            <v>46012</v>
          </cell>
          <cell r="AX217">
            <v>46033</v>
          </cell>
          <cell r="AY217">
            <v>46029</v>
          </cell>
          <cell r="AZ217">
            <v>26.01</v>
          </cell>
          <cell r="BD217" t="str">
            <v>CG02-163</v>
          </cell>
          <cell r="BE217">
            <v>4</v>
          </cell>
          <cell r="BF217">
            <v>78.240799999999993</v>
          </cell>
          <cell r="BG217">
            <v>1.3040133333333332</v>
          </cell>
          <cell r="BJ217"/>
          <cell r="BL217" t="str">
            <v>Entre 81 y 120</v>
          </cell>
          <cell r="BM217" t="str">
            <v>Renovación</v>
          </cell>
          <cell r="BN217" t="str">
            <v>Segundo tercio</v>
          </cell>
          <cell r="BO217">
            <v>45673</v>
          </cell>
          <cell r="BP217">
            <v>11</v>
          </cell>
          <cell r="BQ217">
            <v>4</v>
          </cell>
        </row>
        <row r="218">
          <cell r="A218" t="str">
            <v>2626.02</v>
          </cell>
          <cell r="B218" t="str">
            <v>2024-2025</v>
          </cell>
          <cell r="C218" t="str">
            <v>Zona 2</v>
          </cell>
          <cell r="D218" t="str">
            <v>Alejandro Ordóñez</v>
          </cell>
          <cell r="E218">
            <v>26</v>
          </cell>
          <cell r="F218" t="str">
            <v>SANTA RICARDA</v>
          </cell>
          <cell r="G218">
            <v>26.02</v>
          </cell>
          <cell r="H218">
            <v>91.84</v>
          </cell>
          <cell r="I218">
            <v>11081.899744</v>
          </cell>
          <cell r="J218">
            <v>1312.6587738000001</v>
          </cell>
          <cell r="K218">
            <v>120.66528466898954</v>
          </cell>
          <cell r="L218">
            <v>14.292887345383276</v>
          </cell>
          <cell r="M218">
            <v>118.45069925945722</v>
          </cell>
          <cell r="N218" t="str">
            <v>5</v>
          </cell>
          <cell r="O218" t="str">
            <v>105</v>
          </cell>
          <cell r="P218" t="str">
            <v>CG02-163</v>
          </cell>
          <cell r="Q218">
            <v>45319</v>
          </cell>
          <cell r="R218" t="e">
            <v>#REF!</v>
          </cell>
          <cell r="S218">
            <v>123.14019999999999</v>
          </cell>
          <cell r="T218" t="str">
            <v>Franco Arenoso</v>
          </cell>
          <cell r="AC218" t="str">
            <v>Sí</v>
          </cell>
          <cell r="AD218" t="str">
            <v>Ingenio</v>
          </cell>
          <cell r="AE218" t="str">
            <v>Sí</v>
          </cell>
          <cell r="AF218">
            <v>48</v>
          </cell>
          <cell r="AG218" t="str">
            <v>Sí</v>
          </cell>
          <cell r="AH218" t="str">
            <v>Arrendada</v>
          </cell>
          <cell r="AI218">
            <v>11691.8</v>
          </cell>
          <cell r="AJ218">
            <v>0</v>
          </cell>
          <cell r="AK218">
            <v>11691.8</v>
          </cell>
          <cell r="AL218">
            <v>1364627.3508561088</v>
          </cell>
          <cell r="AO218">
            <v>3</v>
          </cell>
          <cell r="AP218" t="str">
            <v>Soca</v>
          </cell>
          <cell r="AQ218"/>
          <cell r="AS218" t="str">
            <v>2025-2026</v>
          </cell>
          <cell r="AT218" t="str">
            <v xml:space="preserve">Mecanizada </v>
          </cell>
          <cell r="AU218" t="str">
            <v>CG02-163</v>
          </cell>
          <cell r="AV218">
            <v>5</v>
          </cell>
          <cell r="AW218">
            <v>46009</v>
          </cell>
          <cell r="AX218">
            <v>46030</v>
          </cell>
          <cell r="AY218">
            <v>46022</v>
          </cell>
          <cell r="AZ218">
            <v>26.02</v>
          </cell>
          <cell r="BD218" t="str">
            <v>CG02-163</v>
          </cell>
          <cell r="BE218">
            <v>4</v>
          </cell>
          <cell r="BF218">
            <v>80.819200000000009</v>
          </cell>
          <cell r="BG218">
            <v>1.3469866666666668</v>
          </cell>
          <cell r="BJ218"/>
          <cell r="BL218" t="str">
            <v>Entre 81 y 120</v>
          </cell>
          <cell r="BM218" t="str">
            <v>Renovación</v>
          </cell>
          <cell r="BN218" t="str">
            <v>Segundo tercio</v>
          </cell>
          <cell r="BO218">
            <v>45666</v>
          </cell>
          <cell r="BP218">
            <v>10</v>
          </cell>
          <cell r="BQ218">
            <v>3</v>
          </cell>
        </row>
        <row r="219">
          <cell r="A219" t="str">
            <v>2626.03</v>
          </cell>
          <cell r="B219" t="str">
            <v>2024-2025</v>
          </cell>
          <cell r="C219" t="str">
            <v>Zona 2</v>
          </cell>
          <cell r="D219" t="str">
            <v>Alejandro Ordóñez</v>
          </cell>
          <cell r="E219">
            <v>26</v>
          </cell>
          <cell r="F219" t="str">
            <v>SANTA RICARDA</v>
          </cell>
          <cell r="G219">
            <v>26.03</v>
          </cell>
          <cell r="H219">
            <v>111.67</v>
          </cell>
          <cell r="I219">
            <v>15662.559228</v>
          </cell>
          <cell r="J219">
            <v>1724.3037761999999</v>
          </cell>
          <cell r="K219">
            <v>140.25753763768245</v>
          </cell>
          <cell r="L219">
            <v>15.441065426703679</v>
          </cell>
          <cell r="M219">
            <v>110.09080643203298</v>
          </cell>
          <cell r="N219" t="str">
            <v>5</v>
          </cell>
          <cell r="O219" t="str">
            <v>105</v>
          </cell>
          <cell r="P219" t="str">
            <v>CG02-163</v>
          </cell>
          <cell r="Q219">
            <v>45307</v>
          </cell>
          <cell r="R219" t="e">
            <v>#REF!</v>
          </cell>
          <cell r="S219">
            <v>128.97794999999999</v>
          </cell>
          <cell r="T219" t="str">
            <v>Franco Arenoso</v>
          </cell>
          <cell r="AC219" t="str">
            <v>Sí</v>
          </cell>
          <cell r="AD219" t="str">
            <v>Ingenio</v>
          </cell>
          <cell r="AE219" t="str">
            <v>Sí</v>
          </cell>
          <cell r="AF219">
            <v>48</v>
          </cell>
          <cell r="AG219" t="str">
            <v>Sí</v>
          </cell>
          <cell r="AH219" t="str">
            <v>Arrendada</v>
          </cell>
          <cell r="AI219">
            <v>15890.660992000003</v>
          </cell>
          <cell r="AJ219">
            <v>520</v>
          </cell>
          <cell r="AK219">
            <v>15370.660992000003</v>
          </cell>
          <cell r="AL219">
            <v>2020124.7809810224</v>
          </cell>
          <cell r="AO219">
            <v>2</v>
          </cell>
          <cell r="AP219" t="str">
            <v>Soca</v>
          </cell>
          <cell r="AQ219"/>
          <cell r="AS219" t="str">
            <v>2025-2026</v>
          </cell>
          <cell r="AT219" t="str">
            <v xml:space="preserve">Mecanizada </v>
          </cell>
          <cell r="AU219" t="str">
            <v>CG02-163</v>
          </cell>
          <cell r="AV219">
            <v>5</v>
          </cell>
          <cell r="AW219">
            <v>45997</v>
          </cell>
          <cell r="AX219">
            <v>46018</v>
          </cell>
          <cell r="AY219">
            <v>46015</v>
          </cell>
          <cell r="AZ219">
            <v>26.03</v>
          </cell>
          <cell r="BD219" t="str">
            <v>CG02-163</v>
          </cell>
          <cell r="BE219">
            <v>4</v>
          </cell>
          <cell r="BF219">
            <v>98.269599999999997</v>
          </cell>
          <cell r="BG219">
            <v>1.6378266666666665</v>
          </cell>
          <cell r="BJ219"/>
          <cell r="BL219" t="str">
            <v>Entre 81 y 120</v>
          </cell>
          <cell r="BM219" t="str">
            <v>Renovación</v>
          </cell>
          <cell r="BN219" t="str">
            <v>Segundo tercio</v>
          </cell>
          <cell r="BO219">
            <v>45666</v>
          </cell>
          <cell r="BP219">
            <v>10</v>
          </cell>
          <cell r="BQ219">
            <v>2</v>
          </cell>
        </row>
        <row r="220">
          <cell r="A220" t="str">
            <v>2626.04</v>
          </cell>
          <cell r="B220" t="str">
            <v>2024-2025</v>
          </cell>
          <cell r="C220" t="str">
            <v>Zona 2</v>
          </cell>
          <cell r="D220" t="str">
            <v>Alejandro Ordóñez</v>
          </cell>
          <cell r="E220">
            <v>26</v>
          </cell>
          <cell r="F220" t="str">
            <v>SANTA RICARDA</v>
          </cell>
          <cell r="G220">
            <v>26.04</v>
          </cell>
          <cell r="H220">
            <v>98.74</v>
          </cell>
          <cell r="I220">
            <v>13052.711692000001</v>
          </cell>
          <cell r="J220">
            <v>1466.5286449999999</v>
          </cell>
          <cell r="K220">
            <v>132.19274551346973</v>
          </cell>
          <cell r="L220">
            <v>14.852427030585375</v>
          </cell>
          <cell r="M220">
            <v>112.35432756082663</v>
          </cell>
          <cell r="N220" t="str">
            <v>5</v>
          </cell>
          <cell r="O220" t="str">
            <v>105</v>
          </cell>
          <cell r="P220" t="str">
            <v>CG02-163</v>
          </cell>
          <cell r="Q220">
            <v>45301</v>
          </cell>
          <cell r="R220" t="e">
            <v>#REF!</v>
          </cell>
          <cell r="S220">
            <v>130.56915000000001</v>
          </cell>
          <cell r="T220" t="str">
            <v>Franco Arenoso</v>
          </cell>
          <cell r="AC220" t="str">
            <v>Sí</v>
          </cell>
          <cell r="AD220" t="str">
            <v>Ingenio</v>
          </cell>
          <cell r="AE220" t="str">
            <v>Sí</v>
          </cell>
          <cell r="AF220">
            <v>48</v>
          </cell>
          <cell r="AG220" t="str">
            <v>Sí</v>
          </cell>
          <cell r="AH220" t="str">
            <v>Arrendada</v>
          </cell>
          <cell r="AI220">
            <v>12323.4092</v>
          </cell>
          <cell r="AJ220">
            <v>0</v>
          </cell>
          <cell r="AK220">
            <v>12323.4092</v>
          </cell>
          <cell r="AL220">
            <v>1704281.4708195019</v>
          </cell>
          <cell r="AO220">
            <v>1</v>
          </cell>
          <cell r="AP220" t="str">
            <v>Soca</v>
          </cell>
          <cell r="AQ220"/>
          <cell r="AS220" t="str">
            <v>2025-2026</v>
          </cell>
          <cell r="AT220" t="str">
            <v xml:space="preserve">Mecanizada </v>
          </cell>
          <cell r="AU220" t="str">
            <v>CG02-163</v>
          </cell>
          <cell r="AV220">
            <v>5</v>
          </cell>
          <cell r="AW220">
            <v>45991</v>
          </cell>
          <cell r="AX220">
            <v>46012</v>
          </cell>
          <cell r="AY220">
            <v>46008</v>
          </cell>
          <cell r="AZ220">
            <v>26.04</v>
          </cell>
          <cell r="BD220" t="str">
            <v>CG02-163</v>
          </cell>
          <cell r="BE220">
            <v>4</v>
          </cell>
          <cell r="BF220">
            <v>86.891199999999998</v>
          </cell>
          <cell r="BG220">
            <v>1.4481866666666667</v>
          </cell>
          <cell r="BJ220"/>
          <cell r="BL220" t="str">
            <v>Entre 81 y 120</v>
          </cell>
          <cell r="BM220" t="str">
            <v>Renovación</v>
          </cell>
          <cell r="BN220" t="str">
            <v>Segundo tercio</v>
          </cell>
          <cell r="BO220">
            <v>45659</v>
          </cell>
          <cell r="BP220">
            <v>9</v>
          </cell>
          <cell r="BQ220">
            <v>1</v>
          </cell>
        </row>
        <row r="221">
          <cell r="A221" t="str">
            <v>2929.01</v>
          </cell>
          <cell r="B221" t="str">
            <v>2024-2025</v>
          </cell>
          <cell r="C221" t="str">
            <v>Zona 2</v>
          </cell>
          <cell r="D221" t="str">
            <v>Alvaro Mejía</v>
          </cell>
          <cell r="E221">
            <v>29</v>
          </cell>
          <cell r="F221" t="str">
            <v>VIRGINIA</v>
          </cell>
          <cell r="G221">
            <v>29.01</v>
          </cell>
          <cell r="H221">
            <v>57.27</v>
          </cell>
          <cell r="I221">
            <v>5995.5487360000006</v>
          </cell>
          <cell r="J221">
            <v>890.41804860000002</v>
          </cell>
          <cell r="K221">
            <v>104.68916947791165</v>
          </cell>
          <cell r="L221">
            <v>15.547722168674698</v>
          </cell>
          <cell r="M221">
            <v>148.51318666688925</v>
          </cell>
          <cell r="N221" t="str">
            <v>5</v>
          </cell>
          <cell r="O221" t="str">
            <v>127</v>
          </cell>
          <cell r="P221" t="str">
            <v>CGMEX10-26315</v>
          </cell>
          <cell r="Q221">
            <v>45430</v>
          </cell>
          <cell r="R221" t="e">
            <v>#REF!</v>
          </cell>
          <cell r="S221">
            <v>128.27594999999999</v>
          </cell>
          <cell r="T221" t="str">
            <v>Franco arcilloso</v>
          </cell>
          <cell r="AC221" t="str">
            <v>Sí</v>
          </cell>
          <cell r="AD221" t="str">
            <v>Ingenio</v>
          </cell>
          <cell r="AE221" t="str">
            <v>Sí</v>
          </cell>
          <cell r="AF221">
            <v>53</v>
          </cell>
          <cell r="AG221" t="str">
            <v>Sí</v>
          </cell>
          <cell r="AH221" t="str">
            <v>Propia</v>
          </cell>
          <cell r="AI221">
            <v>7063</v>
          </cell>
          <cell r="AJ221">
            <v>832</v>
          </cell>
          <cell r="AK221">
            <v>6231</v>
          </cell>
          <cell r="AL221">
            <v>769084.70988169929</v>
          </cell>
          <cell r="AO221">
            <v>3</v>
          </cell>
          <cell r="AP221" t="str">
            <v>Soca</v>
          </cell>
          <cell r="AQ221"/>
          <cell r="AS221" t="str">
            <v>2025-2026</v>
          </cell>
          <cell r="AT221" t="str">
            <v xml:space="preserve">Mecanizada </v>
          </cell>
          <cell r="AU221" t="str">
            <v>CG02-163</v>
          </cell>
          <cell r="AV221">
            <v>5</v>
          </cell>
          <cell r="AW221">
            <v>46150</v>
          </cell>
          <cell r="AX221">
            <v>46171</v>
          </cell>
          <cell r="AY221">
            <v>46155</v>
          </cell>
          <cell r="AZ221">
            <v>29.01</v>
          </cell>
          <cell r="BD221" t="str">
            <v>CGMEX10-26315</v>
          </cell>
          <cell r="BE221">
            <v>4</v>
          </cell>
          <cell r="BF221">
            <v>50.397600000000004</v>
          </cell>
          <cell r="BG221">
            <v>0.83996000000000004</v>
          </cell>
          <cell r="BJ221"/>
          <cell r="BL221" t="str">
            <v>Entre 41 y 80</v>
          </cell>
          <cell r="BM221" t="str">
            <v>Renovación</v>
          </cell>
          <cell r="BN221" t="str">
            <v>Tercer tercio</v>
          </cell>
          <cell r="BO221">
            <v>45778</v>
          </cell>
          <cell r="BP221">
            <v>26</v>
          </cell>
          <cell r="BQ221">
            <v>3</v>
          </cell>
        </row>
        <row r="222">
          <cell r="A222" t="str">
            <v>2929.02</v>
          </cell>
          <cell r="B222" t="str">
            <v>2024-2025</v>
          </cell>
          <cell r="C222" t="str">
            <v>Zona 2</v>
          </cell>
          <cell r="D222" t="str">
            <v>Alvaro Mejía</v>
          </cell>
          <cell r="E222">
            <v>29</v>
          </cell>
          <cell r="F222" t="str">
            <v>VIRGINIA</v>
          </cell>
          <cell r="G222">
            <v>29.02</v>
          </cell>
          <cell r="H222">
            <v>92.56</v>
          </cell>
          <cell r="I222">
            <v>11957.223900000001</v>
          </cell>
          <cell r="J222">
            <v>1646.9504337999997</v>
          </cell>
          <cell r="K222">
            <v>129.18349070872947</v>
          </cell>
          <cell r="L222">
            <v>17.793327936473634</v>
          </cell>
          <cell r="M222">
            <v>137.73685661267911</v>
          </cell>
          <cell r="N222" t="str">
            <v>6</v>
          </cell>
          <cell r="O222" t="str">
            <v>105</v>
          </cell>
          <cell r="P222" t="str">
            <v>CG02-163</v>
          </cell>
          <cell r="Q222">
            <v>45430</v>
          </cell>
          <cell r="R222" t="e">
            <v>#REF!</v>
          </cell>
          <cell r="S222">
            <v>133.06110000000001</v>
          </cell>
          <cell r="T222" t="str">
            <v>Franco arcilloso</v>
          </cell>
          <cell r="AC222" t="str">
            <v>Sí</v>
          </cell>
          <cell r="AD222" t="str">
            <v>Ingenio</v>
          </cell>
          <cell r="AE222" t="str">
            <v>Sí</v>
          </cell>
          <cell r="AF222">
            <v>53</v>
          </cell>
          <cell r="AG222" t="str">
            <v>Sí</v>
          </cell>
          <cell r="AH222" t="str">
            <v>Propia</v>
          </cell>
          <cell r="AI222">
            <v>11482</v>
          </cell>
          <cell r="AJ222">
            <v>1600</v>
          </cell>
          <cell r="AK222">
            <v>9882</v>
          </cell>
          <cell r="AL222">
            <v>1591041.3650802902</v>
          </cell>
          <cell r="AO222">
            <v>4</v>
          </cell>
          <cell r="AP222" t="str">
            <v>Soca</v>
          </cell>
          <cell r="AQ222"/>
          <cell r="AS222" t="str">
            <v>2024-2025</v>
          </cell>
          <cell r="AT222" t="str">
            <v xml:space="preserve">Mecanizada </v>
          </cell>
          <cell r="AU222" t="str">
            <v>CG02-163</v>
          </cell>
          <cell r="AV222">
            <v>6</v>
          </cell>
          <cell r="AW222">
            <v>45783</v>
          </cell>
          <cell r="AX222">
            <v>45798</v>
          </cell>
          <cell r="AY222">
            <v>45791</v>
          </cell>
          <cell r="AZ222">
            <v>29.02</v>
          </cell>
          <cell r="BC222">
            <v>80</v>
          </cell>
          <cell r="BD222" t="str">
            <v>CG02-163</v>
          </cell>
          <cell r="BE222">
            <v>16</v>
          </cell>
          <cell r="BF222">
            <v>1480.96</v>
          </cell>
          <cell r="BG222">
            <v>24.682666666666666</v>
          </cell>
          <cell r="BJ222"/>
          <cell r="BL222" t="str">
            <v>Entre 81 y 120</v>
          </cell>
          <cell r="BM222" t="str">
            <v>Soca</v>
          </cell>
          <cell r="BN222" t="str">
            <v>Tercer tercio</v>
          </cell>
          <cell r="BO222">
            <v>45764</v>
          </cell>
          <cell r="BP222">
            <v>24</v>
          </cell>
          <cell r="BQ222">
            <v>2</v>
          </cell>
        </row>
        <row r="223">
          <cell r="A223" t="str">
            <v>2929.03</v>
          </cell>
          <cell r="B223" t="str">
            <v>2024-2025</v>
          </cell>
          <cell r="C223" t="str">
            <v>Zona 2</v>
          </cell>
          <cell r="D223" t="str">
            <v>Alvaro Mejía</v>
          </cell>
          <cell r="E223">
            <v>29</v>
          </cell>
          <cell r="F223" t="str">
            <v>VIRGINIA</v>
          </cell>
          <cell r="G223">
            <v>29.03</v>
          </cell>
          <cell r="H223">
            <v>107.4</v>
          </cell>
          <cell r="I223">
            <v>13400</v>
          </cell>
          <cell r="J223">
            <v>2307.6934263999997</v>
          </cell>
          <cell r="K223">
            <v>124.76722532588454</v>
          </cell>
          <cell r="L223">
            <v>21.486903411545619</v>
          </cell>
          <cell r="M223">
            <v>172.21592734328357</v>
          </cell>
          <cell r="N223" t="str">
            <v>5</v>
          </cell>
          <cell r="O223" t="str">
            <v>105</v>
          </cell>
          <cell r="P223" t="str">
            <v>CG02-163</v>
          </cell>
          <cell r="Q223">
            <v>45432</v>
          </cell>
          <cell r="R223" t="e">
            <v>#REF!</v>
          </cell>
          <cell r="S223">
            <v>137.62819999999999</v>
          </cell>
          <cell r="T223" t="str">
            <v>Franco Arenoso</v>
          </cell>
          <cell r="AC223" t="str">
            <v>Sí</v>
          </cell>
          <cell r="AD223" t="str">
            <v>Ingenio</v>
          </cell>
          <cell r="AE223" t="str">
            <v>Sí</v>
          </cell>
          <cell r="AF223">
            <v>53</v>
          </cell>
          <cell r="AG223" t="str">
            <v>Sí</v>
          </cell>
          <cell r="AH223" t="str">
            <v>Propia</v>
          </cell>
          <cell r="AI223">
            <v>17535</v>
          </cell>
          <cell r="AJ223">
            <v>2000</v>
          </cell>
          <cell r="AK223">
            <v>15535</v>
          </cell>
          <cell r="AL223">
            <v>1844217.88</v>
          </cell>
          <cell r="AO223">
            <v>1</v>
          </cell>
          <cell r="AP223" t="str">
            <v>Soca</v>
          </cell>
          <cell r="AQ223"/>
          <cell r="AS223" t="str">
            <v>2025-2026</v>
          </cell>
          <cell r="AT223" t="str">
            <v xml:space="preserve">Mecanizada </v>
          </cell>
          <cell r="AU223" t="str">
            <v>CG02-163</v>
          </cell>
          <cell r="AV223">
            <v>5</v>
          </cell>
          <cell r="AW223">
            <v>46152</v>
          </cell>
          <cell r="AX223">
            <v>46173</v>
          </cell>
          <cell r="AY223">
            <v>46155</v>
          </cell>
          <cell r="AZ223">
            <v>29.03</v>
          </cell>
          <cell r="BD223" t="str">
            <v>CG02-163</v>
          </cell>
          <cell r="BE223">
            <v>4</v>
          </cell>
          <cell r="BF223">
            <v>94.512</v>
          </cell>
          <cell r="BG223">
            <v>1.5751999999999999</v>
          </cell>
          <cell r="BJ223"/>
          <cell r="BL223" t="str">
            <v>Entre 81 y 120</v>
          </cell>
          <cell r="BM223" t="str">
            <v>Renovación</v>
          </cell>
          <cell r="BN223" t="str">
            <v>Tercer tercio</v>
          </cell>
          <cell r="BO223">
            <v>45771</v>
          </cell>
          <cell r="BP223">
            <v>25</v>
          </cell>
          <cell r="BQ223">
            <v>1</v>
          </cell>
        </row>
        <row r="224">
          <cell r="A224" t="str">
            <v>2929.03</v>
          </cell>
          <cell r="B224" t="str">
            <v>2024-2025</v>
          </cell>
          <cell r="C224" t="str">
            <v>Zona 2</v>
          </cell>
          <cell r="D224" t="str">
            <v>Alvaro Mejía</v>
          </cell>
          <cell r="E224">
            <v>29</v>
          </cell>
          <cell r="F224" t="str">
            <v>VIRGINIA</v>
          </cell>
          <cell r="G224">
            <v>29.03</v>
          </cell>
          <cell r="H224">
            <v>28.44</v>
          </cell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AC224" t="str">
            <v>Sí</v>
          </cell>
          <cell r="AD224" t="str">
            <v>Semillero</v>
          </cell>
          <cell r="AE224"/>
          <cell r="AI224"/>
          <cell r="AJ224"/>
          <cell r="AK224"/>
          <cell r="AL224"/>
          <cell r="AP224" t="str">
            <v>Semillero</v>
          </cell>
          <cell r="AQ224"/>
          <cell r="AS224" t="str">
            <v>Semillero</v>
          </cell>
          <cell r="AT224" t="str">
            <v>Semillero</v>
          </cell>
          <cell r="AU224"/>
          <cell r="AV224"/>
          <cell r="AW224"/>
          <cell r="AX224"/>
          <cell r="AY224"/>
          <cell r="BD224"/>
          <cell r="BJ224"/>
          <cell r="BK224" t="str">
            <v>Mecanizado</v>
          </cell>
          <cell r="BL224" t="str">
            <v xml:space="preserve">&lt; 40 </v>
          </cell>
          <cell r="BM224" t="str">
            <v>Soca</v>
          </cell>
        </row>
        <row r="225">
          <cell r="A225" t="str">
            <v>2929.04</v>
          </cell>
          <cell r="B225" t="str">
            <v>2024-2025</v>
          </cell>
          <cell r="C225" t="str">
            <v>Zona 2</v>
          </cell>
          <cell r="D225" t="str">
            <v>Alvaro Mejía</v>
          </cell>
          <cell r="E225">
            <v>29</v>
          </cell>
          <cell r="F225" t="str">
            <v>VIRGINIA</v>
          </cell>
          <cell r="G225">
            <v>29.04</v>
          </cell>
          <cell r="H225">
            <v>9.82</v>
          </cell>
          <cell r="I225">
            <v>645.79197600000009</v>
          </cell>
          <cell r="J225">
            <v>32.736268000000003</v>
          </cell>
          <cell r="K225">
            <v>65.762930346232181</v>
          </cell>
          <cell r="L225">
            <v>3.3336321792260692</v>
          </cell>
          <cell r="M225">
            <v>50.691661117821006</v>
          </cell>
          <cell r="N225" t="str">
            <v>3</v>
          </cell>
          <cell r="O225" t="str">
            <v>105</v>
          </cell>
          <cell r="P225" t="str">
            <v>CG02-163</v>
          </cell>
          <cell r="Q225">
            <v>45428</v>
          </cell>
          <cell r="R225" t="e">
            <v>#REF!</v>
          </cell>
          <cell r="S225">
            <v>140.55565000000001</v>
          </cell>
          <cell r="T225" t="str">
            <v>Franco Arenoso</v>
          </cell>
          <cell r="AC225" t="str">
            <v>Sí</v>
          </cell>
          <cell r="AD225" t="str">
            <v>Ingenio</v>
          </cell>
          <cell r="AE225" t="str">
            <v>Sí</v>
          </cell>
          <cell r="AF225">
            <v>53</v>
          </cell>
          <cell r="AG225" t="str">
            <v>No</v>
          </cell>
          <cell r="AH225" t="str">
            <v>Propia</v>
          </cell>
          <cell r="AI225">
            <v>356.39107200000001</v>
          </cell>
          <cell r="AJ225">
            <v>0</v>
          </cell>
          <cell r="AK225">
            <v>356.39107200000001</v>
          </cell>
          <cell r="AL225">
            <v>90769.710951464425</v>
          </cell>
          <cell r="AO225">
            <v>2</v>
          </cell>
          <cell r="AP225" t="str">
            <v>Soca</v>
          </cell>
          <cell r="AQ225"/>
          <cell r="AS225" t="str">
            <v>2027-2028</v>
          </cell>
          <cell r="AT225" t="str">
            <v>Semillero</v>
          </cell>
          <cell r="AU225" t="str">
            <v>CG02-163</v>
          </cell>
          <cell r="AV225">
            <v>3</v>
          </cell>
          <cell r="AW225">
            <v>46874</v>
          </cell>
          <cell r="AX225">
            <v>46895</v>
          </cell>
          <cell r="AY225">
            <v>46890</v>
          </cell>
          <cell r="AZ225">
            <v>29.04</v>
          </cell>
          <cell r="BD225" t="str">
            <v>CG02-163</v>
          </cell>
          <cell r="BE225">
            <v>4</v>
          </cell>
          <cell r="BF225">
            <v>8.6416000000000004</v>
          </cell>
          <cell r="BG225">
            <v>0.14402666666666666</v>
          </cell>
          <cell r="BJ225"/>
          <cell r="BL225" t="str">
            <v xml:space="preserve">&lt; 40 </v>
          </cell>
          <cell r="BM225" t="str">
            <v>Soca</v>
          </cell>
          <cell r="BN225" t="str">
            <v>Tercer tercio</v>
          </cell>
          <cell r="BO225">
            <v>45778</v>
          </cell>
          <cell r="BP225">
            <v>26</v>
          </cell>
          <cell r="BQ225">
            <v>4</v>
          </cell>
        </row>
        <row r="226">
          <cell r="A226" t="str">
            <v>3232.02</v>
          </cell>
          <cell r="B226" t="str">
            <v>2024-2025</v>
          </cell>
          <cell r="C226" t="str">
            <v>Zona 3</v>
          </cell>
          <cell r="D226" t="str">
            <v>José Flores</v>
          </cell>
          <cell r="E226">
            <v>32</v>
          </cell>
          <cell r="F226" t="str">
            <v>PARCELAS NUEVA CONCEPCION</v>
          </cell>
          <cell r="G226">
            <v>32.020000000000003</v>
          </cell>
          <cell r="H226">
            <v>44.47</v>
          </cell>
          <cell r="I226">
            <v>5338.9670000000006</v>
          </cell>
          <cell r="J226">
            <v>518.78292620000002</v>
          </cell>
          <cell r="K226">
            <v>120.05772430852261</v>
          </cell>
          <cell r="L226">
            <v>11.665907942433101</v>
          </cell>
          <cell r="M226">
            <v>97.169157666642249</v>
          </cell>
          <cell r="N226" t="str">
            <v>9</v>
          </cell>
          <cell r="O226" t="str">
            <v>29</v>
          </cell>
          <cell r="P226" t="str">
            <v>Varias</v>
          </cell>
          <cell r="Q226">
            <v>45264</v>
          </cell>
          <cell r="R226" t="e">
            <v>#REF!</v>
          </cell>
          <cell r="S226">
            <v>125.74039999999999</v>
          </cell>
          <cell r="T226" t="str">
            <v>Franco Arenoso</v>
          </cell>
          <cell r="AC226" t="str">
            <v>Sí</v>
          </cell>
          <cell r="AD226" t="str">
            <v>Ingenio</v>
          </cell>
          <cell r="AE226" t="str">
            <v>Sí</v>
          </cell>
          <cell r="AF226">
            <v>58</v>
          </cell>
          <cell r="AG226" t="str">
            <v>Sí</v>
          </cell>
          <cell r="AH226" t="str">
            <v>Arrendada</v>
          </cell>
          <cell r="AI226">
            <v>5006.4961120000007</v>
          </cell>
          <cell r="AJ226">
            <v>0</v>
          </cell>
          <cell r="AK226">
            <v>5006.4961120000007</v>
          </cell>
          <cell r="AL226">
            <v>671323.84616680001</v>
          </cell>
          <cell r="AO226">
            <v>6</v>
          </cell>
          <cell r="AP226" t="str">
            <v>Soca</v>
          </cell>
          <cell r="AQ226"/>
          <cell r="AS226" t="str">
            <v>2027-2028</v>
          </cell>
          <cell r="AT226" t="str">
            <v>Manual</v>
          </cell>
          <cell r="AU226" t="str">
            <v>CG02-163</v>
          </cell>
          <cell r="AV226">
            <v>9</v>
          </cell>
          <cell r="AW226">
            <v>46724</v>
          </cell>
          <cell r="AX226">
            <v>46745</v>
          </cell>
          <cell r="AY226">
            <v>46743</v>
          </cell>
          <cell r="AZ226">
            <v>32.020000000000003</v>
          </cell>
          <cell r="BD226" t="str">
            <v>Varias</v>
          </cell>
          <cell r="BE226">
            <v>4</v>
          </cell>
          <cell r="BF226">
            <v>177.88</v>
          </cell>
          <cell r="BG226">
            <v>2.9646666666666666</v>
          </cell>
          <cell r="BJ226"/>
          <cell r="BL226" t="str">
            <v>Entre 41 y 80</v>
          </cell>
          <cell r="BM226" t="str">
            <v>Soca</v>
          </cell>
          <cell r="BN226" t="str">
            <v>Primer tercio</v>
          </cell>
          <cell r="BO226">
            <v>45624</v>
          </cell>
          <cell r="BP226">
            <v>4</v>
          </cell>
          <cell r="BQ226">
            <v>1</v>
          </cell>
        </row>
        <row r="227">
          <cell r="A227" t="str">
            <v>3232.03</v>
          </cell>
          <cell r="B227" t="str">
            <v>2024-2025</v>
          </cell>
          <cell r="C227" t="str">
            <v>Zona 3</v>
          </cell>
          <cell r="D227" t="str">
            <v>José Flores</v>
          </cell>
          <cell r="E227">
            <v>32</v>
          </cell>
          <cell r="F227" t="str">
            <v>PARCELAS NUEVA CONCEPCION</v>
          </cell>
          <cell r="G227">
            <v>32.03</v>
          </cell>
          <cell r="H227">
            <v>17.46</v>
          </cell>
          <cell r="I227">
            <v>2258.9172159999998</v>
          </cell>
          <cell r="J227">
            <v>251.744407</v>
          </cell>
          <cell r="K227">
            <v>129.37670194730811</v>
          </cell>
          <cell r="L227">
            <v>14.418350916380296</v>
          </cell>
          <cell r="M227">
            <v>111.44472458613552</v>
          </cell>
          <cell r="N227" t="str">
            <v>4</v>
          </cell>
          <cell r="O227" t="str">
            <v>105</v>
          </cell>
          <cell r="P227" t="str">
            <v>CG02-163</v>
          </cell>
          <cell r="Q227">
            <v>45270</v>
          </cell>
          <cell r="R227" t="e">
            <v>#REF!</v>
          </cell>
          <cell r="S227">
            <v>133.7697</v>
          </cell>
          <cell r="T227" t="str">
            <v>Franco Arenoso</v>
          </cell>
          <cell r="AC227" t="str">
            <v>Sí</v>
          </cell>
          <cell r="AD227" t="str">
            <v>Ingenio</v>
          </cell>
          <cell r="AE227" t="str">
            <v>Sí</v>
          </cell>
          <cell r="AF227">
            <v>58</v>
          </cell>
          <cell r="AG227" t="str">
            <v>Sí</v>
          </cell>
          <cell r="AH227" t="str">
            <v>Arrendada</v>
          </cell>
          <cell r="AI227">
            <v>2081.3118600000003</v>
          </cell>
          <cell r="AJ227">
            <v>0</v>
          </cell>
          <cell r="AK227">
            <v>2081.3118600000003</v>
          </cell>
          <cell r="AL227">
            <v>302174.67830915516</v>
          </cell>
          <cell r="AO227">
            <v>12</v>
          </cell>
          <cell r="AP227" t="str">
            <v>Soca</v>
          </cell>
          <cell r="AQ227"/>
          <cell r="AS227" t="str">
            <v>2026-2027</v>
          </cell>
          <cell r="AT227" t="str">
            <v>Manual</v>
          </cell>
          <cell r="AU227" t="str">
            <v>CG02-163</v>
          </cell>
          <cell r="AV227">
            <v>4</v>
          </cell>
          <cell r="AW227">
            <v>46365</v>
          </cell>
          <cell r="AX227">
            <v>46386</v>
          </cell>
          <cell r="AY227">
            <v>46386</v>
          </cell>
          <cell r="AZ227">
            <v>32.03</v>
          </cell>
          <cell r="BD227" t="str">
            <v>CG02-163</v>
          </cell>
          <cell r="BE227">
            <v>4</v>
          </cell>
          <cell r="BF227">
            <v>15.364800000000001</v>
          </cell>
          <cell r="BG227">
            <v>0.25608000000000003</v>
          </cell>
          <cell r="BJ227"/>
          <cell r="BL227" t="str">
            <v xml:space="preserve">&lt; 40 </v>
          </cell>
          <cell r="BM227" t="str">
            <v>Soca</v>
          </cell>
          <cell r="BN227" t="str">
            <v>Primer tercio</v>
          </cell>
          <cell r="BO227">
            <v>45631</v>
          </cell>
          <cell r="BP227">
            <v>5</v>
          </cell>
          <cell r="BQ227">
            <v>5</v>
          </cell>
        </row>
        <row r="228">
          <cell r="A228" t="str">
            <v>3232.04</v>
          </cell>
          <cell r="B228" t="str">
            <v>2024-2025</v>
          </cell>
          <cell r="C228" t="str">
            <v>Zona 3</v>
          </cell>
          <cell r="D228" t="str">
            <v>José Flores</v>
          </cell>
          <cell r="E228">
            <v>32</v>
          </cell>
          <cell r="F228" t="str">
            <v>PARCELAS NUEVA CONCEPCION</v>
          </cell>
          <cell r="G228">
            <v>32.04</v>
          </cell>
          <cell r="H228">
            <v>18.559999999999999</v>
          </cell>
          <cell r="I228">
            <v>1957.8963440000002</v>
          </cell>
          <cell r="J228">
            <v>213.8209904</v>
          </cell>
          <cell r="K228">
            <v>105.49010474137933</v>
          </cell>
          <cell r="L228">
            <v>11.5205275</v>
          </cell>
          <cell r="M228">
            <v>109.20955598862896</v>
          </cell>
          <cell r="N228" t="str">
            <v>9</v>
          </cell>
          <cell r="O228" t="str">
            <v>105</v>
          </cell>
          <cell r="P228" t="str">
            <v>CG02-163</v>
          </cell>
          <cell r="Q228">
            <v>45257</v>
          </cell>
          <cell r="R228" t="e">
            <v>#REF!</v>
          </cell>
          <cell r="S228">
            <v>102.80695</v>
          </cell>
          <cell r="T228" t="str">
            <v>Franco Arenoso</v>
          </cell>
          <cell r="AC228" t="str">
            <v>Sí</v>
          </cell>
          <cell r="AD228" t="str">
            <v>Ingenio</v>
          </cell>
          <cell r="AE228" t="str">
            <v>Sí</v>
          </cell>
          <cell r="AF228">
            <v>58</v>
          </cell>
          <cell r="AG228" t="str">
            <v>Sí</v>
          </cell>
          <cell r="AH228" t="str">
            <v>Arrendada</v>
          </cell>
          <cell r="AI228">
            <v>2105</v>
          </cell>
          <cell r="AJ228">
            <v>200</v>
          </cell>
          <cell r="AK228">
            <v>1905</v>
          </cell>
          <cell r="AL228">
            <v>201285.35154279083</v>
          </cell>
          <cell r="AO228">
            <v>4</v>
          </cell>
          <cell r="AP228" t="str">
            <v>Soca</v>
          </cell>
          <cell r="AQ228"/>
          <cell r="AS228" t="str">
            <v>2027-2028</v>
          </cell>
          <cell r="AT228" t="str">
            <v>Manual</v>
          </cell>
          <cell r="AU228" t="str">
            <v>CG02-163</v>
          </cell>
          <cell r="AV228">
            <v>9</v>
          </cell>
          <cell r="AW228">
            <v>46717</v>
          </cell>
          <cell r="AX228">
            <v>46738</v>
          </cell>
          <cell r="AY228">
            <v>46736</v>
          </cell>
          <cell r="AZ228">
            <v>32.04</v>
          </cell>
          <cell r="BD228" t="str">
            <v>CG02-163</v>
          </cell>
          <cell r="BE228">
            <v>4</v>
          </cell>
          <cell r="BF228">
            <v>74.239999999999995</v>
          </cell>
          <cell r="BG228">
            <v>1.2373333333333332</v>
          </cell>
          <cell r="BJ228"/>
          <cell r="BL228" t="str">
            <v xml:space="preserve">&lt; 40 </v>
          </cell>
          <cell r="BM228" t="str">
            <v>Soca</v>
          </cell>
          <cell r="BN228" t="str">
            <v>Primer tercio</v>
          </cell>
          <cell r="BO228">
            <v>45624</v>
          </cell>
          <cell r="BP228">
            <v>4</v>
          </cell>
          <cell r="BQ228">
            <v>2</v>
          </cell>
        </row>
        <row r="229">
          <cell r="A229" t="str">
            <v>3232.05</v>
          </cell>
          <cell r="B229" t="str">
            <v>2024-2025</v>
          </cell>
          <cell r="C229" t="str">
            <v>Zona 3</v>
          </cell>
          <cell r="D229" t="str">
            <v>José Flores</v>
          </cell>
          <cell r="E229">
            <v>32</v>
          </cell>
          <cell r="F229" t="str">
            <v>PARCELAS NUEVA CONCEPCION</v>
          </cell>
          <cell r="G229">
            <v>32.049999999999997</v>
          </cell>
          <cell r="H229">
            <v>26.8</v>
          </cell>
          <cell r="I229">
            <v>2723.5295440000004</v>
          </cell>
          <cell r="J229">
            <v>348.0331066</v>
          </cell>
          <cell r="K229">
            <v>101.62423671641793</v>
          </cell>
          <cell r="L229">
            <v>12.986309947761194</v>
          </cell>
          <cell r="M229">
            <v>127.78752753636365</v>
          </cell>
          <cell r="N229" t="str">
            <v>8</v>
          </cell>
          <cell r="O229" t="str">
            <v>105</v>
          </cell>
          <cell r="P229" t="str">
            <v>CG02-163</v>
          </cell>
          <cell r="Q229">
            <v>45268</v>
          </cell>
          <cell r="R229" t="e">
            <v>#REF!</v>
          </cell>
          <cell r="S229">
            <v>128.61510000000001</v>
          </cell>
          <cell r="T229" t="str">
            <v>Franco Arenoso</v>
          </cell>
          <cell r="AC229" t="str">
            <v>Sí</v>
          </cell>
          <cell r="AD229" t="str">
            <v>Ingenio</v>
          </cell>
          <cell r="AE229" t="str">
            <v>Sí</v>
          </cell>
          <cell r="AF229">
            <v>58</v>
          </cell>
          <cell r="AG229" t="str">
            <v>Sí</v>
          </cell>
          <cell r="AH229" t="str">
            <v>Arrendada</v>
          </cell>
          <cell r="AI229">
            <v>3096.5946039999999</v>
          </cell>
          <cell r="AJ229">
            <v>200</v>
          </cell>
          <cell r="AK229">
            <v>2896.5946039999999</v>
          </cell>
          <cell r="AL229">
            <v>350287.02465451451</v>
          </cell>
          <cell r="AO229">
            <v>2</v>
          </cell>
          <cell r="AP229" t="str">
            <v>Soca</v>
          </cell>
          <cell r="AQ229"/>
          <cell r="AS229" t="str">
            <v>2027-2028</v>
          </cell>
          <cell r="AT229" t="str">
            <v>Manual</v>
          </cell>
          <cell r="AU229" t="str">
            <v>CG02-163</v>
          </cell>
          <cell r="AV229">
            <v>8</v>
          </cell>
          <cell r="AW229">
            <v>46728</v>
          </cell>
          <cell r="AX229">
            <v>46749</v>
          </cell>
          <cell r="AY229">
            <v>46743</v>
          </cell>
          <cell r="AZ229">
            <v>32.049999999999997</v>
          </cell>
          <cell r="BD229" t="str">
            <v>CG02-163</v>
          </cell>
          <cell r="BE229">
            <v>4</v>
          </cell>
          <cell r="BF229">
            <v>107.2</v>
          </cell>
          <cell r="BG229">
            <v>1.7866666666666666</v>
          </cell>
          <cell r="BJ229"/>
          <cell r="BL229" t="str">
            <v xml:space="preserve">&lt; 40 </v>
          </cell>
          <cell r="BM229" t="str">
            <v>Soca</v>
          </cell>
          <cell r="BN229" t="str">
            <v>Primer tercio</v>
          </cell>
          <cell r="BO229">
            <v>45631</v>
          </cell>
          <cell r="BP229">
            <v>5</v>
          </cell>
          <cell r="BQ229">
            <v>6</v>
          </cell>
        </row>
        <row r="230">
          <cell r="A230" t="str">
            <v>3232.06</v>
          </cell>
          <cell r="B230" t="str">
            <v>2024-2025</v>
          </cell>
          <cell r="C230" t="str">
            <v>Zona 3</v>
          </cell>
          <cell r="D230" t="str">
            <v>José Flores</v>
          </cell>
          <cell r="E230">
            <v>32</v>
          </cell>
          <cell r="F230" t="str">
            <v>PARCELAS NUEVA CONCEPCION</v>
          </cell>
          <cell r="G230">
            <v>32.06</v>
          </cell>
          <cell r="H230">
            <v>17.18</v>
          </cell>
          <cell r="I230">
            <v>2279.1868399999998</v>
          </cell>
          <cell r="J230">
            <v>280.35468659999998</v>
          </cell>
          <cell r="K230">
            <v>132.66512456344586</v>
          </cell>
          <cell r="L230">
            <v>16.318666274738067</v>
          </cell>
          <cell r="M230">
            <v>123.00645198530542</v>
          </cell>
          <cell r="N230" t="str">
            <v>9</v>
          </cell>
          <cell r="O230" t="str">
            <v>105</v>
          </cell>
          <cell r="P230" t="str">
            <v>CG02-163</v>
          </cell>
          <cell r="Q230">
            <v>45267</v>
          </cell>
          <cell r="R230" t="e">
            <v>#REF!</v>
          </cell>
          <cell r="S230">
            <v>125.06910000000001</v>
          </cell>
          <cell r="T230" t="str">
            <v>Franco Arenoso</v>
          </cell>
          <cell r="AC230" t="str">
            <v>Sí</v>
          </cell>
          <cell r="AD230" t="str">
            <v>Ingenio</v>
          </cell>
          <cell r="AE230" t="str">
            <v>Sí</v>
          </cell>
          <cell r="AF230">
            <v>58</v>
          </cell>
          <cell r="AG230" t="str">
            <v>Sí</v>
          </cell>
          <cell r="AH230" t="str">
            <v>Arrendada</v>
          </cell>
          <cell r="AI230">
            <v>2433.687868</v>
          </cell>
          <cell r="AJ230">
            <v>800</v>
          </cell>
          <cell r="AK230">
            <v>1633.687868</v>
          </cell>
          <cell r="AL230">
            <v>285055.84681064397</v>
          </cell>
          <cell r="AO230">
            <v>1</v>
          </cell>
          <cell r="AP230" t="str">
            <v>Soca</v>
          </cell>
          <cell r="AQ230"/>
          <cell r="AS230" t="str">
            <v>2027-2028</v>
          </cell>
          <cell r="AT230" t="str">
            <v>Manual</v>
          </cell>
          <cell r="AU230" t="str">
            <v>CG02-163</v>
          </cell>
          <cell r="AV230">
            <v>9</v>
          </cell>
          <cell r="AW230">
            <v>46727</v>
          </cell>
          <cell r="AX230">
            <v>46748</v>
          </cell>
          <cell r="AY230">
            <v>46736</v>
          </cell>
          <cell r="AZ230">
            <v>32.06</v>
          </cell>
          <cell r="BD230" t="str">
            <v>CG02-163</v>
          </cell>
          <cell r="BE230">
            <v>4</v>
          </cell>
          <cell r="BF230">
            <v>68.72</v>
          </cell>
          <cell r="BG230">
            <v>1.1453333333333333</v>
          </cell>
          <cell r="BJ230"/>
          <cell r="BL230" t="str">
            <v xml:space="preserve">&lt; 40 </v>
          </cell>
          <cell r="BM230" t="str">
            <v>Soca</v>
          </cell>
          <cell r="BN230" t="str">
            <v>Primer tercio</v>
          </cell>
          <cell r="BO230">
            <v>45624</v>
          </cell>
          <cell r="BP230">
            <v>4</v>
          </cell>
          <cell r="BQ230">
            <v>3</v>
          </cell>
        </row>
        <row r="231">
          <cell r="A231" t="str">
            <v>3232.08</v>
          </cell>
          <cell r="B231" t="str">
            <v>2024-2025</v>
          </cell>
          <cell r="C231" t="str">
            <v>Zona 3</v>
          </cell>
          <cell r="D231" t="str">
            <v>José Flores</v>
          </cell>
          <cell r="E231">
            <v>32</v>
          </cell>
          <cell r="F231" t="str">
            <v>PARCELAS NUEVA CONCEPCION</v>
          </cell>
          <cell r="G231">
            <v>32.08</v>
          </cell>
          <cell r="H231">
            <v>17.79</v>
          </cell>
          <cell r="I231">
            <v>1517.4048520000001</v>
          </cell>
          <cell r="J231">
            <v>259.85604699999999</v>
          </cell>
          <cell r="K231">
            <v>85.295382349634636</v>
          </cell>
          <cell r="L231">
            <v>14.606860427206296</v>
          </cell>
          <cell r="M231">
            <v>171.25030716588216</v>
          </cell>
          <cell r="N231" t="str">
            <v>8</v>
          </cell>
          <cell r="O231" t="str">
            <v>105</v>
          </cell>
          <cell r="P231" t="str">
            <v>CG02-163</v>
          </cell>
          <cell r="Q231">
            <v>45263</v>
          </cell>
          <cell r="R231" t="e">
            <v>#REF!</v>
          </cell>
          <cell r="S231">
            <v>120.9072</v>
          </cell>
          <cell r="T231" t="str">
            <v>Franco Arenoso</v>
          </cell>
          <cell r="AC231" t="str">
            <v>Sí</v>
          </cell>
          <cell r="AD231" t="str">
            <v>Ingenio</v>
          </cell>
          <cell r="AE231" t="str">
            <v>Sí</v>
          </cell>
          <cell r="AF231">
            <v>58</v>
          </cell>
          <cell r="AG231" t="str">
            <v>Sí</v>
          </cell>
          <cell r="AH231" t="str">
            <v>Arrendada</v>
          </cell>
          <cell r="AI231">
            <v>2311.046992</v>
          </cell>
          <cell r="AJ231">
            <v>500</v>
          </cell>
          <cell r="AK231">
            <v>1811.046992</v>
          </cell>
          <cell r="AL231">
            <v>183465.17192173441</v>
          </cell>
          <cell r="AO231">
            <v>5</v>
          </cell>
          <cell r="AP231" t="str">
            <v>Soca</v>
          </cell>
          <cell r="AQ231"/>
          <cell r="AS231" t="str">
            <v>2027-2028</v>
          </cell>
          <cell r="AT231" t="str">
            <v>Manual</v>
          </cell>
          <cell r="AU231" t="str">
            <v>CG02-163</v>
          </cell>
          <cell r="AV231">
            <v>8</v>
          </cell>
          <cell r="AW231">
            <v>46723</v>
          </cell>
          <cell r="AX231">
            <v>46744</v>
          </cell>
          <cell r="AY231">
            <v>46743</v>
          </cell>
          <cell r="AZ231">
            <v>32.08</v>
          </cell>
          <cell r="BD231" t="str">
            <v>CG02-163</v>
          </cell>
          <cell r="BE231">
            <v>4</v>
          </cell>
          <cell r="BF231">
            <v>71.16</v>
          </cell>
          <cell r="BG231">
            <v>1.1859999999999999</v>
          </cell>
          <cell r="BJ231"/>
          <cell r="BL231" t="str">
            <v xml:space="preserve">&lt; 40 </v>
          </cell>
          <cell r="BM231" t="str">
            <v>Soca</v>
          </cell>
          <cell r="BN231" t="str">
            <v>Primer tercio</v>
          </cell>
          <cell r="BO231">
            <v>45624</v>
          </cell>
          <cell r="BP231">
            <v>4</v>
          </cell>
          <cell r="BQ231">
            <v>4</v>
          </cell>
        </row>
        <row r="232">
          <cell r="A232" t="str">
            <v>3232.09</v>
          </cell>
          <cell r="B232" t="str">
            <v>2024-2025</v>
          </cell>
          <cell r="C232" t="str">
            <v>Zona 3</v>
          </cell>
          <cell r="D232" t="str">
            <v>José Flores</v>
          </cell>
          <cell r="E232">
            <v>32</v>
          </cell>
          <cell r="F232" t="str">
            <v>PARCELAS NUEVA CONCEPCION</v>
          </cell>
          <cell r="G232">
            <v>32.090000000000003</v>
          </cell>
          <cell r="H232">
            <v>33.68</v>
          </cell>
          <cell r="I232">
            <v>4386.8439120000003</v>
          </cell>
          <cell r="J232">
            <v>574.1667283999999</v>
          </cell>
          <cell r="K232">
            <v>130.25070997624704</v>
          </cell>
          <cell r="L232">
            <v>17.047705712589071</v>
          </cell>
          <cell r="M232">
            <v>130.8837834027772</v>
          </cell>
          <cell r="N232" t="str">
            <v>4</v>
          </cell>
          <cell r="O232" t="str">
            <v>105</v>
          </cell>
          <cell r="P232" t="str">
            <v>CG02-163</v>
          </cell>
          <cell r="Q232">
            <v>45265</v>
          </cell>
          <cell r="R232" t="e">
            <v>#REF!</v>
          </cell>
          <cell r="S232">
            <v>130.09275</v>
          </cell>
          <cell r="T232" t="str">
            <v>Franco Arenoso</v>
          </cell>
          <cell r="AC232" t="str">
            <v>Sí</v>
          </cell>
          <cell r="AD232" t="str">
            <v>Ingenio</v>
          </cell>
          <cell r="AE232" t="str">
            <v>Sí</v>
          </cell>
          <cell r="AF232">
            <v>58</v>
          </cell>
          <cell r="AG232" t="str">
            <v>Sí</v>
          </cell>
          <cell r="AH232" t="str">
            <v>Arrendada</v>
          </cell>
          <cell r="AI232">
            <v>5000</v>
          </cell>
          <cell r="AJ232">
            <v>900</v>
          </cell>
          <cell r="AK232">
            <v>4100</v>
          </cell>
          <cell r="AL232">
            <v>570696.58833283803</v>
          </cell>
          <cell r="AO232">
            <v>3</v>
          </cell>
          <cell r="AP232" t="str">
            <v>Soca</v>
          </cell>
          <cell r="AQ232"/>
          <cell r="AS232" t="str">
            <v>2026-2027</v>
          </cell>
          <cell r="AT232" t="str">
            <v>Manual</v>
          </cell>
          <cell r="AU232" t="str">
            <v>CG02-163</v>
          </cell>
          <cell r="AV232">
            <v>4</v>
          </cell>
          <cell r="AW232">
            <v>46360</v>
          </cell>
          <cell r="AX232">
            <v>46381</v>
          </cell>
          <cell r="AY232">
            <v>46379</v>
          </cell>
          <cell r="AZ232">
            <v>32.090000000000003</v>
          </cell>
          <cell r="BD232" t="str">
            <v>CG02-163</v>
          </cell>
          <cell r="BE232">
            <v>4</v>
          </cell>
          <cell r="BF232">
            <v>29.638400000000001</v>
          </cell>
          <cell r="BG232">
            <v>0.49397333333333332</v>
          </cell>
          <cell r="BJ232"/>
          <cell r="BL232" t="str">
            <v xml:space="preserve">&lt; 40 </v>
          </cell>
          <cell r="BM232" t="str">
            <v>Soca</v>
          </cell>
          <cell r="BN232" t="str">
            <v>Primer tercio</v>
          </cell>
          <cell r="BO232">
            <v>45638</v>
          </cell>
          <cell r="BP232">
            <v>6</v>
          </cell>
          <cell r="BQ232">
            <v>7</v>
          </cell>
        </row>
        <row r="233">
          <cell r="A233" t="str">
            <v>3232.1</v>
          </cell>
          <cell r="B233" t="str">
            <v>2024-2025</v>
          </cell>
          <cell r="C233" t="str">
            <v>Zona 3</v>
          </cell>
          <cell r="D233" t="str">
            <v>José Flores</v>
          </cell>
          <cell r="E233">
            <v>32</v>
          </cell>
          <cell r="F233" t="str">
            <v>PARCELAS NUEVA CONCEPCION</v>
          </cell>
          <cell r="G233">
            <v>32.1</v>
          </cell>
          <cell r="H233">
            <v>16.010000000000002</v>
          </cell>
          <cell r="I233">
            <v>1470.5248720000002</v>
          </cell>
          <cell r="J233">
            <v>198.24704639999999</v>
          </cell>
          <cell r="K233">
            <v>91.850398001249218</v>
          </cell>
          <cell r="L233">
            <v>12.382701211742658</v>
          </cell>
          <cell r="M233">
            <v>134.81380027960518</v>
          </cell>
          <cell r="N233" t="str">
            <v>9</v>
          </cell>
          <cell r="O233" t="str">
            <v>105</v>
          </cell>
          <cell r="P233" t="str">
            <v>CG02-163</v>
          </cell>
          <cell r="Q233">
            <v>45259</v>
          </cell>
          <cell r="R233" t="e">
            <v>#REF!</v>
          </cell>
          <cell r="S233">
            <v>120.30945</v>
          </cell>
          <cell r="T233" t="str">
            <v>Franco Arenoso</v>
          </cell>
          <cell r="AC233" t="str">
            <v>Sí</v>
          </cell>
          <cell r="AD233" t="str">
            <v>Ingenio</v>
          </cell>
          <cell r="AE233" t="str">
            <v>Sí</v>
          </cell>
          <cell r="AF233">
            <v>58</v>
          </cell>
          <cell r="AG233" t="str">
            <v>Sí</v>
          </cell>
          <cell r="AH233" t="str">
            <v>Arrendada</v>
          </cell>
          <cell r="AI233">
            <v>1806.3160399999999</v>
          </cell>
          <cell r="AJ233">
            <v>64</v>
          </cell>
          <cell r="AK233">
            <v>1742.3160399999999</v>
          </cell>
          <cell r="AL233">
            <v>176918.03856164042</v>
          </cell>
          <cell r="AO233">
            <v>7</v>
          </cell>
          <cell r="AP233" t="str">
            <v>Soca</v>
          </cell>
          <cell r="AQ233"/>
          <cell r="AS233" t="str">
            <v>2027-2028</v>
          </cell>
          <cell r="AT233" t="str">
            <v>Manual</v>
          </cell>
          <cell r="AU233" t="str">
            <v>CG02-163</v>
          </cell>
          <cell r="AV233">
            <v>1</v>
          </cell>
          <cell r="AW233">
            <v>46719</v>
          </cell>
          <cell r="AX233">
            <v>46740</v>
          </cell>
          <cell r="AY233">
            <v>46743</v>
          </cell>
          <cell r="AZ233" t="str">
            <v>32.10</v>
          </cell>
          <cell r="BD233" t="str">
            <v>CG02-163</v>
          </cell>
          <cell r="BE233">
            <v>4</v>
          </cell>
          <cell r="BF233">
            <v>64.040000000000006</v>
          </cell>
          <cell r="BG233">
            <v>1.0673333333333335</v>
          </cell>
          <cell r="BJ233"/>
          <cell r="BL233" t="str">
            <v xml:space="preserve">&lt; 40 </v>
          </cell>
          <cell r="BM233" t="str">
            <v>Soca</v>
          </cell>
          <cell r="BN233" t="str">
            <v>Primer tercio</v>
          </cell>
          <cell r="BO233">
            <v>45638</v>
          </cell>
          <cell r="BP233">
            <v>6</v>
          </cell>
          <cell r="BQ233">
            <v>8</v>
          </cell>
        </row>
        <row r="234">
          <cell r="A234" t="str">
            <v>3232.11</v>
          </cell>
          <cell r="B234" t="str">
            <v>2024-2025</v>
          </cell>
          <cell r="C234" t="str">
            <v>Zona 3</v>
          </cell>
          <cell r="D234" t="str">
            <v>José Flores</v>
          </cell>
          <cell r="E234">
            <v>32</v>
          </cell>
          <cell r="F234" t="str">
            <v>PARCELAS NUEVA CONCEPCION</v>
          </cell>
          <cell r="G234">
            <v>32.11</v>
          </cell>
          <cell r="H234">
            <v>17.48</v>
          </cell>
          <cell r="I234">
            <v>537.13169600000003</v>
          </cell>
          <cell r="J234">
            <v>123.572514</v>
          </cell>
          <cell r="K234">
            <v>30.728357894736842</v>
          </cell>
          <cell r="L234">
            <v>7.0693657894736841</v>
          </cell>
          <cell r="M234">
            <v>230.05999258699489</v>
          </cell>
          <cell r="N234" t="str">
            <v>1</v>
          </cell>
          <cell r="O234"/>
          <cell r="P234" t="str">
            <v>Varias</v>
          </cell>
          <cell r="Q234">
            <v>45412</v>
          </cell>
          <cell r="R234"/>
          <cell r="S234">
            <v>114.55115000000001</v>
          </cell>
          <cell r="AC234" t="str">
            <v>Sí</v>
          </cell>
          <cell r="AD234" t="str">
            <v>Semillero</v>
          </cell>
          <cell r="AE234"/>
          <cell r="AF234">
            <v>58</v>
          </cell>
          <cell r="AG234" t="str">
            <v>Sí</v>
          </cell>
          <cell r="AH234" t="str">
            <v>Arrendada</v>
          </cell>
          <cell r="AI234">
            <v>1500</v>
          </cell>
          <cell r="AJ234">
            <v>0</v>
          </cell>
          <cell r="AK234">
            <v>1500</v>
          </cell>
          <cell r="AL234">
            <v>61529.053478250411</v>
          </cell>
          <cell r="AM234" t="str">
            <v>Semillero</v>
          </cell>
          <cell r="AP234" t="str">
            <v>Semillero</v>
          </cell>
          <cell r="AQ234"/>
          <cell r="AS234" t="str">
            <v>Semillero</v>
          </cell>
          <cell r="AT234" t="str">
            <v>Semillero</v>
          </cell>
          <cell r="AU234" t="str">
            <v>Semillero</v>
          </cell>
          <cell r="AV234">
            <v>2</v>
          </cell>
          <cell r="AW234"/>
          <cell r="AX234"/>
          <cell r="AY234"/>
          <cell r="AZ234">
            <v>32.11</v>
          </cell>
          <cell r="BD234" t="str">
            <v>Varias</v>
          </cell>
          <cell r="BE234">
            <v>4</v>
          </cell>
          <cell r="BF234">
            <v>13.984000000000002</v>
          </cell>
          <cell r="BG234">
            <v>0.2330666666666667</v>
          </cell>
          <cell r="BJ234"/>
          <cell r="BL234" t="str">
            <v xml:space="preserve">&lt; 40 </v>
          </cell>
          <cell r="BM234" t="str">
            <v>Soca</v>
          </cell>
        </row>
        <row r="235">
          <cell r="A235" t="str">
            <v>3232.12</v>
          </cell>
          <cell r="B235" t="str">
            <v>2024-2025</v>
          </cell>
          <cell r="C235" t="str">
            <v>Zona 3</v>
          </cell>
          <cell r="D235" t="str">
            <v>José Flores</v>
          </cell>
          <cell r="E235">
            <v>32</v>
          </cell>
          <cell r="F235" t="str">
            <v>PARCELAS NUEVA CONCEPCION</v>
          </cell>
          <cell r="G235">
            <v>32.119999999999997</v>
          </cell>
          <cell r="H235">
            <v>8.6999999999999993</v>
          </cell>
          <cell r="I235">
            <v>1179.6734960000001</v>
          </cell>
          <cell r="J235">
            <v>123.572514</v>
          </cell>
          <cell r="K235">
            <v>135.59465471264369</v>
          </cell>
          <cell r="L235">
            <v>14.203737241379311</v>
          </cell>
          <cell r="M235">
            <v>104.75145404131381</v>
          </cell>
          <cell r="N235" t="str">
            <v>11</v>
          </cell>
          <cell r="O235" t="str">
            <v>29</v>
          </cell>
          <cell r="P235" t="str">
            <v>Varias</v>
          </cell>
          <cell r="Q235">
            <v>45265</v>
          </cell>
          <cell r="R235" t="e">
            <v>#REF!</v>
          </cell>
          <cell r="S235">
            <v>118.45645</v>
          </cell>
          <cell r="T235" t="str">
            <v>Franco Arenoso</v>
          </cell>
          <cell r="AC235" t="str">
            <v>Sí</v>
          </cell>
          <cell r="AD235" t="str">
            <v>Ingenio</v>
          </cell>
          <cell r="AE235" t="str">
            <v>Sí</v>
          </cell>
          <cell r="AF235">
            <v>58</v>
          </cell>
          <cell r="AG235" t="str">
            <v>Sí</v>
          </cell>
          <cell r="AH235" t="str">
            <v>Arrendada</v>
          </cell>
          <cell r="AI235">
            <v>1206.7539720000002</v>
          </cell>
          <cell r="AJ235">
            <v>400</v>
          </cell>
          <cell r="AK235">
            <v>806.7539720000002</v>
          </cell>
          <cell r="AL235">
            <v>139739.93449524921</v>
          </cell>
          <cell r="AO235">
            <v>8</v>
          </cell>
          <cell r="AP235" t="str">
            <v>Soca</v>
          </cell>
          <cell r="AQ235"/>
          <cell r="AS235" t="str">
            <v>2027-2028</v>
          </cell>
          <cell r="AT235" t="str">
            <v>Manual</v>
          </cell>
          <cell r="AU235" t="str">
            <v>CG02-163</v>
          </cell>
          <cell r="AV235">
            <v>11</v>
          </cell>
          <cell r="AW235">
            <v>46725</v>
          </cell>
          <cell r="AX235">
            <v>46746</v>
          </cell>
          <cell r="AY235">
            <v>46750</v>
          </cell>
          <cell r="AZ235" t="str">
            <v>32.12</v>
          </cell>
          <cell r="BD235" t="str">
            <v>Varias</v>
          </cell>
          <cell r="BE235">
            <v>4</v>
          </cell>
          <cell r="BF235">
            <v>34.799999999999997</v>
          </cell>
          <cell r="BG235">
            <v>0.57999999999999996</v>
          </cell>
          <cell r="BJ235"/>
          <cell r="BL235" t="str">
            <v xml:space="preserve">&lt; 40 </v>
          </cell>
          <cell r="BM235" t="str">
            <v>Soca</v>
          </cell>
          <cell r="BN235" t="str">
            <v>Primer tercio</v>
          </cell>
          <cell r="BO235">
            <v>45645</v>
          </cell>
          <cell r="BP235">
            <v>7</v>
          </cell>
          <cell r="BQ235">
            <v>9</v>
          </cell>
        </row>
        <row r="236">
          <cell r="A236" t="str">
            <v>3232.13</v>
          </cell>
          <cell r="B236" t="str">
            <v>2024-2025</v>
          </cell>
          <cell r="C236" t="str">
            <v>Zona 3</v>
          </cell>
          <cell r="D236" t="str">
            <v>José Flores</v>
          </cell>
          <cell r="E236">
            <v>32</v>
          </cell>
          <cell r="F236" t="str">
            <v>PARCELAS NUEVA CONCEPCION</v>
          </cell>
          <cell r="G236">
            <v>32.130000000000003</v>
          </cell>
          <cell r="H236">
            <v>17.809999999999999</v>
          </cell>
          <cell r="I236">
            <v>2330.8271759999998</v>
          </cell>
          <cell r="J236">
            <v>255.94088580000002</v>
          </cell>
          <cell r="K236">
            <v>130.8718234699607</v>
          </cell>
          <cell r="L236">
            <v>14.370628062886022</v>
          </cell>
          <cell r="M236">
            <v>109.80689106226555</v>
          </cell>
          <cell r="N236" t="str">
            <v>11</v>
          </cell>
          <cell r="O236" t="str">
            <v>105</v>
          </cell>
          <cell r="P236" t="str">
            <v>CG02-163</v>
          </cell>
          <cell r="Q236">
            <v>45248</v>
          </cell>
          <cell r="R236" t="e">
            <v>#REF!</v>
          </cell>
          <cell r="S236">
            <v>106.1152</v>
          </cell>
          <cell r="T236" t="str">
            <v>Franco Arenoso</v>
          </cell>
          <cell r="AC236" t="str">
            <v>Sí</v>
          </cell>
          <cell r="AD236" t="str">
            <v>Ingenio</v>
          </cell>
          <cell r="AE236" t="str">
            <v>Sí</v>
          </cell>
          <cell r="AF236">
            <v>58</v>
          </cell>
          <cell r="AG236" t="str">
            <v>Sí</v>
          </cell>
          <cell r="AH236" t="str">
            <v>Arrendada</v>
          </cell>
          <cell r="AI236">
            <v>2510.3574479999997</v>
          </cell>
          <cell r="AJ236">
            <v>500</v>
          </cell>
          <cell r="AK236">
            <v>2010.3574479999997</v>
          </cell>
          <cell r="AL236">
            <v>247336.19194667519</v>
          </cell>
          <cell r="AO236">
            <v>9</v>
          </cell>
          <cell r="AP236" t="str">
            <v>Soca</v>
          </cell>
          <cell r="AQ236"/>
          <cell r="AS236" t="str">
            <v>2027-2028</v>
          </cell>
          <cell r="AT236" t="str">
            <v>Manual</v>
          </cell>
          <cell r="AU236" t="str">
            <v>CG02-163</v>
          </cell>
          <cell r="AV236">
            <v>11</v>
          </cell>
          <cell r="AW236">
            <v>46708</v>
          </cell>
          <cell r="AX236">
            <v>46729</v>
          </cell>
          <cell r="AY236">
            <v>46729</v>
          </cell>
          <cell r="AZ236" t="str">
            <v>32.13</v>
          </cell>
          <cell r="BD236" t="str">
            <v>CG02-163</v>
          </cell>
          <cell r="BE236">
            <v>4</v>
          </cell>
          <cell r="BF236">
            <v>71.239999999999995</v>
          </cell>
          <cell r="BG236">
            <v>1.1873333333333334</v>
          </cell>
          <cell r="BJ236"/>
          <cell r="BL236" t="str">
            <v xml:space="preserve">&lt; 40 </v>
          </cell>
          <cell r="BM236" t="str">
            <v>Soca</v>
          </cell>
          <cell r="BN236" t="str">
            <v>Primer tercio</v>
          </cell>
          <cell r="BO236">
            <v>45645</v>
          </cell>
          <cell r="BP236">
            <v>7</v>
          </cell>
          <cell r="BQ236">
            <v>10</v>
          </cell>
        </row>
        <row r="237">
          <cell r="A237" t="str">
            <v>3333.01</v>
          </cell>
          <cell r="B237" t="str">
            <v>2024-2025</v>
          </cell>
          <cell r="C237" t="str">
            <v>Zona 2</v>
          </cell>
          <cell r="D237" t="str">
            <v>Eder Soto</v>
          </cell>
          <cell r="E237">
            <v>33</v>
          </cell>
          <cell r="F237" t="str">
            <v>SAN CARLOS I</v>
          </cell>
          <cell r="G237">
            <v>33.01</v>
          </cell>
          <cell r="H237">
            <v>120.03</v>
          </cell>
          <cell r="I237">
            <v>15700</v>
          </cell>
          <cell r="J237">
            <v>851.96346999999992</v>
          </cell>
          <cell r="K237">
            <v>130.80063317503956</v>
          </cell>
          <cell r="L237">
            <v>7.0979211030575682</v>
          </cell>
          <cell r="M237">
            <v>54.265189171974519</v>
          </cell>
          <cell r="N237" t="str">
            <v>1</v>
          </cell>
          <cell r="O237" t="str">
            <v>105</v>
          </cell>
          <cell r="P237" t="str">
            <v>Varias</v>
          </cell>
          <cell r="Q237">
            <v>45485</v>
          </cell>
          <cell r="R237" t="e">
            <v>#REF!</v>
          </cell>
          <cell r="S237">
            <v>124.6096</v>
          </cell>
          <cell r="T237" t="str">
            <v>Franco Arenoso</v>
          </cell>
          <cell r="AC237" t="str">
            <v>Sí</v>
          </cell>
          <cell r="AD237" t="str">
            <v>Ingenio</v>
          </cell>
          <cell r="AE237" t="str">
            <v>Sí</v>
          </cell>
          <cell r="AF237">
            <v>55</v>
          </cell>
          <cell r="AG237" t="str">
            <v>Sí</v>
          </cell>
          <cell r="AH237" t="str">
            <v>Arrendada</v>
          </cell>
          <cell r="AI237">
            <v>8000</v>
          </cell>
          <cell r="AJ237">
            <v>1300</v>
          </cell>
          <cell r="AK237">
            <v>6700</v>
          </cell>
          <cell r="AL237">
            <v>1956370.72</v>
          </cell>
          <cell r="AO237">
            <v>2</v>
          </cell>
          <cell r="AP237" t="str">
            <v>Renovación</v>
          </cell>
          <cell r="AQ237" t="str">
            <v>CGMex10-26315</v>
          </cell>
          <cell r="AS237" t="str">
            <v>2023-2024</v>
          </cell>
          <cell r="AT237" t="str">
            <v>Manual</v>
          </cell>
          <cell r="AU237" t="str">
            <v>CG02-163</v>
          </cell>
          <cell r="AV237">
            <v>1</v>
          </cell>
          <cell r="AW237">
            <v>45071</v>
          </cell>
          <cell r="AX237">
            <v>45434</v>
          </cell>
          <cell r="AY237">
            <v>24</v>
          </cell>
          <cell r="AZ237" t="str">
            <v>33.01</v>
          </cell>
          <cell r="BD237" t="str">
            <v>CGMex10-26315</v>
          </cell>
          <cell r="BE237">
            <v>4</v>
          </cell>
          <cell r="BF237">
            <v>105.6264</v>
          </cell>
          <cell r="BG237">
            <v>1.76044</v>
          </cell>
          <cell r="BH237" t="str">
            <v>Pendiente</v>
          </cell>
          <cell r="BI237">
            <v>45503</v>
          </cell>
          <cell r="BJ237">
            <v>45434</v>
          </cell>
          <cell r="BL237" t="str">
            <v>Entre 41 y 80</v>
          </cell>
          <cell r="BM237" t="str">
            <v>Soca</v>
          </cell>
          <cell r="BN237" t="str">
            <v>Tercer tercio</v>
          </cell>
          <cell r="BO237">
            <v>45778</v>
          </cell>
          <cell r="BP237">
            <v>26</v>
          </cell>
          <cell r="BQ237">
            <v>3</v>
          </cell>
        </row>
        <row r="238">
          <cell r="A238" t="str">
            <v>3333.02</v>
          </cell>
          <cell r="B238" t="str">
            <v>2024-2025</v>
          </cell>
          <cell r="C238" t="str">
            <v>Zona 2</v>
          </cell>
          <cell r="D238" t="str">
            <v>Eder Soto</v>
          </cell>
          <cell r="E238">
            <v>33</v>
          </cell>
          <cell r="F238" t="str">
            <v>SAN CARLOS I</v>
          </cell>
          <cell r="G238">
            <v>33.020000000000003</v>
          </cell>
          <cell r="H238">
            <v>85.28</v>
          </cell>
          <cell r="I238">
            <v>10374</v>
          </cell>
          <cell r="J238">
            <v>853.49077119999993</v>
          </cell>
          <cell r="K238">
            <v>121.64634146341463</v>
          </cell>
          <cell r="L238">
            <v>10.008100037523452</v>
          </cell>
          <cell r="M238">
            <v>82.272100559090021</v>
          </cell>
          <cell r="N238" t="str">
            <v>1</v>
          </cell>
          <cell r="O238" t="str">
            <v>105</v>
          </cell>
          <cell r="P238" t="str">
            <v>CG02-163</v>
          </cell>
          <cell r="Q238">
            <v>45490</v>
          </cell>
          <cell r="R238" t="e">
            <v>#REF!</v>
          </cell>
          <cell r="S238">
            <v>128.327</v>
          </cell>
          <cell r="T238" t="str">
            <v>Franco Arenoso</v>
          </cell>
          <cell r="AC238" t="str">
            <v>Sí</v>
          </cell>
          <cell r="AD238" t="str">
            <v>Ingenio</v>
          </cell>
          <cell r="AE238" t="str">
            <v>Sí</v>
          </cell>
          <cell r="AF238">
            <v>55</v>
          </cell>
          <cell r="AG238" t="str">
            <v>Sí</v>
          </cell>
          <cell r="AH238" t="str">
            <v>Arrendada</v>
          </cell>
          <cell r="AI238">
            <v>9000</v>
          </cell>
          <cell r="AJ238">
            <v>1500</v>
          </cell>
          <cell r="AK238">
            <v>7500</v>
          </cell>
          <cell r="AL238">
            <v>1331264.298</v>
          </cell>
          <cell r="AO238">
            <v>1</v>
          </cell>
          <cell r="AP238" t="str">
            <v>Renovación</v>
          </cell>
          <cell r="AQ238" t="str">
            <v>CGMex10-26315</v>
          </cell>
          <cell r="AS238" t="str">
            <v>2023-2024</v>
          </cell>
          <cell r="AT238" t="str">
            <v>Manual</v>
          </cell>
          <cell r="AU238" t="str">
            <v>CG02-163</v>
          </cell>
          <cell r="AV238">
            <v>1</v>
          </cell>
          <cell r="AW238">
            <v>45064</v>
          </cell>
          <cell r="AX238">
            <v>45427</v>
          </cell>
          <cell r="AY238">
            <v>23</v>
          </cell>
          <cell r="AZ238" t="str">
            <v>33.02</v>
          </cell>
          <cell r="BD238" t="str">
            <v>CGMex10-26315</v>
          </cell>
          <cell r="BE238">
            <v>4</v>
          </cell>
          <cell r="BF238">
            <v>75.046400000000006</v>
          </cell>
          <cell r="BG238">
            <v>1.2507733333333335</v>
          </cell>
          <cell r="BH238" t="str">
            <v>Pendiente</v>
          </cell>
          <cell r="BI238">
            <v>45508</v>
          </cell>
          <cell r="BJ238">
            <v>45441</v>
          </cell>
          <cell r="BL238" t="str">
            <v>Entre 41 y 80</v>
          </cell>
          <cell r="BM238" t="str">
            <v>Soca</v>
          </cell>
          <cell r="BN238" t="str">
            <v>Tercer tercio</v>
          </cell>
          <cell r="BO238">
            <v>45778</v>
          </cell>
          <cell r="BP238">
            <v>26</v>
          </cell>
          <cell r="BQ238">
            <v>1</v>
          </cell>
        </row>
        <row r="239">
          <cell r="A239" t="str">
            <v>3333.03</v>
          </cell>
          <cell r="B239" t="str">
            <v>2024-2025</v>
          </cell>
          <cell r="C239" t="str">
            <v>Zona 2</v>
          </cell>
          <cell r="D239" t="str">
            <v>Eder Soto</v>
          </cell>
          <cell r="E239">
            <v>33</v>
          </cell>
          <cell r="F239" t="str">
            <v>SAN CARLOS I</v>
          </cell>
          <cell r="G239">
            <v>33.03</v>
          </cell>
          <cell r="H239">
            <v>13.379999999999999</v>
          </cell>
          <cell r="I239">
            <v>1300</v>
          </cell>
          <cell r="J239">
            <v>954.03718939999999</v>
          </cell>
          <cell r="K239">
            <v>97.159940209267575</v>
          </cell>
          <cell r="L239">
            <v>71.30322790732437</v>
          </cell>
          <cell r="M239">
            <v>733.87476107692305</v>
          </cell>
          <cell r="N239" t="str">
            <v>1</v>
          </cell>
          <cell r="O239" t="str">
            <v>105</v>
          </cell>
          <cell r="P239" t="str">
            <v>CG02-163</v>
          </cell>
          <cell r="Q239">
            <v>45488</v>
          </cell>
          <cell r="R239" t="e">
            <v>#REF!</v>
          </cell>
          <cell r="S239">
            <v>126.90045000000001</v>
          </cell>
          <cell r="T239" t="str">
            <v>Franco Arenoso</v>
          </cell>
          <cell r="AC239" t="str">
            <v>Sí</v>
          </cell>
          <cell r="AD239" t="str">
            <v>Ingenio</v>
          </cell>
          <cell r="AE239" t="str">
            <v>Sí</v>
          </cell>
          <cell r="AF239">
            <v>55</v>
          </cell>
          <cell r="AG239" t="str">
            <v>Sí</v>
          </cell>
          <cell r="AH239" t="str">
            <v>Arrendada</v>
          </cell>
          <cell r="AI239">
            <v>9248</v>
          </cell>
          <cell r="AJ239">
            <v>1577</v>
          </cell>
          <cell r="AK239">
            <v>7671</v>
          </cell>
          <cell r="AL239">
            <v>164970.58500000002</v>
          </cell>
          <cell r="AO239">
            <v>3</v>
          </cell>
          <cell r="AP239" t="str">
            <v>Renovación</v>
          </cell>
          <cell r="AQ239" t="str">
            <v>CGMex10-26315</v>
          </cell>
          <cell r="AS239" t="str">
            <v>2023-2024</v>
          </cell>
          <cell r="AT239" t="str">
            <v>Manual</v>
          </cell>
          <cell r="AU239" t="str">
            <v>CG02-163</v>
          </cell>
          <cell r="AV239">
            <v>1</v>
          </cell>
          <cell r="AW239">
            <v>45071</v>
          </cell>
          <cell r="AX239">
            <v>45434</v>
          </cell>
          <cell r="AY239">
            <v>24</v>
          </cell>
          <cell r="AZ239" t="str">
            <v>33.03</v>
          </cell>
          <cell r="BD239" t="str">
            <v>CGMex10-26315</v>
          </cell>
          <cell r="BE239">
            <v>4</v>
          </cell>
          <cell r="BF239">
            <v>11.7744</v>
          </cell>
          <cell r="BG239">
            <v>0.19624</v>
          </cell>
          <cell r="BH239" t="str">
            <v>Pendiente</v>
          </cell>
          <cell r="BI239">
            <v>45506</v>
          </cell>
          <cell r="BJ239">
            <v>45434</v>
          </cell>
          <cell r="BL239" t="str">
            <v>Entre 41 y 80</v>
          </cell>
          <cell r="BM239" t="str">
            <v>Soca</v>
          </cell>
          <cell r="BN239" t="str">
            <v>Tercer tercio</v>
          </cell>
          <cell r="BO239">
            <v>45778</v>
          </cell>
          <cell r="BP239">
            <v>26</v>
          </cell>
          <cell r="BQ239">
            <v>2</v>
          </cell>
        </row>
        <row r="240">
          <cell r="A240" t="str">
            <v>3434.01</v>
          </cell>
          <cell r="B240" t="str">
            <v>2024-2025</v>
          </cell>
          <cell r="C240" t="str">
            <v>Zona 2</v>
          </cell>
          <cell r="D240" t="str">
            <v>Alvaro Mejía</v>
          </cell>
          <cell r="E240">
            <v>34</v>
          </cell>
          <cell r="F240" t="str">
            <v>SAN LUIS</v>
          </cell>
          <cell r="G240">
            <v>34.01</v>
          </cell>
          <cell r="H240">
            <v>51.02</v>
          </cell>
          <cell r="I240">
            <v>5868.0992960000003</v>
          </cell>
          <cell r="J240">
            <v>746.88711899999998</v>
          </cell>
          <cell r="K240">
            <v>115.01566632693061</v>
          </cell>
          <cell r="L240">
            <v>14.639104645237161</v>
          </cell>
          <cell r="M240">
            <v>127.27922302015523</v>
          </cell>
          <cell r="N240" t="str">
            <v>5</v>
          </cell>
          <cell r="O240" t="str">
            <v>127</v>
          </cell>
          <cell r="P240" t="str">
            <v>CGMEX10-26315</v>
          </cell>
          <cell r="Q240">
            <v>45252</v>
          </cell>
          <cell r="R240" t="e">
            <v>#REF!</v>
          </cell>
          <cell r="S240">
            <v>126.83</v>
          </cell>
          <cell r="T240" t="str">
            <v>Franco Arenoso</v>
          </cell>
          <cell r="AC240" t="str">
            <v>Sí</v>
          </cell>
          <cell r="AD240" t="str">
            <v>Ingenio</v>
          </cell>
          <cell r="AE240" t="str">
            <v>Sí</v>
          </cell>
          <cell r="AF240">
            <v>57.5</v>
          </cell>
          <cell r="AG240" t="str">
            <v>Sí</v>
          </cell>
          <cell r="AH240" t="str">
            <v>Arrendada</v>
          </cell>
          <cell r="AI240">
            <v>6500</v>
          </cell>
          <cell r="AJ240">
            <v>800</v>
          </cell>
          <cell r="AK240">
            <v>5700</v>
          </cell>
          <cell r="AL240">
            <v>744251.03371167998</v>
          </cell>
          <cell r="AO240">
            <v>8</v>
          </cell>
          <cell r="AP240" t="str">
            <v>Soca</v>
          </cell>
          <cell r="AQ240"/>
          <cell r="AS240" t="str">
            <v>2025-2026</v>
          </cell>
          <cell r="AT240" t="str">
            <v xml:space="preserve">Mecanizada </v>
          </cell>
          <cell r="AU240" t="str">
            <v>CG02-163</v>
          </cell>
          <cell r="AV240">
            <v>5</v>
          </cell>
          <cell r="AW240">
            <v>45972</v>
          </cell>
          <cell r="AX240">
            <v>45993</v>
          </cell>
          <cell r="AY240">
            <v>45987</v>
          </cell>
          <cell r="AZ240">
            <v>34.01</v>
          </cell>
          <cell r="BD240" t="str">
            <v>CGMEX10-26315</v>
          </cell>
          <cell r="BE240">
            <v>4</v>
          </cell>
          <cell r="BF240">
            <v>44.897600000000004</v>
          </cell>
          <cell r="BG240">
            <v>0.74829333333333337</v>
          </cell>
          <cell r="BJ240"/>
          <cell r="BL240" t="str">
            <v>Entre 41 y 80</v>
          </cell>
          <cell r="BM240" t="str">
            <v>Renovación</v>
          </cell>
          <cell r="BN240" t="str">
            <v>Primer tercio</v>
          </cell>
          <cell r="BO240">
            <v>45610</v>
          </cell>
          <cell r="BP240">
            <v>1</v>
          </cell>
          <cell r="BQ240">
            <v>1</v>
          </cell>
        </row>
        <row r="241">
          <cell r="A241" t="str">
            <v>3434.02</v>
          </cell>
          <cell r="B241" t="str">
            <v>2024-2025</v>
          </cell>
          <cell r="C241" t="str">
            <v>Zona 2</v>
          </cell>
          <cell r="D241" t="str">
            <v>Alvaro Mejía</v>
          </cell>
          <cell r="E241">
            <v>34</v>
          </cell>
          <cell r="F241" t="str">
            <v>SAN LUIS</v>
          </cell>
          <cell r="G241">
            <v>34.020000000000003</v>
          </cell>
          <cell r="H241">
            <v>210.7</v>
          </cell>
          <cell r="I241">
            <v>27000</v>
          </cell>
          <cell r="J241">
            <v>1192.7960585999999</v>
          </cell>
          <cell r="K241">
            <v>128.14428096820123</v>
          </cell>
          <cell r="L241">
            <v>5.6611108618889414</v>
          </cell>
          <cell r="M241">
            <v>44.1776318</v>
          </cell>
          <cell r="N241" t="str">
            <v>4</v>
          </cell>
          <cell r="O241" t="str">
            <v>105</v>
          </cell>
          <cell r="P241" t="str">
            <v>CG02-163</v>
          </cell>
          <cell r="Q241">
            <v>45264</v>
          </cell>
          <cell r="R241" t="e">
            <v>#REF!</v>
          </cell>
          <cell r="S241">
            <v>126</v>
          </cell>
          <cell r="T241" t="str">
            <v>Franco Arenoso</v>
          </cell>
          <cell r="AC241" t="str">
            <v>Sí</v>
          </cell>
          <cell r="AD241" t="str">
            <v>Ingenio</v>
          </cell>
          <cell r="AE241" t="str">
            <v>Sí</v>
          </cell>
          <cell r="AF241">
            <v>57.5</v>
          </cell>
          <cell r="AG241" t="str">
            <v>Sí</v>
          </cell>
          <cell r="AH241" t="str">
            <v>Arrendada</v>
          </cell>
          <cell r="AI241">
            <v>11000</v>
          </cell>
          <cell r="AJ241">
            <v>2300</v>
          </cell>
          <cell r="AK241">
            <v>8700</v>
          </cell>
          <cell r="AL241">
            <v>3402000</v>
          </cell>
          <cell r="AO241">
            <v>7</v>
          </cell>
          <cell r="AP241" t="str">
            <v>Soca</v>
          </cell>
          <cell r="AQ241"/>
          <cell r="AS241" t="str">
            <v>2025-2026</v>
          </cell>
          <cell r="AT241" t="str">
            <v xml:space="preserve">Mecanizada </v>
          </cell>
          <cell r="AU241" t="str">
            <v>CG02-163</v>
          </cell>
          <cell r="AV241">
            <v>7</v>
          </cell>
          <cell r="AW241">
            <v>45984</v>
          </cell>
          <cell r="AX241">
            <v>46005</v>
          </cell>
          <cell r="AY241">
            <v>46001</v>
          </cell>
          <cell r="AZ241">
            <v>34.020000000000003</v>
          </cell>
          <cell r="BC241">
            <v>81.900000000000006</v>
          </cell>
          <cell r="BD241" t="str">
            <v>CG02-163</v>
          </cell>
          <cell r="BE241">
            <v>4</v>
          </cell>
          <cell r="BF241">
            <v>185.416</v>
          </cell>
          <cell r="BG241">
            <v>3.0902666666666665</v>
          </cell>
          <cell r="BJ241"/>
          <cell r="BL241" t="str">
            <v>Entre 41 y 80</v>
          </cell>
          <cell r="BM241" t="str">
            <v>Renovación</v>
          </cell>
          <cell r="BN241" t="str">
            <v>Primer tercio</v>
          </cell>
          <cell r="BO241">
            <v>45624</v>
          </cell>
          <cell r="BP241">
            <v>4</v>
          </cell>
          <cell r="BQ241">
            <v>5</v>
          </cell>
        </row>
        <row r="242">
          <cell r="A242" t="str">
            <v>3434.03</v>
          </cell>
          <cell r="B242" t="str">
            <v>2024-2025</v>
          </cell>
          <cell r="C242" t="str">
            <v>Zona 2</v>
          </cell>
          <cell r="D242" t="str">
            <v>Alvaro Mejía</v>
          </cell>
          <cell r="E242">
            <v>34</v>
          </cell>
          <cell r="F242" t="str">
            <v>SAN LUIS</v>
          </cell>
          <cell r="G242">
            <v>34.03</v>
          </cell>
          <cell r="H242">
            <v>244.76</v>
          </cell>
          <cell r="I242">
            <v>30000</v>
          </cell>
          <cell r="J242">
            <v>931.73157319999996</v>
          </cell>
          <cell r="K242">
            <v>122.56904722993954</v>
          </cell>
          <cell r="L242">
            <v>3.8067150400392222</v>
          </cell>
          <cell r="M242">
            <v>31.057719106666667</v>
          </cell>
          <cell r="N242" t="str">
            <v>4</v>
          </cell>
          <cell r="O242" t="str">
            <v>105</v>
          </cell>
          <cell r="P242" t="str">
            <v>CG02-163</v>
          </cell>
          <cell r="Q242">
            <v>45266</v>
          </cell>
          <cell r="R242" t="e">
            <v>#REF!</v>
          </cell>
          <cell r="S242">
            <v>126.2593</v>
          </cell>
          <cell r="T242" t="str">
            <v>Franco Arenoso</v>
          </cell>
          <cell r="AC242" t="str">
            <v>Sí</v>
          </cell>
          <cell r="AD242" t="str">
            <v>Ingenio</v>
          </cell>
          <cell r="AE242" t="str">
            <v>Sí</v>
          </cell>
          <cell r="AF242">
            <v>57.5</v>
          </cell>
          <cell r="AG242" t="str">
            <v>Sí</v>
          </cell>
          <cell r="AH242" t="str">
            <v>Arrendada</v>
          </cell>
          <cell r="AI242">
            <v>7880.2048000000004</v>
          </cell>
          <cell r="AJ242">
            <v>1800</v>
          </cell>
          <cell r="AK242">
            <v>6080.2048000000004</v>
          </cell>
          <cell r="AL242">
            <v>3787779</v>
          </cell>
          <cell r="AO242">
            <v>6</v>
          </cell>
          <cell r="AP242" t="str">
            <v>Soca</v>
          </cell>
          <cell r="AQ242"/>
          <cell r="AS242" t="str">
            <v>2024-2025</v>
          </cell>
          <cell r="AT242" t="str">
            <v xml:space="preserve">Mecanizada </v>
          </cell>
          <cell r="AU242" t="str">
            <v>CG02-163</v>
          </cell>
          <cell r="AV242">
            <v>6</v>
          </cell>
          <cell r="AW242">
            <v>45609</v>
          </cell>
          <cell r="AX242">
            <v>45624</v>
          </cell>
          <cell r="AY242">
            <v>45623</v>
          </cell>
          <cell r="AZ242">
            <v>34.03</v>
          </cell>
          <cell r="BC242">
            <v>81.900000000000006</v>
          </cell>
          <cell r="BD242" t="str">
            <v>CG02-163</v>
          </cell>
          <cell r="BE242">
            <v>16</v>
          </cell>
          <cell r="BF242">
            <v>3916.16</v>
          </cell>
          <cell r="BG242">
            <v>65.269333333333336</v>
          </cell>
          <cell r="BJ242"/>
          <cell r="BL242" t="str">
            <v>Entre 41 y 80</v>
          </cell>
          <cell r="BM242" t="str">
            <v>Soca</v>
          </cell>
          <cell r="BN242" t="str">
            <v>Primer tercio</v>
          </cell>
          <cell r="BO242">
            <v>45631</v>
          </cell>
          <cell r="BP242">
            <v>5</v>
          </cell>
          <cell r="BQ242">
            <v>6</v>
          </cell>
        </row>
        <row r="243">
          <cell r="A243" t="str">
            <v>3434.04</v>
          </cell>
          <cell r="B243" t="str">
            <v>2024-2025</v>
          </cell>
          <cell r="C243" t="str">
            <v>Zona 2</v>
          </cell>
          <cell r="D243" t="str">
            <v>Alvaro Mejía</v>
          </cell>
          <cell r="E243">
            <v>34</v>
          </cell>
          <cell r="F243" t="str">
            <v>SAN LUIS</v>
          </cell>
          <cell r="G243">
            <v>34.04</v>
          </cell>
          <cell r="H243">
            <v>115.4</v>
          </cell>
          <cell r="I243">
            <v>14500</v>
          </cell>
          <cell r="J243">
            <v>600.14605639999991</v>
          </cell>
          <cell r="K243">
            <v>125.64991334488734</v>
          </cell>
          <cell r="L243">
            <v>5.2005724124783352</v>
          </cell>
          <cell r="M243">
            <v>41.38938319999999</v>
          </cell>
          <cell r="N243" t="str">
            <v>3</v>
          </cell>
          <cell r="O243" t="str">
            <v>105</v>
          </cell>
          <cell r="P243" t="str">
            <v>CG02-163</v>
          </cell>
          <cell r="Q243">
            <v>45271</v>
          </cell>
          <cell r="R243" t="e">
            <v>#REF!</v>
          </cell>
          <cell r="S243">
            <v>125.44875</v>
          </cell>
          <cell r="T243" t="str">
            <v>Franco Arenoso</v>
          </cell>
          <cell r="AC243" t="str">
            <v>Sí</v>
          </cell>
          <cell r="AD243" t="str">
            <v>Ingenio</v>
          </cell>
          <cell r="AE243" t="str">
            <v>Sí</v>
          </cell>
          <cell r="AF243">
            <v>57.5</v>
          </cell>
          <cell r="AG243" t="str">
            <v>Sí</v>
          </cell>
          <cell r="AH243" t="str">
            <v>Arrendada</v>
          </cell>
          <cell r="AI243">
            <v>5000</v>
          </cell>
          <cell r="AJ243">
            <v>1100</v>
          </cell>
          <cell r="AK243">
            <v>3900</v>
          </cell>
          <cell r="AL243">
            <v>1819006.875</v>
          </cell>
          <cell r="AM243" t="str">
            <v>Renovación</v>
          </cell>
          <cell r="AO243">
            <v>5</v>
          </cell>
          <cell r="AP243" t="str">
            <v>Soca</v>
          </cell>
          <cell r="AQ243"/>
          <cell r="AS243" t="str">
            <v>2028-2029</v>
          </cell>
          <cell r="AT243" t="str">
            <v xml:space="preserve">Mecanizada </v>
          </cell>
          <cell r="AU243" t="str">
            <v>CG02-163</v>
          </cell>
          <cell r="AV243">
            <v>2</v>
          </cell>
          <cell r="AW243">
            <v>47096</v>
          </cell>
          <cell r="AX243">
            <v>47117</v>
          </cell>
          <cell r="AY243">
            <v>47114</v>
          </cell>
          <cell r="AZ243">
            <v>34.04</v>
          </cell>
          <cell r="BD243" t="str">
            <v>CG02-163</v>
          </cell>
          <cell r="BE243">
            <v>4</v>
          </cell>
          <cell r="BF243">
            <v>101.55200000000001</v>
          </cell>
          <cell r="BG243">
            <v>1.6925333333333334</v>
          </cell>
          <cell r="BJ243"/>
          <cell r="BL243" t="str">
            <v xml:space="preserve">&lt; 40 </v>
          </cell>
          <cell r="BM243" t="str">
            <v>Soca</v>
          </cell>
          <cell r="BN243" t="str">
            <v>Primer tercio</v>
          </cell>
          <cell r="BO243">
            <v>45638</v>
          </cell>
          <cell r="BP243">
            <v>6</v>
          </cell>
          <cell r="BQ243">
            <v>7</v>
          </cell>
        </row>
        <row r="244">
          <cell r="A244" t="str">
            <v>3434.05</v>
          </cell>
          <cell r="B244" t="str">
            <v>2024-2025</v>
          </cell>
          <cell r="C244" t="str">
            <v>Zona 2</v>
          </cell>
          <cell r="D244" t="str">
            <v>Alvaro Mejía</v>
          </cell>
          <cell r="E244">
            <v>34</v>
          </cell>
          <cell r="F244" t="str">
            <v>SAN LUIS</v>
          </cell>
          <cell r="G244">
            <v>34.049999999999997</v>
          </cell>
          <cell r="H244">
            <v>53.510000000000005</v>
          </cell>
          <cell r="I244">
            <v>7737.8341559999999</v>
          </cell>
          <cell r="J244">
            <v>750</v>
          </cell>
          <cell r="K244">
            <v>144.60538508689962</v>
          </cell>
          <cell r="L244">
            <v>14.016071762287421</v>
          </cell>
          <cell r="M244">
            <v>96.926347202523331</v>
          </cell>
          <cell r="N244" t="str">
            <v>2</v>
          </cell>
          <cell r="O244" t="str">
            <v>105</v>
          </cell>
          <cell r="P244" t="str">
            <v>CG02-163</v>
          </cell>
          <cell r="Q244">
            <v>45254</v>
          </cell>
          <cell r="R244" t="e">
            <v>#REF!</v>
          </cell>
          <cell r="S244">
            <v>133.37285</v>
          </cell>
          <cell r="T244" t="str">
            <v>Franco arcilloso</v>
          </cell>
          <cell r="AC244" t="str">
            <v>Sí</v>
          </cell>
          <cell r="AD244" t="str">
            <v>Ingenio</v>
          </cell>
          <cell r="AE244" t="str">
            <v>Sí</v>
          </cell>
          <cell r="AF244">
            <v>57.5</v>
          </cell>
          <cell r="AG244" t="str">
            <v>Sí</v>
          </cell>
          <cell r="AH244" t="str">
            <v>Arrendada</v>
          </cell>
          <cell r="AI244">
            <v>7000</v>
          </cell>
          <cell r="AJ244">
            <v>800</v>
          </cell>
          <cell r="AK244">
            <v>6200</v>
          </cell>
          <cell r="AL244">
            <v>1032016.9942130646</v>
          </cell>
          <cell r="AM244" t="str">
            <v>Renovación</v>
          </cell>
          <cell r="AO244">
            <v>4</v>
          </cell>
          <cell r="AP244" t="str">
            <v>Soca</v>
          </cell>
          <cell r="AQ244"/>
          <cell r="AS244" t="str">
            <v>2028-2029</v>
          </cell>
          <cell r="AT244" t="str">
            <v xml:space="preserve">Mecanizada </v>
          </cell>
          <cell r="AU244" t="str">
            <v>CG02-163</v>
          </cell>
          <cell r="AV244">
            <v>2</v>
          </cell>
          <cell r="AW244">
            <v>47079</v>
          </cell>
          <cell r="AX244">
            <v>47100</v>
          </cell>
          <cell r="AY244">
            <v>47100</v>
          </cell>
          <cell r="AZ244">
            <v>34.049999999999997</v>
          </cell>
          <cell r="BD244" t="str">
            <v>CG02-163</v>
          </cell>
          <cell r="BE244">
            <v>4</v>
          </cell>
          <cell r="BF244">
            <v>47.088800000000006</v>
          </cell>
          <cell r="BG244">
            <v>0.78481333333333347</v>
          </cell>
          <cell r="BJ244"/>
          <cell r="BL244" t="str">
            <v>Entre 41 y 80</v>
          </cell>
          <cell r="BM244" t="str">
            <v>Soca</v>
          </cell>
          <cell r="BN244" t="str">
            <v>Primer tercio</v>
          </cell>
          <cell r="BO244">
            <v>45610</v>
          </cell>
          <cell r="BP244">
            <v>2</v>
          </cell>
          <cell r="BQ244">
            <v>2</v>
          </cell>
        </row>
        <row r="245">
          <cell r="A245" t="str">
            <v>3434.06</v>
          </cell>
          <cell r="B245" t="str">
            <v>2024-2025</v>
          </cell>
          <cell r="C245" t="str">
            <v>Zona 2</v>
          </cell>
          <cell r="D245" t="str">
            <v>Alvaro Mejía</v>
          </cell>
          <cell r="E245">
            <v>34</v>
          </cell>
          <cell r="F245" t="str">
            <v>SAN LUIS</v>
          </cell>
          <cell r="G245">
            <v>34.06</v>
          </cell>
          <cell r="H245">
            <v>137.04</v>
          </cell>
          <cell r="I245">
            <v>17020.705180000001</v>
          </cell>
          <cell r="J245">
            <v>2128.0292530000002</v>
          </cell>
          <cell r="K245">
            <v>124.2024604495038</v>
          </cell>
          <cell r="L245">
            <v>15.528526364565092</v>
          </cell>
          <cell r="M245">
            <v>125.02591581813653</v>
          </cell>
          <cell r="N245" t="str">
            <v>3</v>
          </cell>
          <cell r="O245" t="str">
            <v>29</v>
          </cell>
          <cell r="P245" t="str">
            <v>CG02-163</v>
          </cell>
          <cell r="Q245">
            <v>45262</v>
          </cell>
          <cell r="R245" t="e">
            <v>#REF!</v>
          </cell>
          <cell r="S245">
            <v>122.9385</v>
          </cell>
          <cell r="T245" t="str">
            <v>Franco Arenoso</v>
          </cell>
          <cell r="AC245" t="str">
            <v>Sí</v>
          </cell>
          <cell r="AD245" t="str">
            <v>Ingenio</v>
          </cell>
          <cell r="AE245" t="str">
            <v>Sí</v>
          </cell>
          <cell r="AF245">
            <v>57.5</v>
          </cell>
          <cell r="AG245" t="str">
            <v>Sí</v>
          </cell>
          <cell r="AH245" t="str">
            <v>Arrendada</v>
          </cell>
          <cell r="AI245">
            <v>15388</v>
          </cell>
          <cell r="AJ245">
            <v>800</v>
          </cell>
          <cell r="AK245">
            <v>14588</v>
          </cell>
          <cell r="AL245">
            <v>2092499.9637714301</v>
          </cell>
          <cell r="AO245">
            <v>9</v>
          </cell>
          <cell r="AP245" t="str">
            <v>Soca</v>
          </cell>
          <cell r="AQ245"/>
          <cell r="AS245" t="str">
            <v>2027-2028</v>
          </cell>
          <cell r="AT245" t="str">
            <v xml:space="preserve">Mecanizada </v>
          </cell>
          <cell r="AU245" t="str">
            <v>CG02-163</v>
          </cell>
          <cell r="AV245">
            <v>2</v>
          </cell>
          <cell r="AW245">
            <v>46722</v>
          </cell>
          <cell r="AX245">
            <v>46730</v>
          </cell>
          <cell r="AY245">
            <v>46722</v>
          </cell>
          <cell r="AZ245">
            <v>34.06</v>
          </cell>
          <cell r="BD245" t="str">
            <v>CG02-163</v>
          </cell>
          <cell r="BE245">
            <v>4</v>
          </cell>
          <cell r="BF245">
            <v>120.59519999999999</v>
          </cell>
          <cell r="BG245">
            <v>2.0099199999999997</v>
          </cell>
          <cell r="BJ245"/>
          <cell r="BL245" t="str">
            <v>Entre 121 y 160</v>
          </cell>
          <cell r="BM245" t="str">
            <v>Soca</v>
          </cell>
          <cell r="BN245" t="str">
            <v>Primer tercio</v>
          </cell>
          <cell r="BO245">
            <v>45617</v>
          </cell>
          <cell r="BP245">
            <v>3</v>
          </cell>
          <cell r="BQ245">
            <v>4</v>
          </cell>
        </row>
        <row r="246">
          <cell r="A246" t="str">
            <v>3434.11</v>
          </cell>
          <cell r="B246" t="str">
            <v>2024-2025</v>
          </cell>
          <cell r="C246" t="str">
            <v>Zona 2</v>
          </cell>
          <cell r="D246" t="str">
            <v>Alvaro Mejía</v>
          </cell>
          <cell r="E246">
            <v>34</v>
          </cell>
          <cell r="F246" t="str">
            <v>SAN LUIS</v>
          </cell>
          <cell r="G246">
            <v>34.11</v>
          </cell>
          <cell r="H246">
            <v>33.39</v>
          </cell>
          <cell r="I246">
            <v>4000</v>
          </cell>
          <cell r="J246">
            <v>583.30905359999997</v>
          </cell>
          <cell r="K246">
            <v>119.79634621144055</v>
          </cell>
          <cell r="L246">
            <v>17.469573333333333</v>
          </cell>
          <cell r="M246">
            <v>145.82726339999999</v>
          </cell>
          <cell r="N246" t="str">
            <v>4</v>
          </cell>
          <cell r="O246" t="str">
            <v>29</v>
          </cell>
          <cell r="P246" t="str">
            <v>CG02-163</v>
          </cell>
          <cell r="Q246">
            <v>45427</v>
          </cell>
          <cell r="R246" t="e">
            <v>#REF!</v>
          </cell>
          <cell r="S246">
            <v>134.92869999999999</v>
          </cell>
          <cell r="T246" t="str">
            <v>Franco Arenoso</v>
          </cell>
          <cell r="AC246" t="str">
            <v>Sí</v>
          </cell>
          <cell r="AD246" t="str">
            <v>Ingenio</v>
          </cell>
          <cell r="AE246" t="str">
            <v>Sí</v>
          </cell>
          <cell r="AF246">
            <v>57.5</v>
          </cell>
          <cell r="AG246" t="str">
            <v>No</v>
          </cell>
          <cell r="AH246" t="str">
            <v>Arrendada</v>
          </cell>
          <cell r="AI246">
            <v>5097.9868000000006</v>
          </cell>
          <cell r="AJ246">
            <v>0</v>
          </cell>
          <cell r="AK246">
            <v>5097.9868000000006</v>
          </cell>
          <cell r="AL246">
            <v>539714.79999999993</v>
          </cell>
          <cell r="AO246">
            <v>11</v>
          </cell>
          <cell r="AP246" t="str">
            <v>Soca</v>
          </cell>
          <cell r="AQ246"/>
          <cell r="AS246" t="str">
            <v>2025-2026</v>
          </cell>
          <cell r="AT246" t="str">
            <v xml:space="preserve">Mecanizada </v>
          </cell>
          <cell r="AU246" t="str">
            <v>CG02-163</v>
          </cell>
          <cell r="AV246">
            <v>4</v>
          </cell>
          <cell r="AW246">
            <v>45780</v>
          </cell>
          <cell r="AX246">
            <v>45801</v>
          </cell>
          <cell r="AY246">
            <v>45791</v>
          </cell>
          <cell r="AZ246">
            <v>34.11</v>
          </cell>
          <cell r="BD246" t="str">
            <v>CG02-163</v>
          </cell>
          <cell r="BE246">
            <v>4</v>
          </cell>
          <cell r="BF246">
            <v>26.712000000000003</v>
          </cell>
          <cell r="BG246">
            <v>0.44520000000000004</v>
          </cell>
          <cell r="BJ246"/>
          <cell r="BL246" t="str">
            <v>Entre 41 y 80</v>
          </cell>
          <cell r="BM246" t="str">
            <v>Renovación</v>
          </cell>
          <cell r="BN246" t="str">
            <v>Tercer tercio</v>
          </cell>
          <cell r="BO246">
            <v>45729</v>
          </cell>
          <cell r="BP246">
            <v>19</v>
          </cell>
          <cell r="BQ246">
            <v>8</v>
          </cell>
        </row>
        <row r="247">
          <cell r="A247" t="str">
            <v>3434.11</v>
          </cell>
          <cell r="B247" t="str">
            <v>2024-2025</v>
          </cell>
          <cell r="C247" t="str">
            <v>Zona 2</v>
          </cell>
          <cell r="D247" t="str">
            <v>Alvaro Mejía</v>
          </cell>
          <cell r="E247">
            <v>34</v>
          </cell>
          <cell r="F247" t="str">
            <v>SAN LUIS</v>
          </cell>
          <cell r="G247">
            <v>34.11</v>
          </cell>
          <cell r="H247">
            <v>17.420000000000002</v>
          </cell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  <cell r="AC247" t="str">
            <v>Sí</v>
          </cell>
          <cell r="AD247" t="str">
            <v>Semillero</v>
          </cell>
          <cell r="AE247"/>
          <cell r="AI247"/>
          <cell r="AJ247"/>
          <cell r="AK247"/>
          <cell r="AL247"/>
          <cell r="AP247" t="str">
            <v>Semillero</v>
          </cell>
          <cell r="AQ247"/>
          <cell r="AS247" t="str">
            <v>Semillero</v>
          </cell>
          <cell r="AT247" t="str">
            <v>Semillero</v>
          </cell>
          <cell r="AV247"/>
          <cell r="AW247"/>
          <cell r="AX247"/>
          <cell r="AY247"/>
          <cell r="BD247"/>
          <cell r="BJ247"/>
          <cell r="BK247" t="str">
            <v>Carrete</v>
          </cell>
          <cell r="BL247" t="str">
            <v xml:space="preserve">&lt; 40 </v>
          </cell>
          <cell r="BM247" t="str">
            <v>Soca</v>
          </cell>
        </row>
        <row r="248">
          <cell r="A248" t="str">
            <v>3434.15</v>
          </cell>
          <cell r="B248" t="str">
            <v>2024-2025</v>
          </cell>
          <cell r="C248" t="str">
            <v>Zona 2</v>
          </cell>
          <cell r="D248" t="str">
            <v>Alvaro Mejía</v>
          </cell>
          <cell r="E248">
            <v>34</v>
          </cell>
          <cell r="F248" t="str">
            <v>SAN LUIS</v>
          </cell>
          <cell r="G248">
            <v>34.15</v>
          </cell>
          <cell r="H248">
            <v>85.40000000000002</v>
          </cell>
          <cell r="I248">
            <v>9118.5291240000006</v>
          </cell>
          <cell r="J248">
            <v>848.33680700000002</v>
          </cell>
          <cell r="K248">
            <v>106.7743457142857</v>
          </cell>
          <cell r="L248">
            <v>9.9336862646370001</v>
          </cell>
          <cell r="M248">
            <v>93.034391343574754</v>
          </cell>
          <cell r="N248" t="str">
            <v>9</v>
          </cell>
          <cell r="O248" t="str">
            <v>105</v>
          </cell>
          <cell r="P248" t="str">
            <v>CG02-163</v>
          </cell>
          <cell r="Q248">
            <v>45426</v>
          </cell>
          <cell r="R248" t="e">
            <v>#REF!</v>
          </cell>
          <cell r="S248">
            <v>129.23570000000001</v>
          </cell>
          <cell r="T248" t="str">
            <v>Franco arcilloso</v>
          </cell>
          <cell r="AC248" t="str">
            <v>Sí</v>
          </cell>
          <cell r="AD248" t="str">
            <v>Ingenio</v>
          </cell>
          <cell r="AE248" t="str">
            <v>Sí</v>
          </cell>
          <cell r="AF248">
            <v>57.5</v>
          </cell>
          <cell r="AG248" t="str">
            <v>Sí</v>
          </cell>
          <cell r="AH248" t="str">
            <v>Arrendada</v>
          </cell>
          <cell r="AI248">
            <v>9000</v>
          </cell>
          <cell r="AJ248"/>
          <cell r="AK248">
            <v>9000</v>
          </cell>
          <cell r="AL248">
            <v>1178439.4943105269</v>
          </cell>
          <cell r="AO248">
            <v>12</v>
          </cell>
          <cell r="AP248" t="str">
            <v>Soca</v>
          </cell>
          <cell r="AS248" t="str">
            <v>2024-2025</v>
          </cell>
          <cell r="AT248" t="str">
            <v xml:space="preserve">Mecanizada </v>
          </cell>
          <cell r="AU248" t="str">
            <v>CG02-163</v>
          </cell>
          <cell r="AV248">
            <v>1</v>
          </cell>
          <cell r="AW248">
            <v>45770</v>
          </cell>
          <cell r="AX248">
            <v>45785</v>
          </cell>
          <cell r="AY248">
            <v>45777</v>
          </cell>
          <cell r="AZ248" t="str">
            <v>34.15</v>
          </cell>
          <cell r="BD248">
            <v>0</v>
          </cell>
          <cell r="BE248">
            <v>4</v>
          </cell>
          <cell r="BF248">
            <v>75.152000000000015</v>
          </cell>
          <cell r="BG248">
            <v>1.2525333333333335</v>
          </cell>
          <cell r="BJ248"/>
          <cell r="BL248" t="str">
            <v>Entre 81 y 120</v>
          </cell>
          <cell r="BM248" t="str">
            <v>Soca</v>
          </cell>
          <cell r="BN248" t="str">
            <v>Tercer tercio</v>
          </cell>
          <cell r="BO248">
            <v>45729</v>
          </cell>
          <cell r="BP248">
            <v>19</v>
          </cell>
          <cell r="BQ248">
            <v>9</v>
          </cell>
        </row>
        <row r="249">
          <cell r="A249" t="str">
            <v>3434.19</v>
          </cell>
          <cell r="B249" t="str">
            <v>2024-2025</v>
          </cell>
          <cell r="C249" t="str">
            <v>Zona 2</v>
          </cell>
          <cell r="D249" t="str">
            <v>Alvaro Mejía</v>
          </cell>
          <cell r="E249">
            <v>34</v>
          </cell>
          <cell r="F249" t="str">
            <v>SAN LUIS</v>
          </cell>
          <cell r="G249">
            <v>34.19</v>
          </cell>
          <cell r="H249">
            <v>49.250000000000007</v>
          </cell>
          <cell r="I249">
            <v>6364.9414320000005</v>
          </cell>
          <cell r="J249">
            <v>1539.7025838</v>
          </cell>
          <cell r="K249">
            <v>129.23738948223348</v>
          </cell>
          <cell r="L249">
            <v>14.995155666147252</v>
          </cell>
          <cell r="M249">
            <v>116.8035598196312</v>
          </cell>
          <cell r="N249" t="str">
            <v>2</v>
          </cell>
          <cell r="O249" t="str">
            <v>105</v>
          </cell>
          <cell r="P249" t="str">
            <v>CG02-163</v>
          </cell>
          <cell r="Q249">
            <v>45256</v>
          </cell>
          <cell r="R249" t="e">
            <v>#REF!</v>
          </cell>
          <cell r="S249">
            <v>140.97375</v>
          </cell>
          <cell r="T249" t="str">
            <v>Franco arcilloso</v>
          </cell>
          <cell r="U249"/>
          <cell r="X249"/>
          <cell r="Y249"/>
          <cell r="Z249"/>
          <cell r="AA249"/>
          <cell r="AB249"/>
          <cell r="AC249" t="str">
            <v>Sí</v>
          </cell>
          <cell r="AD249" t="str">
            <v>Ingenio</v>
          </cell>
          <cell r="AE249" t="str">
            <v>Sí</v>
          </cell>
          <cell r="AF249">
            <v>57.5</v>
          </cell>
          <cell r="AG249" t="str">
            <v>Sí</v>
          </cell>
          <cell r="AH249" t="str">
            <v>Arrendada</v>
          </cell>
          <cell r="AI249">
            <v>7000</v>
          </cell>
          <cell r="AJ249">
            <v>1100</v>
          </cell>
          <cell r="AK249">
            <v>5900</v>
          </cell>
          <cell r="AL249">
            <v>897289.66219941003</v>
          </cell>
          <cell r="AP249" t="str">
            <v>Soca</v>
          </cell>
          <cell r="AQ249"/>
          <cell r="AS249" t="str">
            <v>2028-2029</v>
          </cell>
          <cell r="AT249" t="str">
            <v xml:space="preserve">Mecanizada </v>
          </cell>
          <cell r="AU249" t="str">
            <v>CG02-163</v>
          </cell>
          <cell r="AW249">
            <v>47081</v>
          </cell>
          <cell r="AX249">
            <v>47102</v>
          </cell>
          <cell r="AY249">
            <v>47100</v>
          </cell>
          <cell r="AZ249">
            <v>34.049999999999997</v>
          </cell>
          <cell r="BD249" t="str">
            <v>CG02-163</v>
          </cell>
          <cell r="BE249">
            <v>4</v>
          </cell>
          <cell r="BF249">
            <v>43.34</v>
          </cell>
          <cell r="BG249">
            <v>0.72233333333333338</v>
          </cell>
          <cell r="BJ249"/>
          <cell r="BL249" t="str">
            <v>Entre 41 y 80</v>
          </cell>
          <cell r="BM249" t="str">
            <v>Soca</v>
          </cell>
          <cell r="BN249" t="str">
            <v>Primer tercio</v>
          </cell>
          <cell r="BO249">
            <v>45610</v>
          </cell>
          <cell r="BP249">
            <v>2</v>
          </cell>
          <cell r="BQ249">
            <v>3</v>
          </cell>
        </row>
        <row r="250">
          <cell r="A250" t="str">
            <v>3636.1</v>
          </cell>
          <cell r="B250" t="str">
            <v>2024-2025</v>
          </cell>
          <cell r="C250" t="str">
            <v>Zona 1</v>
          </cell>
          <cell r="D250" t="str">
            <v>Carlos López</v>
          </cell>
          <cell r="E250">
            <v>36</v>
          </cell>
          <cell r="F250" t="str">
            <v>LA  CONFIANZA</v>
          </cell>
          <cell r="G250">
            <v>36.1</v>
          </cell>
          <cell r="H250">
            <v>28.48</v>
          </cell>
          <cell r="I250">
            <v>2000</v>
          </cell>
          <cell r="J250"/>
          <cell r="K250">
            <v>70.224719101123597</v>
          </cell>
          <cell r="L250">
            <v>0</v>
          </cell>
          <cell r="M250"/>
          <cell r="N250" t="str">
            <v>1</v>
          </cell>
          <cell r="O250"/>
          <cell r="P250" t="str">
            <v>Varias</v>
          </cell>
          <cell r="Q250"/>
          <cell r="R250"/>
          <cell r="S250">
            <v>0</v>
          </cell>
          <cell r="AC250" t="str">
            <v>Sí</v>
          </cell>
          <cell r="AD250" t="str">
            <v>Semillero</v>
          </cell>
          <cell r="AE250"/>
          <cell r="AI250">
            <v>8.2000000000000007E-3</v>
          </cell>
          <cell r="AJ250">
            <v>0</v>
          </cell>
          <cell r="AK250">
            <v>8.2000000000000007E-3</v>
          </cell>
          <cell r="AL250">
            <v>0</v>
          </cell>
          <cell r="AP250" t="str">
            <v>Semillero</v>
          </cell>
          <cell r="AQ250"/>
          <cell r="AS250" t="str">
            <v>Semillero</v>
          </cell>
          <cell r="AT250" t="str">
            <v>Semillero</v>
          </cell>
          <cell r="AU250" t="str">
            <v>CG04-10295</v>
          </cell>
          <cell r="AV250">
            <v>2</v>
          </cell>
          <cell r="AW250"/>
          <cell r="AX250"/>
          <cell r="AY250"/>
          <cell r="AZ250" t="str">
            <v>36.00</v>
          </cell>
          <cell r="BD250" t="str">
            <v>Varias</v>
          </cell>
          <cell r="BE250">
            <v>4</v>
          </cell>
          <cell r="BF250">
            <v>22.784000000000002</v>
          </cell>
          <cell r="BG250">
            <v>0.37973333333333337</v>
          </cell>
          <cell r="BJ250"/>
          <cell r="BL250" t="str">
            <v xml:space="preserve">&lt; 40 </v>
          </cell>
          <cell r="BM250" t="str">
            <v>Soca</v>
          </cell>
        </row>
        <row r="251">
          <cell r="A251" t="str">
            <v>3636.01</v>
          </cell>
          <cell r="B251" t="str">
            <v>2024-2025</v>
          </cell>
          <cell r="C251" t="str">
            <v>Zona 1</v>
          </cell>
          <cell r="D251" t="str">
            <v>Carlos López</v>
          </cell>
          <cell r="E251">
            <v>36</v>
          </cell>
          <cell r="F251" t="str">
            <v>LA  CONFIANZA</v>
          </cell>
          <cell r="G251">
            <v>36.01</v>
          </cell>
          <cell r="H251">
            <v>24.31</v>
          </cell>
          <cell r="I251">
            <v>917.37275600000009</v>
          </cell>
          <cell r="J251">
            <v>111.9859558</v>
          </cell>
          <cell r="K251">
            <v>37.736435870012343</v>
          </cell>
          <cell r="L251">
            <v>4.6065798354586596</v>
          </cell>
          <cell r="M251">
            <v>122.07246734499709</v>
          </cell>
          <cell r="N251" t="str">
            <v>2</v>
          </cell>
          <cell r="O251" t="str">
            <v>105</v>
          </cell>
          <cell r="P251" t="str">
            <v>Varias</v>
          </cell>
          <cell r="Q251">
            <v>45398</v>
          </cell>
          <cell r="R251" t="e">
            <v>#REF!</v>
          </cell>
          <cell r="S251">
            <v>132.9769</v>
          </cell>
          <cell r="T251" t="str">
            <v>Arcilla pesada</v>
          </cell>
          <cell r="AC251" t="str">
            <v>Sí</v>
          </cell>
          <cell r="AD251" t="str">
            <v>Ingenio</v>
          </cell>
          <cell r="AE251" t="str">
            <v>Sí</v>
          </cell>
          <cell r="AF251">
            <v>25</v>
          </cell>
          <cell r="AG251" t="str">
            <v>No</v>
          </cell>
          <cell r="AH251" t="str">
            <v>Arrendada</v>
          </cell>
          <cell r="AI251">
            <v>1500</v>
          </cell>
          <cell r="AJ251">
            <v>400</v>
          </cell>
          <cell r="AK251">
            <v>1100</v>
          </cell>
          <cell r="AL251">
            <v>121989.38523733641</v>
          </cell>
          <cell r="AO251">
            <v>6</v>
          </cell>
          <cell r="AP251" t="str">
            <v>Soca</v>
          </cell>
          <cell r="AQ251"/>
          <cell r="AS251" t="str">
            <v>2028-2029</v>
          </cell>
          <cell r="AT251" t="str">
            <v>Manual</v>
          </cell>
          <cell r="AU251" t="str">
            <v>Varias</v>
          </cell>
          <cell r="AV251">
            <v>6</v>
          </cell>
          <cell r="AW251">
            <v>47193</v>
          </cell>
          <cell r="AX251">
            <v>47214</v>
          </cell>
          <cell r="AY251">
            <v>47240</v>
          </cell>
          <cell r="AZ251">
            <v>36.01</v>
          </cell>
          <cell r="BD251" t="str">
            <v>Varias</v>
          </cell>
          <cell r="BE251">
            <v>4</v>
          </cell>
          <cell r="BF251">
            <v>21.392799999999998</v>
          </cell>
          <cell r="BG251">
            <v>0.35654666666666662</v>
          </cell>
          <cell r="BJ251"/>
          <cell r="BL251" t="str">
            <v xml:space="preserve">&lt; 40 </v>
          </cell>
          <cell r="BM251" t="str">
            <v>Soca</v>
          </cell>
          <cell r="BN251" t="str">
            <v>Tercer tercio</v>
          </cell>
          <cell r="BO251">
            <v>45729</v>
          </cell>
          <cell r="BP251">
            <v>19</v>
          </cell>
          <cell r="BQ251">
            <v>8</v>
          </cell>
        </row>
        <row r="252">
          <cell r="A252" t="str">
            <v>3636.02</v>
          </cell>
          <cell r="B252" t="str">
            <v>2024-2025</v>
          </cell>
          <cell r="C252" t="str">
            <v>Zona 1</v>
          </cell>
          <cell r="D252" t="str">
            <v>Carlos López</v>
          </cell>
          <cell r="E252">
            <v>36</v>
          </cell>
          <cell r="F252" t="str">
            <v>LA  CONFIANZA</v>
          </cell>
          <cell r="G252">
            <v>36.020000000000003</v>
          </cell>
          <cell r="H252">
            <v>47.970000000000006</v>
          </cell>
          <cell r="I252">
            <v>4672.104816</v>
          </cell>
          <cell r="J252">
            <v>512.59905420000007</v>
          </cell>
          <cell r="K252">
            <v>97.396389743589737</v>
          </cell>
          <cell r="L252">
            <v>10.685825603502188</v>
          </cell>
          <cell r="M252">
            <v>109.71480186929097</v>
          </cell>
          <cell r="N252" t="str">
            <v>7</v>
          </cell>
          <cell r="O252" t="str">
            <v>105</v>
          </cell>
          <cell r="P252" t="str">
            <v>CG02-163</v>
          </cell>
          <cell r="Q252">
            <v>45362</v>
          </cell>
          <cell r="R252" t="e">
            <v>#REF!</v>
          </cell>
          <cell r="S252">
            <v>140.9264</v>
          </cell>
          <cell r="T252" t="str">
            <v>Arcilla pesada</v>
          </cell>
          <cell r="AC252" t="str">
            <v>Sí</v>
          </cell>
          <cell r="AD252" t="str">
            <v>Ingenio</v>
          </cell>
          <cell r="AE252" t="str">
            <v>Sí</v>
          </cell>
          <cell r="AF252">
            <v>25</v>
          </cell>
          <cell r="AG252" t="str">
            <v>No</v>
          </cell>
          <cell r="AH252" t="str">
            <v>Arrendada</v>
          </cell>
          <cell r="AI252">
            <v>4485</v>
          </cell>
          <cell r="AJ252">
            <v>0</v>
          </cell>
          <cell r="AK252">
            <v>4485</v>
          </cell>
          <cell r="AL252">
            <v>658422.91214154242</v>
          </cell>
          <cell r="AO252">
            <v>7</v>
          </cell>
          <cell r="AP252" t="str">
            <v>Soca</v>
          </cell>
          <cell r="AQ252"/>
          <cell r="AS252" t="str">
            <v>2025-2026</v>
          </cell>
          <cell r="AT252" t="str">
            <v>Manual</v>
          </cell>
          <cell r="AU252" t="str">
            <v>CG02-163</v>
          </cell>
          <cell r="AV252">
            <v>7</v>
          </cell>
          <cell r="AW252">
            <v>46052</v>
          </cell>
          <cell r="AX252">
            <v>46073</v>
          </cell>
          <cell r="AY252">
            <v>46071</v>
          </cell>
          <cell r="AZ252">
            <v>36.020000000000003</v>
          </cell>
          <cell r="BD252" t="str">
            <v>CG02-163</v>
          </cell>
          <cell r="BE252">
            <v>4</v>
          </cell>
          <cell r="BF252">
            <v>42.213600000000007</v>
          </cell>
          <cell r="BG252">
            <v>0.70356000000000007</v>
          </cell>
          <cell r="BJ252"/>
          <cell r="BL252" t="str">
            <v>Entre 41 y 80</v>
          </cell>
          <cell r="BM252" t="str">
            <v>Renovación</v>
          </cell>
          <cell r="BN252" t="str">
            <v>Tercer tercio</v>
          </cell>
          <cell r="BO252">
            <v>45729</v>
          </cell>
          <cell r="BP252">
            <v>19</v>
          </cell>
          <cell r="BQ252">
            <v>7</v>
          </cell>
        </row>
        <row r="253">
          <cell r="A253" t="str">
            <v>3636.03</v>
          </cell>
          <cell r="B253" t="str">
            <v>2024-2025</v>
          </cell>
          <cell r="C253" t="str">
            <v>Zona 1</v>
          </cell>
          <cell r="D253" t="str">
            <v>Carlos López</v>
          </cell>
          <cell r="E253">
            <v>36</v>
          </cell>
          <cell r="F253" t="str">
            <v>LA  CONFIANZA</v>
          </cell>
          <cell r="G253">
            <v>36.03</v>
          </cell>
          <cell r="H253">
            <v>52.37</v>
          </cell>
          <cell r="I253">
            <v>5763.3280400000003</v>
          </cell>
          <cell r="J253">
            <v>656.6445076</v>
          </cell>
          <cell r="K253">
            <v>110.05018216536186</v>
          </cell>
          <cell r="L253">
            <v>12.538562299026161</v>
          </cell>
          <cell r="M253">
            <v>113.93495269445047</v>
          </cell>
          <cell r="N253" t="str">
            <v>1</v>
          </cell>
          <cell r="O253" t="str">
            <v>109</v>
          </cell>
          <cell r="P253" t="str">
            <v>CG04-10295</v>
          </cell>
          <cell r="Q253">
            <v>45313</v>
          </cell>
          <cell r="R253" t="e">
            <v>#REF!</v>
          </cell>
          <cell r="S253">
            <v>127.36565</v>
          </cell>
          <cell r="T253" t="str">
            <v>Franco</v>
          </cell>
          <cell r="AC253" t="str">
            <v>Sí</v>
          </cell>
          <cell r="AD253" t="str">
            <v>Ingenio</v>
          </cell>
          <cell r="AE253" t="str">
            <v>Sí</v>
          </cell>
          <cell r="AF253">
            <v>25</v>
          </cell>
          <cell r="AG253" t="str">
            <v>Sí</v>
          </cell>
          <cell r="AH253" t="str">
            <v>Arrendada</v>
          </cell>
          <cell r="AI253">
            <v>6300</v>
          </cell>
          <cell r="AJ253">
            <v>500</v>
          </cell>
          <cell r="AK253">
            <v>5800</v>
          </cell>
          <cell r="AL253">
            <v>734050.02197782602</v>
          </cell>
          <cell r="AO253">
            <v>3</v>
          </cell>
          <cell r="AP253" t="str">
            <v>Renovación</v>
          </cell>
          <cell r="AQ253" t="str">
            <v>CG04-10295</v>
          </cell>
          <cell r="AS253" t="str">
            <v>2023-2024</v>
          </cell>
          <cell r="AT253" t="str">
            <v>Manual</v>
          </cell>
          <cell r="AU253" t="str">
            <v>CG04-10295</v>
          </cell>
          <cell r="AV253">
            <v>1</v>
          </cell>
          <cell r="AW253">
            <v>45296</v>
          </cell>
          <cell r="AX253">
            <v>45294</v>
          </cell>
          <cell r="AY253">
            <v>45298</v>
          </cell>
          <cell r="AZ253" t="str">
            <v>36.03</v>
          </cell>
          <cell r="BD253" t="str">
            <v>CG04-10295</v>
          </cell>
          <cell r="BE253">
            <v>4</v>
          </cell>
          <cell r="BF253">
            <v>46.085599999999999</v>
          </cell>
          <cell r="BG253">
            <v>0.76809333333333329</v>
          </cell>
          <cell r="BJ253"/>
          <cell r="BL253" t="str">
            <v>Entre 41 y 80</v>
          </cell>
          <cell r="BM253" t="str">
            <v>Soca</v>
          </cell>
          <cell r="BN253" t="str">
            <v>Primer tercio</v>
          </cell>
          <cell r="BO253">
            <v>45687</v>
          </cell>
          <cell r="BP253">
            <v>13</v>
          </cell>
          <cell r="BQ253">
            <v>1</v>
          </cell>
        </row>
        <row r="254">
          <cell r="A254" t="str">
            <v>3636.04</v>
          </cell>
          <cell r="B254" t="str">
            <v>2024-2025</v>
          </cell>
          <cell r="C254" t="str">
            <v>Zona 1</v>
          </cell>
          <cell r="D254" t="str">
            <v>Carlos López</v>
          </cell>
          <cell r="E254">
            <v>36</v>
          </cell>
          <cell r="F254" t="str">
            <v>LA  CONFIANZA</v>
          </cell>
          <cell r="G254">
            <v>36.04</v>
          </cell>
          <cell r="H254">
            <v>41.040000000000006</v>
          </cell>
          <cell r="I254">
            <v>4017.9723959999997</v>
          </cell>
          <cell r="J254">
            <v>402.42917840000001</v>
          </cell>
          <cell r="K254">
            <v>97.903810818713424</v>
          </cell>
          <cell r="L254">
            <v>9.8057792007797264</v>
          </cell>
          <cell r="M254">
            <v>100.15727803422172</v>
          </cell>
          <cell r="N254" t="str">
            <v>7</v>
          </cell>
          <cell r="O254" t="str">
            <v>105</v>
          </cell>
          <cell r="P254" t="str">
            <v>CG02-163</v>
          </cell>
          <cell r="Q254">
            <v>45364</v>
          </cell>
          <cell r="R254" t="e">
            <v>#REF!</v>
          </cell>
          <cell r="S254">
            <v>141.72485</v>
          </cell>
          <cell r="T254" t="str">
            <v>Franco</v>
          </cell>
          <cell r="AC254" t="str">
            <v>Sí</v>
          </cell>
          <cell r="AD254" t="str">
            <v>Ingenio</v>
          </cell>
          <cell r="AE254" t="str">
            <v>Sí</v>
          </cell>
          <cell r="AF254">
            <v>25</v>
          </cell>
          <cell r="AG254" t="str">
            <v>No</v>
          </cell>
          <cell r="AH254" t="str">
            <v>Arrendada</v>
          </cell>
          <cell r="AI254">
            <v>4000</v>
          </cell>
          <cell r="AJ254">
            <v>0</v>
          </cell>
          <cell r="AK254">
            <v>4000</v>
          </cell>
          <cell r="AL254">
            <v>569446.53512724058</v>
          </cell>
          <cell r="AO254">
            <v>8</v>
          </cell>
          <cell r="AP254" t="str">
            <v>Soca</v>
          </cell>
          <cell r="AQ254"/>
          <cell r="AS254" t="str">
            <v>2025-2026</v>
          </cell>
          <cell r="AT254" t="str">
            <v>Manual</v>
          </cell>
          <cell r="AU254" t="str">
            <v>CG02-163</v>
          </cell>
          <cell r="AV254">
            <v>7</v>
          </cell>
          <cell r="AW254">
            <v>46054</v>
          </cell>
          <cell r="AX254">
            <v>46075</v>
          </cell>
          <cell r="AY254">
            <v>46071</v>
          </cell>
          <cell r="AZ254">
            <v>36.04</v>
          </cell>
          <cell r="BD254" t="str">
            <v>CG02-163</v>
          </cell>
          <cell r="BE254">
            <v>4</v>
          </cell>
          <cell r="BF254">
            <v>36.115200000000009</v>
          </cell>
          <cell r="BG254">
            <v>0.60192000000000012</v>
          </cell>
          <cell r="BJ254"/>
          <cell r="BL254" t="str">
            <v>Entre 41 y 80</v>
          </cell>
          <cell r="BM254" t="str">
            <v>Renovación</v>
          </cell>
          <cell r="BN254" t="str">
            <v>Tercer tercio</v>
          </cell>
          <cell r="BO254">
            <v>45729</v>
          </cell>
          <cell r="BP254">
            <v>19</v>
          </cell>
          <cell r="BQ254">
            <v>5</v>
          </cell>
        </row>
        <row r="255">
          <cell r="A255" t="str">
            <v>3636.05</v>
          </cell>
          <cell r="B255" t="str">
            <v>2024-2025</v>
          </cell>
          <cell r="C255" t="str">
            <v>Zona 1</v>
          </cell>
          <cell r="D255" t="str">
            <v>Carlos López</v>
          </cell>
          <cell r="E255">
            <v>36</v>
          </cell>
          <cell r="F255" t="str">
            <v>LA  CONFIANZA</v>
          </cell>
          <cell r="G255">
            <v>36.049999999999997</v>
          </cell>
          <cell r="H255">
            <v>91.63</v>
          </cell>
          <cell r="I255">
            <v>11972.737123999999</v>
          </cell>
          <cell r="J255">
            <v>1299.3509278000001</v>
          </cell>
          <cell r="K255">
            <v>130.66394329368111</v>
          </cell>
          <cell r="L255">
            <v>14.180409558005023</v>
          </cell>
          <cell r="M255">
            <v>108.52580444578382</v>
          </cell>
          <cell r="N255" t="str">
            <v>2</v>
          </cell>
          <cell r="O255" t="str">
            <v>105</v>
          </cell>
          <cell r="P255" t="str">
            <v>CG02-163</v>
          </cell>
          <cell r="Q255">
            <v>45363</v>
          </cell>
          <cell r="R255" t="e">
            <v>#REF!</v>
          </cell>
          <cell r="S255">
            <v>132.91550000000001</v>
          </cell>
          <cell r="T255" t="str">
            <v>Franco</v>
          </cell>
          <cell r="Y255"/>
          <cell r="AC255" t="str">
            <v>Sí</v>
          </cell>
          <cell r="AD255" t="str">
            <v>Ingenio</v>
          </cell>
          <cell r="AE255" t="str">
            <v>Sí</v>
          </cell>
          <cell r="AF255">
            <v>25</v>
          </cell>
          <cell r="AG255" t="str">
            <v>Sí</v>
          </cell>
          <cell r="AH255" t="str">
            <v>Arrendada</v>
          </cell>
          <cell r="AI255">
            <v>10940.449836</v>
          </cell>
          <cell r="AJ255">
            <v>0</v>
          </cell>
          <cell r="AK255">
            <v>10940.449836</v>
          </cell>
          <cell r="AL255">
            <v>1591362.3412050221</v>
          </cell>
          <cell r="AM255" t="str">
            <v>Renovación</v>
          </cell>
          <cell r="AO255">
            <v>2</v>
          </cell>
          <cell r="AP255" t="str">
            <v>Soca</v>
          </cell>
          <cell r="AQ255"/>
          <cell r="AS255" t="str">
            <v>2028-2029</v>
          </cell>
          <cell r="AT255" t="str">
            <v xml:space="preserve">Mecanizada </v>
          </cell>
          <cell r="AU255" t="str">
            <v>CG02-163</v>
          </cell>
          <cell r="AV255">
            <v>2</v>
          </cell>
          <cell r="AW255">
            <v>47158</v>
          </cell>
          <cell r="AX255">
            <v>47179</v>
          </cell>
          <cell r="AY255">
            <v>47177</v>
          </cell>
          <cell r="AZ255">
            <v>36.049999999999997</v>
          </cell>
          <cell r="BD255" t="str">
            <v>CG02-163</v>
          </cell>
          <cell r="BE255">
            <v>4</v>
          </cell>
          <cell r="BF255">
            <v>80.634399999999999</v>
          </cell>
          <cell r="BG255">
            <v>1.3439066666666666</v>
          </cell>
          <cell r="BJ255"/>
          <cell r="BL255" t="str">
            <v>Entre 81 y 120</v>
          </cell>
          <cell r="BM255" t="str">
            <v>Soca</v>
          </cell>
          <cell r="BN255" t="str">
            <v>Tercer tercio</v>
          </cell>
          <cell r="BO255">
            <v>45729</v>
          </cell>
          <cell r="BP255">
            <v>19</v>
          </cell>
          <cell r="BQ255">
            <v>6</v>
          </cell>
        </row>
        <row r="256">
          <cell r="A256" t="str">
            <v>3636.06</v>
          </cell>
          <cell r="B256" t="str">
            <v>2024-2025</v>
          </cell>
          <cell r="C256" t="str">
            <v>Zona 1</v>
          </cell>
          <cell r="D256" t="str">
            <v>Carlos López</v>
          </cell>
          <cell r="E256">
            <v>36</v>
          </cell>
          <cell r="F256" t="str">
            <v>LA  CONFIANZA</v>
          </cell>
          <cell r="G256">
            <v>36.06</v>
          </cell>
          <cell r="H256">
            <v>74.87</v>
          </cell>
          <cell r="I256">
            <v>9634.7302680000012</v>
          </cell>
          <cell r="J256">
            <v>955.75711560000002</v>
          </cell>
          <cell r="K256">
            <v>128.68612619206627</v>
          </cell>
          <cell r="L256">
            <v>12.765555170295178</v>
          </cell>
          <cell r="M256">
            <v>99.199156490594547</v>
          </cell>
          <cell r="N256" t="str">
            <v>5</v>
          </cell>
          <cell r="O256" t="str">
            <v>105</v>
          </cell>
          <cell r="P256" t="str">
            <v>CG02-163</v>
          </cell>
          <cell r="Q256">
            <v>45363</v>
          </cell>
          <cell r="R256" t="e">
            <v>#REF!</v>
          </cell>
          <cell r="S256">
            <v>124.92910000000001</v>
          </cell>
          <cell r="T256" t="str">
            <v>Franco</v>
          </cell>
          <cell r="AC256" t="str">
            <v>Sí</v>
          </cell>
          <cell r="AD256" t="str">
            <v>Ingenio</v>
          </cell>
          <cell r="AE256" t="str">
            <v>Sí</v>
          </cell>
          <cell r="AF256">
            <v>25</v>
          </cell>
          <cell r="AG256" t="str">
            <v>Sí</v>
          </cell>
          <cell r="AH256" t="str">
            <v>Arrendada</v>
          </cell>
          <cell r="AI256">
            <v>8900</v>
          </cell>
          <cell r="AJ256">
            <v>1000</v>
          </cell>
          <cell r="AK256">
            <v>7900</v>
          </cell>
          <cell r="AL256">
            <v>1203658.1811239989</v>
          </cell>
          <cell r="AO256">
            <v>5</v>
          </cell>
          <cell r="AP256" t="str">
            <v>Soca</v>
          </cell>
          <cell r="AQ256"/>
          <cell r="AS256" t="str">
            <v>2024-2025</v>
          </cell>
          <cell r="AT256" t="str">
            <v xml:space="preserve">Mecanizada </v>
          </cell>
          <cell r="AU256" t="str">
            <v>CG04-10295</v>
          </cell>
          <cell r="AV256">
            <v>5</v>
          </cell>
          <cell r="AW256">
            <v>45693</v>
          </cell>
          <cell r="AX256">
            <v>45714</v>
          </cell>
          <cell r="AY256">
            <v>45714</v>
          </cell>
          <cell r="AZ256">
            <v>36.06</v>
          </cell>
          <cell r="BC256">
            <v>7.7</v>
          </cell>
          <cell r="BD256" t="str">
            <v>CG02-163</v>
          </cell>
          <cell r="BE256">
            <v>16</v>
          </cell>
          <cell r="BF256">
            <v>1197.92</v>
          </cell>
          <cell r="BG256">
            <v>19.965333333333334</v>
          </cell>
          <cell r="BJ256"/>
          <cell r="BL256" t="str">
            <v>Entre 41 y 80</v>
          </cell>
          <cell r="BM256" t="str">
            <v>Soca</v>
          </cell>
          <cell r="BN256" t="str">
            <v>Tercer tercio</v>
          </cell>
          <cell r="BO256">
            <v>45694</v>
          </cell>
          <cell r="BP256">
            <v>14</v>
          </cell>
          <cell r="BQ256">
            <v>3</v>
          </cell>
        </row>
        <row r="257">
          <cell r="A257" t="str">
            <v>3636.07</v>
          </cell>
          <cell r="B257" t="str">
            <v>2024-2025</v>
          </cell>
          <cell r="C257" t="str">
            <v>Zona 1</v>
          </cell>
          <cell r="D257" t="str">
            <v>Carlos López</v>
          </cell>
          <cell r="E257">
            <v>36</v>
          </cell>
          <cell r="F257" t="str">
            <v>LA  CONFIANZA</v>
          </cell>
          <cell r="G257">
            <v>36.07</v>
          </cell>
          <cell r="H257">
            <v>74.77</v>
          </cell>
          <cell r="I257">
            <v>7640.2041240000008</v>
          </cell>
          <cell r="J257">
            <v>977.98151879999989</v>
          </cell>
          <cell r="K257">
            <v>102.18274874949847</v>
          </cell>
          <cell r="L257">
            <v>13.079865170522936</v>
          </cell>
          <cell r="M257">
            <v>128.00463219665673</v>
          </cell>
          <cell r="N257" t="str">
            <v>5</v>
          </cell>
          <cell r="O257" t="str">
            <v>105</v>
          </cell>
          <cell r="P257" t="str">
            <v>CG02-163</v>
          </cell>
          <cell r="Q257">
            <v>45338.5</v>
          </cell>
          <cell r="R257" t="e">
            <v>#REF!</v>
          </cell>
          <cell r="S257">
            <v>134.4376</v>
          </cell>
          <cell r="T257" t="str">
            <v>Franco</v>
          </cell>
          <cell r="AC257" t="str">
            <v>Sí</v>
          </cell>
          <cell r="AD257" t="str">
            <v>Ingenio</v>
          </cell>
          <cell r="AE257" t="str">
            <v>Sí</v>
          </cell>
          <cell r="AF257">
            <v>25</v>
          </cell>
          <cell r="AG257" t="str">
            <v>Sí</v>
          </cell>
          <cell r="AH257" t="str">
            <v>Arrendada</v>
          </cell>
          <cell r="AI257">
            <v>8700</v>
          </cell>
          <cell r="AJ257">
            <v>1000</v>
          </cell>
          <cell r="AK257">
            <v>7700</v>
          </cell>
          <cell r="AL257">
            <v>1027130.7059406625</v>
          </cell>
          <cell r="AO257">
            <v>4</v>
          </cell>
          <cell r="AP257" t="str">
            <v>Soca</v>
          </cell>
          <cell r="AQ257"/>
          <cell r="AS257" t="str">
            <v>2024-2025</v>
          </cell>
          <cell r="AT257" t="str">
            <v xml:space="preserve">Mecanizada </v>
          </cell>
          <cell r="AU257" t="str">
            <v>CG04-10295</v>
          </cell>
          <cell r="AV257">
            <v>5</v>
          </cell>
          <cell r="AW257">
            <v>45675.5</v>
          </cell>
          <cell r="AX257">
            <v>45696.5</v>
          </cell>
          <cell r="AY257">
            <v>45700</v>
          </cell>
          <cell r="AZ257">
            <v>36.07</v>
          </cell>
          <cell r="BC257">
            <v>7.7</v>
          </cell>
          <cell r="BD257" t="str">
            <v>CG02-163</v>
          </cell>
          <cell r="BE257">
            <v>16</v>
          </cell>
          <cell r="BF257">
            <v>1196.32</v>
          </cell>
          <cell r="BG257">
            <v>19.938666666666666</v>
          </cell>
          <cell r="BJ257"/>
          <cell r="BL257" t="str">
            <v>Entre 41 y 80</v>
          </cell>
          <cell r="BM257" t="str">
            <v>Soca</v>
          </cell>
          <cell r="BN257" t="str">
            <v>Segundo tercio</v>
          </cell>
          <cell r="BO257">
            <v>45687</v>
          </cell>
          <cell r="BP257">
            <v>13</v>
          </cell>
          <cell r="BQ257">
            <v>2</v>
          </cell>
        </row>
        <row r="258">
          <cell r="A258" t="str">
            <v>3636.08</v>
          </cell>
          <cell r="B258" t="str">
            <v>2024-2025</v>
          </cell>
          <cell r="C258" t="str">
            <v>Zona 1</v>
          </cell>
          <cell r="D258" t="str">
            <v>Carlos López</v>
          </cell>
          <cell r="E258">
            <v>36</v>
          </cell>
          <cell r="F258" t="str">
            <v>LA  CONFIANZA</v>
          </cell>
          <cell r="G258">
            <v>36.08</v>
          </cell>
          <cell r="H258">
            <v>99.06</v>
          </cell>
          <cell r="I258">
            <v>12321.748968000002</v>
          </cell>
          <cell r="J258">
            <v>1307.1916692</v>
          </cell>
          <cell r="K258">
            <v>124.38672489400365</v>
          </cell>
          <cell r="L258">
            <v>13.195958703815869</v>
          </cell>
          <cell r="M258">
            <v>106.08815944837221</v>
          </cell>
          <cell r="N258" t="str">
            <v>1</v>
          </cell>
          <cell r="O258" t="str">
            <v>91</v>
          </cell>
          <cell r="P258" t="str">
            <v>CG02-163</v>
          </cell>
          <cell r="Q258">
            <v>45332</v>
          </cell>
          <cell r="R258" t="e">
            <v>#REF!</v>
          </cell>
          <cell r="S258">
            <v>115.25595</v>
          </cell>
          <cell r="T258" t="str">
            <v>Franco</v>
          </cell>
          <cell r="AC258" t="str">
            <v>Sí</v>
          </cell>
          <cell r="AD258" t="str">
            <v>Ingenio</v>
          </cell>
          <cell r="AE258" t="str">
            <v>Sí</v>
          </cell>
          <cell r="AF258">
            <v>25</v>
          </cell>
          <cell r="AG258" t="str">
            <v>Sí</v>
          </cell>
          <cell r="AH258" t="str">
            <v>Arrendada</v>
          </cell>
          <cell r="AI258">
            <v>11836.908416</v>
          </cell>
          <cell r="AJ258">
            <v>1500</v>
          </cell>
          <cell r="AK258">
            <v>10336.908416</v>
          </cell>
          <cell r="AL258">
            <v>1420154.8829683599</v>
          </cell>
          <cell r="AO258">
            <v>1</v>
          </cell>
          <cell r="AP258" t="str">
            <v>Renovación</v>
          </cell>
          <cell r="AQ258" t="str">
            <v>CG04-10295</v>
          </cell>
          <cell r="AS258" t="str">
            <v>2023-2024</v>
          </cell>
          <cell r="AT258" t="str">
            <v>Manual</v>
          </cell>
          <cell r="AU258" t="str">
            <v>CG00-102</v>
          </cell>
          <cell r="AV258">
            <v>1</v>
          </cell>
          <cell r="AW258">
            <v>45296</v>
          </cell>
          <cell r="AX258">
            <v>45294</v>
          </cell>
          <cell r="AY258">
            <v>7</v>
          </cell>
          <cell r="AZ258" t="str">
            <v>36.08</v>
          </cell>
          <cell r="BD258" t="str">
            <v>CG04-10295</v>
          </cell>
          <cell r="BE258">
            <v>4</v>
          </cell>
          <cell r="BF258">
            <v>87.172800000000009</v>
          </cell>
          <cell r="BG258">
            <v>1.4528800000000002</v>
          </cell>
          <cell r="BJ258"/>
          <cell r="BL258" t="str">
            <v>Entre 81 y 120</v>
          </cell>
          <cell r="BM258" t="str">
            <v>Soca</v>
          </cell>
          <cell r="BN258" t="str">
            <v>Primer tercio</v>
          </cell>
          <cell r="BO258">
            <v>45694</v>
          </cell>
          <cell r="BP258">
            <v>14</v>
          </cell>
          <cell r="BQ258">
            <v>4</v>
          </cell>
        </row>
        <row r="259">
          <cell r="A259" t="str">
            <v>3636.09</v>
          </cell>
          <cell r="B259" t="str">
            <v>2024-2025</v>
          </cell>
          <cell r="C259" t="str">
            <v>Zona 1</v>
          </cell>
          <cell r="D259" t="str">
            <v>Carlos López</v>
          </cell>
          <cell r="E259">
            <v>36</v>
          </cell>
          <cell r="F259" t="str">
            <v>LA  CONFIANZA</v>
          </cell>
          <cell r="G259">
            <v>36.090000000000003</v>
          </cell>
          <cell r="H259">
            <v>9.01</v>
          </cell>
          <cell r="I259">
            <v>800</v>
          </cell>
          <cell r="J259">
            <v>18.6216556</v>
          </cell>
          <cell r="K259">
            <v>88.790233074361822</v>
          </cell>
          <cell r="L259">
            <v>2.066776426193119</v>
          </cell>
          <cell r="M259">
            <v>23.2770695</v>
          </cell>
          <cell r="N259" t="str">
            <v>1</v>
          </cell>
          <cell r="O259" t="str">
            <v>29</v>
          </cell>
          <cell r="P259" t="str">
            <v>Varias</v>
          </cell>
          <cell r="Q259">
            <v>44713</v>
          </cell>
          <cell r="R259">
            <v>9.0299999999999994</v>
          </cell>
          <cell r="S259">
            <v>117.77334999999999</v>
          </cell>
          <cell r="T259" t="str">
            <v>Franco</v>
          </cell>
          <cell r="AC259" t="str">
            <v>Sí</v>
          </cell>
          <cell r="AD259" t="str">
            <v>Semillero</v>
          </cell>
          <cell r="AE259" t="str">
            <v>Sí</v>
          </cell>
          <cell r="AF259">
            <v>25</v>
          </cell>
          <cell r="AG259" t="str">
            <v>Sí</v>
          </cell>
          <cell r="AH259" t="str">
            <v>Arrendada</v>
          </cell>
          <cell r="AI259">
            <v>800</v>
          </cell>
          <cell r="AJ259">
            <v>0</v>
          </cell>
          <cell r="AK259">
            <v>800</v>
          </cell>
          <cell r="AL259">
            <v>94218.68</v>
          </cell>
          <cell r="AM259" t="str">
            <v>Semillero</v>
          </cell>
          <cell r="AP259" t="str">
            <v>Semillero</v>
          </cell>
          <cell r="AQ259"/>
          <cell r="AS259" t="str">
            <v>Semillero</v>
          </cell>
          <cell r="AT259" t="str">
            <v>Semillero</v>
          </cell>
          <cell r="AU259" t="str">
            <v>Semillero</v>
          </cell>
          <cell r="AV259">
            <v>3</v>
          </cell>
          <cell r="AW259"/>
          <cell r="AX259"/>
          <cell r="AY259"/>
          <cell r="AZ259">
            <v>36.090000000000003</v>
          </cell>
          <cell r="BD259" t="str">
            <v>Varias</v>
          </cell>
          <cell r="BE259">
            <v>4</v>
          </cell>
          <cell r="BF259">
            <v>7.2080000000000002</v>
          </cell>
          <cell r="BG259">
            <v>0.12013333333333334</v>
          </cell>
          <cell r="BJ259"/>
          <cell r="BL259" t="str">
            <v xml:space="preserve">&lt; 40 </v>
          </cell>
          <cell r="BM259" t="str">
            <v>Soca</v>
          </cell>
        </row>
        <row r="260">
          <cell r="A260" t="str">
            <v>3838.01</v>
          </cell>
          <cell r="B260" t="str">
            <v>2024-2025</v>
          </cell>
          <cell r="C260" t="str">
            <v>Zona 3</v>
          </cell>
          <cell r="D260" t="str">
            <v>José Flores</v>
          </cell>
          <cell r="E260">
            <v>38</v>
          </cell>
          <cell r="F260" t="str">
            <v>PERALTA</v>
          </cell>
          <cell r="G260">
            <v>38.01</v>
          </cell>
          <cell r="H260">
            <v>79.139999999999986</v>
          </cell>
          <cell r="I260">
            <v>8397.1650360000003</v>
          </cell>
          <cell r="J260">
            <v>952.47089860000006</v>
          </cell>
          <cell r="K260">
            <v>106.10519378316909</v>
          </cell>
          <cell r="L260">
            <v>12.035265334849637</v>
          </cell>
          <cell r="M260">
            <v>113.42767404434755</v>
          </cell>
          <cell r="N260" t="str">
            <v>7</v>
          </cell>
          <cell r="O260" t="str">
            <v>94</v>
          </cell>
          <cell r="P260" t="str">
            <v>RB84-5210</v>
          </cell>
          <cell r="Q260">
            <v>45350</v>
          </cell>
          <cell r="R260" t="e">
            <v>#REF!</v>
          </cell>
          <cell r="S260">
            <v>145.5711</v>
          </cell>
          <cell r="T260" t="str">
            <v>Arcilla + Arena Blanca</v>
          </cell>
          <cell r="AC260" t="str">
            <v>Sí</v>
          </cell>
          <cell r="AD260" t="str">
            <v>Ingenio</v>
          </cell>
          <cell r="AE260" t="str">
            <v>Sí</v>
          </cell>
          <cell r="AF260">
            <v>28</v>
          </cell>
          <cell r="AG260" t="str">
            <v>No</v>
          </cell>
          <cell r="AH260" t="str">
            <v>Arrendada</v>
          </cell>
          <cell r="AI260">
            <v>8085</v>
          </cell>
          <cell r="AJ260">
            <v>0</v>
          </cell>
          <cell r="AK260">
            <v>8085</v>
          </cell>
          <cell r="AL260">
            <v>1222384.5511720597</v>
          </cell>
          <cell r="AO260">
            <v>5</v>
          </cell>
          <cell r="AP260" t="str">
            <v>Soca</v>
          </cell>
          <cell r="AQ260"/>
          <cell r="AS260" t="str">
            <v>2024-2025</v>
          </cell>
          <cell r="AT260" t="str">
            <v>Manual</v>
          </cell>
          <cell r="AU260" t="str">
            <v>RB84-5210</v>
          </cell>
          <cell r="AV260">
            <v>7</v>
          </cell>
          <cell r="AW260">
            <v>45710</v>
          </cell>
          <cell r="AX260">
            <v>45763</v>
          </cell>
          <cell r="AY260">
            <v>45763</v>
          </cell>
          <cell r="AZ260">
            <v>38.01</v>
          </cell>
          <cell r="BD260" t="str">
            <v>RB84-5210</v>
          </cell>
          <cell r="BE260">
            <v>4</v>
          </cell>
          <cell r="BF260">
            <v>316.55999999999995</v>
          </cell>
          <cell r="BG260">
            <v>5.2759999999999989</v>
          </cell>
          <cell r="BJ260"/>
          <cell r="BL260" t="str">
            <v>Entre 41 y 80</v>
          </cell>
          <cell r="BM260" t="str">
            <v>Soca</v>
          </cell>
          <cell r="BN260" t="str">
            <v>Segundo tercio</v>
          </cell>
          <cell r="BO260">
            <v>45708</v>
          </cell>
          <cell r="BP260">
            <v>16</v>
          </cell>
          <cell r="BQ260">
            <v>6</v>
          </cell>
        </row>
        <row r="261">
          <cell r="A261" t="str">
            <v>3838.02</v>
          </cell>
          <cell r="B261" t="str">
            <v>2024-2025</v>
          </cell>
          <cell r="C261" t="str">
            <v>Zona 3</v>
          </cell>
          <cell r="D261" t="str">
            <v>José Flores</v>
          </cell>
          <cell r="E261">
            <v>38</v>
          </cell>
          <cell r="F261" t="str">
            <v>PERALTA</v>
          </cell>
          <cell r="G261">
            <v>38.020000000000003</v>
          </cell>
          <cell r="H261">
            <v>91.26</v>
          </cell>
          <cell r="I261">
            <v>12076.447896000001</v>
          </cell>
          <cell r="J261">
            <v>1302.8997219999999</v>
          </cell>
          <cell r="K261">
            <v>132.3301325443787</v>
          </cell>
          <cell r="L261">
            <v>14.276788538242382</v>
          </cell>
          <cell r="M261">
            <v>107.88766143988005</v>
          </cell>
          <cell r="N261" t="str">
            <v>5</v>
          </cell>
          <cell r="O261" t="str">
            <v>105</v>
          </cell>
          <cell r="P261" t="str">
            <v>CG02-163</v>
          </cell>
          <cell r="Q261">
            <v>45299</v>
          </cell>
          <cell r="R261" t="e">
            <v>#REF!</v>
          </cell>
          <cell r="S261">
            <v>133.61175</v>
          </cell>
          <cell r="T261" t="str">
            <v>Arcilloso</v>
          </cell>
          <cell r="AC261" t="str">
            <v>Sí</v>
          </cell>
          <cell r="AD261" t="str">
            <v>Ingenio</v>
          </cell>
          <cell r="AE261" t="str">
            <v>Sí</v>
          </cell>
          <cell r="AF261">
            <v>28</v>
          </cell>
          <cell r="AG261" t="str">
            <v>Sí</v>
          </cell>
          <cell r="AH261" t="str">
            <v>Arrendada</v>
          </cell>
          <cell r="AI261">
            <v>11000</v>
          </cell>
          <cell r="AJ261">
            <v>0</v>
          </cell>
          <cell r="AK261">
            <v>11000</v>
          </cell>
          <cell r="AL261">
            <v>1613555.3371683783</v>
          </cell>
          <cell r="AO261">
            <v>3</v>
          </cell>
          <cell r="AP261" t="str">
            <v>Soca</v>
          </cell>
          <cell r="AQ261"/>
          <cell r="AS261" t="str">
            <v>2024-2025</v>
          </cell>
          <cell r="AT261" t="str">
            <v xml:space="preserve">Mecanizada </v>
          </cell>
          <cell r="AU261" t="str">
            <v>CG02-163</v>
          </cell>
          <cell r="AV261">
            <v>5</v>
          </cell>
          <cell r="AW261">
            <v>45634</v>
          </cell>
          <cell r="AX261">
            <v>45655</v>
          </cell>
          <cell r="AY261">
            <v>45651</v>
          </cell>
          <cell r="AZ261">
            <v>38.020000000000003</v>
          </cell>
          <cell r="BD261" t="str">
            <v>CG02-163</v>
          </cell>
          <cell r="BE261">
            <v>4</v>
          </cell>
          <cell r="BF261">
            <v>80.308800000000005</v>
          </cell>
          <cell r="BG261">
            <v>1.3384800000000001</v>
          </cell>
          <cell r="BJ261"/>
          <cell r="BL261" t="str">
            <v>Entre 81 y 120</v>
          </cell>
          <cell r="BM261" t="str">
            <v>Soca</v>
          </cell>
          <cell r="BN261" t="str">
            <v>Segundo tercio</v>
          </cell>
          <cell r="BO261">
            <v>45631</v>
          </cell>
          <cell r="BP261">
            <v>5</v>
          </cell>
          <cell r="BQ261">
            <v>1</v>
          </cell>
        </row>
        <row r="262">
          <cell r="A262" t="str">
            <v>3838.03</v>
          </cell>
          <cell r="B262" t="str">
            <v>2024-2025</v>
          </cell>
          <cell r="C262" t="str">
            <v>Zona 3</v>
          </cell>
          <cell r="D262" t="str">
            <v>José Flores</v>
          </cell>
          <cell r="E262">
            <v>38</v>
          </cell>
          <cell r="F262" t="str">
            <v>PERALTA</v>
          </cell>
          <cell r="G262">
            <v>38.03</v>
          </cell>
          <cell r="H262">
            <v>33.69</v>
          </cell>
          <cell r="I262">
            <v>3172.7254320000002</v>
          </cell>
          <cell r="J262">
            <v>297.60134699999998</v>
          </cell>
          <cell r="K262">
            <v>94.174100089047201</v>
          </cell>
          <cell r="L262">
            <v>8.8335217275155831</v>
          </cell>
          <cell r="M262">
            <v>93.799905910042824</v>
          </cell>
          <cell r="N262" t="str">
            <v>6</v>
          </cell>
          <cell r="O262" t="str">
            <v>88</v>
          </cell>
          <cell r="P262" t="str">
            <v>SP83-2847</v>
          </cell>
          <cell r="Q262">
            <v>45351</v>
          </cell>
          <cell r="R262" t="e">
            <v>#REF!</v>
          </cell>
          <cell r="S262">
            <v>137.90780000000001</v>
          </cell>
          <cell r="T262" t="str">
            <v xml:space="preserve">Franco arenoso + piedra </v>
          </cell>
          <cell r="AC262" t="str">
            <v>Sí</v>
          </cell>
          <cell r="AD262" t="str">
            <v>Ingenio</v>
          </cell>
          <cell r="AE262" t="str">
            <v>Sí</v>
          </cell>
          <cell r="AF262">
            <v>28</v>
          </cell>
          <cell r="AG262" t="str">
            <v>Sí</v>
          </cell>
          <cell r="AH262" t="str">
            <v>Arrendada</v>
          </cell>
          <cell r="AI262">
            <v>2500</v>
          </cell>
          <cell r="AJ262">
            <v>0</v>
          </cell>
          <cell r="AK262">
            <v>2500</v>
          </cell>
          <cell r="AL262">
            <v>437543.58433116967</v>
          </cell>
          <cell r="AO262">
            <v>6</v>
          </cell>
          <cell r="AP262" t="str">
            <v>Soca</v>
          </cell>
          <cell r="AQ262"/>
          <cell r="AS262" t="str">
            <v>2024-2025</v>
          </cell>
          <cell r="AT262" t="str">
            <v>Manual</v>
          </cell>
          <cell r="AU262" t="str">
            <v>RB84-5210</v>
          </cell>
          <cell r="AV262">
            <v>6</v>
          </cell>
          <cell r="AW262">
            <v>45681</v>
          </cell>
          <cell r="AX262">
            <v>45702</v>
          </cell>
          <cell r="AY262">
            <v>45700</v>
          </cell>
          <cell r="AZ262">
            <v>38.03</v>
          </cell>
          <cell r="BD262" t="str">
            <v>SP83-2847</v>
          </cell>
          <cell r="BE262">
            <v>4</v>
          </cell>
          <cell r="BF262">
            <v>134.76</v>
          </cell>
          <cell r="BG262">
            <v>2.246</v>
          </cell>
          <cell r="BJ262"/>
          <cell r="BL262" t="str">
            <v xml:space="preserve">&lt; 40 </v>
          </cell>
          <cell r="BM262" t="str">
            <v>Soca</v>
          </cell>
          <cell r="BN262" t="str">
            <v>Segundo tercio</v>
          </cell>
          <cell r="BO262">
            <v>45680</v>
          </cell>
          <cell r="BP262">
            <v>12</v>
          </cell>
          <cell r="BQ262">
            <v>3</v>
          </cell>
        </row>
        <row r="263">
          <cell r="A263" t="str">
            <v>3838.04</v>
          </cell>
          <cell r="B263" t="str">
            <v>2024-2025</v>
          </cell>
          <cell r="C263" t="str">
            <v>Zona 3</v>
          </cell>
          <cell r="D263" t="str">
            <v>José Flores</v>
          </cell>
          <cell r="E263">
            <v>38</v>
          </cell>
          <cell r="F263" t="str">
            <v>PERALTA</v>
          </cell>
          <cell r="G263">
            <v>38.04</v>
          </cell>
          <cell r="H263">
            <v>89.589999999999989</v>
          </cell>
          <cell r="I263">
            <v>11929.6975</v>
          </cell>
          <cell r="J263">
            <v>1237.2121497999999</v>
          </cell>
          <cell r="K263">
            <v>133.15880678647173</v>
          </cell>
          <cell r="L263">
            <v>13.809712577296574</v>
          </cell>
          <cell r="M263">
            <v>103.70859360013108</v>
          </cell>
          <cell r="N263" t="str">
            <v>6</v>
          </cell>
          <cell r="O263" t="str">
            <v>105</v>
          </cell>
          <cell r="P263" t="str">
            <v>CG02-163</v>
          </cell>
          <cell r="Q263">
            <v>45300</v>
          </cell>
          <cell r="R263" t="e">
            <v>#REF!</v>
          </cell>
          <cell r="S263">
            <v>132.46154999999999</v>
          </cell>
          <cell r="T263" t="str">
            <v>Arcilloso</v>
          </cell>
          <cell r="AC263" t="str">
            <v>Sí</v>
          </cell>
          <cell r="AD263" t="str">
            <v>Ingenio</v>
          </cell>
          <cell r="AE263" t="str">
            <v>Sí</v>
          </cell>
          <cell r="AF263">
            <v>28</v>
          </cell>
          <cell r="AG263" t="str">
            <v>Sí</v>
          </cell>
          <cell r="AH263" t="str">
            <v>Arrendada</v>
          </cell>
          <cell r="AI263">
            <v>9500</v>
          </cell>
          <cell r="AJ263">
            <v>0</v>
          </cell>
          <cell r="AK263">
            <v>9500</v>
          </cell>
          <cell r="AL263">
            <v>1580226.2218811249</v>
          </cell>
          <cell r="AO263">
            <v>4</v>
          </cell>
          <cell r="AP263" t="str">
            <v>Soca</v>
          </cell>
          <cell r="AQ263"/>
          <cell r="AS263" t="str">
            <v>2024-2025</v>
          </cell>
          <cell r="AT263" t="str">
            <v xml:space="preserve">Mecanizada </v>
          </cell>
          <cell r="AU263" t="str">
            <v>CG02-163</v>
          </cell>
          <cell r="AV263">
            <v>6</v>
          </cell>
          <cell r="AW263">
            <v>45660</v>
          </cell>
          <cell r="AX263">
            <v>45681</v>
          </cell>
          <cell r="AY263">
            <v>45672</v>
          </cell>
          <cell r="AZ263">
            <v>38.04</v>
          </cell>
          <cell r="BD263" t="str">
            <v>CG02-163</v>
          </cell>
          <cell r="BE263">
            <v>4</v>
          </cell>
          <cell r="BF263">
            <v>358.35999999999996</v>
          </cell>
          <cell r="BG263">
            <v>5.9726666666666661</v>
          </cell>
          <cell r="BJ263"/>
          <cell r="BL263" t="str">
            <v>Entre 81 y 120</v>
          </cell>
          <cell r="BM263" t="str">
            <v>Soca</v>
          </cell>
          <cell r="BN263" t="str">
            <v>Segundo tercio</v>
          </cell>
          <cell r="BO263">
            <v>45659</v>
          </cell>
          <cell r="BP263">
            <v>9</v>
          </cell>
          <cell r="BQ263">
            <v>2</v>
          </cell>
        </row>
        <row r="264">
          <cell r="A264" t="str">
            <v>3838.05</v>
          </cell>
          <cell r="B264" t="str">
            <v>2024-2025</v>
          </cell>
          <cell r="C264" t="str">
            <v>Zona 3</v>
          </cell>
          <cell r="D264" t="str">
            <v>José Flores</v>
          </cell>
          <cell r="E264">
            <v>38</v>
          </cell>
          <cell r="F264" t="str">
            <v>PERALTA</v>
          </cell>
          <cell r="G264">
            <v>38.049999999999997</v>
          </cell>
          <cell r="H264">
            <v>94.42</v>
          </cell>
          <cell r="I264">
            <v>10633.193295999999</v>
          </cell>
          <cell r="J264">
            <v>1384.342193</v>
          </cell>
          <cell r="K264">
            <v>112.61590019063757</v>
          </cell>
          <cell r="L264">
            <v>14.661535617453929</v>
          </cell>
          <cell r="M264">
            <v>130.19063553756354</v>
          </cell>
          <cell r="N264" t="str">
            <v>2</v>
          </cell>
          <cell r="O264" t="str">
            <v>105</v>
          </cell>
          <cell r="P264" t="str">
            <v>CG02-163</v>
          </cell>
          <cell r="Q264">
            <v>45331</v>
          </cell>
          <cell r="R264" t="e">
            <v>#REF!</v>
          </cell>
          <cell r="S264">
            <v>134.20830000000001</v>
          </cell>
          <cell r="T264" t="str">
            <v>Arcilloso</v>
          </cell>
          <cell r="AC264" t="str">
            <v>Sí</v>
          </cell>
          <cell r="AD264" t="str">
            <v>Ingenio</v>
          </cell>
          <cell r="AE264" t="str">
            <v>Sí</v>
          </cell>
          <cell r="AF264">
            <v>28</v>
          </cell>
          <cell r="AG264" t="str">
            <v>Sí</v>
          </cell>
          <cell r="AH264" t="str">
            <v>Arrendada</v>
          </cell>
          <cell r="AI264">
            <v>10500</v>
          </cell>
          <cell r="AJ264">
            <v>0</v>
          </cell>
          <cell r="AK264">
            <v>10500</v>
          </cell>
          <cell r="AL264">
            <v>1427062.7958275569</v>
          </cell>
          <cell r="AM264" t="str">
            <v>Renovación</v>
          </cell>
          <cell r="AO264">
            <v>1</v>
          </cell>
          <cell r="AP264" t="str">
            <v>Soca</v>
          </cell>
          <cell r="AQ264"/>
          <cell r="AS264" t="str">
            <v>2027-2028</v>
          </cell>
          <cell r="AT264" t="str">
            <v xml:space="preserve">Mecanizada </v>
          </cell>
          <cell r="AU264" t="str">
            <v>CG02-163</v>
          </cell>
          <cell r="AV264">
            <v>2</v>
          </cell>
          <cell r="AW264">
            <v>46747</v>
          </cell>
          <cell r="AX264">
            <v>46768</v>
          </cell>
          <cell r="AY264">
            <v>46762</v>
          </cell>
          <cell r="AZ264">
            <v>38.049999999999997</v>
          </cell>
          <cell r="BD264" t="str">
            <v>CG02-163</v>
          </cell>
          <cell r="BE264">
            <v>4</v>
          </cell>
          <cell r="BF264">
            <v>83.089600000000004</v>
          </cell>
          <cell r="BG264">
            <v>1.3848266666666667</v>
          </cell>
          <cell r="BJ264"/>
          <cell r="BL264" t="str">
            <v>Entre 81 y 120</v>
          </cell>
          <cell r="BM264" t="str">
            <v>Soca</v>
          </cell>
          <cell r="BN264" t="str">
            <v>Segundo tercio</v>
          </cell>
          <cell r="BO264">
            <v>45694</v>
          </cell>
          <cell r="BP264">
            <v>14</v>
          </cell>
          <cell r="BQ264">
            <v>4</v>
          </cell>
        </row>
        <row r="265">
          <cell r="A265" t="str">
            <v>3838.06</v>
          </cell>
          <cell r="B265" t="str">
            <v>2024-2025</v>
          </cell>
          <cell r="C265" t="str">
            <v>Zona 3</v>
          </cell>
          <cell r="D265" t="str">
            <v>José Flores</v>
          </cell>
          <cell r="E265">
            <v>38</v>
          </cell>
          <cell r="F265" t="str">
            <v>PERALTA</v>
          </cell>
          <cell r="G265">
            <v>38.06</v>
          </cell>
          <cell r="H265">
            <v>64.48</v>
          </cell>
          <cell r="I265">
            <v>6158.0763960000004</v>
          </cell>
          <cell r="J265">
            <v>751.36522820000005</v>
          </cell>
          <cell r="K265">
            <v>95.503666191066998</v>
          </cell>
          <cell r="L265">
            <v>11.652686541563275</v>
          </cell>
          <cell r="M265">
            <v>122.01297611183452</v>
          </cell>
          <cell r="N265" t="str">
            <v>2</v>
          </cell>
          <cell r="O265" t="str">
            <v>105</v>
          </cell>
          <cell r="P265" t="str">
            <v>CG02-163</v>
          </cell>
          <cell r="Q265">
            <v>45333</v>
          </cell>
          <cell r="R265" t="e">
            <v>#REF!</v>
          </cell>
          <cell r="S265">
            <v>138.40465</v>
          </cell>
          <cell r="T265" t="str">
            <v>Arcilloso</v>
          </cell>
          <cell r="AC265" t="str">
            <v>Sí</v>
          </cell>
          <cell r="AD265" t="str">
            <v>Ingenio</v>
          </cell>
          <cell r="AE265" t="str">
            <v>Sí</v>
          </cell>
          <cell r="AF265">
            <v>28</v>
          </cell>
          <cell r="AG265" t="str">
            <v>Sí</v>
          </cell>
          <cell r="AH265" t="str">
            <v>Arrendada</v>
          </cell>
          <cell r="AI265">
            <v>5800</v>
          </cell>
          <cell r="AJ265">
            <v>0</v>
          </cell>
          <cell r="AK265">
            <v>5800</v>
          </cell>
          <cell r="AL265">
            <v>852306.40826164151</v>
          </cell>
          <cell r="AM265" t="str">
            <v>Renovación</v>
          </cell>
          <cell r="AO265">
            <v>2</v>
          </cell>
          <cell r="AP265" t="str">
            <v>Soca</v>
          </cell>
          <cell r="AQ265"/>
          <cell r="AS265" t="str">
            <v>2028-2029</v>
          </cell>
          <cell r="AT265" t="str">
            <v xml:space="preserve">Mecanizada </v>
          </cell>
          <cell r="AU265" t="str">
            <v>CG02-163</v>
          </cell>
          <cell r="AV265">
            <v>2</v>
          </cell>
          <cell r="AW265">
            <v>47114</v>
          </cell>
          <cell r="AX265">
            <v>47135</v>
          </cell>
          <cell r="AY265">
            <v>47135</v>
          </cell>
          <cell r="AZ265">
            <v>38.06</v>
          </cell>
          <cell r="BD265" t="str">
            <v>CG02-163</v>
          </cell>
          <cell r="BE265">
            <v>4</v>
          </cell>
          <cell r="BF265">
            <v>56.742400000000004</v>
          </cell>
          <cell r="BG265">
            <v>0.9457066666666667</v>
          </cell>
          <cell r="BJ265"/>
          <cell r="BL265" t="str">
            <v>Entre 41 y 80</v>
          </cell>
          <cell r="BM265" t="str">
            <v>Soca</v>
          </cell>
          <cell r="BN265" t="str">
            <v>Segundo tercio</v>
          </cell>
          <cell r="BO265">
            <v>45694</v>
          </cell>
          <cell r="BP265">
            <v>14</v>
          </cell>
          <cell r="BQ265">
            <v>5</v>
          </cell>
        </row>
        <row r="266">
          <cell r="A266" t="str">
            <v>3939.01</v>
          </cell>
          <cell r="B266" t="str">
            <v>2024-2025</v>
          </cell>
          <cell r="C266" t="str">
            <v>Zona 1</v>
          </cell>
          <cell r="D266" t="str">
            <v>Mario Rodas</v>
          </cell>
          <cell r="E266">
            <v>39</v>
          </cell>
          <cell r="F266" t="str">
            <v>LA UNION CAJON</v>
          </cell>
          <cell r="G266">
            <v>39.01</v>
          </cell>
          <cell r="H266">
            <v>13.41</v>
          </cell>
          <cell r="I266">
            <v>1347.6315480000001</v>
          </cell>
          <cell r="J266">
            <v>159.72947539999998</v>
          </cell>
          <cell r="K266">
            <v>100.49452259507831</v>
          </cell>
          <cell r="L266">
            <v>11.911221133482474</v>
          </cell>
          <cell r="M266">
            <v>118.52607312217656</v>
          </cell>
          <cell r="N266" t="str">
            <v>4</v>
          </cell>
          <cell r="O266" t="str">
            <v>127</v>
          </cell>
          <cell r="P266" t="str">
            <v>CGMEX10-26315</v>
          </cell>
          <cell r="Q266">
            <v>45389</v>
          </cell>
          <cell r="R266" t="e">
            <v>#REF!</v>
          </cell>
          <cell r="S266">
            <v>144.56489999999999</v>
          </cell>
          <cell r="T266" t="str">
            <v>Arenoso</v>
          </cell>
          <cell r="AC266" t="str">
            <v>Sí</v>
          </cell>
          <cell r="AD266" t="str">
            <v>Ingenio</v>
          </cell>
          <cell r="AE266" t="str">
            <v>Sí</v>
          </cell>
          <cell r="AF266">
            <v>12</v>
          </cell>
          <cell r="AG266" t="str">
            <v>No</v>
          </cell>
          <cell r="AH266" t="str">
            <v>Arrendada</v>
          </cell>
          <cell r="AI266">
            <v>1255.6849999999999</v>
          </cell>
          <cell r="AJ266">
            <v>0</v>
          </cell>
          <cell r="AK266">
            <v>1255.6849999999999</v>
          </cell>
          <cell r="AL266">
            <v>194820.21997346519</v>
          </cell>
          <cell r="AP266" t="str">
            <v>Soca</v>
          </cell>
          <cell r="AQ266"/>
          <cell r="AS266" t="str">
            <v>2026-2027</v>
          </cell>
          <cell r="AT266" t="str">
            <v>Manual</v>
          </cell>
          <cell r="AU266" t="str">
            <v>CGMEX10-26315</v>
          </cell>
          <cell r="AV266">
            <v>4</v>
          </cell>
          <cell r="AW266">
            <v>46484</v>
          </cell>
          <cell r="AX266">
            <v>46505</v>
          </cell>
          <cell r="AY266">
            <v>46512</v>
          </cell>
          <cell r="AZ266">
            <v>39.01</v>
          </cell>
          <cell r="BD266" t="str">
            <v>CGMEX10-26315</v>
          </cell>
          <cell r="BE266">
            <v>4</v>
          </cell>
          <cell r="BF266">
            <v>11.800800000000001</v>
          </cell>
          <cell r="BG266">
            <v>0.19668000000000002</v>
          </cell>
          <cell r="BJ266"/>
          <cell r="BL266" t="str">
            <v xml:space="preserve">&lt; 40 </v>
          </cell>
          <cell r="BM266" t="str">
            <v>Soca</v>
          </cell>
          <cell r="BN266" t="str">
            <v>Tercer tercio</v>
          </cell>
          <cell r="BO266">
            <v>45757</v>
          </cell>
          <cell r="BP266">
            <v>23</v>
          </cell>
          <cell r="BQ266">
            <v>1</v>
          </cell>
        </row>
        <row r="267">
          <cell r="A267" t="str">
            <v>3939.02</v>
          </cell>
          <cell r="B267" t="str">
            <v>2024-2025</v>
          </cell>
          <cell r="C267" t="str">
            <v>Zona 1</v>
          </cell>
          <cell r="D267" t="str">
            <v>Mario Rodas</v>
          </cell>
          <cell r="E267">
            <v>39</v>
          </cell>
          <cell r="F267" t="str">
            <v>LA UNION CAJON</v>
          </cell>
          <cell r="G267">
            <v>39.020000000000003</v>
          </cell>
          <cell r="H267">
            <v>16.010000000000002</v>
          </cell>
          <cell r="I267">
            <v>1343.947316</v>
          </cell>
          <cell r="J267">
            <v>154.77744199999998</v>
          </cell>
          <cell r="K267">
            <v>83.944242098688306</v>
          </cell>
          <cell r="L267">
            <v>9.6675479075577737</v>
          </cell>
          <cell r="M267">
            <v>115.16630165285436</v>
          </cell>
          <cell r="N267" t="str">
            <v>4</v>
          </cell>
          <cell r="O267" t="str">
            <v>127</v>
          </cell>
          <cell r="P267" t="str">
            <v>CGMEX10-26315</v>
          </cell>
          <cell r="Q267">
            <v>45388</v>
          </cell>
          <cell r="R267" t="e">
            <v>#REF!</v>
          </cell>
          <cell r="S267">
            <v>144.94884999999999</v>
          </cell>
          <cell r="T267" t="str">
            <v>Arenoso</v>
          </cell>
          <cell r="AC267" t="str">
            <v>Sí</v>
          </cell>
          <cell r="AD267" t="str">
            <v>Ingenio</v>
          </cell>
          <cell r="AE267" t="str">
            <v>Sí</v>
          </cell>
          <cell r="AF267">
            <v>12</v>
          </cell>
          <cell r="AG267" t="str">
            <v>No</v>
          </cell>
          <cell r="AH267" t="str">
            <v>Arrendada</v>
          </cell>
          <cell r="AI267">
            <v>1330</v>
          </cell>
          <cell r="AJ267">
            <v>0</v>
          </cell>
          <cell r="AK267">
            <v>1330</v>
          </cell>
          <cell r="AL267">
            <v>194803.61791478659</v>
          </cell>
          <cell r="AP267" t="str">
            <v>Soca</v>
          </cell>
          <cell r="AQ267"/>
          <cell r="AS267" t="str">
            <v>2026-2027</v>
          </cell>
          <cell r="AT267" t="str">
            <v>Manual</v>
          </cell>
          <cell r="AU267" t="str">
            <v>CGMEX10-26315</v>
          </cell>
          <cell r="AV267">
            <v>4</v>
          </cell>
          <cell r="AW267">
            <v>46483</v>
          </cell>
          <cell r="AX267">
            <v>46504</v>
          </cell>
          <cell r="AY267">
            <v>46512</v>
          </cell>
          <cell r="AZ267">
            <v>39.020000000000003</v>
          </cell>
          <cell r="BD267" t="str">
            <v>CGMEX10-26315</v>
          </cell>
          <cell r="BE267">
            <v>4</v>
          </cell>
          <cell r="BF267">
            <v>14.088800000000001</v>
          </cell>
          <cell r="BG267">
            <v>0.23481333333333335</v>
          </cell>
          <cell r="BJ267"/>
          <cell r="BL267" t="str">
            <v xml:space="preserve">&lt; 40 </v>
          </cell>
          <cell r="BM267" t="str">
            <v>Soca</v>
          </cell>
          <cell r="BN267" t="str">
            <v>Tercer tercio</v>
          </cell>
          <cell r="BO267">
            <v>45757</v>
          </cell>
          <cell r="BP267">
            <v>23</v>
          </cell>
          <cell r="BQ267">
            <v>2</v>
          </cell>
        </row>
        <row r="268">
          <cell r="A268" t="str">
            <v>3939.05</v>
          </cell>
          <cell r="B268" t="str">
            <v>2024-2025</v>
          </cell>
          <cell r="C268" t="str">
            <v>Zona 1</v>
          </cell>
          <cell r="D268" t="str">
            <v>Mario Rodas</v>
          </cell>
          <cell r="E268">
            <v>39</v>
          </cell>
          <cell r="F268" t="str">
            <v>LA UNION CAJON</v>
          </cell>
          <cell r="G268">
            <v>39.049999999999997</v>
          </cell>
          <cell r="H268">
            <v>18.64</v>
          </cell>
          <cell r="I268">
            <v>1940.245776</v>
          </cell>
          <cell r="J268">
            <v>234.33428560000002</v>
          </cell>
          <cell r="K268">
            <v>104.09043862660944</v>
          </cell>
          <cell r="L268">
            <v>12.571581845493563</v>
          </cell>
          <cell r="M268">
            <v>120.77556797113729</v>
          </cell>
          <cell r="N268" t="str">
            <v>4</v>
          </cell>
          <cell r="O268" t="str">
            <v>127</v>
          </cell>
          <cell r="P268" t="str">
            <v>CGMEX10-26315</v>
          </cell>
          <cell r="Q268">
            <v>45397</v>
          </cell>
          <cell r="R268" t="e">
            <v>#REF!</v>
          </cell>
          <cell r="S268">
            <v>122.3912</v>
          </cell>
          <cell r="T268" t="str">
            <v>Arcilloso</v>
          </cell>
          <cell r="AC268" t="str">
            <v>Sí</v>
          </cell>
          <cell r="AD268" t="str">
            <v>Ingenio</v>
          </cell>
          <cell r="AE268" t="str">
            <v>Sí</v>
          </cell>
          <cell r="AF268">
            <v>12</v>
          </cell>
          <cell r="AG268" t="str">
            <v>No</v>
          </cell>
          <cell r="AH268" t="str">
            <v>Arrendada</v>
          </cell>
          <cell r="AI268">
            <v>1800</v>
          </cell>
          <cell r="AJ268">
            <v>0</v>
          </cell>
          <cell r="AK268">
            <v>1800</v>
          </cell>
          <cell r="AL268">
            <v>237469.0088195712</v>
          </cell>
          <cell r="AP268" t="str">
            <v>Soca</v>
          </cell>
          <cell r="AQ268"/>
          <cell r="AS268" t="str">
            <v>2026-2027</v>
          </cell>
          <cell r="AT268" t="str">
            <v>Manual</v>
          </cell>
          <cell r="AU268" t="str">
            <v>CGMEX10-26315</v>
          </cell>
          <cell r="AV268">
            <v>4</v>
          </cell>
          <cell r="AW268">
            <v>46492</v>
          </cell>
          <cell r="AX268">
            <v>46513</v>
          </cell>
          <cell r="AY268">
            <v>46512</v>
          </cell>
          <cell r="AZ268">
            <v>39.049999999999997</v>
          </cell>
          <cell r="BD268" t="str">
            <v>CGMEX10-26315</v>
          </cell>
          <cell r="BE268">
            <v>4</v>
          </cell>
          <cell r="BF268">
            <v>16.403200000000002</v>
          </cell>
          <cell r="BG268">
            <v>0.27338666666666672</v>
          </cell>
          <cell r="BJ268"/>
          <cell r="BL268" t="str">
            <v xml:space="preserve">&lt; 40 </v>
          </cell>
          <cell r="BM268" t="str">
            <v>Soca</v>
          </cell>
          <cell r="BN268" t="str">
            <v>Tercer tercio</v>
          </cell>
          <cell r="BO268">
            <v>45757</v>
          </cell>
          <cell r="BP268">
            <v>23</v>
          </cell>
          <cell r="BQ268">
            <v>3</v>
          </cell>
        </row>
        <row r="269">
          <cell r="A269" t="str">
            <v>3939.06</v>
          </cell>
          <cell r="B269" t="str">
            <v>2024-2025</v>
          </cell>
          <cell r="C269" t="str">
            <v>Zona 1</v>
          </cell>
          <cell r="D269" t="str">
            <v>Mario Rodas</v>
          </cell>
          <cell r="E269">
            <v>39</v>
          </cell>
          <cell r="F269" t="str">
            <v>LA UNION CAJON</v>
          </cell>
          <cell r="G269">
            <v>39.06</v>
          </cell>
          <cell r="H269">
            <v>17.149999999999999</v>
          </cell>
          <cell r="I269">
            <v>1176.6406240000001</v>
          </cell>
          <cell r="J269">
            <v>140.2178026</v>
          </cell>
          <cell r="K269">
            <v>68.608782740524788</v>
          </cell>
          <cell r="L269">
            <v>8.1759651661807577</v>
          </cell>
          <cell r="M269">
            <v>119.16790882447043</v>
          </cell>
          <cell r="N269" t="str">
            <v>9</v>
          </cell>
          <cell r="O269" t="str">
            <v>105</v>
          </cell>
          <cell r="P269" t="str">
            <v>CG02-163</v>
          </cell>
          <cell r="Q269">
            <v>45416</v>
          </cell>
          <cell r="R269" t="e">
            <v>#REF!</v>
          </cell>
          <cell r="S269">
            <v>144.75055</v>
          </cell>
          <cell r="T269" t="str">
            <v>Arenoso</v>
          </cell>
          <cell r="AC269" t="str">
            <v>Sí</v>
          </cell>
          <cell r="AD269" t="str">
            <v>Ingenio</v>
          </cell>
          <cell r="AE269" t="str">
            <v>Sí</v>
          </cell>
          <cell r="AF269">
            <v>12</v>
          </cell>
          <cell r="AG269" t="str">
            <v>No</v>
          </cell>
          <cell r="AH269" t="str">
            <v>Arrendada</v>
          </cell>
          <cell r="AI269">
            <v>1000</v>
          </cell>
          <cell r="AJ269">
            <v>0</v>
          </cell>
          <cell r="AK269">
            <v>1000</v>
          </cell>
          <cell r="AL269">
            <v>170319.37747634322</v>
          </cell>
          <cell r="AM269" t="str">
            <v>Renovación</v>
          </cell>
          <cell r="AP269" t="str">
            <v>Soca</v>
          </cell>
          <cell r="AQ269"/>
          <cell r="AS269" t="str">
            <v>2025-2026</v>
          </cell>
          <cell r="AT269" t="str">
            <v>Manual</v>
          </cell>
          <cell r="AU269" t="str">
            <v>CG02-163</v>
          </cell>
          <cell r="AV269">
            <v>2</v>
          </cell>
          <cell r="AW269">
            <v>46136</v>
          </cell>
          <cell r="AX269">
            <v>46157</v>
          </cell>
          <cell r="AY269">
            <v>46148</v>
          </cell>
          <cell r="AZ269">
            <v>39.06</v>
          </cell>
          <cell r="BD269" t="str">
            <v>CG02-163</v>
          </cell>
          <cell r="BE269">
            <v>4</v>
          </cell>
          <cell r="BF269">
            <v>15.091999999999999</v>
          </cell>
          <cell r="BG269">
            <v>0.25153333333333333</v>
          </cell>
          <cell r="BJ269"/>
          <cell r="BL269" t="str">
            <v xml:space="preserve">&lt; 40 </v>
          </cell>
          <cell r="BM269" t="str">
            <v>Renovación</v>
          </cell>
          <cell r="BN269" t="str">
            <v>Tercer tercio</v>
          </cell>
          <cell r="BO269">
            <v>45757</v>
          </cell>
          <cell r="BP269">
            <v>23</v>
          </cell>
          <cell r="BQ269">
            <v>4</v>
          </cell>
        </row>
        <row r="270">
          <cell r="A270" t="str">
            <v>3939.07</v>
          </cell>
          <cell r="B270" t="str">
            <v>2024-2025</v>
          </cell>
          <cell r="C270" t="str">
            <v>Zona 1</v>
          </cell>
          <cell r="D270" t="str">
            <v>Mario Rodas</v>
          </cell>
          <cell r="E270">
            <v>39</v>
          </cell>
          <cell r="F270" t="str">
            <v>LA UNION CAJON</v>
          </cell>
          <cell r="G270">
            <v>39.07</v>
          </cell>
          <cell r="H270">
            <v>16.39</v>
          </cell>
          <cell r="I270">
            <v>1394.58752</v>
          </cell>
          <cell r="J270">
            <v>172.68279939999999</v>
          </cell>
          <cell r="K270">
            <v>85.087707138499084</v>
          </cell>
          <cell r="L270">
            <v>10.535863294691884</v>
          </cell>
          <cell r="M270">
            <v>123.8235656948945</v>
          </cell>
          <cell r="N270" t="str">
            <v>4</v>
          </cell>
          <cell r="O270" t="str">
            <v>127</v>
          </cell>
          <cell r="P270" t="str">
            <v>CGMEX10-26315</v>
          </cell>
          <cell r="Q270">
            <v>45416</v>
          </cell>
          <cell r="R270" t="e">
            <v>#REF!</v>
          </cell>
          <cell r="S270">
            <v>145.05410000000001</v>
          </cell>
          <cell r="T270" t="str">
            <v>Arcilloso</v>
          </cell>
          <cell r="AC270" t="str">
            <v>Sí</v>
          </cell>
          <cell r="AD270" t="str">
            <v>Ingenio</v>
          </cell>
          <cell r="AE270" t="str">
            <v>Sí</v>
          </cell>
          <cell r="AF270">
            <v>12</v>
          </cell>
          <cell r="AG270" t="str">
            <v>No</v>
          </cell>
          <cell r="AH270" t="str">
            <v>Arrendada</v>
          </cell>
          <cell r="AI270">
            <v>1200</v>
          </cell>
          <cell r="AJ270">
            <v>0</v>
          </cell>
          <cell r="AK270">
            <v>1200</v>
          </cell>
          <cell r="AL270">
            <v>202290.637584832</v>
          </cell>
          <cell r="AP270" t="str">
            <v>Soca</v>
          </cell>
          <cell r="AQ270"/>
          <cell r="AS270" t="str">
            <v>2026-2027</v>
          </cell>
          <cell r="AT270" t="str">
            <v>Manual</v>
          </cell>
          <cell r="AU270" t="str">
            <v>CGMEX10-26315</v>
          </cell>
          <cell r="AV270">
            <v>4</v>
          </cell>
          <cell r="AW270">
            <v>46511</v>
          </cell>
          <cell r="AX270">
            <v>46532</v>
          </cell>
          <cell r="AY270">
            <v>46512</v>
          </cell>
          <cell r="AZ270">
            <v>39.07</v>
          </cell>
          <cell r="BD270" t="str">
            <v>CGMEX10-26315</v>
          </cell>
          <cell r="BE270">
            <v>4</v>
          </cell>
          <cell r="BF270">
            <v>14.423200000000001</v>
          </cell>
          <cell r="BG270">
            <v>0.24038666666666669</v>
          </cell>
          <cell r="BJ270"/>
          <cell r="BL270" t="str">
            <v xml:space="preserve">&lt; 40 </v>
          </cell>
          <cell r="BM270" t="str">
            <v>Soca</v>
          </cell>
          <cell r="BN270" t="str">
            <v>Tercer tercio</v>
          </cell>
          <cell r="BO270">
            <v>45757</v>
          </cell>
          <cell r="BP270">
            <v>23</v>
          </cell>
          <cell r="BQ270">
            <v>5</v>
          </cell>
        </row>
        <row r="271">
          <cell r="A271" t="str">
            <v>3939.08</v>
          </cell>
          <cell r="B271" t="str">
            <v>2024-2025</v>
          </cell>
          <cell r="C271" t="str">
            <v>Zona 1</v>
          </cell>
          <cell r="D271" t="str">
            <v>Mario Rodas</v>
          </cell>
          <cell r="E271">
            <v>39</v>
          </cell>
          <cell r="F271" t="str">
            <v>LA UNION CAJON</v>
          </cell>
          <cell r="G271">
            <v>39.08</v>
          </cell>
          <cell r="H271">
            <v>6.09</v>
          </cell>
          <cell r="I271">
            <v>636.31211200000007</v>
          </cell>
          <cell r="J271">
            <v>53.364038800000003</v>
          </cell>
          <cell r="K271">
            <v>104.48474745484403</v>
          </cell>
          <cell r="L271">
            <v>8.7625679474548441</v>
          </cell>
          <cell r="M271">
            <v>83.864565507437632</v>
          </cell>
          <cell r="N271" t="str">
            <v>4</v>
          </cell>
          <cell r="O271" t="str">
            <v>127</v>
          </cell>
          <cell r="P271" t="str">
            <v>CGMEX10-26315</v>
          </cell>
          <cell r="Q271">
            <v>45367</v>
          </cell>
          <cell r="R271" t="e">
            <v>#REF!</v>
          </cell>
          <cell r="S271">
            <v>124.536</v>
          </cell>
          <cell r="T271" t="str">
            <v>Franco arenoso y Arena</v>
          </cell>
          <cell r="AC271" t="str">
            <v>Sí</v>
          </cell>
          <cell r="AD271" t="str">
            <v>Ingenio</v>
          </cell>
          <cell r="AE271" t="str">
            <v>Sí</v>
          </cell>
          <cell r="AF271">
            <v>12</v>
          </cell>
          <cell r="AG271" t="str">
            <v>No</v>
          </cell>
          <cell r="AH271" t="str">
            <v>Arrendada</v>
          </cell>
          <cell r="AI271">
            <v>500</v>
          </cell>
          <cell r="AJ271">
            <v>0</v>
          </cell>
          <cell r="AK271">
            <v>500</v>
          </cell>
          <cell r="AL271">
            <v>79243.765180032016</v>
          </cell>
          <cell r="AP271" t="str">
            <v>Soca</v>
          </cell>
          <cell r="AQ271"/>
          <cell r="AS271" t="str">
            <v>2026-2027</v>
          </cell>
          <cell r="AT271" t="str">
            <v>Manual</v>
          </cell>
          <cell r="AU271" t="str">
            <v>CGMEX10-26315</v>
          </cell>
          <cell r="AV271">
            <v>4</v>
          </cell>
          <cell r="AW271">
            <v>46462</v>
          </cell>
          <cell r="AX271">
            <v>46483</v>
          </cell>
          <cell r="AY271">
            <v>46512</v>
          </cell>
          <cell r="AZ271">
            <v>39.08</v>
          </cell>
          <cell r="BD271" t="str">
            <v>CGMEX10-26315</v>
          </cell>
          <cell r="BE271">
            <v>4</v>
          </cell>
          <cell r="BF271">
            <v>5.3591999999999995</v>
          </cell>
          <cell r="BG271">
            <v>8.9319999999999997E-2</v>
          </cell>
          <cell r="BJ271"/>
          <cell r="BL271" t="str">
            <v xml:space="preserve">&lt; 40 </v>
          </cell>
          <cell r="BM271" t="str">
            <v>Soca</v>
          </cell>
          <cell r="BN271" t="str">
            <v>Tercer tercio</v>
          </cell>
          <cell r="BO271">
            <v>45757</v>
          </cell>
          <cell r="BP271">
            <v>23</v>
          </cell>
          <cell r="BQ271">
            <v>6</v>
          </cell>
        </row>
        <row r="272">
          <cell r="A272" t="str">
            <v>3939.09</v>
          </cell>
          <cell r="B272" t="str">
            <v>2024-2025</v>
          </cell>
          <cell r="C272" t="str">
            <v>Zona 1</v>
          </cell>
          <cell r="D272" t="str">
            <v>Mario Rodas</v>
          </cell>
          <cell r="E272">
            <v>39</v>
          </cell>
          <cell r="F272" t="str">
            <v>LA UNION CAJON</v>
          </cell>
          <cell r="G272">
            <v>39.090000000000003</v>
          </cell>
          <cell r="H272">
            <v>24.97</v>
          </cell>
          <cell r="I272">
            <v>2229.6823759999997</v>
          </cell>
          <cell r="J272">
            <v>276.85069179999999</v>
          </cell>
          <cell r="K272">
            <v>89.294448378053659</v>
          </cell>
          <cell r="L272">
            <v>11.087332470965158</v>
          </cell>
          <cell r="M272">
            <v>124.16597753114232</v>
          </cell>
          <cell r="N272" t="str">
            <v>6</v>
          </cell>
          <cell r="O272" t="str">
            <v>105</v>
          </cell>
          <cell r="P272" t="str">
            <v>CG02-163</v>
          </cell>
          <cell r="Q272">
            <v>45387</v>
          </cell>
          <cell r="R272" t="e">
            <v>#REF!</v>
          </cell>
          <cell r="S272">
            <v>146.12260000000001</v>
          </cell>
          <cell r="T272" t="str">
            <v>Franco arenoso y Arena</v>
          </cell>
          <cell r="AC272" t="str">
            <v>Sí</v>
          </cell>
          <cell r="AD272" t="str">
            <v>Ingenio</v>
          </cell>
          <cell r="AE272" t="str">
            <v>Sí</v>
          </cell>
          <cell r="AF272">
            <v>12</v>
          </cell>
          <cell r="AG272" t="str">
            <v>No</v>
          </cell>
          <cell r="AH272" t="str">
            <v>Arrendada</v>
          </cell>
          <cell r="AI272">
            <v>2000</v>
          </cell>
          <cell r="AJ272">
            <v>0</v>
          </cell>
          <cell r="AK272">
            <v>2000</v>
          </cell>
          <cell r="AL272">
            <v>325806.9859552976</v>
          </cell>
          <cell r="AP272" t="str">
            <v>Soca</v>
          </cell>
          <cell r="AQ272"/>
          <cell r="AS272" t="str">
            <v>2024-2025</v>
          </cell>
          <cell r="AT272" t="str">
            <v>Manual</v>
          </cell>
          <cell r="AU272" t="str">
            <v>CGMex10-26315</v>
          </cell>
          <cell r="AV272">
            <v>6</v>
          </cell>
          <cell r="AW272">
            <v>45747</v>
          </cell>
          <cell r="AX272">
            <v>45784</v>
          </cell>
          <cell r="AY272">
            <v>45784</v>
          </cell>
          <cell r="AZ272" t="str">
            <v>39.09</v>
          </cell>
          <cell r="BD272" t="str">
            <v>CG02-163</v>
          </cell>
          <cell r="BE272">
            <v>4</v>
          </cell>
          <cell r="BF272">
            <v>99.88</v>
          </cell>
          <cell r="BG272">
            <v>1.6646666666666665</v>
          </cell>
          <cell r="BJ272"/>
          <cell r="BL272" t="str">
            <v xml:space="preserve">&lt; 40 </v>
          </cell>
          <cell r="BM272" t="str">
            <v>Soca</v>
          </cell>
          <cell r="BN272" t="str">
            <v>Tercer tercio</v>
          </cell>
          <cell r="BO272">
            <v>45757</v>
          </cell>
          <cell r="BP272">
            <v>23</v>
          </cell>
          <cell r="BQ272">
            <v>7</v>
          </cell>
        </row>
        <row r="273">
          <cell r="A273" t="str">
            <v>3939.1</v>
          </cell>
          <cell r="B273" t="str">
            <v>2024-2025</v>
          </cell>
          <cell r="C273" t="str">
            <v>Zona 1</v>
          </cell>
          <cell r="D273" t="str">
            <v>Mario Rodas</v>
          </cell>
          <cell r="E273">
            <v>39</v>
          </cell>
          <cell r="F273" t="str">
            <v>LA UNION CAJON</v>
          </cell>
          <cell r="G273">
            <v>39.1</v>
          </cell>
          <cell r="H273">
            <v>30.020000000000003</v>
          </cell>
          <cell r="I273">
            <v>2609.0979200000002</v>
          </cell>
          <cell r="J273">
            <v>346.17662940000002</v>
          </cell>
          <cell r="K273">
            <v>86.911989340439703</v>
          </cell>
          <cell r="L273">
            <v>11.53153329113924</v>
          </cell>
          <cell r="M273">
            <v>132.68058157050694</v>
          </cell>
          <cell r="N273" t="str">
            <v>5</v>
          </cell>
          <cell r="O273" t="str">
            <v>127</v>
          </cell>
          <cell r="P273" t="str">
            <v>CGMEX10-26315</v>
          </cell>
          <cell r="Q273">
            <v>45388</v>
          </cell>
          <cell r="R273" t="e">
            <v>#REF!</v>
          </cell>
          <cell r="S273">
            <v>134.15350000000001</v>
          </cell>
          <cell r="T273" t="str">
            <v>Franco arenoso y Arena</v>
          </cell>
          <cell r="AC273" t="str">
            <v>Sí</v>
          </cell>
          <cell r="AD273" t="str">
            <v>Ingenio</v>
          </cell>
          <cell r="AE273" t="str">
            <v>Sí</v>
          </cell>
          <cell r="AF273">
            <v>12</v>
          </cell>
          <cell r="AG273" t="str">
            <v>No</v>
          </cell>
          <cell r="AH273" t="str">
            <v>Arrendada</v>
          </cell>
          <cell r="AI273">
            <v>2500</v>
          </cell>
          <cell r="AJ273">
            <v>0</v>
          </cell>
          <cell r="AK273">
            <v>2500</v>
          </cell>
          <cell r="AL273">
            <v>350019.61781072005</v>
          </cell>
          <cell r="AP273" t="str">
            <v>Soca</v>
          </cell>
          <cell r="AQ273"/>
          <cell r="AS273" t="str">
            <v>2025-2026</v>
          </cell>
          <cell r="AT273" t="str">
            <v>Manual</v>
          </cell>
          <cell r="AU273" t="str">
            <v>CGMEX10-26315</v>
          </cell>
          <cell r="AV273">
            <v>5</v>
          </cell>
          <cell r="AW273">
            <v>46108</v>
          </cell>
          <cell r="AX273">
            <v>46129</v>
          </cell>
          <cell r="AY273">
            <v>46148</v>
          </cell>
          <cell r="AZ273">
            <v>39.1</v>
          </cell>
          <cell r="BD273" t="str">
            <v>CGMEX10-26315</v>
          </cell>
          <cell r="BE273">
            <v>4</v>
          </cell>
          <cell r="BF273">
            <v>26.417600000000004</v>
          </cell>
          <cell r="BG273">
            <v>0.44029333333333337</v>
          </cell>
          <cell r="BJ273"/>
          <cell r="BL273" t="str">
            <v xml:space="preserve">&lt; 40 </v>
          </cell>
          <cell r="BM273" t="str">
            <v>Renovación</v>
          </cell>
          <cell r="BN273" t="str">
            <v>Tercer tercio</v>
          </cell>
          <cell r="BO273">
            <v>45757</v>
          </cell>
          <cell r="BP273">
            <v>23</v>
          </cell>
          <cell r="BQ273">
            <v>8</v>
          </cell>
        </row>
        <row r="274">
          <cell r="A274" t="str">
            <v>3939.11</v>
          </cell>
          <cell r="B274" t="str">
            <v>2024-2025</v>
          </cell>
          <cell r="C274" t="str">
            <v>Zona 1</v>
          </cell>
          <cell r="D274" t="str">
            <v>Mario Rodas</v>
          </cell>
          <cell r="E274">
            <v>39</v>
          </cell>
          <cell r="F274" t="str">
            <v>LA UNION CAJON</v>
          </cell>
          <cell r="G274">
            <v>39.11</v>
          </cell>
          <cell r="H274">
            <v>11.41</v>
          </cell>
          <cell r="I274">
            <v>819.48254800000007</v>
          </cell>
          <cell r="J274">
            <v>129.33090440000001</v>
          </cell>
          <cell r="K274">
            <v>71.821432778264679</v>
          </cell>
          <cell r="L274">
            <v>11.334873304119194</v>
          </cell>
          <cell r="M274">
            <v>157.82020583066767</v>
          </cell>
          <cell r="N274" t="str">
            <v>4</v>
          </cell>
          <cell r="O274" t="str">
            <v>127</v>
          </cell>
          <cell r="P274" t="str">
            <v>CGMEX10-26315</v>
          </cell>
          <cell r="Q274">
            <v>45365</v>
          </cell>
          <cell r="R274" t="e">
            <v>#REF!</v>
          </cell>
          <cell r="S274">
            <v>153.34829999999999</v>
          </cell>
          <cell r="T274" t="str">
            <v>Arenoso</v>
          </cell>
          <cell r="AC274" t="str">
            <v>Sí</v>
          </cell>
          <cell r="AD274" t="str">
            <v>Ingenio</v>
          </cell>
          <cell r="AE274" t="str">
            <v>Sí</v>
          </cell>
          <cell r="AF274">
            <v>12</v>
          </cell>
          <cell r="AG274" t="str">
            <v>No</v>
          </cell>
          <cell r="AH274" t="str">
            <v>Arrendada</v>
          </cell>
          <cell r="AI274">
            <v>904</v>
          </cell>
          <cell r="AJ274">
            <v>0</v>
          </cell>
          <cell r="AK274">
            <v>904</v>
          </cell>
          <cell r="AL274">
            <v>125666.2556154684</v>
          </cell>
          <cell r="AP274" t="str">
            <v>Soca</v>
          </cell>
          <cell r="AQ274"/>
          <cell r="AS274" t="str">
            <v>2026-2027</v>
          </cell>
          <cell r="AT274" t="str">
            <v>Manual</v>
          </cell>
          <cell r="AU274" t="str">
            <v>CGMEX10-26315</v>
          </cell>
          <cell r="AV274">
            <v>4</v>
          </cell>
          <cell r="AW274">
            <v>46460</v>
          </cell>
          <cell r="AX274">
            <v>46481</v>
          </cell>
          <cell r="AY274">
            <v>46512</v>
          </cell>
          <cell r="AZ274">
            <v>39.11</v>
          </cell>
          <cell r="BD274" t="str">
            <v>CGMEX10-26315</v>
          </cell>
          <cell r="BE274">
            <v>4</v>
          </cell>
          <cell r="BF274">
            <v>10.040800000000001</v>
          </cell>
          <cell r="BG274">
            <v>0.16734666666666667</v>
          </cell>
          <cell r="BJ274"/>
          <cell r="BL274" t="str">
            <v xml:space="preserve">&lt; 40 </v>
          </cell>
          <cell r="BM274" t="str">
            <v>Soca</v>
          </cell>
          <cell r="BN274" t="str">
            <v>Tercer tercio</v>
          </cell>
          <cell r="BO274">
            <v>45757</v>
          </cell>
          <cell r="BP274">
            <v>23</v>
          </cell>
          <cell r="BQ274">
            <v>9</v>
          </cell>
        </row>
        <row r="275">
          <cell r="A275" t="str">
            <v>3939.12</v>
          </cell>
          <cell r="B275" t="str">
            <v>2024-2025</v>
          </cell>
          <cell r="C275" t="str">
            <v>Zona 1</v>
          </cell>
          <cell r="D275" t="str">
            <v>Mario Rodas</v>
          </cell>
          <cell r="E275">
            <v>39</v>
          </cell>
          <cell r="F275" t="str">
            <v>LA UNION CAJON</v>
          </cell>
          <cell r="G275">
            <v>39.119999999999997</v>
          </cell>
          <cell r="H275">
            <v>33.01</v>
          </cell>
          <cell r="I275">
            <v>3664.2316599999999</v>
          </cell>
          <cell r="J275">
            <v>364.4789576</v>
          </cell>
          <cell r="K275">
            <v>111.00368554983339</v>
          </cell>
          <cell r="L275">
            <v>11.041470996667677</v>
          </cell>
          <cell r="M275">
            <v>99.469408983819548</v>
          </cell>
          <cell r="N275" t="str">
            <v>5</v>
          </cell>
          <cell r="O275"/>
          <cell r="P275" t="str">
            <v>CG02-163</v>
          </cell>
          <cell r="Q275">
            <v>45287</v>
          </cell>
          <cell r="R275" t="e">
            <v>#REF!</v>
          </cell>
          <cell r="S275">
            <v>114.00265</v>
          </cell>
          <cell r="AC275" t="str">
            <v>Sí</v>
          </cell>
          <cell r="AD275" t="str">
            <v>Ingenio</v>
          </cell>
          <cell r="AE275" t="str">
            <v>Sí</v>
          </cell>
          <cell r="AI275">
            <v>3044</v>
          </cell>
          <cell r="AJ275">
            <v>234</v>
          </cell>
          <cell r="AK275">
            <v>2810</v>
          </cell>
          <cell r="AL275">
            <v>417732.11945389898</v>
          </cell>
          <cell r="AO275">
            <v>1</v>
          </cell>
          <cell r="AP275" t="str">
            <v>Soca</v>
          </cell>
          <cell r="AQ275"/>
          <cell r="AS275" t="str">
            <v>2025-2026</v>
          </cell>
          <cell r="AT275" t="str">
            <v>Manual</v>
          </cell>
          <cell r="AU275" t="str">
            <v>CG02-163</v>
          </cell>
          <cell r="AV275">
            <v>5</v>
          </cell>
          <cell r="AW275">
            <v>46007</v>
          </cell>
          <cell r="AX275">
            <v>46028</v>
          </cell>
          <cell r="AY275">
            <v>46148</v>
          </cell>
          <cell r="AZ275" t="str">
            <v>39.12</v>
          </cell>
          <cell r="BD275" t="str">
            <v>CG02-163</v>
          </cell>
          <cell r="BE275">
            <v>4</v>
          </cell>
          <cell r="BF275">
            <v>29.0488</v>
          </cell>
          <cell r="BG275">
            <v>0.48414666666666667</v>
          </cell>
          <cell r="BJ275"/>
          <cell r="BL275" t="str">
            <v xml:space="preserve">&lt; 40 </v>
          </cell>
          <cell r="BM275" t="str">
            <v>Renovación</v>
          </cell>
          <cell r="BN275" t="str">
            <v>Primer tercio</v>
          </cell>
          <cell r="BO275">
            <v>45757</v>
          </cell>
          <cell r="BP275">
            <v>23</v>
          </cell>
          <cell r="BQ275">
            <v>10</v>
          </cell>
        </row>
        <row r="276">
          <cell r="A276" t="str">
            <v>4040.01</v>
          </cell>
          <cell r="B276" t="str">
            <v>2024-2025</v>
          </cell>
          <cell r="C276" t="str">
            <v>Zona 3</v>
          </cell>
          <cell r="D276" t="str">
            <v>Hugo Rivera</v>
          </cell>
          <cell r="E276">
            <v>40</v>
          </cell>
          <cell r="F276" t="str">
            <v>SANTA CLARA LAS ARENAS</v>
          </cell>
          <cell r="G276">
            <v>40.01</v>
          </cell>
          <cell r="H276">
            <v>104.18</v>
          </cell>
          <cell r="I276">
            <v>10193.248836000001</v>
          </cell>
          <cell r="J276">
            <v>1104.3230672</v>
          </cell>
          <cell r="K276">
            <v>97.842664964484541</v>
          </cell>
          <cell r="L276">
            <v>10.600144626607793</v>
          </cell>
          <cell r="M276">
            <v>108.33867444693468</v>
          </cell>
          <cell r="N276" t="str">
            <v>9</v>
          </cell>
          <cell r="O276" t="str">
            <v>105</v>
          </cell>
          <cell r="P276" t="str">
            <v>CG02-163</v>
          </cell>
          <cell r="Q276">
            <v>45320</v>
          </cell>
          <cell r="R276" t="e">
            <v>#REF!</v>
          </cell>
          <cell r="S276">
            <v>135.36855</v>
          </cell>
          <cell r="T276" t="str">
            <v>Arcilla + Arena Blanca</v>
          </cell>
          <cell r="AC276" t="str">
            <v>Sí</v>
          </cell>
          <cell r="AD276" t="str">
            <v>Ingenio</v>
          </cell>
          <cell r="AE276" t="str">
            <v>Sí</v>
          </cell>
          <cell r="AF276">
            <v>53</v>
          </cell>
          <cell r="AG276" t="str">
            <v>No</v>
          </cell>
          <cell r="AH276" t="str">
            <v>Propia</v>
          </cell>
          <cell r="AI276">
            <v>10272</v>
          </cell>
          <cell r="AJ276">
            <v>0</v>
          </cell>
          <cell r="AK276">
            <v>10272</v>
          </cell>
          <cell r="AL276">
            <v>1379845.3147185079</v>
          </cell>
          <cell r="AO276">
            <v>1</v>
          </cell>
          <cell r="AP276" t="str">
            <v>Soca</v>
          </cell>
          <cell r="AQ276"/>
          <cell r="AS276" t="str">
            <v>2024-2025</v>
          </cell>
          <cell r="AT276" t="str">
            <v>Manual</v>
          </cell>
          <cell r="AU276" t="str">
            <v>CG02-163</v>
          </cell>
          <cell r="AV276">
            <v>9</v>
          </cell>
          <cell r="AW276">
            <v>45680</v>
          </cell>
          <cell r="AX276">
            <v>45763</v>
          </cell>
          <cell r="AY276">
            <v>45763</v>
          </cell>
          <cell r="AZ276" t="str">
            <v>40.01</v>
          </cell>
          <cell r="BD276" t="str">
            <v>CG02-163</v>
          </cell>
          <cell r="BE276">
            <v>4</v>
          </cell>
          <cell r="BF276">
            <v>416.72</v>
          </cell>
          <cell r="BG276">
            <v>6.945333333333334</v>
          </cell>
          <cell r="BJ276"/>
          <cell r="BL276" t="str">
            <v>Entre 81 y 120</v>
          </cell>
          <cell r="BM276" t="str">
            <v>Soca</v>
          </cell>
          <cell r="BN276" t="str">
            <v>Segundo tercio</v>
          </cell>
          <cell r="BO276">
            <v>45666</v>
          </cell>
          <cell r="BP276">
            <v>10</v>
          </cell>
          <cell r="BQ276">
            <v>1</v>
          </cell>
        </row>
        <row r="277">
          <cell r="A277" t="str">
            <v>4040.02</v>
          </cell>
          <cell r="B277" t="str">
            <v>2024-2025</v>
          </cell>
          <cell r="C277" t="str">
            <v>Zona 3</v>
          </cell>
          <cell r="D277" t="str">
            <v>Hugo Rivera</v>
          </cell>
          <cell r="E277">
            <v>40</v>
          </cell>
          <cell r="F277" t="str">
            <v>SANTA CLARA LAS ARENAS</v>
          </cell>
          <cell r="G277">
            <v>40.020000000000003</v>
          </cell>
          <cell r="H277">
            <v>90.11999999999999</v>
          </cell>
          <cell r="I277">
            <v>8404.8822719999989</v>
          </cell>
          <cell r="J277">
            <v>881.71149979999996</v>
          </cell>
          <cell r="K277">
            <v>93.263229826897472</v>
          </cell>
          <cell r="L277">
            <v>9.7837494429649361</v>
          </cell>
          <cell r="M277">
            <v>104.9046817392471</v>
          </cell>
          <cell r="N277" t="str">
            <v>8</v>
          </cell>
          <cell r="O277" t="str">
            <v>105</v>
          </cell>
          <cell r="P277" t="str">
            <v>CG02-163</v>
          </cell>
          <cell r="Q277">
            <v>45323</v>
          </cell>
          <cell r="R277" t="e">
            <v>#REF!</v>
          </cell>
          <cell r="S277">
            <v>141.64935</v>
          </cell>
          <cell r="T277" t="str">
            <v>Arcilla + Arena Blanca</v>
          </cell>
          <cell r="AC277" t="str">
            <v>Sí</v>
          </cell>
          <cell r="AD277" t="str">
            <v>Ingenio</v>
          </cell>
          <cell r="AE277" t="str">
            <v>Sí</v>
          </cell>
          <cell r="AF277">
            <v>53</v>
          </cell>
          <cell r="AG277" t="str">
            <v>No</v>
          </cell>
          <cell r="AH277" t="str">
            <v>Propia</v>
          </cell>
          <cell r="AI277">
            <v>7500</v>
          </cell>
          <cell r="AJ277">
            <v>0</v>
          </cell>
          <cell r="AK277">
            <v>7500</v>
          </cell>
          <cell r="AL277">
            <v>1190546.1106553231</v>
          </cell>
          <cell r="AO277">
            <v>2</v>
          </cell>
          <cell r="AP277" t="str">
            <v>Soca</v>
          </cell>
          <cell r="AQ277"/>
          <cell r="AS277" t="str">
            <v>2024-2025</v>
          </cell>
          <cell r="AT277" t="str">
            <v>Manual</v>
          </cell>
          <cell r="AU277" t="str">
            <v>RB84-5210</v>
          </cell>
          <cell r="AV277">
            <v>8</v>
          </cell>
          <cell r="AW277">
            <v>45683</v>
          </cell>
          <cell r="AX277">
            <v>45763</v>
          </cell>
          <cell r="AY277">
            <v>45763</v>
          </cell>
          <cell r="AZ277">
            <v>40.020000000000003</v>
          </cell>
          <cell r="BD277" t="str">
            <v>CG02-163</v>
          </cell>
          <cell r="BE277">
            <v>4</v>
          </cell>
          <cell r="BF277">
            <v>360.47999999999996</v>
          </cell>
          <cell r="BG277">
            <v>6.0079999999999991</v>
          </cell>
          <cell r="BJ277"/>
          <cell r="BL277" t="str">
            <v>Entre 81 y 120</v>
          </cell>
          <cell r="BM277" t="str">
            <v>Soca</v>
          </cell>
          <cell r="BN277" t="str">
            <v>Segundo tercio</v>
          </cell>
          <cell r="BO277">
            <v>45673</v>
          </cell>
          <cell r="BP277">
            <v>11</v>
          </cell>
          <cell r="BQ277">
            <v>2</v>
          </cell>
        </row>
        <row r="278">
          <cell r="A278" t="str">
            <v>5151.01</v>
          </cell>
          <cell r="B278" t="str">
            <v>2024-2025</v>
          </cell>
          <cell r="C278" t="str">
            <v>Zona 3</v>
          </cell>
          <cell r="D278" t="str">
            <v>Edwar Urbina</v>
          </cell>
          <cell r="E278">
            <v>51</v>
          </cell>
          <cell r="F278" t="str">
            <v>SANTA ELENA MAPAN</v>
          </cell>
          <cell r="G278">
            <v>51.01</v>
          </cell>
          <cell r="H278">
            <v>44.809999999999995</v>
          </cell>
          <cell r="I278">
            <v>3539.5984320000002</v>
          </cell>
          <cell r="J278">
            <v>497.49353739999998</v>
          </cell>
          <cell r="K278">
            <v>78.991261593394341</v>
          </cell>
          <cell r="L278">
            <v>11.102288270475341</v>
          </cell>
          <cell r="M278">
            <v>140.55084127690108</v>
          </cell>
          <cell r="N278" t="str">
            <v>5</v>
          </cell>
          <cell r="O278" t="str">
            <v>132</v>
          </cell>
          <cell r="P278" t="str">
            <v>CG04-10267</v>
          </cell>
          <cell r="Q278">
            <v>45397</v>
          </cell>
          <cell r="R278" t="e">
            <v>#REF!</v>
          </cell>
          <cell r="S278">
            <v>155.6558</v>
          </cell>
          <cell r="T278" t="str">
            <v>Arcilla + Arena Blanca</v>
          </cell>
          <cell r="AC278" t="str">
            <v>Sí</v>
          </cell>
          <cell r="AD278" t="str">
            <v>Ingenio</v>
          </cell>
          <cell r="AE278" t="str">
            <v>Sí</v>
          </cell>
          <cell r="AF278">
            <v>22</v>
          </cell>
          <cell r="AG278" t="str">
            <v>Sí</v>
          </cell>
          <cell r="AH278" t="str">
            <v>Arrendada</v>
          </cell>
          <cell r="AI278">
            <v>4500</v>
          </cell>
          <cell r="AJ278">
            <v>0</v>
          </cell>
          <cell r="AK278">
            <v>4500</v>
          </cell>
          <cell r="AL278">
            <v>550959.02561170561</v>
          </cell>
          <cell r="AO278">
            <v>2</v>
          </cell>
          <cell r="AP278" t="str">
            <v>Soca</v>
          </cell>
          <cell r="AQ278"/>
          <cell r="AS278" t="str">
            <v>2026-2027</v>
          </cell>
          <cell r="AT278" t="str">
            <v>Manual</v>
          </cell>
          <cell r="AU278" t="str">
            <v>CG04-10267</v>
          </cell>
          <cell r="AV278">
            <v>5</v>
          </cell>
          <cell r="AW278">
            <v>46462</v>
          </cell>
          <cell r="AX278">
            <v>46483</v>
          </cell>
          <cell r="AY278">
            <v>46470</v>
          </cell>
          <cell r="AZ278">
            <v>51.01</v>
          </cell>
          <cell r="BD278" t="str">
            <v>CG04-10267</v>
          </cell>
          <cell r="BE278">
            <v>4</v>
          </cell>
          <cell r="BF278">
            <v>39.432799999999993</v>
          </cell>
          <cell r="BG278">
            <v>0.65721333333333321</v>
          </cell>
          <cell r="BJ278"/>
          <cell r="BL278" t="str">
            <v>Entre 41 y 80</v>
          </cell>
          <cell r="BM278" t="str">
            <v>Soca</v>
          </cell>
          <cell r="BN278" t="str">
            <v>Tercer tercio</v>
          </cell>
          <cell r="BO278">
            <v>45729</v>
          </cell>
          <cell r="BP278">
            <v>19</v>
          </cell>
          <cell r="BQ278">
            <v>3</v>
          </cell>
        </row>
        <row r="279">
          <cell r="A279" t="str">
            <v>5151.02</v>
          </cell>
          <cell r="B279" t="str">
            <v>2024-2025</v>
          </cell>
          <cell r="C279" t="str">
            <v>Zona 3</v>
          </cell>
          <cell r="D279" t="str">
            <v>Edwar Urbina</v>
          </cell>
          <cell r="E279">
            <v>51</v>
          </cell>
          <cell r="F279" t="str">
            <v>SANTA ELENA MAPAN</v>
          </cell>
          <cell r="G279">
            <v>51.02</v>
          </cell>
          <cell r="H279">
            <v>21.96</v>
          </cell>
          <cell r="I279">
            <v>1929.0921560000002</v>
          </cell>
          <cell r="J279">
            <v>199.485141</v>
          </cell>
          <cell r="K279">
            <v>87.84572659380693</v>
          </cell>
          <cell r="L279">
            <v>9.0840228142076498</v>
          </cell>
          <cell r="M279">
            <v>103.40881869201897</v>
          </cell>
          <cell r="N279" t="str">
            <v>5</v>
          </cell>
          <cell r="O279" t="str">
            <v>136</v>
          </cell>
          <cell r="P279" t="str">
            <v>CG12-116</v>
          </cell>
          <cell r="Q279">
            <v>45398</v>
          </cell>
          <cell r="R279" t="e">
            <v>#REF!</v>
          </cell>
          <cell r="S279">
            <v>146.46844999999999</v>
          </cell>
          <cell r="T279" t="str">
            <v>Arcilla pesada</v>
          </cell>
          <cell r="AC279" t="str">
            <v>Sí</v>
          </cell>
          <cell r="AD279" t="str">
            <v>Ingenio</v>
          </cell>
          <cell r="AE279" t="str">
            <v>Sí</v>
          </cell>
          <cell r="AF279">
            <v>22</v>
          </cell>
          <cell r="AG279" t="str">
            <v>Sí</v>
          </cell>
          <cell r="AH279" t="str">
            <v>Arrendada</v>
          </cell>
          <cell r="AI279">
            <v>1800</v>
          </cell>
          <cell r="AJ279">
            <v>0</v>
          </cell>
          <cell r="AK279">
            <v>1800</v>
          </cell>
          <cell r="AL279">
            <v>282551.13799647818</v>
          </cell>
          <cell r="AO279">
            <v>3</v>
          </cell>
          <cell r="AP279" t="str">
            <v>Soca</v>
          </cell>
          <cell r="AQ279"/>
          <cell r="AS279" t="str">
            <v>2026-2027</v>
          </cell>
          <cell r="AT279" t="str">
            <v>Manual</v>
          </cell>
          <cell r="AU279" t="str">
            <v>CG12-116</v>
          </cell>
          <cell r="AV279">
            <v>5</v>
          </cell>
          <cell r="AW279">
            <v>46463</v>
          </cell>
          <cell r="AX279">
            <v>46484</v>
          </cell>
          <cell r="AY279">
            <v>46470</v>
          </cell>
          <cell r="AZ279">
            <v>51.02</v>
          </cell>
          <cell r="BD279" t="str">
            <v>CG12-116</v>
          </cell>
          <cell r="BE279">
            <v>4</v>
          </cell>
          <cell r="BF279">
            <v>19.3248</v>
          </cell>
          <cell r="BG279">
            <v>0.32207999999999998</v>
          </cell>
          <cell r="BJ279"/>
          <cell r="BL279" t="str">
            <v xml:space="preserve">&lt; 40 </v>
          </cell>
          <cell r="BM279" t="str">
            <v>Soca</v>
          </cell>
          <cell r="BN279" t="str">
            <v>Tercer tercio</v>
          </cell>
          <cell r="BO279">
            <v>45729</v>
          </cell>
          <cell r="BP279">
            <v>19</v>
          </cell>
          <cell r="BQ279">
            <v>2</v>
          </cell>
        </row>
        <row r="280">
          <cell r="A280" t="str">
            <v>5151.03</v>
          </cell>
          <cell r="B280" t="str">
            <v>2024-2025</v>
          </cell>
          <cell r="C280" t="str">
            <v>Zona 3</v>
          </cell>
          <cell r="D280" t="str">
            <v>Edwar Urbina</v>
          </cell>
          <cell r="E280">
            <v>51</v>
          </cell>
          <cell r="F280" t="str">
            <v>SANTA ELENA MAPAN</v>
          </cell>
          <cell r="G280">
            <v>51.03</v>
          </cell>
          <cell r="H280">
            <v>42.07</v>
          </cell>
          <cell r="I280">
            <v>5064.1667719999996</v>
          </cell>
          <cell r="J280">
            <v>479.38336959999998</v>
          </cell>
          <cell r="K280">
            <v>120.37477470881862</v>
          </cell>
          <cell r="L280">
            <v>11.394898255288803</v>
          </cell>
          <cell r="M280">
            <v>94.661844916034681</v>
          </cell>
          <cell r="N280" t="str">
            <v>2</v>
          </cell>
          <cell r="O280" t="str">
            <v>29</v>
          </cell>
          <cell r="P280" t="str">
            <v>CG02-163</v>
          </cell>
          <cell r="Q280">
            <v>45383</v>
          </cell>
          <cell r="R280" t="e">
            <v>#REF!</v>
          </cell>
          <cell r="S280">
            <v>153.69550000000001</v>
          </cell>
          <cell r="T280" t="str">
            <v>Franco</v>
          </cell>
          <cell r="AC280" t="str">
            <v>Sí</v>
          </cell>
          <cell r="AD280" t="str">
            <v>Ingenio</v>
          </cell>
          <cell r="AE280" t="str">
            <v>Sí</v>
          </cell>
          <cell r="AF280">
            <v>22</v>
          </cell>
          <cell r="AG280" t="str">
            <v>Sí</v>
          </cell>
          <cell r="AH280" t="str">
            <v>Arrendada</v>
          </cell>
          <cell r="AI280">
            <v>4640</v>
          </cell>
          <cell r="AJ280">
            <v>0</v>
          </cell>
          <cell r="AK280">
            <v>4640</v>
          </cell>
          <cell r="AL280">
            <v>778339.64410592604</v>
          </cell>
          <cell r="AM280" t="str">
            <v>Renovación</v>
          </cell>
          <cell r="AO280">
            <v>1</v>
          </cell>
          <cell r="AP280" t="str">
            <v>Soca</v>
          </cell>
          <cell r="AQ280"/>
          <cell r="AS280" t="str">
            <v>2028-2029</v>
          </cell>
          <cell r="AT280" t="str">
            <v xml:space="preserve">Mecanizada </v>
          </cell>
          <cell r="AU280" t="str">
            <v>CG02-163</v>
          </cell>
          <cell r="AV280">
            <v>2</v>
          </cell>
          <cell r="AW280">
            <v>47171</v>
          </cell>
          <cell r="AX280">
            <v>47192</v>
          </cell>
          <cell r="AY280">
            <v>47191</v>
          </cell>
          <cell r="AZ280">
            <v>51.03</v>
          </cell>
          <cell r="BD280" t="str">
            <v>CG02-163</v>
          </cell>
          <cell r="BE280">
            <v>4</v>
          </cell>
          <cell r="BF280">
            <v>37.021599999999999</v>
          </cell>
          <cell r="BG280">
            <v>0.61702666666666661</v>
          </cell>
          <cell r="BJ280"/>
          <cell r="BL280" t="str">
            <v>Entre 41 y 80</v>
          </cell>
          <cell r="BM280" t="str">
            <v>Soca</v>
          </cell>
          <cell r="BN280" t="str">
            <v>Tercer tercio</v>
          </cell>
          <cell r="BO280">
            <v>45722</v>
          </cell>
          <cell r="BP280">
            <v>18</v>
          </cell>
          <cell r="BQ280">
            <v>1</v>
          </cell>
        </row>
        <row r="281">
          <cell r="A281" t="str">
            <v>5252.01</v>
          </cell>
          <cell r="B281" t="str">
            <v>2024-2025</v>
          </cell>
          <cell r="C281" t="str">
            <v>Zona 3</v>
          </cell>
          <cell r="D281" t="str">
            <v>Edwar Urbina</v>
          </cell>
          <cell r="E281">
            <v>52</v>
          </cell>
          <cell r="F281" t="str">
            <v>SAN FRANCISCO  MAPAN</v>
          </cell>
          <cell r="G281" t="str">
            <v>52.01</v>
          </cell>
          <cell r="H281">
            <v>38.959999999999994</v>
          </cell>
          <cell r="I281">
            <v>3101.618172</v>
          </cell>
          <cell r="J281">
            <v>279.52603340000002</v>
          </cell>
          <cell r="K281">
            <v>79.610322689938414</v>
          </cell>
          <cell r="L281">
            <v>7.1746928490759769</v>
          </cell>
          <cell r="M281">
            <v>90.122644986876239</v>
          </cell>
          <cell r="N281" t="str">
            <v>6</v>
          </cell>
          <cell r="O281" t="str">
            <v>105</v>
          </cell>
          <cell r="P281" t="str">
            <v>CG02-163</v>
          </cell>
          <cell r="Q281">
            <v>45403</v>
          </cell>
          <cell r="R281" t="e">
            <v>#REF!</v>
          </cell>
          <cell r="S281">
            <v>151.26554999999999</v>
          </cell>
          <cell r="T281" t="str">
            <v>Arcilla pesada</v>
          </cell>
          <cell r="AC281" t="str">
            <v>Sí</v>
          </cell>
          <cell r="AD281" t="str">
            <v>Ingenio</v>
          </cell>
          <cell r="AE281" t="str">
            <v>Sí</v>
          </cell>
          <cell r="AF281">
            <v>23</v>
          </cell>
          <cell r="AG281" t="str">
            <v>Sí</v>
          </cell>
          <cell r="AH281" t="str">
            <v>Arrendada</v>
          </cell>
          <cell r="AI281">
            <v>2203.1330160000002</v>
          </cell>
          <cell r="AJ281">
            <v>0</v>
          </cell>
          <cell r="AK281">
            <v>2203.1330160000002</v>
          </cell>
          <cell r="AL281">
            <v>469167.97867757455</v>
          </cell>
          <cell r="AO281">
            <v>3</v>
          </cell>
          <cell r="AP281" t="str">
            <v>Soca</v>
          </cell>
          <cell r="AQ281"/>
          <cell r="AS281" t="str">
            <v>2025-2026</v>
          </cell>
          <cell r="AT281" t="str">
            <v>Manual</v>
          </cell>
          <cell r="AU281" t="str">
            <v>RB84-5210</v>
          </cell>
          <cell r="AV281">
            <v>6</v>
          </cell>
          <cell r="AW281">
            <v>46093</v>
          </cell>
          <cell r="AX281">
            <v>46114</v>
          </cell>
          <cell r="AY281">
            <v>46092</v>
          </cell>
          <cell r="AZ281">
            <v>52.01</v>
          </cell>
          <cell r="BD281" t="str">
            <v>CG02-163</v>
          </cell>
          <cell r="BE281">
            <v>4</v>
          </cell>
          <cell r="BF281">
            <v>34.284799999999997</v>
          </cell>
          <cell r="BG281">
            <v>0.57141333333333333</v>
          </cell>
          <cell r="BJ281"/>
          <cell r="BL281" t="str">
            <v xml:space="preserve">&lt; 40 </v>
          </cell>
          <cell r="BM281" t="str">
            <v>Renovación</v>
          </cell>
          <cell r="BN281" t="str">
            <v>Tercer tercio</v>
          </cell>
          <cell r="BO281">
            <v>45750</v>
          </cell>
          <cell r="BP281">
            <v>22</v>
          </cell>
          <cell r="BQ281">
            <v>5</v>
          </cell>
        </row>
        <row r="282">
          <cell r="A282" t="str">
            <v>5252.02</v>
          </cell>
          <cell r="B282" t="str">
            <v>2024-2025</v>
          </cell>
          <cell r="C282" t="str">
            <v>Zona 3</v>
          </cell>
          <cell r="D282" t="str">
            <v>Edwar Urbina</v>
          </cell>
          <cell r="E282">
            <v>52</v>
          </cell>
          <cell r="F282" t="str">
            <v>SAN FRANCISCO  MAPAN</v>
          </cell>
          <cell r="G282">
            <v>52.02</v>
          </cell>
          <cell r="H282">
            <v>30.32</v>
          </cell>
          <cell r="I282">
            <v>2756.187152</v>
          </cell>
          <cell r="J282">
            <v>415.13888640000005</v>
          </cell>
          <cell r="K282">
            <v>90.903270184696567</v>
          </cell>
          <cell r="L282">
            <v>13.691915778364118</v>
          </cell>
          <cell r="M282">
            <v>150.62071750053644</v>
          </cell>
          <cell r="N282" t="str">
            <v>6</v>
          </cell>
          <cell r="O282" t="str">
            <v>94</v>
          </cell>
          <cell r="P282" t="str">
            <v>RB84-5210</v>
          </cell>
          <cell r="Q282">
            <v>45404</v>
          </cell>
          <cell r="R282" t="e">
            <v>#REF!</v>
          </cell>
          <cell r="S282">
            <v>146.53215</v>
          </cell>
          <cell r="T282" t="str">
            <v>Arcilla + Arena Blanca</v>
          </cell>
          <cell r="AC282" t="str">
            <v>Sí</v>
          </cell>
          <cell r="AD282" t="str">
            <v>Ingenio</v>
          </cell>
          <cell r="AE282" t="str">
            <v>Sí</v>
          </cell>
          <cell r="AF282">
            <v>23</v>
          </cell>
          <cell r="AG282" t="str">
            <v>No</v>
          </cell>
          <cell r="AH282" t="str">
            <v>Arrendada</v>
          </cell>
          <cell r="AI282">
            <v>3346.7760920000001</v>
          </cell>
          <cell r="AJ282">
            <v>0</v>
          </cell>
          <cell r="AK282">
            <v>3346.7760920000001</v>
          </cell>
          <cell r="AL282">
            <v>403870.02918493678</v>
          </cell>
          <cell r="AO282">
            <v>4</v>
          </cell>
          <cell r="AP282" t="str">
            <v>Soca</v>
          </cell>
          <cell r="AQ282"/>
          <cell r="AS282" t="str">
            <v>2025-2026</v>
          </cell>
          <cell r="AT282" t="str">
            <v>Manual</v>
          </cell>
          <cell r="AU282" t="str">
            <v>RB84-5210</v>
          </cell>
          <cell r="AV282">
            <v>6</v>
          </cell>
          <cell r="AW282">
            <v>46094</v>
          </cell>
          <cell r="AX282">
            <v>46115</v>
          </cell>
          <cell r="AY282">
            <v>46092</v>
          </cell>
          <cell r="AZ282">
            <v>52.02</v>
          </cell>
          <cell r="BD282" t="str">
            <v>RB84-5210</v>
          </cell>
          <cell r="BE282">
            <v>4</v>
          </cell>
          <cell r="BF282">
            <v>26.6816</v>
          </cell>
          <cell r="BG282">
            <v>0.44469333333333333</v>
          </cell>
          <cell r="BJ282"/>
          <cell r="BL282" t="str">
            <v xml:space="preserve">&lt; 40 </v>
          </cell>
          <cell r="BM282" t="str">
            <v>Renovación</v>
          </cell>
          <cell r="BN282" t="str">
            <v>Tercer tercio</v>
          </cell>
          <cell r="BO282">
            <v>45750</v>
          </cell>
          <cell r="BP282">
            <v>22</v>
          </cell>
          <cell r="BQ282">
            <v>6</v>
          </cell>
        </row>
        <row r="283">
          <cell r="A283" t="str">
            <v>5252.03</v>
          </cell>
          <cell r="B283" t="str">
            <v>2024-2025</v>
          </cell>
          <cell r="C283" t="str">
            <v>Zona 3</v>
          </cell>
          <cell r="D283" t="str">
            <v>Edwar Urbina</v>
          </cell>
          <cell r="E283">
            <v>52</v>
          </cell>
          <cell r="F283" t="str">
            <v>SAN FRANCISCO  MAPAN</v>
          </cell>
          <cell r="G283">
            <v>52.03</v>
          </cell>
          <cell r="H283">
            <v>43.419999999999995</v>
          </cell>
          <cell r="I283">
            <v>5283.6870520000002</v>
          </cell>
          <cell r="J283">
            <v>552.62198899999999</v>
          </cell>
          <cell r="K283">
            <v>121.68786393367114</v>
          </cell>
          <cell r="L283">
            <v>12.727360409949334</v>
          </cell>
          <cell r="M283">
            <v>104.59021958744123</v>
          </cell>
          <cell r="N283" t="str">
            <v>8</v>
          </cell>
          <cell r="O283" t="str">
            <v>18</v>
          </cell>
          <cell r="P283" t="str">
            <v>CP72-2086</v>
          </cell>
          <cell r="Q283">
            <v>45399</v>
          </cell>
          <cell r="R283" t="e">
            <v>#REF!</v>
          </cell>
          <cell r="S283">
            <v>165.797</v>
          </cell>
          <cell r="T283" t="str">
            <v>Franco</v>
          </cell>
          <cell r="AC283" t="str">
            <v>Sí</v>
          </cell>
          <cell r="AD283" t="str">
            <v>Ingenio</v>
          </cell>
          <cell r="AE283" t="str">
            <v>Sí</v>
          </cell>
          <cell r="AF283">
            <v>23</v>
          </cell>
          <cell r="AG283" t="str">
            <v>Sí</v>
          </cell>
          <cell r="AH283" t="str">
            <v>Arrendada</v>
          </cell>
          <cell r="AI283">
            <v>5069.3000959999999</v>
          </cell>
          <cell r="AJ283">
            <v>0</v>
          </cell>
          <cell r="AK283">
            <v>5069.3000959999999</v>
          </cell>
          <cell r="AL283">
            <v>876019.462160444</v>
          </cell>
          <cell r="AO283">
            <v>2</v>
          </cell>
          <cell r="AP283" t="str">
            <v>Soca</v>
          </cell>
          <cell r="AQ283"/>
          <cell r="AS283" t="str">
            <v>2024-2025</v>
          </cell>
          <cell r="AT283" t="str">
            <v>Manual</v>
          </cell>
          <cell r="AU283" t="str">
            <v>CG02-163</v>
          </cell>
          <cell r="AV283">
            <v>8</v>
          </cell>
          <cell r="AW283">
            <v>45729</v>
          </cell>
          <cell r="AX283">
            <v>45750</v>
          </cell>
          <cell r="AY283">
            <v>45721</v>
          </cell>
          <cell r="AZ283">
            <v>52.03</v>
          </cell>
          <cell r="BD283" t="str">
            <v>CP72-2086</v>
          </cell>
          <cell r="BE283">
            <v>4</v>
          </cell>
          <cell r="BF283">
            <v>173.67999999999998</v>
          </cell>
          <cell r="BG283">
            <v>2.8946666666666663</v>
          </cell>
          <cell r="BJ283"/>
          <cell r="BL283" t="str">
            <v>Entre 41 y 80</v>
          </cell>
          <cell r="BM283" t="str">
            <v>Soca</v>
          </cell>
          <cell r="BN283" t="str">
            <v>Tercer tercio</v>
          </cell>
          <cell r="BO283">
            <v>45729</v>
          </cell>
          <cell r="BP283">
            <v>19</v>
          </cell>
          <cell r="BQ283">
            <v>1</v>
          </cell>
        </row>
        <row r="284">
          <cell r="A284" t="str">
            <v>5252.04</v>
          </cell>
          <cell r="B284" t="str">
            <v>2024-2025</v>
          </cell>
          <cell r="C284" t="str">
            <v>Zona 3</v>
          </cell>
          <cell r="D284" t="str">
            <v>Edwar Urbina</v>
          </cell>
          <cell r="E284">
            <v>52</v>
          </cell>
          <cell r="F284" t="str">
            <v>SAN FRANCISCO  MAPAN</v>
          </cell>
          <cell r="G284">
            <v>52.04</v>
          </cell>
          <cell r="H284">
            <v>14.780000000000001</v>
          </cell>
          <cell r="I284">
            <v>1414.7938480000003</v>
          </cell>
          <cell r="J284">
            <v>169.44604159999997</v>
          </cell>
          <cell r="K284">
            <v>95.72353504736131</v>
          </cell>
          <cell r="L284">
            <v>11.464549499323407</v>
          </cell>
          <cell r="M284">
            <v>119.76730167404568</v>
          </cell>
          <cell r="N284" t="str">
            <v>9</v>
          </cell>
          <cell r="O284" t="str">
            <v>105</v>
          </cell>
          <cell r="P284" t="str">
            <v>CG02-163</v>
          </cell>
          <cell r="Q284">
            <v>45404</v>
          </cell>
          <cell r="R284" t="e">
            <v>#REF!</v>
          </cell>
          <cell r="S284">
            <v>155.81890000000001</v>
          </cell>
          <cell r="T284" t="str">
            <v>Franco</v>
          </cell>
          <cell r="AC284" t="str">
            <v>Sí</v>
          </cell>
          <cell r="AD284" t="str">
            <v>Ingenio</v>
          </cell>
          <cell r="AE284" t="str">
            <v>Sí</v>
          </cell>
          <cell r="AF284">
            <v>23</v>
          </cell>
          <cell r="AG284" t="str">
            <v>Sí</v>
          </cell>
          <cell r="AH284" t="str">
            <v>Arrendada</v>
          </cell>
          <cell r="AI284">
            <v>1400</v>
          </cell>
          <cell r="AJ284">
            <v>0</v>
          </cell>
          <cell r="AK284">
            <v>1400</v>
          </cell>
          <cell r="AL284">
            <v>220451.62112212725</v>
          </cell>
          <cell r="AO284">
            <v>1</v>
          </cell>
          <cell r="AP284" t="str">
            <v>Soca</v>
          </cell>
          <cell r="AQ284"/>
          <cell r="AR284" t="str">
            <v>Sí</v>
          </cell>
          <cell r="AS284" t="str">
            <v>2024-2025</v>
          </cell>
          <cell r="AT284" t="str">
            <v>Manual</v>
          </cell>
          <cell r="AU284" t="str">
            <v>CGMex10-26315</v>
          </cell>
          <cell r="AV284">
            <v>9</v>
          </cell>
          <cell r="AW284">
            <v>45734</v>
          </cell>
          <cell r="AX284">
            <v>45755</v>
          </cell>
          <cell r="AY284">
            <v>45735</v>
          </cell>
          <cell r="AZ284">
            <v>52.04</v>
          </cell>
          <cell r="BD284" t="str">
            <v>CG02-163</v>
          </cell>
          <cell r="BE284">
            <v>4</v>
          </cell>
          <cell r="BF284">
            <v>59.120000000000005</v>
          </cell>
          <cell r="BG284">
            <v>0.98533333333333339</v>
          </cell>
          <cell r="BJ284"/>
          <cell r="BL284" t="str">
            <v xml:space="preserve">&lt; 40 </v>
          </cell>
          <cell r="BM284" t="str">
            <v>Soca</v>
          </cell>
          <cell r="BN284" t="str">
            <v>Tercer tercio</v>
          </cell>
          <cell r="BO284">
            <v>45757</v>
          </cell>
          <cell r="BP284">
            <v>23</v>
          </cell>
          <cell r="BQ284">
            <v>2</v>
          </cell>
        </row>
        <row r="285">
          <cell r="A285" t="str">
            <v>5252.05</v>
          </cell>
          <cell r="B285" t="str">
            <v>2024-2025</v>
          </cell>
          <cell r="C285" t="str">
            <v>Zona 3</v>
          </cell>
          <cell r="D285" t="str">
            <v>Edwar Urbina</v>
          </cell>
          <cell r="E285">
            <v>52</v>
          </cell>
          <cell r="F285" t="str">
            <v>SAN FRANCISCO  MAPAN</v>
          </cell>
          <cell r="G285">
            <v>52.05</v>
          </cell>
          <cell r="H285">
            <v>46.72</v>
          </cell>
          <cell r="I285">
            <v>4023.4803440000005</v>
          </cell>
          <cell r="J285">
            <v>524.82537580000007</v>
          </cell>
          <cell r="K285">
            <v>86.119014212328779</v>
          </cell>
          <cell r="L285">
            <v>11.233419858732878</v>
          </cell>
          <cell r="M285">
            <v>130.44064613926693</v>
          </cell>
          <cell r="N285" t="str">
            <v>9</v>
          </cell>
          <cell r="O285" t="str">
            <v>29</v>
          </cell>
          <cell r="P285" t="str">
            <v>Varias</v>
          </cell>
          <cell r="Q285">
            <v>45399</v>
          </cell>
          <cell r="R285" t="e">
            <v>#REF!</v>
          </cell>
          <cell r="S285">
            <v>156.18340000000001</v>
          </cell>
          <cell r="T285" t="str">
            <v>Arcilla pesada</v>
          </cell>
          <cell r="AC285" t="str">
            <v>Sí</v>
          </cell>
          <cell r="AD285" t="str">
            <v>Ingenio</v>
          </cell>
          <cell r="AE285" t="str">
            <v>Sí</v>
          </cell>
          <cell r="AF285">
            <v>23</v>
          </cell>
          <cell r="AG285" t="str">
            <v>Sí</v>
          </cell>
          <cell r="AH285" t="str">
            <v>Arrendada</v>
          </cell>
          <cell r="AI285">
            <v>4263</v>
          </cell>
          <cell r="AJ285">
            <v>0</v>
          </cell>
          <cell r="AK285">
            <v>4263</v>
          </cell>
          <cell r="AL285">
            <v>628400.83995908976</v>
          </cell>
          <cell r="AO285">
            <v>5</v>
          </cell>
          <cell r="AP285" t="str">
            <v>Soca</v>
          </cell>
          <cell r="AQ285"/>
          <cell r="AR285" t="str">
            <v>Sí</v>
          </cell>
          <cell r="AS285" t="str">
            <v>2024-2025</v>
          </cell>
          <cell r="AT285" t="str">
            <v xml:space="preserve">Mecanizada </v>
          </cell>
          <cell r="AU285" t="str">
            <v>CG02-163</v>
          </cell>
          <cell r="AV285">
            <v>9</v>
          </cell>
          <cell r="AW285">
            <v>45736</v>
          </cell>
          <cell r="AX285">
            <v>45757</v>
          </cell>
          <cell r="AY285">
            <v>45728</v>
          </cell>
          <cell r="AZ285">
            <v>52.05</v>
          </cell>
          <cell r="BD285" t="str">
            <v>Varias</v>
          </cell>
          <cell r="BE285">
            <v>4</v>
          </cell>
          <cell r="BF285">
            <v>186.88</v>
          </cell>
          <cell r="BG285">
            <v>3.1146666666666665</v>
          </cell>
          <cell r="BJ285"/>
          <cell r="BL285" t="str">
            <v>Entre 41 y 80</v>
          </cell>
          <cell r="BM285" t="str">
            <v>Soca</v>
          </cell>
          <cell r="BN285" t="str">
            <v>Tercer tercio</v>
          </cell>
          <cell r="BO285">
            <v>45757</v>
          </cell>
          <cell r="BP285">
            <v>23</v>
          </cell>
          <cell r="BQ285">
            <v>3</v>
          </cell>
        </row>
        <row r="286">
          <cell r="A286" t="str">
            <v>5252.06</v>
          </cell>
          <cell r="B286" t="str">
            <v>2024-2025</v>
          </cell>
          <cell r="C286" t="str">
            <v>Zona 3</v>
          </cell>
          <cell r="D286" t="str">
            <v>Edwar Urbina</v>
          </cell>
          <cell r="E286">
            <v>52</v>
          </cell>
          <cell r="F286" t="str">
            <v>SAN FRANCISCO  MAPAN</v>
          </cell>
          <cell r="G286">
            <v>52.06</v>
          </cell>
          <cell r="H286">
            <v>22.240000000000002</v>
          </cell>
          <cell r="I286">
            <v>2174.5811840000001</v>
          </cell>
          <cell r="J286">
            <v>254.25809079999999</v>
          </cell>
          <cell r="K286">
            <v>97.777930935251788</v>
          </cell>
          <cell r="L286">
            <v>11.43246811151079</v>
          </cell>
          <cell r="M286">
            <v>116.92278617637481</v>
          </cell>
          <cell r="N286" t="str">
            <v>6</v>
          </cell>
          <cell r="O286" t="str">
            <v>29</v>
          </cell>
          <cell r="P286" t="str">
            <v>Varias</v>
          </cell>
          <cell r="Q286">
            <v>45402</v>
          </cell>
          <cell r="R286" t="e">
            <v>#REF!</v>
          </cell>
          <cell r="S286">
            <v>138.97794999999999</v>
          </cell>
          <cell r="T286" t="str">
            <v>Arcilla + Arena Blanca</v>
          </cell>
          <cell r="AC286" t="str">
            <v>Sí</v>
          </cell>
          <cell r="AD286" t="str">
            <v>Ingenio</v>
          </cell>
          <cell r="AE286" t="str">
            <v>Sí</v>
          </cell>
          <cell r="AF286">
            <v>23</v>
          </cell>
          <cell r="AG286" t="str">
            <v>No</v>
          </cell>
          <cell r="AH286" t="str">
            <v>Arrendada</v>
          </cell>
          <cell r="AI286">
            <v>2150</v>
          </cell>
          <cell r="AJ286">
            <v>0</v>
          </cell>
          <cell r="AK286">
            <v>2150</v>
          </cell>
          <cell r="AL286">
            <v>302218.8350608928</v>
          </cell>
          <cell r="AO286">
            <v>6</v>
          </cell>
          <cell r="AP286" t="str">
            <v>Soca</v>
          </cell>
          <cell r="AQ286"/>
          <cell r="AS286" t="str">
            <v>2025-2026</v>
          </cell>
          <cell r="AT286" t="str">
            <v>Manual</v>
          </cell>
          <cell r="AU286" t="str">
            <v>RB84-5210</v>
          </cell>
          <cell r="AV286">
            <v>6</v>
          </cell>
          <cell r="AW286">
            <v>46092</v>
          </cell>
          <cell r="AX286">
            <v>46113</v>
          </cell>
          <cell r="AY286">
            <v>46092</v>
          </cell>
          <cell r="AZ286">
            <v>52.06</v>
          </cell>
          <cell r="BD286" t="str">
            <v>Varias</v>
          </cell>
          <cell r="BE286">
            <v>4</v>
          </cell>
          <cell r="BF286">
            <v>19.571200000000001</v>
          </cell>
          <cell r="BG286">
            <v>0.32618666666666668</v>
          </cell>
          <cell r="BJ286"/>
          <cell r="BL286" t="str">
            <v xml:space="preserve">&lt; 40 </v>
          </cell>
          <cell r="BM286" t="str">
            <v>Renovación</v>
          </cell>
          <cell r="BN286" t="str">
            <v>Tercer tercio</v>
          </cell>
          <cell r="BO286">
            <v>45743</v>
          </cell>
          <cell r="BP286">
            <v>21</v>
          </cell>
          <cell r="BQ286">
            <v>4</v>
          </cell>
        </row>
        <row r="287">
          <cell r="A287" t="str">
            <v>5353.01</v>
          </cell>
          <cell r="B287" t="str">
            <v>2024-2025</v>
          </cell>
          <cell r="C287" t="str">
            <v>Zona 3</v>
          </cell>
          <cell r="D287" t="str">
            <v>Balbino Yotz</v>
          </cell>
          <cell r="E287">
            <v>53</v>
          </cell>
          <cell r="F287" t="str">
            <v>LA ESPERANZA</v>
          </cell>
          <cell r="G287">
            <v>53.01</v>
          </cell>
          <cell r="H287">
            <v>41.26</v>
          </cell>
          <cell r="I287">
            <v>4999.7427600000001</v>
          </cell>
          <cell r="J287">
            <v>602.72078220000003</v>
          </cell>
          <cell r="K287">
            <v>121.17650896752303</v>
          </cell>
          <cell r="L287">
            <v>14.607871599612217</v>
          </cell>
          <cell r="M287">
            <v>120.55035851484487</v>
          </cell>
          <cell r="N287" t="str">
            <v>2</v>
          </cell>
          <cell r="O287" t="str">
            <v>105</v>
          </cell>
          <cell r="P287" t="str">
            <v>CG02-163</v>
          </cell>
          <cell r="Q287">
            <v>45315</v>
          </cell>
          <cell r="R287" t="e">
            <v>#REF!</v>
          </cell>
          <cell r="S287">
            <v>141.95259999999999</v>
          </cell>
          <cell r="T287" t="str">
            <v>Arcilloso</v>
          </cell>
          <cell r="AC287" t="str">
            <v>Sí</v>
          </cell>
          <cell r="AD287" t="str">
            <v>Ingenio</v>
          </cell>
          <cell r="AE287" t="str">
            <v>Sí</v>
          </cell>
          <cell r="AF287">
            <v>23</v>
          </cell>
          <cell r="AG287" t="str">
            <v>Sí</v>
          </cell>
          <cell r="AH287" t="str">
            <v>Arrendada</v>
          </cell>
          <cell r="AI287">
            <v>4000</v>
          </cell>
          <cell r="AJ287">
            <v>0</v>
          </cell>
          <cell r="AK287">
            <v>4000</v>
          </cell>
          <cell r="AL287">
            <v>709726.484113176</v>
          </cell>
          <cell r="AM287" t="str">
            <v>Renovación</v>
          </cell>
          <cell r="AO287">
            <v>1</v>
          </cell>
          <cell r="AP287" t="str">
            <v>Soca</v>
          </cell>
          <cell r="AQ287"/>
          <cell r="AS287" t="str">
            <v>2028-2029</v>
          </cell>
          <cell r="AT287" t="str">
            <v xml:space="preserve">Mecanizada </v>
          </cell>
          <cell r="AU287" t="str">
            <v>CG02-163</v>
          </cell>
          <cell r="AV287">
            <v>2</v>
          </cell>
          <cell r="AW287">
            <v>47110</v>
          </cell>
          <cell r="AX287">
            <v>47131</v>
          </cell>
          <cell r="AY287">
            <v>47100</v>
          </cell>
          <cell r="AZ287">
            <v>53.01</v>
          </cell>
          <cell r="BD287" t="str">
            <v>CG02-163</v>
          </cell>
          <cell r="BE287">
            <v>4</v>
          </cell>
          <cell r="BF287">
            <v>36.308799999999998</v>
          </cell>
          <cell r="BG287">
            <v>0.60514666666666661</v>
          </cell>
          <cell r="BJ287"/>
          <cell r="BL287" t="str">
            <v>Entre 41 y 80</v>
          </cell>
          <cell r="BM287" t="str">
            <v>Soca</v>
          </cell>
          <cell r="BN287" t="str">
            <v>Segundo tercio</v>
          </cell>
          <cell r="BO287">
            <v>45652</v>
          </cell>
          <cell r="BP287">
            <v>8</v>
          </cell>
          <cell r="BQ287">
            <v>1</v>
          </cell>
        </row>
        <row r="288">
          <cell r="A288" t="str">
            <v>5353.02</v>
          </cell>
          <cell r="B288" t="str">
            <v>2024-2025</v>
          </cell>
          <cell r="C288" t="str">
            <v>Zona 3</v>
          </cell>
          <cell r="D288" t="str">
            <v>Balbino Yotz</v>
          </cell>
          <cell r="E288">
            <v>53</v>
          </cell>
          <cell r="F288" t="str">
            <v>LA ESPERANZA</v>
          </cell>
          <cell r="G288">
            <v>53.02</v>
          </cell>
          <cell r="H288">
            <v>107.58</v>
          </cell>
          <cell r="I288">
            <v>9404.2460720000017</v>
          </cell>
          <cell r="J288">
            <v>1226.7982649999999</v>
          </cell>
          <cell r="K288">
            <v>87.416304815021391</v>
          </cell>
          <cell r="L288">
            <v>11.403590490797546</v>
          </cell>
          <cell r="M288">
            <v>130.45152749167659</v>
          </cell>
          <cell r="N288" t="str">
            <v>5</v>
          </cell>
          <cell r="O288" t="str">
            <v>94</v>
          </cell>
          <cell r="P288" t="str">
            <v>RB84-5210</v>
          </cell>
          <cell r="Q288">
            <v>45420</v>
          </cell>
          <cell r="R288" t="e">
            <v>#REF!</v>
          </cell>
          <cell r="S288">
            <v>155.73845</v>
          </cell>
          <cell r="T288" t="str">
            <v>Arcilla + Arena Blanca</v>
          </cell>
          <cell r="AC288" t="str">
            <v>Sí</v>
          </cell>
          <cell r="AD288" t="str">
            <v>Ingenio</v>
          </cell>
          <cell r="AE288" t="str">
            <v>Sí</v>
          </cell>
          <cell r="AF288">
            <v>23</v>
          </cell>
          <cell r="AG288" t="str">
            <v>No</v>
          </cell>
          <cell r="AH288" t="str">
            <v>Arrendada</v>
          </cell>
          <cell r="AI288">
            <v>8500</v>
          </cell>
          <cell r="AJ288">
            <v>0</v>
          </cell>
          <cell r="AK288">
            <v>8500</v>
          </cell>
          <cell r="AL288">
            <v>1464602.7066718687</v>
          </cell>
          <cell r="AO288">
            <v>2</v>
          </cell>
          <cell r="AP288" t="str">
            <v>Soca</v>
          </cell>
          <cell r="AQ288"/>
          <cell r="AS288" t="str">
            <v>2025-2026</v>
          </cell>
          <cell r="AT288" t="str">
            <v>Manual</v>
          </cell>
          <cell r="AU288" t="str">
            <v>RB84-5210</v>
          </cell>
          <cell r="AV288">
            <v>5</v>
          </cell>
          <cell r="AW288">
            <v>46110</v>
          </cell>
          <cell r="AX288">
            <v>46131</v>
          </cell>
          <cell r="AY288">
            <v>46141</v>
          </cell>
          <cell r="AZ288">
            <v>53.02</v>
          </cell>
          <cell r="BD288" t="str">
            <v>RB84-5210</v>
          </cell>
          <cell r="BE288">
            <v>4</v>
          </cell>
          <cell r="BF288">
            <v>94.670400000000001</v>
          </cell>
          <cell r="BG288">
            <v>1.5778399999999999</v>
          </cell>
          <cell r="BJ288"/>
          <cell r="BL288" t="str">
            <v>Entre 81 y 120</v>
          </cell>
          <cell r="BM288" t="str">
            <v>Renovación</v>
          </cell>
          <cell r="BN288" t="str">
            <v>Tercer tercio</v>
          </cell>
          <cell r="BO288">
            <v>45771</v>
          </cell>
          <cell r="BP288">
            <v>25</v>
          </cell>
          <cell r="BQ288">
            <v>2</v>
          </cell>
        </row>
        <row r="289">
          <cell r="A289" t="str">
            <v>5353.03</v>
          </cell>
          <cell r="B289" t="str">
            <v>2024-2025</v>
          </cell>
          <cell r="C289" t="str">
            <v>Zona 3</v>
          </cell>
          <cell r="D289" t="str">
            <v>Balbino Yotz</v>
          </cell>
          <cell r="E289">
            <v>53</v>
          </cell>
          <cell r="F289" t="str">
            <v>LA ESPERANZA</v>
          </cell>
          <cell r="G289">
            <v>53.03</v>
          </cell>
          <cell r="H289">
            <v>42.96</v>
          </cell>
          <cell r="I289">
            <v>3651.4729160000002</v>
          </cell>
          <cell r="J289">
            <v>413.71691140000001</v>
          </cell>
          <cell r="K289">
            <v>84.997041806331467</v>
          </cell>
          <cell r="L289">
            <v>9.6302819227188081</v>
          </cell>
          <cell r="M289">
            <v>113.30137753101712</v>
          </cell>
          <cell r="N289" t="str">
            <v>1</v>
          </cell>
          <cell r="O289" t="str">
            <v>18</v>
          </cell>
          <cell r="P289" t="str">
            <v>RB84-5210</v>
          </cell>
          <cell r="Q289">
            <v>45442</v>
          </cell>
          <cell r="R289" t="e">
            <v>#REF!</v>
          </cell>
          <cell r="S289">
            <v>144.01255</v>
          </cell>
          <cell r="T289" t="str">
            <v>Arcilla + Arena Blanca</v>
          </cell>
          <cell r="AC289" t="str">
            <v>Sí</v>
          </cell>
          <cell r="AD289" t="str">
            <v>Ingenio</v>
          </cell>
          <cell r="AE289" t="str">
            <v>Sí</v>
          </cell>
          <cell r="AF289">
            <v>23</v>
          </cell>
          <cell r="AG289" t="str">
            <v>No</v>
          </cell>
          <cell r="AH289" t="str">
            <v>Arrendada</v>
          </cell>
          <cell r="AI289">
            <v>3500</v>
          </cell>
          <cell r="AJ289">
            <v>0</v>
          </cell>
          <cell r="AK289">
            <v>3500</v>
          </cell>
          <cell r="AL289">
            <v>525857.92588909587</v>
          </cell>
          <cell r="AO289">
            <v>3</v>
          </cell>
          <cell r="AP289" t="str">
            <v>Renovación</v>
          </cell>
          <cell r="AQ289" t="str">
            <v>RB84-5210</v>
          </cell>
          <cell r="AS289" t="str">
            <v>2023-2024</v>
          </cell>
          <cell r="AT289" t="str">
            <v>Manual</v>
          </cell>
          <cell r="AU289" t="str">
            <v>CP72-2086</v>
          </cell>
          <cell r="AV289">
            <v>1</v>
          </cell>
          <cell r="AW289">
            <v>45043</v>
          </cell>
          <cell r="AX289">
            <v>45406</v>
          </cell>
          <cell r="AY289">
            <v>21</v>
          </cell>
          <cell r="AZ289" t="str">
            <v>53.03</v>
          </cell>
          <cell r="BD289" t="str">
            <v>RB84-5210</v>
          </cell>
          <cell r="BE289">
            <v>4</v>
          </cell>
          <cell r="BF289">
            <v>37.8048</v>
          </cell>
          <cell r="BG289">
            <v>0.63007999999999997</v>
          </cell>
          <cell r="BH289" t="str">
            <v>Pendiente</v>
          </cell>
          <cell r="BI289">
            <v>45460</v>
          </cell>
          <cell r="BJ289">
            <v>45429</v>
          </cell>
          <cell r="BL289" t="str">
            <v>Entre 41 y 80</v>
          </cell>
          <cell r="BM289" t="str">
            <v>Soca</v>
          </cell>
          <cell r="BN289" t="str">
            <v>Tercer tercio</v>
          </cell>
          <cell r="BO289">
            <v>45771</v>
          </cell>
          <cell r="BP289">
            <v>25</v>
          </cell>
          <cell r="BQ289">
            <v>3</v>
          </cell>
        </row>
        <row r="290">
          <cell r="A290" t="str">
            <v>5353.04</v>
          </cell>
          <cell r="B290" t="str">
            <v>2024-2025</v>
          </cell>
          <cell r="C290" t="str">
            <v>Zona 3</v>
          </cell>
          <cell r="D290" t="str">
            <v>Balbino Yotz</v>
          </cell>
          <cell r="E290">
            <v>53</v>
          </cell>
          <cell r="F290" t="str">
            <v>LA ESPERANZA</v>
          </cell>
          <cell r="G290">
            <v>53.04</v>
          </cell>
          <cell r="H290">
            <v>26.11</v>
          </cell>
          <cell r="I290">
            <v>2097.7436120000002</v>
          </cell>
          <cell r="J290">
            <v>302.03490520000003</v>
          </cell>
          <cell r="K290">
            <v>80.342535886633485</v>
          </cell>
          <cell r="L290">
            <v>11.567786487935658</v>
          </cell>
          <cell r="M290">
            <v>143.98084850418795</v>
          </cell>
          <cell r="N290" t="str">
            <v>1</v>
          </cell>
          <cell r="O290" t="str">
            <v>18</v>
          </cell>
          <cell r="P290" t="str">
            <v>RB84-5210</v>
          </cell>
          <cell r="Q290">
            <v>45448</v>
          </cell>
          <cell r="R290" t="e">
            <v>#REF!</v>
          </cell>
          <cell r="S290">
            <v>148.56424999999999</v>
          </cell>
          <cell r="T290" t="str">
            <v>Arcilla + Arena Blanca</v>
          </cell>
          <cell r="AC290" t="str">
            <v>Sí</v>
          </cell>
          <cell r="AD290" t="str">
            <v>Ingenio</v>
          </cell>
          <cell r="AE290" t="str">
            <v>Sí</v>
          </cell>
          <cell r="AF290">
            <v>23</v>
          </cell>
          <cell r="AG290" t="str">
            <v>No</v>
          </cell>
          <cell r="AH290" t="str">
            <v>Arrendada</v>
          </cell>
          <cell r="AI290">
            <v>2400</v>
          </cell>
          <cell r="AJ290">
            <v>0</v>
          </cell>
          <cell r="AK290">
            <v>2400</v>
          </cell>
          <cell r="AL290">
            <v>311649.70640907099</v>
          </cell>
          <cell r="AO290">
            <v>4</v>
          </cell>
          <cell r="AP290" t="str">
            <v>Renovación</v>
          </cell>
          <cell r="AQ290" t="str">
            <v>RB84-5210</v>
          </cell>
          <cell r="AS290" t="str">
            <v>2023-2024</v>
          </cell>
          <cell r="AT290" t="str">
            <v>Manual</v>
          </cell>
          <cell r="AU290" t="str">
            <v>CP72-2086</v>
          </cell>
          <cell r="AV290">
            <v>1</v>
          </cell>
          <cell r="AW290">
            <v>45043</v>
          </cell>
          <cell r="AX290">
            <v>45406</v>
          </cell>
          <cell r="AY290">
            <v>21</v>
          </cell>
          <cell r="AZ290" t="str">
            <v>53.04</v>
          </cell>
          <cell r="BD290" t="str">
            <v>RB84-5210</v>
          </cell>
          <cell r="BE290">
            <v>4</v>
          </cell>
          <cell r="BF290">
            <v>22.976800000000001</v>
          </cell>
          <cell r="BG290">
            <v>0.38294666666666666</v>
          </cell>
          <cell r="BH290" t="str">
            <v>Pendiente</v>
          </cell>
          <cell r="BI290">
            <v>45466</v>
          </cell>
          <cell r="BJ290">
            <v>45429</v>
          </cell>
          <cell r="BL290" t="str">
            <v xml:space="preserve">&lt; 40 </v>
          </cell>
          <cell r="BM290" t="str">
            <v>Soca</v>
          </cell>
          <cell r="BN290" t="str">
            <v>Tercer tercio</v>
          </cell>
          <cell r="BO290">
            <v>45771</v>
          </cell>
          <cell r="BP290">
            <v>25</v>
          </cell>
          <cell r="BQ290">
            <v>4</v>
          </cell>
        </row>
        <row r="291">
          <cell r="A291" t="str">
            <v>5353.05</v>
          </cell>
          <cell r="B291" t="str">
            <v>2024-2025</v>
          </cell>
          <cell r="C291" t="str">
            <v>Zona 3</v>
          </cell>
          <cell r="D291" t="str">
            <v>Balbino Yotz</v>
          </cell>
          <cell r="E291">
            <v>53</v>
          </cell>
          <cell r="F291" t="str">
            <v>LA ESPERANZA</v>
          </cell>
          <cell r="G291">
            <v>53.05</v>
          </cell>
          <cell r="H291">
            <v>15.34</v>
          </cell>
          <cell r="I291">
            <v>1169.673188</v>
          </cell>
          <cell r="J291">
            <v>159.1192624</v>
          </cell>
          <cell r="K291">
            <v>76.249881877444594</v>
          </cell>
          <cell r="L291">
            <v>10.372833272490222</v>
          </cell>
          <cell r="M291">
            <v>136.03736841405654</v>
          </cell>
          <cell r="N291" t="str">
            <v>1</v>
          </cell>
          <cell r="O291" t="str">
            <v>18</v>
          </cell>
          <cell r="P291" t="str">
            <v>RB84-5210</v>
          </cell>
          <cell r="Q291">
            <v>45450</v>
          </cell>
          <cell r="R291" t="e">
            <v>#REF!</v>
          </cell>
          <cell r="S291">
            <v>137.64515</v>
          </cell>
          <cell r="T291" t="str">
            <v>Arcilla pesada</v>
          </cell>
          <cell r="AC291" t="str">
            <v>Sí</v>
          </cell>
          <cell r="AD291" t="str">
            <v>Ingenio</v>
          </cell>
          <cell r="AE291" t="str">
            <v>Sí</v>
          </cell>
          <cell r="AF291">
            <v>23</v>
          </cell>
          <cell r="AG291" t="str">
            <v>No</v>
          </cell>
          <cell r="AH291" t="str">
            <v>Arrendada</v>
          </cell>
          <cell r="AI291">
            <v>1142</v>
          </cell>
          <cell r="AJ291">
            <v>0</v>
          </cell>
          <cell r="AK291">
            <v>1142</v>
          </cell>
          <cell r="AL291">
            <v>160999.8414132382</v>
          </cell>
          <cell r="AO291">
            <v>5</v>
          </cell>
          <cell r="AP291" t="str">
            <v>Renovación</v>
          </cell>
          <cell r="AQ291" t="str">
            <v>CGMex10-26315</v>
          </cell>
          <cell r="AS291" t="str">
            <v>2023-2024</v>
          </cell>
          <cell r="AT291" t="str">
            <v>Manual</v>
          </cell>
          <cell r="AU291" t="str">
            <v>CP72-2086</v>
          </cell>
          <cell r="AV291">
            <v>1</v>
          </cell>
          <cell r="AW291">
            <v>45043</v>
          </cell>
          <cell r="AX291">
            <v>45406</v>
          </cell>
          <cell r="AY291">
            <v>21</v>
          </cell>
          <cell r="AZ291" t="str">
            <v>53.05</v>
          </cell>
          <cell r="BD291" t="str">
            <v>CGMex10-26315</v>
          </cell>
          <cell r="BE291">
            <v>4</v>
          </cell>
          <cell r="BF291">
            <v>13.4992</v>
          </cell>
          <cell r="BG291">
            <v>0.22498666666666667</v>
          </cell>
          <cell r="BH291" t="str">
            <v>Pendiente</v>
          </cell>
          <cell r="BI291">
            <v>45468</v>
          </cell>
          <cell r="BJ291">
            <v>45429</v>
          </cell>
          <cell r="BL291" t="str">
            <v xml:space="preserve">&lt; 40 </v>
          </cell>
          <cell r="BM291" t="str">
            <v>Soca</v>
          </cell>
          <cell r="BN291" t="str">
            <v>Tercer tercio</v>
          </cell>
          <cell r="BO291">
            <v>45771</v>
          </cell>
          <cell r="BP291">
            <v>25</v>
          </cell>
          <cell r="BQ291">
            <v>5</v>
          </cell>
        </row>
        <row r="292">
          <cell r="A292" t="str">
            <v>5454.01</v>
          </cell>
          <cell r="B292" t="str">
            <v>2024-2025</v>
          </cell>
          <cell r="C292" t="str">
            <v>Zona 2</v>
          </cell>
          <cell r="D292" t="str">
            <v>Eder Soto</v>
          </cell>
          <cell r="E292">
            <v>54</v>
          </cell>
          <cell r="F292" t="str">
            <v>SAN ESTEBAN</v>
          </cell>
          <cell r="G292">
            <v>54.01</v>
          </cell>
          <cell r="H292">
            <v>22.729999999999997</v>
          </cell>
          <cell r="I292">
            <v>2227.7568160000001</v>
          </cell>
          <cell r="J292">
            <v>229.50756079999999</v>
          </cell>
          <cell r="K292">
            <v>98.009538759348899</v>
          </cell>
          <cell r="L292">
            <v>10.09712102067752</v>
          </cell>
          <cell r="M292">
            <v>103.02181959523179</v>
          </cell>
          <cell r="N292" t="str">
            <v>8</v>
          </cell>
          <cell r="O292" t="str">
            <v>29</v>
          </cell>
          <cell r="P292" t="str">
            <v>Varias</v>
          </cell>
          <cell r="Q292">
            <v>45425</v>
          </cell>
          <cell r="R292" t="e">
            <v>#REF!</v>
          </cell>
          <cell r="S292">
            <v>132.2236</v>
          </cell>
          <cell r="T292" t="str">
            <v>Franco Arenoso</v>
          </cell>
          <cell r="AC292" t="str">
            <v>Sí</v>
          </cell>
          <cell r="AD292" t="str">
            <v>Ingenio</v>
          </cell>
          <cell r="AE292" t="str">
            <v>Sí</v>
          </cell>
          <cell r="AF292">
            <v>47</v>
          </cell>
          <cell r="AG292" t="str">
            <v>No</v>
          </cell>
          <cell r="AH292" t="str">
            <v>Propia</v>
          </cell>
          <cell r="AI292">
            <v>2440</v>
          </cell>
          <cell r="AJ292">
            <v>0</v>
          </cell>
          <cell r="AK292">
            <v>2440</v>
          </cell>
          <cell r="AL292">
            <v>294562.02613605763</v>
          </cell>
          <cell r="AO292">
            <v>1</v>
          </cell>
          <cell r="AP292" t="str">
            <v>Soca</v>
          </cell>
          <cell r="AQ292"/>
          <cell r="AS292" t="str">
            <v>2025-2026</v>
          </cell>
          <cell r="AT292" t="str">
            <v>Manual</v>
          </cell>
          <cell r="AU292" t="str">
            <v>CG02-163</v>
          </cell>
          <cell r="AV292">
            <v>8</v>
          </cell>
          <cell r="AW292">
            <v>46145</v>
          </cell>
          <cell r="AX292">
            <v>46166</v>
          </cell>
          <cell r="AY292">
            <v>46148</v>
          </cell>
          <cell r="AZ292">
            <v>54.01</v>
          </cell>
          <cell r="BD292" t="str">
            <v>Varias</v>
          </cell>
          <cell r="BE292">
            <v>4</v>
          </cell>
          <cell r="BF292">
            <v>20.002399999999998</v>
          </cell>
          <cell r="BG292">
            <v>0.3333733333333333</v>
          </cell>
          <cell r="BJ292"/>
          <cell r="BL292" t="str">
            <v xml:space="preserve">&lt; 40 </v>
          </cell>
          <cell r="BM292" t="str">
            <v>Renovación</v>
          </cell>
          <cell r="BN292" t="str">
            <v>Tercer tercio</v>
          </cell>
          <cell r="BO292">
            <v>45764</v>
          </cell>
          <cell r="BP292">
            <v>24</v>
          </cell>
        </row>
        <row r="293">
          <cell r="A293" t="str">
            <v>5656.01</v>
          </cell>
          <cell r="B293" t="str">
            <v>2024-2025</v>
          </cell>
          <cell r="C293" t="str">
            <v>Zona 3</v>
          </cell>
          <cell r="D293" t="str">
            <v>José Flores</v>
          </cell>
          <cell r="E293">
            <v>56</v>
          </cell>
          <cell r="F293" t="str">
            <v>EL NACIMIENTO</v>
          </cell>
          <cell r="G293">
            <v>56.01</v>
          </cell>
          <cell r="H293">
            <v>31.150000000000002</v>
          </cell>
          <cell r="I293">
            <v>3764.262432</v>
          </cell>
          <cell r="J293">
            <v>471.18699759999993</v>
          </cell>
          <cell r="K293">
            <v>120.84309573033707</v>
          </cell>
          <cell r="L293">
            <v>15.126388365971104</v>
          </cell>
          <cell r="M293">
            <v>125.17379064606088</v>
          </cell>
          <cell r="N293" t="str">
            <v>4</v>
          </cell>
          <cell r="O293" t="str">
            <v>127</v>
          </cell>
          <cell r="P293" t="str">
            <v>CGMEX10-26315</v>
          </cell>
          <cell r="Q293">
            <v>45389</v>
          </cell>
          <cell r="R293" t="e">
            <v>#REF!</v>
          </cell>
          <cell r="S293">
            <v>129.50774999999999</v>
          </cell>
          <cell r="T293" t="str">
            <v>Franco</v>
          </cell>
          <cell r="AC293" t="str">
            <v>Sí</v>
          </cell>
          <cell r="AD293" t="str">
            <v>Ingenio</v>
          </cell>
          <cell r="AE293" t="str">
            <v>Sí</v>
          </cell>
          <cell r="AF293">
            <v>26</v>
          </cell>
          <cell r="AG293" t="str">
            <v>No</v>
          </cell>
          <cell r="AH293" t="str">
            <v>Propia</v>
          </cell>
          <cell r="AI293">
            <v>4000</v>
          </cell>
          <cell r="AJ293">
            <v>0</v>
          </cell>
          <cell r="AK293">
            <v>4000</v>
          </cell>
          <cell r="AL293">
            <v>487501.15797784796</v>
          </cell>
          <cell r="AO293">
            <v>1</v>
          </cell>
          <cell r="AP293" t="str">
            <v>Soca</v>
          </cell>
          <cell r="AQ293"/>
          <cell r="AS293" t="str">
            <v>2026-2027</v>
          </cell>
          <cell r="AT293" t="str">
            <v xml:space="preserve">Mecanizada </v>
          </cell>
          <cell r="AU293" t="str">
            <v>CGMEX10-26315</v>
          </cell>
          <cell r="AV293">
            <v>4</v>
          </cell>
          <cell r="AW293">
            <v>46484</v>
          </cell>
          <cell r="AX293">
            <v>46505</v>
          </cell>
          <cell r="AY293">
            <v>46491</v>
          </cell>
          <cell r="AZ293">
            <v>56.01</v>
          </cell>
          <cell r="BD293" t="str">
            <v>CGMEX10-26315</v>
          </cell>
          <cell r="BE293">
            <v>4</v>
          </cell>
          <cell r="BF293">
            <v>27.412000000000003</v>
          </cell>
          <cell r="BG293">
            <v>0.4568666666666667</v>
          </cell>
          <cell r="BJ293"/>
          <cell r="BL293" t="str">
            <v xml:space="preserve">&lt; 40 </v>
          </cell>
          <cell r="BM293" t="str">
            <v>Soca</v>
          </cell>
          <cell r="BN293" t="str">
            <v>Tercer tercio</v>
          </cell>
          <cell r="BO293">
            <v>45750</v>
          </cell>
          <cell r="BP293">
            <v>22</v>
          </cell>
          <cell r="BQ293">
            <v>3</v>
          </cell>
        </row>
        <row r="294">
          <cell r="A294" t="str">
            <v>5656.02</v>
          </cell>
          <cell r="B294" t="str">
            <v>2024-2025</v>
          </cell>
          <cell r="C294" t="str">
            <v>Zona 3</v>
          </cell>
          <cell r="D294" t="str">
            <v>José Flores</v>
          </cell>
          <cell r="E294">
            <v>56</v>
          </cell>
          <cell r="F294" t="str">
            <v>EL NACIMIENTO</v>
          </cell>
          <cell r="G294">
            <v>56.02</v>
          </cell>
          <cell r="H294">
            <v>55.16</v>
          </cell>
          <cell r="I294">
            <v>4369.1536919999999</v>
          </cell>
          <cell r="J294">
            <v>591.73722420000001</v>
          </cell>
          <cell r="K294">
            <v>79.208732632342276</v>
          </cell>
          <cell r="L294">
            <v>10.727650910079769</v>
          </cell>
          <cell r="M294">
            <v>135.43520459888646</v>
          </cell>
          <cell r="N294" t="str">
            <v>8</v>
          </cell>
          <cell r="O294" t="str">
            <v>94</v>
          </cell>
          <cell r="P294" t="str">
            <v>RB84-5210</v>
          </cell>
          <cell r="Q294">
            <v>45411</v>
          </cell>
          <cell r="R294" t="e">
            <v>#REF!</v>
          </cell>
          <cell r="S294">
            <v>152.92435</v>
          </cell>
          <cell r="T294" t="str">
            <v>Arcilla + Arena Blanca</v>
          </cell>
          <cell r="AC294" t="str">
            <v>Sí</v>
          </cell>
          <cell r="AD294" t="str">
            <v>Ingenio</v>
          </cell>
          <cell r="AE294" t="str">
            <v>Sí</v>
          </cell>
          <cell r="AF294">
            <v>26</v>
          </cell>
          <cell r="AG294" t="str">
            <v>No</v>
          </cell>
          <cell r="AH294" t="str">
            <v>Propia</v>
          </cell>
          <cell r="AI294">
            <v>4000</v>
          </cell>
          <cell r="AJ294">
            <v>0</v>
          </cell>
          <cell r="AK294">
            <v>4000</v>
          </cell>
          <cell r="AL294">
            <v>668149.98839920014</v>
          </cell>
          <cell r="AO294">
            <v>2</v>
          </cell>
          <cell r="AP294" t="str">
            <v>Soca</v>
          </cell>
          <cell r="AQ294"/>
          <cell r="AS294" t="str">
            <v>2024-2025</v>
          </cell>
          <cell r="AT294" t="str">
            <v>Manual</v>
          </cell>
          <cell r="AU294" t="str">
            <v>RB84-5210</v>
          </cell>
          <cell r="AV294">
            <v>8</v>
          </cell>
          <cell r="AW294">
            <v>45741</v>
          </cell>
          <cell r="AX294">
            <v>45756</v>
          </cell>
          <cell r="AY294">
            <v>45749</v>
          </cell>
          <cell r="AZ294">
            <v>56.02</v>
          </cell>
          <cell r="BD294" t="str">
            <v>RB84-5210</v>
          </cell>
          <cell r="BE294">
            <v>4</v>
          </cell>
          <cell r="BF294">
            <v>220.64</v>
          </cell>
          <cell r="BG294">
            <v>3.6773333333333329</v>
          </cell>
          <cell r="BJ294"/>
          <cell r="BL294" t="str">
            <v>Entre 41 y 80</v>
          </cell>
          <cell r="BM294" t="str">
            <v>Soca</v>
          </cell>
          <cell r="BN294" t="str">
            <v>Tercer tercio</v>
          </cell>
          <cell r="BO294">
            <v>45743</v>
          </cell>
          <cell r="BP294">
            <v>21</v>
          </cell>
          <cell r="BQ294">
            <v>2</v>
          </cell>
        </row>
        <row r="295">
          <cell r="A295" t="str">
            <v>5656.03</v>
          </cell>
          <cell r="B295" t="str">
            <v>2024-2025</v>
          </cell>
          <cell r="C295" t="str">
            <v>Zona 3</v>
          </cell>
          <cell r="D295" t="str">
            <v>José Flores</v>
          </cell>
          <cell r="E295">
            <v>56</v>
          </cell>
          <cell r="F295" t="str">
            <v>EL NACIMIENTO</v>
          </cell>
          <cell r="G295">
            <v>56.03</v>
          </cell>
          <cell r="H295">
            <v>69.05</v>
          </cell>
          <cell r="I295">
            <v>6058.3197840000003</v>
          </cell>
          <cell r="J295">
            <v>788.52910200000008</v>
          </cell>
          <cell r="K295">
            <v>87.738157624909491</v>
          </cell>
          <cell r="L295">
            <v>11.41968286748733</v>
          </cell>
          <cell r="M295">
            <v>130.15640146340616</v>
          </cell>
          <cell r="N295" t="str">
            <v>4</v>
          </cell>
          <cell r="O295" t="str">
            <v>127</v>
          </cell>
          <cell r="P295" t="str">
            <v>CGMEX10-26315</v>
          </cell>
          <cell r="Q295">
            <v>45410</v>
          </cell>
          <cell r="R295" t="e">
            <v>#REF!</v>
          </cell>
          <cell r="S295">
            <v>136.2337</v>
          </cell>
          <cell r="T295" t="str">
            <v>Arcilloso</v>
          </cell>
          <cell r="AC295" t="str">
            <v>Sí</v>
          </cell>
          <cell r="AD295" t="str">
            <v>Ingenio</v>
          </cell>
          <cell r="AE295" t="str">
            <v>Sí</v>
          </cell>
          <cell r="AF295">
            <v>26</v>
          </cell>
          <cell r="AG295" t="str">
            <v>Sí</v>
          </cell>
          <cell r="AH295" t="str">
            <v>Propia</v>
          </cell>
          <cell r="AI295">
            <v>5794</v>
          </cell>
          <cell r="AJ295">
            <v>0</v>
          </cell>
          <cell r="AK295">
            <v>5794</v>
          </cell>
          <cell r="AL295">
            <v>825347.31995752081</v>
          </cell>
          <cell r="AO295">
            <v>3</v>
          </cell>
          <cell r="AP295" t="str">
            <v>Soca</v>
          </cell>
          <cell r="AQ295"/>
          <cell r="AS295" t="str">
            <v>2026-2027</v>
          </cell>
          <cell r="AT295" t="str">
            <v>Manual</v>
          </cell>
          <cell r="AU295" t="str">
            <v>CGMEX10-26315</v>
          </cell>
          <cell r="AV295">
            <v>4</v>
          </cell>
          <cell r="AW295">
            <v>46475</v>
          </cell>
          <cell r="AX295">
            <v>46496</v>
          </cell>
          <cell r="AY295">
            <v>46491</v>
          </cell>
          <cell r="AZ295">
            <v>56.03</v>
          </cell>
          <cell r="BD295" t="str">
            <v>CGMEX10-26315</v>
          </cell>
          <cell r="BE295">
            <v>4</v>
          </cell>
          <cell r="BF295">
            <v>60.763999999999996</v>
          </cell>
          <cell r="BG295">
            <v>1.0127333333333333</v>
          </cell>
          <cell r="BJ295"/>
          <cell r="BL295" t="str">
            <v>Entre 41 y 80</v>
          </cell>
          <cell r="BM295" t="str">
            <v>Soca</v>
          </cell>
          <cell r="BN295" t="str">
            <v>Tercer tercio</v>
          </cell>
          <cell r="BO295">
            <v>45743</v>
          </cell>
          <cell r="BP295">
            <v>21</v>
          </cell>
          <cell r="BQ295">
            <v>1</v>
          </cell>
        </row>
        <row r="296">
          <cell r="A296" t="str">
            <v>5757.02</v>
          </cell>
          <cell r="B296" t="str">
            <v>2024-2025</v>
          </cell>
          <cell r="C296" t="str">
            <v>Zona 2</v>
          </cell>
          <cell r="D296" t="str">
            <v>Eder Soto</v>
          </cell>
          <cell r="E296">
            <v>57</v>
          </cell>
          <cell r="F296" t="str">
            <v>LA ALEGRIA</v>
          </cell>
          <cell r="G296">
            <v>57.02</v>
          </cell>
          <cell r="H296">
            <v>22.64</v>
          </cell>
          <cell r="I296">
            <v>837.08269999999993</v>
          </cell>
          <cell r="J296">
            <v>166.70858620000001</v>
          </cell>
          <cell r="K296">
            <v>36.973617491166074</v>
          </cell>
          <cell r="L296">
            <v>7.3634534540636043</v>
          </cell>
          <cell r="M296">
            <v>199.15426062442816</v>
          </cell>
          <cell r="N296" t="str">
            <v>8</v>
          </cell>
          <cell r="O296" t="str">
            <v>78</v>
          </cell>
          <cell r="P296" t="str">
            <v>CG98-78</v>
          </cell>
          <cell r="Q296">
            <v>45294</v>
          </cell>
          <cell r="R296" t="e">
            <v>#REF!</v>
          </cell>
          <cell r="S296">
            <v>114.9564</v>
          </cell>
          <cell r="T296" t="str">
            <v>Franco Arenoso</v>
          </cell>
          <cell r="AC296" t="str">
            <v>Sí</v>
          </cell>
          <cell r="AD296" t="str">
            <v>Ingenio</v>
          </cell>
          <cell r="AE296" t="str">
            <v>Sí</v>
          </cell>
          <cell r="AF296">
            <v>35</v>
          </cell>
          <cell r="AG296" t="str">
            <v>No</v>
          </cell>
          <cell r="AH296" t="str">
            <v>Arrendada</v>
          </cell>
          <cell r="AI296">
            <v>1919</v>
          </cell>
          <cell r="AJ296">
            <v>0</v>
          </cell>
          <cell r="AK296">
            <v>1919</v>
          </cell>
          <cell r="AL296">
            <v>96228.013694279987</v>
          </cell>
          <cell r="AN296" t="str">
            <v>En la primer quema cortar todo de una vez</v>
          </cell>
          <cell r="AP296" t="str">
            <v>Soca</v>
          </cell>
          <cell r="AQ296"/>
          <cell r="AS296" t="str">
            <v>2025-2026</v>
          </cell>
          <cell r="AT296" t="str">
            <v>Manual</v>
          </cell>
          <cell r="AU296" t="str">
            <v>CG02-163</v>
          </cell>
          <cell r="AV296">
            <v>8</v>
          </cell>
          <cell r="AW296">
            <v>46014</v>
          </cell>
          <cell r="AX296">
            <v>46035</v>
          </cell>
          <cell r="AY296">
            <v>46148</v>
          </cell>
          <cell r="AZ296">
            <v>57.02</v>
          </cell>
          <cell r="BD296" t="str">
            <v>CG98-78</v>
          </cell>
          <cell r="BE296">
            <v>4</v>
          </cell>
          <cell r="BF296">
            <v>19.923200000000001</v>
          </cell>
          <cell r="BG296">
            <v>0.33205333333333337</v>
          </cell>
          <cell r="BJ296"/>
          <cell r="BL296" t="str">
            <v xml:space="preserve">&lt; 40 </v>
          </cell>
          <cell r="BM296" t="str">
            <v>Renovación</v>
          </cell>
          <cell r="BN296" t="str">
            <v>Segundo tercio</v>
          </cell>
          <cell r="BO296">
            <v>45666</v>
          </cell>
          <cell r="BP296">
            <v>10</v>
          </cell>
        </row>
        <row r="297">
          <cell r="A297" t="str">
            <v>6060.01</v>
          </cell>
          <cell r="B297" t="str">
            <v>2024-2025</v>
          </cell>
          <cell r="C297" t="str">
            <v>Zona 1</v>
          </cell>
          <cell r="D297" t="str">
            <v>Carlos López</v>
          </cell>
          <cell r="E297">
            <v>60</v>
          </cell>
          <cell r="F297" t="str">
            <v>REFUGIO NUEVO</v>
          </cell>
          <cell r="G297">
            <v>60.01</v>
          </cell>
          <cell r="H297">
            <v>60.63</v>
          </cell>
          <cell r="I297">
            <v>5718.413732</v>
          </cell>
          <cell r="J297">
            <v>715.40596099999993</v>
          </cell>
          <cell r="K297">
            <v>94.316571532244765</v>
          </cell>
          <cell r="L297">
            <v>11.799537539172025</v>
          </cell>
          <cell r="M297">
            <v>125.10566645372626</v>
          </cell>
          <cell r="N297" t="str">
            <v>1</v>
          </cell>
          <cell r="O297" t="str">
            <v>91</v>
          </cell>
          <cell r="P297" t="str">
            <v>CG02-163</v>
          </cell>
          <cell r="Q297">
            <v>45276</v>
          </cell>
          <cell r="R297" t="e">
            <v>#REF!</v>
          </cell>
          <cell r="S297">
            <v>117.2303</v>
          </cell>
          <cell r="T297" t="str">
            <v>Franco arcilloso</v>
          </cell>
          <cell r="AC297" t="str">
            <v>Sí</v>
          </cell>
          <cell r="AD297" t="str">
            <v>Ingenio</v>
          </cell>
          <cell r="AE297" t="str">
            <v>Sí</v>
          </cell>
          <cell r="AF297">
            <v>30</v>
          </cell>
          <cell r="AG297" t="str">
            <v>Sí</v>
          </cell>
          <cell r="AH297" t="str">
            <v>Arrendada</v>
          </cell>
          <cell r="AI297">
            <v>6811</v>
          </cell>
          <cell r="AJ297">
            <v>798</v>
          </cell>
          <cell r="AK297">
            <v>6013</v>
          </cell>
          <cell r="AL297">
            <v>670371.35732647963</v>
          </cell>
          <cell r="AO297">
            <v>1</v>
          </cell>
          <cell r="AP297" t="str">
            <v>Renovación</v>
          </cell>
          <cell r="AQ297" t="str">
            <v>CG02-163</v>
          </cell>
          <cell r="AS297" t="str">
            <v>2023-2024</v>
          </cell>
          <cell r="AT297" t="str">
            <v>Manual</v>
          </cell>
          <cell r="AU297" t="str">
            <v>CG00-102</v>
          </cell>
          <cell r="AV297">
            <v>1</v>
          </cell>
          <cell r="AW297">
            <v>45254</v>
          </cell>
          <cell r="AX297">
            <v>45252</v>
          </cell>
          <cell r="AY297">
            <v>1</v>
          </cell>
          <cell r="AZ297" t="str">
            <v>60.01</v>
          </cell>
          <cell r="BD297" t="str">
            <v>CG02-163</v>
          </cell>
          <cell r="BE297">
            <v>4</v>
          </cell>
          <cell r="BF297">
            <v>53.354400000000005</v>
          </cell>
          <cell r="BG297">
            <v>0.88924000000000014</v>
          </cell>
          <cell r="BJ297"/>
          <cell r="BL297" t="str">
            <v>Entre 41 y 80</v>
          </cell>
          <cell r="BM297" t="str">
            <v>Soca</v>
          </cell>
          <cell r="BN297" t="str">
            <v>Primer tercio</v>
          </cell>
          <cell r="BO297">
            <v>45611</v>
          </cell>
          <cell r="BP297">
            <v>8</v>
          </cell>
          <cell r="BQ297">
            <v>3</v>
          </cell>
        </row>
        <row r="298">
          <cell r="A298" t="str">
            <v>6060.02</v>
          </cell>
          <cell r="B298" t="str">
            <v>2024-2025</v>
          </cell>
          <cell r="C298" t="str">
            <v>Zona 1</v>
          </cell>
          <cell r="D298" t="str">
            <v>Carlos López</v>
          </cell>
          <cell r="E298">
            <v>60</v>
          </cell>
          <cell r="F298" t="str">
            <v>REFUGIO NUEVO</v>
          </cell>
          <cell r="G298">
            <v>60.02</v>
          </cell>
          <cell r="H298">
            <v>62.17</v>
          </cell>
          <cell r="I298">
            <v>6345.0304240000005</v>
          </cell>
          <cell r="J298">
            <v>791.5437948</v>
          </cell>
          <cell r="K298">
            <v>102.05936020588709</v>
          </cell>
          <cell r="L298">
            <v>12.731925282290494</v>
          </cell>
          <cell r="M298">
            <v>124.75019691095494</v>
          </cell>
          <cell r="N298" t="str">
            <v>1</v>
          </cell>
          <cell r="O298" t="str">
            <v>109</v>
          </cell>
          <cell r="P298" t="str">
            <v>CG04-10295</v>
          </cell>
          <cell r="Q298">
            <v>45287</v>
          </cell>
          <cell r="R298" t="e">
            <v>#REF!</v>
          </cell>
          <cell r="S298">
            <v>123.50385</v>
          </cell>
          <cell r="T298" t="str">
            <v>Franco Arenoso</v>
          </cell>
          <cell r="AC298" t="str">
            <v>Sí</v>
          </cell>
          <cell r="AD298" t="str">
            <v>Ingenio</v>
          </cell>
          <cell r="AE298" t="str">
            <v>Sí</v>
          </cell>
          <cell r="AF298">
            <v>30</v>
          </cell>
          <cell r="AG298" t="str">
            <v>Sí</v>
          </cell>
          <cell r="AH298" t="str">
            <v>Arrendada</v>
          </cell>
          <cell r="AI298">
            <v>7000</v>
          </cell>
          <cell r="AJ298">
            <v>1000</v>
          </cell>
          <cell r="AK298">
            <v>6000</v>
          </cell>
          <cell r="AL298">
            <v>783635.68573113251</v>
          </cell>
          <cell r="AO298">
            <v>2</v>
          </cell>
          <cell r="AP298" t="str">
            <v>Renovación</v>
          </cell>
          <cell r="AQ298" t="str">
            <v>CG04-10295</v>
          </cell>
          <cell r="AS298" t="str">
            <v>2023-2024</v>
          </cell>
          <cell r="AT298" t="str">
            <v>Manual</v>
          </cell>
          <cell r="AU298" t="str">
            <v>CG04-10295</v>
          </cell>
          <cell r="AV298">
            <v>1</v>
          </cell>
          <cell r="AW298">
            <v>45254</v>
          </cell>
          <cell r="AX298">
            <v>45252</v>
          </cell>
          <cell r="AY298">
            <v>1</v>
          </cell>
          <cell r="AZ298" t="str">
            <v>60.02</v>
          </cell>
          <cell r="BD298" t="str">
            <v>CG04-10295</v>
          </cell>
          <cell r="BE298">
            <v>4</v>
          </cell>
          <cell r="BF298">
            <v>54.709600000000002</v>
          </cell>
          <cell r="BG298">
            <v>0.91182666666666667</v>
          </cell>
          <cell r="BJ298"/>
          <cell r="BL298" t="str">
            <v>Entre 41 y 80</v>
          </cell>
          <cell r="BM298" t="str">
            <v>Soca</v>
          </cell>
          <cell r="BN298" t="str">
            <v>Primer tercio</v>
          </cell>
          <cell r="BO298">
            <v>45611</v>
          </cell>
          <cell r="BP298">
            <v>8</v>
          </cell>
          <cell r="BQ298">
            <v>2</v>
          </cell>
        </row>
        <row r="299">
          <cell r="A299" t="str">
            <v>6060.03</v>
          </cell>
          <cell r="B299" t="str">
            <v>2024-2025</v>
          </cell>
          <cell r="C299" t="str">
            <v>Zona 1</v>
          </cell>
          <cell r="D299" t="str">
            <v>Carlos López</v>
          </cell>
          <cell r="E299">
            <v>60</v>
          </cell>
          <cell r="F299" t="str">
            <v>REFUGIO NUEVO</v>
          </cell>
          <cell r="G299">
            <v>60.03</v>
          </cell>
          <cell r="H299">
            <v>119.47</v>
          </cell>
          <cell r="I299">
            <v>12086.164384000002</v>
          </cell>
          <cell r="J299">
            <v>1496.2988744000002</v>
          </cell>
          <cell r="K299">
            <v>101.16484794509083</v>
          </cell>
          <cell r="L299">
            <v>12.524473712229012</v>
          </cell>
          <cell r="M299">
            <v>123.80262479143855</v>
          </cell>
          <cell r="N299" t="str">
            <v>1</v>
          </cell>
          <cell r="O299" t="str">
            <v>109</v>
          </cell>
          <cell r="P299" t="str">
            <v>CG04-10295</v>
          </cell>
          <cell r="Q299">
            <v>45289</v>
          </cell>
          <cell r="R299" t="e">
            <v>#REF!</v>
          </cell>
          <cell r="S299">
            <v>125.2607</v>
          </cell>
          <cell r="T299" t="str">
            <v>Franco Arenoso</v>
          </cell>
          <cell r="AC299" t="str">
            <v>Sí</v>
          </cell>
          <cell r="AD299" t="str">
            <v>Ingenio</v>
          </cell>
          <cell r="AE299" t="str">
            <v>Sí</v>
          </cell>
          <cell r="AF299">
            <v>30</v>
          </cell>
          <cell r="AG299" t="str">
            <v>Sí</v>
          </cell>
          <cell r="AH299" t="str">
            <v>Arrendada</v>
          </cell>
          <cell r="AI299">
            <v>15000</v>
          </cell>
          <cell r="AJ299">
            <v>3000</v>
          </cell>
          <cell r="AK299">
            <v>12000</v>
          </cell>
          <cell r="AL299">
            <v>1513921.411054909</v>
          </cell>
          <cell r="AO299">
            <v>3</v>
          </cell>
          <cell r="AP299" t="str">
            <v>Soca</v>
          </cell>
          <cell r="AQ299"/>
          <cell r="AS299" t="str">
            <v>2025-2026</v>
          </cell>
          <cell r="AT299" t="str">
            <v xml:space="preserve">Mecanizada </v>
          </cell>
          <cell r="AU299" t="str">
            <v>CG04-10295</v>
          </cell>
          <cell r="AV299">
            <v>7</v>
          </cell>
          <cell r="AW299">
            <v>46009</v>
          </cell>
          <cell r="AX299">
            <v>46030</v>
          </cell>
          <cell r="AY299">
            <v>45987</v>
          </cell>
          <cell r="AZ299">
            <v>60.03</v>
          </cell>
          <cell r="BC299">
            <v>50</v>
          </cell>
          <cell r="BD299" t="str">
            <v>CG04-10295</v>
          </cell>
          <cell r="BE299">
            <v>4</v>
          </cell>
          <cell r="BF299">
            <v>105.1336</v>
          </cell>
          <cell r="BG299">
            <v>1.7522266666666666</v>
          </cell>
          <cell r="BJ299"/>
          <cell r="BL299" t="str">
            <v>Entre 81 y 120</v>
          </cell>
          <cell r="BM299" t="str">
            <v>Renovación</v>
          </cell>
          <cell r="BN299" t="str">
            <v>Primer tercio</v>
          </cell>
          <cell r="BO299">
            <v>45611</v>
          </cell>
          <cell r="BP299">
            <v>8</v>
          </cell>
          <cell r="BQ299">
            <v>1</v>
          </cell>
        </row>
        <row r="300">
          <cell r="A300" t="str">
            <v>6464.01</v>
          </cell>
          <cell r="B300" t="str">
            <v>2024-2025</v>
          </cell>
          <cell r="C300" t="str">
            <v>Zona 3</v>
          </cell>
          <cell r="D300" t="str">
            <v>Hugo Rivera</v>
          </cell>
          <cell r="E300">
            <v>64</v>
          </cell>
          <cell r="F300" t="str">
            <v>IRLANDA</v>
          </cell>
          <cell r="G300">
            <v>64.010000000000005</v>
          </cell>
          <cell r="H300">
            <v>109.39</v>
          </cell>
          <cell r="I300">
            <v>13344.142024000001</v>
          </cell>
          <cell r="J300">
            <v>1596.0395014000001</v>
          </cell>
          <cell r="K300">
            <v>121.98685459365574</v>
          </cell>
          <cell r="L300">
            <v>14.590360191973673</v>
          </cell>
          <cell r="M300">
            <v>119.6060037827427</v>
          </cell>
          <cell r="N300" t="str">
            <v>2</v>
          </cell>
          <cell r="O300" t="str">
            <v>105</v>
          </cell>
          <cell r="P300" t="str">
            <v>CG02-163</v>
          </cell>
          <cell r="Q300">
            <v>45412</v>
          </cell>
          <cell r="R300" t="e">
            <v>#REF!</v>
          </cell>
          <cell r="S300">
            <v>130.44614999999999</v>
          </cell>
          <cell r="T300" t="str">
            <v>Franco Arenoso</v>
          </cell>
          <cell r="AC300" t="str">
            <v>Sí</v>
          </cell>
          <cell r="AD300" t="str">
            <v>Ingenio</v>
          </cell>
          <cell r="AE300" t="str">
            <v>Sí</v>
          </cell>
          <cell r="AF300">
            <v>67.5</v>
          </cell>
          <cell r="AG300" t="str">
            <v>Sí</v>
          </cell>
          <cell r="AH300" t="str">
            <v>Propia</v>
          </cell>
          <cell r="AI300">
            <v>13000</v>
          </cell>
          <cell r="AJ300">
            <v>700</v>
          </cell>
          <cell r="AK300">
            <v>12300</v>
          </cell>
          <cell r="AL300">
            <v>1740691.9520840074</v>
          </cell>
          <cell r="AM300" t="str">
            <v>Renovación</v>
          </cell>
          <cell r="AO300">
            <v>1</v>
          </cell>
          <cell r="AP300" t="str">
            <v>Soca</v>
          </cell>
          <cell r="AQ300"/>
          <cell r="AS300" t="str">
            <v>2028-2029</v>
          </cell>
          <cell r="AT300" t="str">
            <v xml:space="preserve">Mecanizada </v>
          </cell>
          <cell r="AU300" t="str">
            <v>CG02-163</v>
          </cell>
          <cell r="AV300">
            <v>2</v>
          </cell>
          <cell r="AW300">
            <v>46102</v>
          </cell>
          <cell r="AX300">
            <v>46123</v>
          </cell>
          <cell r="AY300">
            <v>46127</v>
          </cell>
          <cell r="AZ300">
            <v>64.010000000000005</v>
          </cell>
          <cell r="BD300" t="str">
            <v>CG02-163</v>
          </cell>
          <cell r="BE300">
            <v>4</v>
          </cell>
          <cell r="BF300">
            <v>96.263199999999998</v>
          </cell>
          <cell r="BG300">
            <v>1.6043866666666666</v>
          </cell>
          <cell r="BJ300"/>
          <cell r="BL300" t="str">
            <v>Entre 81 y 120</v>
          </cell>
          <cell r="BM300" t="str">
            <v>Soca</v>
          </cell>
          <cell r="BN300" t="str">
            <v>Tercer tercio</v>
          </cell>
          <cell r="BO300">
            <v>45771</v>
          </cell>
          <cell r="BP300">
            <v>25</v>
          </cell>
          <cell r="BQ300">
            <v>3</v>
          </cell>
        </row>
        <row r="301">
          <cell r="A301" t="str">
            <v>6464.02</v>
          </cell>
          <cell r="B301" t="str">
            <v>2024-2025</v>
          </cell>
          <cell r="C301" t="str">
            <v>Zona 3</v>
          </cell>
          <cell r="D301" t="str">
            <v>Hugo Rivera</v>
          </cell>
          <cell r="E301">
            <v>64</v>
          </cell>
          <cell r="F301" t="str">
            <v>IRLANDA</v>
          </cell>
          <cell r="G301">
            <v>64.02</v>
          </cell>
          <cell r="H301">
            <v>83.69</v>
          </cell>
          <cell r="I301">
            <v>11914.088964</v>
          </cell>
          <cell r="J301">
            <v>1191.0436287999999</v>
          </cell>
          <cell r="K301">
            <v>142.35976776197873</v>
          </cell>
          <cell r="L301">
            <v>14.231612245190583</v>
          </cell>
          <cell r="M301">
            <v>99.969341541673572</v>
          </cell>
          <cell r="N301" t="str">
            <v>4</v>
          </cell>
          <cell r="O301" t="str">
            <v>127</v>
          </cell>
          <cell r="P301" t="str">
            <v>CGMEX10-26315</v>
          </cell>
          <cell r="Q301">
            <v>45418</v>
          </cell>
          <cell r="R301" t="e">
            <v>#REF!</v>
          </cell>
          <cell r="S301">
            <v>130.17705000000001</v>
          </cell>
          <cell r="T301" t="str">
            <v>Franco Arenoso</v>
          </cell>
          <cell r="AC301" t="str">
            <v>Sí</v>
          </cell>
          <cell r="AD301" t="str">
            <v>Ingenio</v>
          </cell>
          <cell r="AE301" t="str">
            <v>Sí</v>
          </cell>
          <cell r="AF301">
            <v>67.5</v>
          </cell>
          <cell r="AG301" t="str">
            <v>Sí</v>
          </cell>
          <cell r="AH301" t="str">
            <v>Propia</v>
          </cell>
          <cell r="AI301">
            <v>10000</v>
          </cell>
          <cell r="AJ301">
            <v>759</v>
          </cell>
          <cell r="AK301">
            <v>9241</v>
          </cell>
          <cell r="AL301">
            <v>1550940.9547710763</v>
          </cell>
          <cell r="AO301">
            <v>2</v>
          </cell>
          <cell r="AP301" t="str">
            <v>Soca</v>
          </cell>
          <cell r="AQ301"/>
          <cell r="AS301" t="str">
            <v>2026-2027</v>
          </cell>
          <cell r="AT301" t="str">
            <v xml:space="preserve">Mecanizada </v>
          </cell>
          <cell r="AU301" t="str">
            <v>CGMEX10-26315</v>
          </cell>
          <cell r="AV301">
            <v>4</v>
          </cell>
          <cell r="AW301">
            <v>46483</v>
          </cell>
          <cell r="AX301">
            <v>46504</v>
          </cell>
          <cell r="AY301">
            <v>46505</v>
          </cell>
          <cell r="AZ301">
            <v>64.02</v>
          </cell>
          <cell r="BD301" t="str">
            <v>CGMEX10-26315</v>
          </cell>
          <cell r="BE301">
            <v>4</v>
          </cell>
          <cell r="BF301">
            <v>73.647199999999998</v>
          </cell>
          <cell r="BG301">
            <v>1.2274533333333333</v>
          </cell>
          <cell r="BJ301"/>
          <cell r="BL301" t="str">
            <v>Entre 81 y 120</v>
          </cell>
          <cell r="BM301" t="str">
            <v>Soca</v>
          </cell>
          <cell r="BN301" t="str">
            <v>Tercer tercio</v>
          </cell>
          <cell r="BO301">
            <v>45771</v>
          </cell>
          <cell r="BP301">
            <v>25</v>
          </cell>
          <cell r="BQ301">
            <v>4</v>
          </cell>
        </row>
        <row r="302">
          <cell r="A302" t="str">
            <v>6464.03</v>
          </cell>
          <cell r="B302" t="str">
            <v>2024-2025</v>
          </cell>
          <cell r="C302" t="str">
            <v>Zona 3</v>
          </cell>
          <cell r="D302" t="str">
            <v>Hugo Rivera</v>
          </cell>
          <cell r="E302">
            <v>64</v>
          </cell>
          <cell r="F302" t="str">
            <v>IRLANDA</v>
          </cell>
          <cell r="G302">
            <v>64.03</v>
          </cell>
          <cell r="H302">
            <v>101.54</v>
          </cell>
          <cell r="I302">
            <v>11853.878736000001</v>
          </cell>
          <cell r="J302">
            <v>1401.0137522</v>
          </cell>
          <cell r="K302">
            <v>116.74097632460114</v>
          </cell>
          <cell r="L302">
            <v>13.797653655702186</v>
          </cell>
          <cell r="M302">
            <v>118.19032262791319</v>
          </cell>
          <cell r="N302" t="str">
            <v>2</v>
          </cell>
          <cell r="O302" t="str">
            <v>29</v>
          </cell>
          <cell r="P302" t="str">
            <v>Varias</v>
          </cell>
          <cell r="Q302">
            <v>45405</v>
          </cell>
          <cell r="R302" t="e">
            <v>#REF!</v>
          </cell>
          <cell r="S302">
            <v>135.5412</v>
          </cell>
          <cell r="T302" t="str">
            <v>Franco Arenoso</v>
          </cell>
          <cell r="AC302" t="str">
            <v>Sí</v>
          </cell>
          <cell r="AD302" t="str">
            <v>Ingenio</v>
          </cell>
          <cell r="AE302" t="str">
            <v>Sí</v>
          </cell>
          <cell r="AF302">
            <v>67.5</v>
          </cell>
          <cell r="AG302" t="str">
            <v>Sí</v>
          </cell>
          <cell r="AH302" t="str">
            <v>Propia</v>
          </cell>
          <cell r="AI302">
            <v>11000</v>
          </cell>
          <cell r="AJ302">
            <v>650</v>
          </cell>
          <cell r="AK302">
            <v>10350</v>
          </cell>
          <cell r="AL302">
            <v>1606688.9485319233</v>
          </cell>
          <cell r="AM302" t="str">
            <v>Renovación</v>
          </cell>
          <cell r="AO302">
            <v>3</v>
          </cell>
          <cell r="AP302" t="str">
            <v>Soca</v>
          </cell>
          <cell r="AQ302"/>
          <cell r="AS302" t="str">
            <v>2028-2029</v>
          </cell>
          <cell r="AT302" t="str">
            <v xml:space="preserve">Mecanizada </v>
          </cell>
          <cell r="AU302" t="str">
            <v>Varias</v>
          </cell>
          <cell r="AV302">
            <v>2</v>
          </cell>
          <cell r="AW302">
            <v>46095</v>
          </cell>
          <cell r="AX302">
            <v>46116</v>
          </cell>
          <cell r="AY302">
            <v>46120</v>
          </cell>
          <cell r="AZ302">
            <v>64.03</v>
          </cell>
          <cell r="BD302" t="str">
            <v>Varias</v>
          </cell>
          <cell r="BE302">
            <v>4</v>
          </cell>
          <cell r="BF302">
            <v>89.355200000000011</v>
          </cell>
          <cell r="BG302">
            <v>1.4892533333333335</v>
          </cell>
          <cell r="BJ302"/>
          <cell r="BL302" t="str">
            <v>Entre 81 y 120</v>
          </cell>
          <cell r="BM302" t="str">
            <v>Soca</v>
          </cell>
          <cell r="BN302" t="str">
            <v>Tercer tercio</v>
          </cell>
          <cell r="BO302">
            <v>45764</v>
          </cell>
          <cell r="BP302">
            <v>24</v>
          </cell>
          <cell r="BQ302">
            <v>1</v>
          </cell>
        </row>
        <row r="303">
          <cell r="A303" t="str">
            <v>6464.04</v>
          </cell>
          <cell r="B303" t="str">
            <v>2024-2025</v>
          </cell>
          <cell r="C303" t="str">
            <v>Zona 3</v>
          </cell>
          <cell r="D303" t="str">
            <v>Hugo Rivera</v>
          </cell>
          <cell r="E303">
            <v>64</v>
          </cell>
          <cell r="F303" t="str">
            <v>IRLANDA</v>
          </cell>
          <cell r="G303">
            <v>64.040000000000006</v>
          </cell>
          <cell r="H303">
            <v>99.16</v>
          </cell>
          <cell r="I303">
            <v>10562.913668000001</v>
          </cell>
          <cell r="J303">
            <v>1363.0316948</v>
          </cell>
          <cell r="K303">
            <v>106.52393775716016</v>
          </cell>
          <cell r="L303">
            <v>13.745781512706737</v>
          </cell>
          <cell r="M303">
            <v>129.03936713307235</v>
          </cell>
          <cell r="N303" t="str">
            <v>4</v>
          </cell>
          <cell r="O303" t="str">
            <v>127</v>
          </cell>
          <cell r="P303" t="str">
            <v>CGMEX10-26315</v>
          </cell>
          <cell r="Q303">
            <v>45400</v>
          </cell>
          <cell r="R303" t="e">
            <v>#REF!</v>
          </cell>
          <cell r="S303">
            <v>141.01155</v>
          </cell>
          <cell r="T303" t="str">
            <v>Franco Arenoso</v>
          </cell>
          <cell r="AC303" t="str">
            <v>Sí</v>
          </cell>
          <cell r="AD303" t="str">
            <v>Ingenio</v>
          </cell>
          <cell r="AE303" t="str">
            <v>Sí</v>
          </cell>
          <cell r="AF303">
            <v>67.5</v>
          </cell>
          <cell r="AG303" t="str">
            <v>Sí</v>
          </cell>
          <cell r="AH303" t="str">
            <v>Propia</v>
          </cell>
          <cell r="AI303">
            <v>10828</v>
          </cell>
          <cell r="AJ303">
            <v>650</v>
          </cell>
          <cell r="AK303">
            <v>10178</v>
          </cell>
          <cell r="AL303">
            <v>1489492.8288408655</v>
          </cell>
          <cell r="AO303">
            <v>4</v>
          </cell>
          <cell r="AP303" t="str">
            <v>Soca</v>
          </cell>
          <cell r="AQ303"/>
          <cell r="AS303" t="str">
            <v>2026-2027</v>
          </cell>
          <cell r="AT303" t="str">
            <v xml:space="preserve">Mecanizada </v>
          </cell>
          <cell r="AU303" t="str">
            <v>CGMEX10-26315</v>
          </cell>
          <cell r="AV303">
            <v>4</v>
          </cell>
          <cell r="AW303">
            <v>46465</v>
          </cell>
          <cell r="AX303">
            <v>46486</v>
          </cell>
          <cell r="AY303">
            <v>46498</v>
          </cell>
          <cell r="AZ303">
            <v>64.040000000000006</v>
          </cell>
          <cell r="BD303" t="str">
            <v>CGMEX10-26315</v>
          </cell>
          <cell r="BE303">
            <v>4</v>
          </cell>
          <cell r="BF303">
            <v>87.260800000000003</v>
          </cell>
          <cell r="BG303">
            <v>1.4543466666666667</v>
          </cell>
          <cell r="BJ303"/>
          <cell r="BL303" t="str">
            <v>Entre 81 y 120</v>
          </cell>
          <cell r="BM303" t="str">
            <v>Soca</v>
          </cell>
          <cell r="BN303" t="str">
            <v>Tercer tercio</v>
          </cell>
          <cell r="BO303">
            <v>45764</v>
          </cell>
          <cell r="BP303">
            <v>24</v>
          </cell>
          <cell r="BQ303">
            <v>2</v>
          </cell>
        </row>
        <row r="304">
          <cell r="A304" t="str">
            <v>6464.05</v>
          </cell>
          <cell r="B304" t="str">
            <v>2024-2025</v>
          </cell>
          <cell r="C304" t="str">
            <v>Zona 3</v>
          </cell>
          <cell r="D304" t="str">
            <v>Hugo Rivera</v>
          </cell>
          <cell r="E304">
            <v>64</v>
          </cell>
          <cell r="F304" t="str">
            <v>IRLANDA</v>
          </cell>
          <cell r="G304">
            <v>64.05</v>
          </cell>
          <cell r="H304">
            <v>9.25</v>
          </cell>
          <cell r="I304">
            <v>700</v>
          </cell>
          <cell r="J304">
            <v>38.086344000000004</v>
          </cell>
          <cell r="K304">
            <v>75.675675675675677</v>
          </cell>
          <cell r="L304">
            <v>4.1174425945945954</v>
          </cell>
          <cell r="M304">
            <v>54.409062857142864</v>
          </cell>
          <cell r="N304" t="str">
            <v>2</v>
          </cell>
          <cell r="O304"/>
          <cell r="P304" t="str">
            <v>Varias</v>
          </cell>
          <cell r="Q304">
            <v>45400</v>
          </cell>
          <cell r="R304"/>
          <cell r="S304">
            <v>130</v>
          </cell>
          <cell r="AC304" t="str">
            <v>Sí</v>
          </cell>
          <cell r="AD304" t="str">
            <v>Ingenio</v>
          </cell>
          <cell r="AE304" t="str">
            <v>Sí</v>
          </cell>
          <cell r="AF304">
            <v>67.5</v>
          </cell>
          <cell r="AG304" t="str">
            <v>Sí</v>
          </cell>
          <cell r="AH304" t="str">
            <v>Propia</v>
          </cell>
          <cell r="AI304">
            <v>700</v>
          </cell>
          <cell r="AJ304">
            <v>0</v>
          </cell>
          <cell r="AK304">
            <v>700</v>
          </cell>
          <cell r="AL304">
            <v>91000</v>
          </cell>
          <cell r="AM304" t="str">
            <v>Semillero</v>
          </cell>
          <cell r="AP304" t="str">
            <v>Semillero</v>
          </cell>
          <cell r="AQ304"/>
          <cell r="AS304" t="str">
            <v>Semillero</v>
          </cell>
          <cell r="AT304" t="str">
            <v>Semillero</v>
          </cell>
          <cell r="AU304" t="str">
            <v>CG02-163</v>
          </cell>
          <cell r="AV304">
            <v>3</v>
          </cell>
          <cell r="AW304"/>
          <cell r="AX304"/>
          <cell r="AY304"/>
          <cell r="AZ304">
            <v>64.05</v>
          </cell>
          <cell r="BD304" t="str">
            <v>Varias</v>
          </cell>
          <cell r="BE304">
            <v>4</v>
          </cell>
          <cell r="BF304">
            <v>7.4</v>
          </cell>
          <cell r="BG304">
            <v>0.12333333333333334</v>
          </cell>
          <cell r="BJ304"/>
          <cell r="BL304" t="str">
            <v xml:space="preserve">&lt; 40 </v>
          </cell>
          <cell r="BM304" t="str">
            <v>Soca</v>
          </cell>
          <cell r="BN304" t="str">
            <v>Tercer tercio</v>
          </cell>
          <cell r="BO304">
            <v>45764</v>
          </cell>
          <cell r="BP304">
            <v>24</v>
          </cell>
          <cell r="BQ304">
            <v>5</v>
          </cell>
        </row>
        <row r="305">
          <cell r="A305" t="str">
            <v>6464.06</v>
          </cell>
          <cell r="B305" t="str">
            <v>2024-2025</v>
          </cell>
          <cell r="C305" t="str">
            <v>Zona 3</v>
          </cell>
          <cell r="D305" t="str">
            <v>Hugo Rivera</v>
          </cell>
          <cell r="E305">
            <v>64</v>
          </cell>
          <cell r="F305" t="str">
            <v>IRLANDA</v>
          </cell>
          <cell r="G305">
            <v>64.06</v>
          </cell>
          <cell r="H305">
            <v>11.75</v>
          </cell>
          <cell r="I305">
            <v>900</v>
          </cell>
          <cell r="J305">
            <v>1093.661799</v>
          </cell>
          <cell r="K305">
            <v>76.59574468085107</v>
          </cell>
          <cell r="L305"/>
          <cell r="M305"/>
          <cell r="N305" t="str">
            <v>1</v>
          </cell>
          <cell r="O305" t="str">
            <v>29</v>
          </cell>
          <cell r="P305" t="str">
            <v>Varias</v>
          </cell>
          <cell r="Q305">
            <v>44809</v>
          </cell>
          <cell r="R305"/>
          <cell r="S305">
            <v>127.41718077563739</v>
          </cell>
          <cell r="AC305" t="str">
            <v>Sí</v>
          </cell>
          <cell r="AD305" t="str">
            <v>Semillero</v>
          </cell>
          <cell r="AE305" t="str">
            <v>Sí</v>
          </cell>
          <cell r="AF305">
            <v>67.5</v>
          </cell>
          <cell r="AG305" t="str">
            <v>Sí</v>
          </cell>
          <cell r="AH305" t="str">
            <v>Propia</v>
          </cell>
          <cell r="AI305">
            <v>900</v>
          </cell>
          <cell r="AJ305">
            <v>0</v>
          </cell>
          <cell r="AK305">
            <v>900</v>
          </cell>
          <cell r="AL305">
            <v>114675.46269807365</v>
          </cell>
          <cell r="AM305" t="str">
            <v>Semillero</v>
          </cell>
          <cell r="AP305" t="str">
            <v>Semillero</v>
          </cell>
          <cell r="AQ305"/>
          <cell r="AS305" t="str">
            <v>Semillero</v>
          </cell>
          <cell r="AT305" t="str">
            <v>Semillero</v>
          </cell>
          <cell r="AU305" t="str">
            <v>Semillero</v>
          </cell>
          <cell r="AV305">
            <v>3</v>
          </cell>
          <cell r="AW305"/>
          <cell r="AX305"/>
          <cell r="AY305"/>
          <cell r="AZ305">
            <v>64.06</v>
          </cell>
          <cell r="BD305" t="str">
            <v>Varias</v>
          </cell>
          <cell r="BE305">
            <v>4</v>
          </cell>
          <cell r="BF305">
            <v>9.4</v>
          </cell>
          <cell r="BG305">
            <v>0.15666666666666668</v>
          </cell>
          <cell r="BJ305"/>
          <cell r="BL305" t="str">
            <v xml:space="preserve">&lt; 40 </v>
          </cell>
          <cell r="BM305" t="str">
            <v>Soca</v>
          </cell>
        </row>
        <row r="306">
          <cell r="A306" t="str">
            <v>6565.01</v>
          </cell>
          <cell r="B306" t="str">
            <v>2024-2025</v>
          </cell>
          <cell r="C306" t="str">
            <v>Zona 3</v>
          </cell>
          <cell r="D306" t="str">
            <v>Balbino Yotz</v>
          </cell>
          <cell r="E306">
            <v>65</v>
          </cell>
          <cell r="F306" t="str">
            <v>PUYUMATE</v>
          </cell>
          <cell r="G306">
            <v>65.010000000000005</v>
          </cell>
          <cell r="H306">
            <v>106.57000000000001</v>
          </cell>
          <cell r="I306">
            <v>11996.989428000001</v>
          </cell>
          <cell r="J306">
            <v>1156.5537442</v>
          </cell>
          <cell r="K306">
            <v>112.57379589002534</v>
          </cell>
          <cell r="L306">
            <v>10.852526453973914</v>
          </cell>
          <cell r="M306">
            <v>96.403664531094563</v>
          </cell>
          <cell r="N306" t="str">
            <v>1</v>
          </cell>
          <cell r="O306" t="str">
            <v>105</v>
          </cell>
          <cell r="P306" t="str">
            <v>CG02-163</v>
          </cell>
          <cell r="Q306">
            <v>44985</v>
          </cell>
          <cell r="R306" t="e">
            <v>#REF!</v>
          </cell>
          <cell r="S306">
            <v>139.66720000000001</v>
          </cell>
          <cell r="T306" t="str">
            <v>Franco Arenoso</v>
          </cell>
          <cell r="AC306" t="str">
            <v>Sí</v>
          </cell>
          <cell r="AD306" t="str">
            <v>Semillero</v>
          </cell>
          <cell r="AE306" t="str">
            <v>Sí</v>
          </cell>
          <cell r="AF306">
            <v>24</v>
          </cell>
          <cell r="AG306" t="str">
            <v>Sí</v>
          </cell>
          <cell r="AH306" t="str">
            <v>Propia</v>
          </cell>
          <cell r="AI306">
            <v>10000</v>
          </cell>
          <cell r="AJ306">
            <v>0</v>
          </cell>
          <cell r="AK306">
            <v>10000</v>
          </cell>
          <cell r="AL306">
            <v>1675585.9218383618</v>
          </cell>
          <cell r="AO306">
            <v>2</v>
          </cell>
          <cell r="AP306" t="str">
            <v>Semillero</v>
          </cell>
          <cell r="AQ306"/>
          <cell r="AS306" t="str">
            <v>Semillero</v>
          </cell>
          <cell r="AT306" t="str">
            <v>Semillero</v>
          </cell>
          <cell r="AU306" t="str">
            <v>CG02-163</v>
          </cell>
          <cell r="AV306">
            <v>1</v>
          </cell>
          <cell r="AW306"/>
          <cell r="AX306"/>
          <cell r="AY306"/>
          <cell r="AZ306" t="str">
            <v>65.01</v>
          </cell>
          <cell r="BD306">
            <v>0</v>
          </cell>
          <cell r="BE306">
            <v>4</v>
          </cell>
          <cell r="BF306">
            <v>85.256000000000014</v>
          </cell>
          <cell r="BG306">
            <v>1.4209333333333336</v>
          </cell>
          <cell r="BJ306"/>
          <cell r="BL306" t="str">
            <v>Entre 81 y 120</v>
          </cell>
          <cell r="BM306" t="str">
            <v>Soca</v>
          </cell>
          <cell r="BN306" t="str">
            <v>Tercer tercio</v>
          </cell>
        </row>
        <row r="307">
          <cell r="A307" t="str">
            <v>6565.02</v>
          </cell>
          <cell r="B307" t="str">
            <v>2024-2025</v>
          </cell>
          <cell r="C307" t="str">
            <v>Zona 3</v>
          </cell>
          <cell r="D307" t="str">
            <v>Balbino Yotz</v>
          </cell>
          <cell r="E307">
            <v>65</v>
          </cell>
          <cell r="F307" t="str">
            <v>PUYUMATE</v>
          </cell>
          <cell r="G307">
            <v>65.02</v>
          </cell>
          <cell r="H307">
            <v>34.39</v>
          </cell>
          <cell r="I307">
            <v>820.91250400000001</v>
          </cell>
          <cell r="J307">
            <v>380.90988620000002</v>
          </cell>
          <cell r="K307">
            <v>23.870674731026462</v>
          </cell>
          <cell r="L307">
            <v>11.076181628380343</v>
          </cell>
          <cell r="M307">
            <v>464.0078989465606</v>
          </cell>
          <cell r="N307" t="str">
            <v>2</v>
          </cell>
          <cell r="O307" t="str">
            <v>105</v>
          </cell>
          <cell r="P307" t="str">
            <v>CG02-163</v>
          </cell>
          <cell r="Q307">
            <v>45407</v>
          </cell>
          <cell r="R307">
            <v>11.83</v>
          </cell>
          <cell r="S307">
            <v>116.69199999999999</v>
          </cell>
          <cell r="T307" t="str">
            <v>Franco</v>
          </cell>
          <cell r="AC307" t="str">
            <v>Sí</v>
          </cell>
          <cell r="AD307" t="str">
            <v>Ingenio</v>
          </cell>
          <cell r="AE307" t="str">
            <v>Sí</v>
          </cell>
          <cell r="AF307">
            <v>24</v>
          </cell>
          <cell r="AG307" t="str">
            <v>Sí</v>
          </cell>
          <cell r="AH307" t="str">
            <v>Propia</v>
          </cell>
          <cell r="AI307">
            <v>3000</v>
          </cell>
          <cell r="AJ307">
            <v>0</v>
          </cell>
          <cell r="AK307">
            <v>3000</v>
          </cell>
          <cell r="AL307">
            <v>95793.921916767998</v>
          </cell>
          <cell r="AO307">
            <v>3</v>
          </cell>
          <cell r="AP307" t="str">
            <v>Semillero</v>
          </cell>
          <cell r="AQ307"/>
          <cell r="AS307" t="str">
            <v>2023-2024</v>
          </cell>
          <cell r="AT307" t="str">
            <v>Manual</v>
          </cell>
          <cell r="AU307" t="str">
            <v>Varias</v>
          </cell>
          <cell r="AV307">
            <v>1</v>
          </cell>
          <cell r="AW307">
            <v>45008</v>
          </cell>
          <cell r="AX307">
            <v>45371</v>
          </cell>
          <cell r="AY307">
            <v>17</v>
          </cell>
          <cell r="AZ307" t="str">
            <v>65.02</v>
          </cell>
          <cell r="BD307" t="str">
            <v>CG02-163</v>
          </cell>
          <cell r="BE307">
            <v>4</v>
          </cell>
          <cell r="BF307">
            <v>30.263200000000001</v>
          </cell>
          <cell r="BG307">
            <v>0.50438666666666665</v>
          </cell>
          <cell r="BJ307"/>
          <cell r="BL307" t="str">
            <v xml:space="preserve">&lt; 40 </v>
          </cell>
          <cell r="BM307" t="str">
            <v>Soca</v>
          </cell>
          <cell r="BN307" t="str">
            <v>Tercer tercio</v>
          </cell>
          <cell r="BO307">
            <v>45729</v>
          </cell>
          <cell r="BP307">
            <v>19</v>
          </cell>
          <cell r="BQ307">
            <v>1</v>
          </cell>
        </row>
        <row r="308">
          <cell r="A308" t="str">
            <v>6565.03</v>
          </cell>
          <cell r="B308" t="str">
            <v>2024-2025</v>
          </cell>
          <cell r="C308" t="str">
            <v>Zona 3</v>
          </cell>
          <cell r="D308" t="str">
            <v>Balbino Yotz</v>
          </cell>
          <cell r="E308">
            <v>65</v>
          </cell>
          <cell r="F308" t="str">
            <v>PUYUMATE</v>
          </cell>
          <cell r="G308">
            <v>65.03</v>
          </cell>
          <cell r="H308">
            <v>53.699999999999996</v>
          </cell>
          <cell r="I308">
            <v>5108.5692840000002</v>
          </cell>
          <cell r="J308">
            <v>683.29516420000004</v>
          </cell>
          <cell r="K308">
            <v>95.131644022346379</v>
          </cell>
          <cell r="L308">
            <v>12.724304733705775</v>
          </cell>
          <cell r="M308">
            <v>133.75470238606243</v>
          </cell>
          <cell r="N308" t="str">
            <v>4</v>
          </cell>
          <cell r="O308" t="str">
            <v>127</v>
          </cell>
          <cell r="P308" t="str">
            <v>CGMEX10-26315</v>
          </cell>
          <cell r="Q308">
            <v>45374</v>
          </cell>
          <cell r="R308" t="e">
            <v>#REF!</v>
          </cell>
          <cell r="S308">
            <v>144.23544999999999</v>
          </cell>
          <cell r="T308" t="str">
            <v>Arcilla pesada</v>
          </cell>
          <cell r="AC308" t="str">
            <v>Sí</v>
          </cell>
          <cell r="AD308" t="str">
            <v>Ingenio</v>
          </cell>
          <cell r="AE308" t="str">
            <v>Sí</v>
          </cell>
          <cell r="AF308">
            <v>24</v>
          </cell>
          <cell r="AG308" t="str">
            <v>Sí</v>
          </cell>
          <cell r="AH308" t="str">
            <v>Propia</v>
          </cell>
          <cell r="AI308">
            <v>5609</v>
          </cell>
          <cell r="AJ308">
            <v>0</v>
          </cell>
          <cell r="AK308">
            <v>5609</v>
          </cell>
          <cell r="AL308">
            <v>736836.78953391779</v>
          </cell>
          <cell r="AO308">
            <v>4</v>
          </cell>
          <cell r="AP308" t="str">
            <v>Soca</v>
          </cell>
          <cell r="AQ308"/>
          <cell r="AS308" t="str">
            <v>2026-2027</v>
          </cell>
          <cell r="AT308" t="str">
            <v xml:space="preserve">Mecanizada </v>
          </cell>
          <cell r="AU308" t="str">
            <v>CGMEX10-26315</v>
          </cell>
          <cell r="AV308">
            <v>4</v>
          </cell>
          <cell r="AW308">
            <v>46439</v>
          </cell>
          <cell r="AX308">
            <v>46460</v>
          </cell>
          <cell r="AY308">
            <v>46456</v>
          </cell>
          <cell r="AZ308">
            <v>65.03</v>
          </cell>
          <cell r="BD308" t="str">
            <v>CGMEX10-26315</v>
          </cell>
          <cell r="BE308">
            <v>4</v>
          </cell>
          <cell r="BF308">
            <v>47.255999999999993</v>
          </cell>
          <cell r="BG308">
            <v>0.78759999999999986</v>
          </cell>
          <cell r="BJ308"/>
          <cell r="BL308" t="str">
            <v>Entre 41 y 80</v>
          </cell>
          <cell r="BM308" t="str">
            <v>Soca</v>
          </cell>
          <cell r="BN308" t="str">
            <v>Tercer tercio</v>
          </cell>
          <cell r="BO308">
            <v>45729</v>
          </cell>
          <cell r="BP308">
            <v>19</v>
          </cell>
          <cell r="BQ308">
            <v>2</v>
          </cell>
        </row>
        <row r="309">
          <cell r="A309" t="str">
            <v>6565.04</v>
          </cell>
          <cell r="B309" t="str">
            <v>2024-2025</v>
          </cell>
          <cell r="C309" t="str">
            <v>Zona 3</v>
          </cell>
          <cell r="D309" t="str">
            <v>Balbino Yotz</v>
          </cell>
          <cell r="E309">
            <v>65</v>
          </cell>
          <cell r="F309" t="str">
            <v>PUYUMATE</v>
          </cell>
          <cell r="G309">
            <v>65.040000000000006</v>
          </cell>
          <cell r="H309">
            <v>42.95</v>
          </cell>
          <cell r="I309">
            <v>4138.7334360000004</v>
          </cell>
          <cell r="J309">
            <v>423.877994</v>
          </cell>
          <cell r="K309">
            <v>96.361663236321306</v>
          </cell>
          <cell r="L309">
            <v>9.8691034691501738</v>
          </cell>
          <cell r="M309">
            <v>102.41732176152645</v>
          </cell>
          <cell r="N309" t="str">
            <v>2</v>
          </cell>
          <cell r="O309" t="str">
            <v>105</v>
          </cell>
          <cell r="P309" t="str">
            <v>CG02-163</v>
          </cell>
          <cell r="Q309">
            <v>45407</v>
          </cell>
          <cell r="R309" t="e">
            <v>#REF!</v>
          </cell>
          <cell r="S309">
            <v>137.7029</v>
          </cell>
          <cell r="T309" t="str">
            <v>Arcilla + Arena Blanca</v>
          </cell>
          <cell r="AC309" t="str">
            <v>Sí</v>
          </cell>
          <cell r="AD309" t="str">
            <v>Ingenio</v>
          </cell>
          <cell r="AE309" t="str">
            <v>Sí</v>
          </cell>
          <cell r="AF309">
            <v>24</v>
          </cell>
          <cell r="AG309" t="str">
            <v>Sí</v>
          </cell>
          <cell r="AH309" t="str">
            <v>Propia</v>
          </cell>
          <cell r="AI309">
            <v>3200</v>
          </cell>
          <cell r="AJ309">
            <v>0</v>
          </cell>
          <cell r="AK309">
            <v>3200</v>
          </cell>
          <cell r="AL309">
            <v>569915.59646416444</v>
          </cell>
          <cell r="AM309" t="str">
            <v>Renovación</v>
          </cell>
          <cell r="AO309">
            <v>1</v>
          </cell>
          <cell r="AP309" t="str">
            <v>Soca</v>
          </cell>
          <cell r="AQ309"/>
          <cell r="AS309" t="str">
            <v>2028-2029</v>
          </cell>
          <cell r="AT309" t="str">
            <v>Manual</v>
          </cell>
          <cell r="AU309" t="str">
            <v>CG02-163</v>
          </cell>
          <cell r="AV309">
            <v>2</v>
          </cell>
          <cell r="AW309">
            <v>46097</v>
          </cell>
          <cell r="AX309">
            <v>46118</v>
          </cell>
          <cell r="AY309">
            <v>46078</v>
          </cell>
          <cell r="AZ309">
            <v>65.040000000000006</v>
          </cell>
          <cell r="BD309" t="str">
            <v>CG02-163</v>
          </cell>
          <cell r="BE309">
            <v>4</v>
          </cell>
          <cell r="BF309">
            <v>37.795999999999999</v>
          </cell>
          <cell r="BG309">
            <v>0.62993333333333335</v>
          </cell>
          <cell r="BJ309"/>
          <cell r="BL309" t="str">
            <v>Entre 41 y 80</v>
          </cell>
          <cell r="BM309" t="str">
            <v>Soca</v>
          </cell>
          <cell r="BN309" t="str">
            <v>Tercer tercio</v>
          </cell>
          <cell r="BO309">
            <v>45729</v>
          </cell>
          <cell r="BP309">
            <v>19</v>
          </cell>
          <cell r="BQ309">
            <v>3</v>
          </cell>
        </row>
        <row r="310">
          <cell r="A310" t="str">
            <v>6565.05</v>
          </cell>
          <cell r="B310" t="str">
            <v>2024-2025</v>
          </cell>
          <cell r="C310" t="str">
            <v>Zona 3</v>
          </cell>
          <cell r="D310" t="str">
            <v>Balbino Yotz</v>
          </cell>
          <cell r="E310">
            <v>65</v>
          </cell>
          <cell r="F310" t="str">
            <v>PUYUMATE</v>
          </cell>
          <cell r="G310">
            <v>65.05</v>
          </cell>
          <cell r="H310">
            <v>63.41</v>
          </cell>
          <cell r="I310">
            <v>8705.5681719999993</v>
          </cell>
          <cell r="J310">
            <v>918.19895740000004</v>
          </cell>
          <cell r="K310">
            <v>137.29014622299323</v>
          </cell>
          <cell r="L310">
            <v>14.480349430689166</v>
          </cell>
          <cell r="M310">
            <v>105.47260549325581</v>
          </cell>
          <cell r="N310" t="str">
            <v>5</v>
          </cell>
          <cell r="O310" t="str">
            <v>127</v>
          </cell>
          <cell r="P310" t="str">
            <v>CGMEX10-26315</v>
          </cell>
          <cell r="Q310">
            <v>45370</v>
          </cell>
          <cell r="R310" t="e">
            <v>#REF!</v>
          </cell>
          <cell r="S310">
            <v>131.90795</v>
          </cell>
          <cell r="T310" t="str">
            <v>Franco</v>
          </cell>
          <cell r="AC310" t="str">
            <v>Sí</v>
          </cell>
          <cell r="AD310" t="str">
            <v>Ingenio</v>
          </cell>
          <cell r="AE310" t="str">
            <v>Sí</v>
          </cell>
          <cell r="AF310">
            <v>24</v>
          </cell>
          <cell r="AG310" t="str">
            <v>Sí</v>
          </cell>
          <cell r="AH310" t="str">
            <v>Propia</v>
          </cell>
          <cell r="AI310">
            <v>8000</v>
          </cell>
          <cell r="AJ310">
            <v>0</v>
          </cell>
          <cell r="AK310">
            <v>8000</v>
          </cell>
          <cell r="AL310">
            <v>1148333.6511537672</v>
          </cell>
          <cell r="AO310">
            <v>5</v>
          </cell>
          <cell r="AP310" t="str">
            <v>Soca</v>
          </cell>
          <cell r="AQ310"/>
          <cell r="AS310" t="str">
            <v>2025-2026</v>
          </cell>
          <cell r="AT310" t="str">
            <v xml:space="preserve">Mecanizada </v>
          </cell>
          <cell r="AU310" t="str">
            <v>CG02-163</v>
          </cell>
          <cell r="AV310">
            <v>5</v>
          </cell>
          <cell r="AW310">
            <v>46060</v>
          </cell>
          <cell r="AX310">
            <v>46081</v>
          </cell>
          <cell r="AY310">
            <v>46078</v>
          </cell>
          <cell r="AZ310">
            <v>65.05</v>
          </cell>
          <cell r="BD310" t="str">
            <v>CGMEX10-26315</v>
          </cell>
          <cell r="BE310">
            <v>4</v>
          </cell>
          <cell r="BF310">
            <v>55.800799999999995</v>
          </cell>
          <cell r="BG310">
            <v>0.93001333333333325</v>
          </cell>
          <cell r="BJ310"/>
          <cell r="BL310" t="str">
            <v>Entre 41 y 80</v>
          </cell>
          <cell r="BM310" t="str">
            <v>Renovación</v>
          </cell>
          <cell r="BN310" t="str">
            <v>Tercer tercio</v>
          </cell>
          <cell r="BO310">
            <v>45736</v>
          </cell>
          <cell r="BP310">
            <v>20</v>
          </cell>
          <cell r="BQ310">
            <v>4</v>
          </cell>
        </row>
        <row r="311">
          <cell r="A311" t="str">
            <v>6565.06</v>
          </cell>
          <cell r="B311" t="str">
            <v>2024-2025</v>
          </cell>
          <cell r="C311" t="str">
            <v>Zona 3</v>
          </cell>
          <cell r="D311" t="str">
            <v>Balbino Yotz</v>
          </cell>
          <cell r="E311">
            <v>65</v>
          </cell>
          <cell r="F311" t="str">
            <v>PUYUMATE</v>
          </cell>
          <cell r="G311">
            <v>65.06</v>
          </cell>
          <cell r="H311">
            <v>18.3</v>
          </cell>
          <cell r="I311">
            <v>1977.4641920000004</v>
          </cell>
          <cell r="J311">
            <v>225.65595780000001</v>
          </cell>
          <cell r="K311">
            <v>108.05815256830603</v>
          </cell>
          <cell r="L311">
            <v>12.330926655737706</v>
          </cell>
          <cell r="M311">
            <v>114.11380226904254</v>
          </cell>
          <cell r="N311" t="str">
            <v>5</v>
          </cell>
          <cell r="O311" t="str">
            <v>105</v>
          </cell>
          <cell r="P311" t="str">
            <v>CG02-163</v>
          </cell>
          <cell r="Q311">
            <v>45371</v>
          </cell>
          <cell r="R311" t="e">
            <v>#REF!</v>
          </cell>
          <cell r="S311">
            <v>134.76085</v>
          </cell>
          <cell r="T311" t="str">
            <v>Franco</v>
          </cell>
          <cell r="AC311" t="str">
            <v>Sí</v>
          </cell>
          <cell r="AD311" t="str">
            <v>Ingenio</v>
          </cell>
          <cell r="AE311" t="str">
            <v>Sí</v>
          </cell>
          <cell r="AF311">
            <v>24</v>
          </cell>
          <cell r="AG311" t="str">
            <v>Sí</v>
          </cell>
          <cell r="AH311" t="str">
            <v>Propia</v>
          </cell>
          <cell r="AI311">
            <v>1900</v>
          </cell>
          <cell r="AJ311">
            <v>0</v>
          </cell>
          <cell r="AK311">
            <v>1900</v>
          </cell>
          <cell r="AL311">
            <v>266484.75535848323</v>
          </cell>
          <cell r="AO311">
            <v>6</v>
          </cell>
          <cell r="AP311" t="str">
            <v>Soca</v>
          </cell>
          <cell r="AQ311"/>
          <cell r="AS311" t="str">
            <v>2025-2026</v>
          </cell>
          <cell r="AT311" t="str">
            <v xml:space="preserve">Mecanizada </v>
          </cell>
          <cell r="AU311" t="str">
            <v>CG02-163</v>
          </cell>
          <cell r="AV311">
            <v>5</v>
          </cell>
          <cell r="AW311">
            <v>46061</v>
          </cell>
          <cell r="AX311">
            <v>46082</v>
          </cell>
          <cell r="AY311">
            <v>46085</v>
          </cell>
          <cell r="AZ311">
            <v>65.06</v>
          </cell>
          <cell r="BD311" t="str">
            <v>CG02-163</v>
          </cell>
          <cell r="BE311">
            <v>4</v>
          </cell>
          <cell r="BF311">
            <v>16.103999999999999</v>
          </cell>
          <cell r="BG311">
            <v>0.26839999999999997</v>
          </cell>
          <cell r="BJ311"/>
          <cell r="BL311" t="str">
            <v xml:space="preserve">&lt; 40 </v>
          </cell>
          <cell r="BM311" t="str">
            <v>Renovación</v>
          </cell>
          <cell r="BN311" t="str">
            <v>Tercer tercio</v>
          </cell>
          <cell r="BO311">
            <v>45736</v>
          </cell>
          <cell r="BP311">
            <v>20</v>
          </cell>
          <cell r="BQ311">
            <v>5</v>
          </cell>
        </row>
        <row r="312">
          <cell r="A312" t="str">
            <v>6565.07</v>
          </cell>
          <cell r="B312" t="str">
            <v>2024-2025</v>
          </cell>
          <cell r="C312" t="str">
            <v>Zona 3</v>
          </cell>
          <cell r="D312" t="str">
            <v>José Flores</v>
          </cell>
          <cell r="E312">
            <v>65</v>
          </cell>
          <cell r="F312" t="str">
            <v>PUYUMATE</v>
          </cell>
          <cell r="G312">
            <v>65.069999999999993</v>
          </cell>
          <cell r="H312">
            <v>6.61</v>
          </cell>
          <cell r="I312">
            <v>701.43228799999997</v>
          </cell>
          <cell r="J312"/>
          <cell r="K312">
            <v>96.494149094863502</v>
          </cell>
          <cell r="L312"/>
          <cell r="M312"/>
          <cell r="N312" t="str">
            <v>2</v>
          </cell>
          <cell r="O312"/>
          <cell r="P312" t="str">
            <v>Varias</v>
          </cell>
          <cell r="Q312">
            <v>45365</v>
          </cell>
          <cell r="R312" t="e">
            <v>#REF!</v>
          </cell>
          <cell r="S312">
            <v>136.23984999999999</v>
          </cell>
          <cell r="AC312" t="str">
            <v>Sí</v>
          </cell>
          <cell r="AD312" t="str">
            <v>Ingenio</v>
          </cell>
          <cell r="AE312"/>
          <cell r="AF312">
            <v>24</v>
          </cell>
          <cell r="AG312" t="str">
            <v>Sí</v>
          </cell>
          <cell r="AH312" t="str">
            <v>Propia</v>
          </cell>
          <cell r="AI312">
            <v>600</v>
          </cell>
          <cell r="AJ312">
            <v>0</v>
          </cell>
          <cell r="AK312">
            <v>600</v>
          </cell>
          <cell r="AL312">
            <v>95563.029702276792</v>
          </cell>
          <cell r="AM312" t="str">
            <v>Semillero</v>
          </cell>
          <cell r="AP312" t="str">
            <v>Soca</v>
          </cell>
          <cell r="AQ312"/>
          <cell r="AS312" t="str">
            <v>2027-2028</v>
          </cell>
          <cell r="AT312" t="str">
            <v xml:space="preserve">Mecanizada </v>
          </cell>
          <cell r="AU312" t="str">
            <v>Varias</v>
          </cell>
          <cell r="AV312">
            <v>2</v>
          </cell>
          <cell r="AW312">
            <v>46788</v>
          </cell>
          <cell r="AX312">
            <v>46809</v>
          </cell>
          <cell r="AY312">
            <v>46813</v>
          </cell>
          <cell r="AZ312">
            <v>65.069999999999993</v>
          </cell>
          <cell r="BD312" t="str">
            <v>Varias</v>
          </cell>
          <cell r="BE312">
            <v>4</v>
          </cell>
          <cell r="BF312">
            <v>5.8168000000000006</v>
          </cell>
          <cell r="BG312">
            <v>9.6946666666666681E-2</v>
          </cell>
          <cell r="BJ312"/>
          <cell r="BL312" t="str">
            <v xml:space="preserve">&lt; 40 </v>
          </cell>
          <cell r="BM312" t="str">
            <v>Soca</v>
          </cell>
          <cell r="BN312" t="str">
            <v>Tercer tercio</v>
          </cell>
          <cell r="BO312">
            <v>45736</v>
          </cell>
          <cell r="BP312">
            <v>20</v>
          </cell>
          <cell r="BQ312">
            <v>6</v>
          </cell>
        </row>
        <row r="313">
          <cell r="A313" t="str">
            <v>6565.08</v>
          </cell>
          <cell r="B313" t="str">
            <v>2024-2025</v>
          </cell>
          <cell r="C313" t="str">
            <v>Zona 3</v>
          </cell>
          <cell r="D313" t="str">
            <v>José Flores</v>
          </cell>
          <cell r="E313">
            <v>65</v>
          </cell>
          <cell r="F313" t="str">
            <v>PUYUMATE</v>
          </cell>
          <cell r="G313">
            <v>65.08</v>
          </cell>
          <cell r="H313">
            <v>19.29</v>
          </cell>
          <cell r="I313">
            <v>2421.2377840000004</v>
          </cell>
          <cell r="J313"/>
          <cell r="K313">
            <v>107.42119067534549</v>
          </cell>
          <cell r="L313"/>
          <cell r="M313"/>
          <cell r="N313" t="str">
            <v>2</v>
          </cell>
          <cell r="O313"/>
          <cell r="P313" t="str">
            <v>Varias</v>
          </cell>
          <cell r="Q313">
            <v>45366</v>
          </cell>
          <cell r="R313" t="e">
            <v>#REF!</v>
          </cell>
          <cell r="S313">
            <v>131.94864999999999</v>
          </cell>
          <cell r="AC313" t="str">
            <v>Sí</v>
          </cell>
          <cell r="AD313" t="str">
            <v>Ingenio</v>
          </cell>
          <cell r="AE313"/>
          <cell r="AF313">
            <v>24</v>
          </cell>
          <cell r="AG313" t="str">
            <v>Sí</v>
          </cell>
          <cell r="AH313" t="str">
            <v>Propia</v>
          </cell>
          <cell r="AI313">
            <v>2000</v>
          </cell>
          <cell r="AJ313">
            <v>0</v>
          </cell>
          <cell r="AK313">
            <v>2000</v>
          </cell>
          <cell r="AL313">
            <v>319479.05692779162</v>
          </cell>
          <cell r="AM313" t="str">
            <v>Semillero</v>
          </cell>
          <cell r="AP313" t="str">
            <v>Soca</v>
          </cell>
          <cell r="AQ313"/>
          <cell r="AS313" t="str">
            <v>2028-2029</v>
          </cell>
          <cell r="AT313" t="str">
            <v xml:space="preserve">Mecanizada </v>
          </cell>
          <cell r="AU313" t="str">
            <v>Varias</v>
          </cell>
          <cell r="AV313">
            <v>2</v>
          </cell>
          <cell r="AW313">
            <v>47161</v>
          </cell>
          <cell r="AX313">
            <v>47182</v>
          </cell>
          <cell r="AY313">
            <v>47184</v>
          </cell>
          <cell r="AZ313">
            <v>65.08</v>
          </cell>
          <cell r="BD313" t="str">
            <v>Varias</v>
          </cell>
          <cell r="BE313">
            <v>4</v>
          </cell>
          <cell r="BF313">
            <v>16.975200000000001</v>
          </cell>
          <cell r="BG313">
            <v>0.28292</v>
          </cell>
          <cell r="BJ313"/>
          <cell r="BL313" t="str">
            <v xml:space="preserve">&lt; 40 </v>
          </cell>
          <cell r="BM313" t="str">
            <v>Soca</v>
          </cell>
          <cell r="BN313" t="str">
            <v>Tercer tercio</v>
          </cell>
          <cell r="BO313">
            <v>45736</v>
          </cell>
          <cell r="BP313">
            <v>20</v>
          </cell>
          <cell r="BQ313">
            <v>7</v>
          </cell>
        </row>
        <row r="314">
          <cell r="A314" t="str">
            <v>6565.09</v>
          </cell>
          <cell r="B314" t="str">
            <v>2024-2025</v>
          </cell>
          <cell r="C314" t="str">
            <v>Zona 3</v>
          </cell>
          <cell r="D314" t="str">
            <v>José Flores</v>
          </cell>
          <cell r="E314">
            <v>65</v>
          </cell>
          <cell r="F314" t="str">
            <v>PUYUMATE</v>
          </cell>
          <cell r="G314">
            <v>65.09</v>
          </cell>
          <cell r="H314">
            <v>7.15</v>
          </cell>
          <cell r="I314">
            <v>550</v>
          </cell>
          <cell r="J314"/>
          <cell r="K314">
            <v>76.92307692307692</v>
          </cell>
          <cell r="L314"/>
          <cell r="M314"/>
          <cell r="N314" t="str">
            <v>1</v>
          </cell>
          <cell r="O314"/>
          <cell r="P314" t="str">
            <v>Varias</v>
          </cell>
          <cell r="Q314">
            <v>45374</v>
          </cell>
          <cell r="R314"/>
          <cell r="S314">
            <v>135</v>
          </cell>
          <cell r="AC314" t="str">
            <v>Sí</v>
          </cell>
          <cell r="AD314" t="str">
            <v>Ingenio</v>
          </cell>
          <cell r="AE314"/>
          <cell r="AF314">
            <v>24</v>
          </cell>
          <cell r="AG314" t="str">
            <v>Sí</v>
          </cell>
          <cell r="AH314" t="str">
            <v>Propia</v>
          </cell>
          <cell r="AI314">
            <v>550</v>
          </cell>
          <cell r="AJ314">
            <v>0</v>
          </cell>
          <cell r="AK314">
            <v>550</v>
          </cell>
          <cell r="AL314">
            <v>74250</v>
          </cell>
          <cell r="AM314" t="str">
            <v>Semillero</v>
          </cell>
          <cell r="AP314" t="str">
            <v>Semillero</v>
          </cell>
          <cell r="AQ314"/>
          <cell r="AS314" t="str">
            <v>Semillero</v>
          </cell>
          <cell r="AT314" t="str">
            <v>Semillero</v>
          </cell>
          <cell r="AU314" t="str">
            <v>Varias</v>
          </cell>
          <cell r="AV314">
            <v>2</v>
          </cell>
          <cell r="AW314"/>
          <cell r="AX314"/>
          <cell r="AY314"/>
          <cell r="AZ314">
            <v>65.09</v>
          </cell>
          <cell r="BD314" t="str">
            <v>Varias</v>
          </cell>
          <cell r="BE314">
            <v>4</v>
          </cell>
          <cell r="BF314">
            <v>5.7200000000000006</v>
          </cell>
          <cell r="BG314">
            <v>9.5333333333333339E-2</v>
          </cell>
          <cell r="BJ314"/>
          <cell r="BL314" t="str">
            <v xml:space="preserve">&lt; 40 </v>
          </cell>
          <cell r="BM314" t="str">
            <v>Soca</v>
          </cell>
          <cell r="BN314" t="str">
            <v>Tercer tercio</v>
          </cell>
          <cell r="BO314">
            <v>45729</v>
          </cell>
          <cell r="BP314">
            <v>19</v>
          </cell>
        </row>
        <row r="315">
          <cell r="A315" t="str">
            <v>6767.02</v>
          </cell>
          <cell r="B315" t="str">
            <v>2024-2025</v>
          </cell>
          <cell r="C315" t="str">
            <v>Zona 3</v>
          </cell>
          <cell r="D315" t="str">
            <v>Edwar Urbina</v>
          </cell>
          <cell r="E315">
            <v>67</v>
          </cell>
          <cell r="F315" t="str">
            <v>JABALI III</v>
          </cell>
          <cell r="G315">
            <v>67.02</v>
          </cell>
          <cell r="H315">
            <v>67.77</v>
          </cell>
          <cell r="I315">
            <v>6289.9747720000005</v>
          </cell>
          <cell r="J315">
            <v>680.33606239999995</v>
          </cell>
          <cell r="K315">
            <v>92.81355720820423</v>
          </cell>
          <cell r="L315">
            <v>10.038897187546112</v>
          </cell>
          <cell r="M315">
            <v>108.16196996982167</v>
          </cell>
          <cell r="N315" t="str">
            <v>3</v>
          </cell>
          <cell r="O315" t="str">
            <v>29</v>
          </cell>
          <cell r="P315" t="str">
            <v>CG10-044124</v>
          </cell>
          <cell r="Q315">
            <v>45365</v>
          </cell>
          <cell r="R315" t="e">
            <v>#REF!</v>
          </cell>
          <cell r="S315">
            <v>138.86895000000001</v>
          </cell>
          <cell r="T315" t="str">
            <v>Arcilla pesada</v>
          </cell>
          <cell r="Y315"/>
          <cell r="AC315" t="str">
            <v>Sí</v>
          </cell>
          <cell r="AD315" t="str">
            <v>Ingenio</v>
          </cell>
          <cell r="AE315" t="str">
            <v>Sí</v>
          </cell>
          <cell r="AF315">
            <v>21</v>
          </cell>
          <cell r="AG315" t="str">
            <v>Sí</v>
          </cell>
          <cell r="AH315" t="str">
            <v>Arrendada</v>
          </cell>
          <cell r="AI315">
            <v>5500</v>
          </cell>
          <cell r="AJ315">
            <v>0</v>
          </cell>
          <cell r="AK315">
            <v>5500</v>
          </cell>
          <cell r="AL315">
            <v>873482.19211412955</v>
          </cell>
          <cell r="AO315">
            <v>1</v>
          </cell>
          <cell r="AP315" t="str">
            <v>Soca</v>
          </cell>
          <cell r="AQ315"/>
          <cell r="AR315" t="str">
            <v>Sí</v>
          </cell>
          <cell r="AS315" t="str">
            <v>2024-2025</v>
          </cell>
          <cell r="AT315" t="str">
            <v xml:space="preserve">Mecanizada </v>
          </cell>
          <cell r="AU315" t="str">
            <v>CG10-044124</v>
          </cell>
          <cell r="AV315">
            <v>3</v>
          </cell>
          <cell r="AW315">
            <v>45709</v>
          </cell>
          <cell r="AX315">
            <v>45730</v>
          </cell>
          <cell r="AY315">
            <v>45728</v>
          </cell>
          <cell r="AZ315">
            <v>67.02</v>
          </cell>
          <cell r="BD315" t="str">
            <v>CG10-044124</v>
          </cell>
          <cell r="BE315">
            <v>4</v>
          </cell>
          <cell r="BF315">
            <v>59.637599999999999</v>
          </cell>
          <cell r="BG315">
            <v>0.99395999999999995</v>
          </cell>
          <cell r="BJ315"/>
          <cell r="BL315" t="str">
            <v>Entre 41 y 80</v>
          </cell>
          <cell r="BM315" t="str">
            <v>Soca</v>
          </cell>
          <cell r="BN315" t="str">
            <v>Tercer tercio</v>
          </cell>
          <cell r="BO315">
            <v>45736</v>
          </cell>
          <cell r="BP315">
            <v>20</v>
          </cell>
          <cell r="BQ315">
            <v>1</v>
          </cell>
        </row>
        <row r="316">
          <cell r="A316" t="str">
            <v>6767.03</v>
          </cell>
          <cell r="B316" t="str">
            <v>2024-2025</v>
          </cell>
          <cell r="C316" t="str">
            <v>Zona 3</v>
          </cell>
          <cell r="D316" t="str">
            <v>Edwar Urbina</v>
          </cell>
          <cell r="E316">
            <v>67</v>
          </cell>
          <cell r="F316" t="str">
            <v>JABALI III</v>
          </cell>
          <cell r="G316">
            <v>67.03</v>
          </cell>
          <cell r="H316">
            <v>18.350000000000001</v>
          </cell>
          <cell r="I316">
            <v>1622.925172</v>
          </cell>
          <cell r="J316">
            <v>191.19292340000001</v>
          </cell>
          <cell r="K316">
            <v>88.442788664850127</v>
          </cell>
          <cell r="L316">
            <v>10.419232882833787</v>
          </cell>
          <cell r="M316">
            <v>117.80760240743867</v>
          </cell>
          <cell r="N316" t="str">
            <v>3</v>
          </cell>
          <cell r="O316" t="str">
            <v>105</v>
          </cell>
          <cell r="P316" t="str">
            <v>CG10-044124</v>
          </cell>
          <cell r="Q316">
            <v>45361</v>
          </cell>
          <cell r="R316" t="e">
            <v>#REF!</v>
          </cell>
          <cell r="S316">
            <v>137.70804999999999</v>
          </cell>
          <cell r="T316" t="str">
            <v>Arcilla pesada</v>
          </cell>
          <cell r="Y316"/>
          <cell r="AC316" t="str">
            <v>Sí</v>
          </cell>
          <cell r="AD316" t="str">
            <v>Ingenio</v>
          </cell>
          <cell r="AE316" t="str">
            <v>Sí</v>
          </cell>
          <cell r="AF316">
            <v>21</v>
          </cell>
          <cell r="AG316" t="str">
            <v>Sí</v>
          </cell>
          <cell r="AH316" t="str">
            <v>Arrendada</v>
          </cell>
          <cell r="AI316">
            <v>1356</v>
          </cell>
          <cell r="AJ316">
            <v>0</v>
          </cell>
          <cell r="AK316">
            <v>1356</v>
          </cell>
          <cell r="AL316">
            <v>223489.86073203458</v>
          </cell>
          <cell r="AO316">
            <v>2</v>
          </cell>
          <cell r="AP316" t="str">
            <v>Soca</v>
          </cell>
          <cell r="AQ316"/>
          <cell r="AS316" t="str">
            <v>2024-2025</v>
          </cell>
          <cell r="AT316" t="str">
            <v xml:space="preserve">Mecanizada </v>
          </cell>
          <cell r="AU316" t="str">
            <v>CG10-044124</v>
          </cell>
          <cell r="AV316">
            <v>3</v>
          </cell>
          <cell r="AW316">
            <v>45691</v>
          </cell>
          <cell r="AX316">
            <v>45712</v>
          </cell>
          <cell r="AY316">
            <v>45721</v>
          </cell>
          <cell r="AZ316">
            <v>67.03</v>
          </cell>
          <cell r="BD316" t="str">
            <v>CG10-044124</v>
          </cell>
          <cell r="BE316">
            <v>4</v>
          </cell>
          <cell r="BF316">
            <v>16.148</v>
          </cell>
          <cell r="BG316">
            <v>0.26913333333333334</v>
          </cell>
          <cell r="BJ316"/>
          <cell r="BL316" t="str">
            <v xml:space="preserve">&lt; 40 </v>
          </cell>
          <cell r="BM316" t="str">
            <v>Soca</v>
          </cell>
          <cell r="BN316" t="str">
            <v>Tercer tercio</v>
          </cell>
          <cell r="BO316">
            <v>45708</v>
          </cell>
          <cell r="BP316">
            <v>16</v>
          </cell>
          <cell r="BQ316">
            <v>2</v>
          </cell>
        </row>
        <row r="317">
          <cell r="A317" t="str">
            <v>6767.04</v>
          </cell>
          <cell r="B317" t="str">
            <v>2024-2025</v>
          </cell>
          <cell r="C317" t="str">
            <v>Zona 3</v>
          </cell>
          <cell r="D317" t="str">
            <v>Edwar Urbina</v>
          </cell>
          <cell r="E317">
            <v>67</v>
          </cell>
          <cell r="F317" t="str">
            <v>JABALI III</v>
          </cell>
          <cell r="G317">
            <v>67.040000000000006</v>
          </cell>
          <cell r="H317">
            <v>99.24</v>
          </cell>
          <cell r="I317">
            <v>9323.6350280000006</v>
          </cell>
          <cell r="J317">
            <v>1095.1724297999999</v>
          </cell>
          <cell r="K317">
            <v>93.95037311567917</v>
          </cell>
          <cell r="L317">
            <v>11.035594818621524</v>
          </cell>
          <cell r="M317">
            <v>117.46195840045915</v>
          </cell>
          <cell r="N317" t="str">
            <v>5</v>
          </cell>
          <cell r="O317" t="str">
            <v>127</v>
          </cell>
          <cell r="P317" t="str">
            <v>CGMEX10-26315</v>
          </cell>
          <cell r="Q317">
            <v>45371</v>
          </cell>
          <cell r="R317" t="e">
            <v>#REF!</v>
          </cell>
          <cell r="S317">
            <v>128.43870000000001</v>
          </cell>
          <cell r="T317" t="str">
            <v>Arcilla pesada</v>
          </cell>
          <cell r="AC317" t="str">
            <v>Sí</v>
          </cell>
          <cell r="AD317" t="str">
            <v>Ingenio</v>
          </cell>
          <cell r="AE317" t="str">
            <v>Sí</v>
          </cell>
          <cell r="AF317">
            <v>21</v>
          </cell>
          <cell r="AG317" t="str">
            <v>Sí</v>
          </cell>
          <cell r="AH317" t="str">
            <v>Arrendada</v>
          </cell>
          <cell r="AI317">
            <v>9900</v>
          </cell>
          <cell r="AJ317">
            <v>0</v>
          </cell>
          <cell r="AK317">
            <v>9900</v>
          </cell>
          <cell r="AL317">
            <v>1197515.5622707838</v>
          </cell>
          <cell r="AO317">
            <v>3</v>
          </cell>
          <cell r="AP317" t="str">
            <v>Soca</v>
          </cell>
          <cell r="AQ317"/>
          <cell r="AS317" t="str">
            <v>2025-2026</v>
          </cell>
          <cell r="AT317" t="str">
            <v xml:space="preserve">Mecanizada </v>
          </cell>
          <cell r="AU317" t="str">
            <v>CGMEX10-26315</v>
          </cell>
          <cell r="AV317">
            <v>5</v>
          </cell>
          <cell r="AW317">
            <v>46061</v>
          </cell>
          <cell r="AX317">
            <v>46082</v>
          </cell>
          <cell r="AY317">
            <v>46085</v>
          </cell>
          <cell r="AZ317">
            <v>67.040000000000006</v>
          </cell>
          <cell r="BD317" t="str">
            <v>CGMEX10-26315</v>
          </cell>
          <cell r="BE317">
            <v>4</v>
          </cell>
          <cell r="BF317">
            <v>87.331199999999995</v>
          </cell>
          <cell r="BG317">
            <v>1.4555199999999999</v>
          </cell>
          <cell r="BJ317"/>
          <cell r="BL317" t="str">
            <v>Entre 81 y 120</v>
          </cell>
          <cell r="BM317" t="str">
            <v>Renovación</v>
          </cell>
          <cell r="BN317" t="str">
            <v>Tercer tercio</v>
          </cell>
          <cell r="BO317">
            <v>45715</v>
          </cell>
          <cell r="BP317">
            <v>17</v>
          </cell>
          <cell r="BQ317">
            <v>3</v>
          </cell>
        </row>
        <row r="318">
          <cell r="A318" t="str">
            <v>6767.05</v>
          </cell>
          <cell r="B318" t="str">
            <v>2024-2025</v>
          </cell>
          <cell r="C318" t="str">
            <v>Zona 3</v>
          </cell>
          <cell r="D318" t="str">
            <v>Edwar Urbina</v>
          </cell>
          <cell r="E318">
            <v>67</v>
          </cell>
          <cell r="F318" t="str">
            <v>JABALI III</v>
          </cell>
          <cell r="G318">
            <v>67.05</v>
          </cell>
          <cell r="H318">
            <v>53.099999999999994</v>
          </cell>
          <cell r="I318">
            <v>4247.2330840000004</v>
          </cell>
          <cell r="J318">
            <v>642.93699519999996</v>
          </cell>
          <cell r="K318">
            <v>79.985557137476476</v>
          </cell>
          <cell r="L318">
            <v>12.10804134086629</v>
          </cell>
          <cell r="M318">
            <v>151.37784587854279</v>
          </cell>
          <cell r="N318" t="str">
            <v>4</v>
          </cell>
          <cell r="O318" t="str">
            <v>94</v>
          </cell>
          <cell r="P318" t="str">
            <v>RB84-5210</v>
          </cell>
          <cell r="Q318">
            <v>45391</v>
          </cell>
          <cell r="R318" t="e">
            <v>#REF!</v>
          </cell>
          <cell r="S318">
            <v>156.41300000000001</v>
          </cell>
          <cell r="T318" t="str">
            <v>Arcilla pesada</v>
          </cell>
          <cell r="AC318" t="str">
            <v>Sí</v>
          </cell>
          <cell r="AD318" t="str">
            <v>Ingenio</v>
          </cell>
          <cell r="AE318" t="str">
            <v>Sí</v>
          </cell>
          <cell r="AF318">
            <v>21</v>
          </cell>
          <cell r="AG318" t="str">
            <v>No</v>
          </cell>
          <cell r="AH318" t="str">
            <v>Arrendada</v>
          </cell>
          <cell r="AI318">
            <v>5000</v>
          </cell>
          <cell r="AJ318">
            <v>0</v>
          </cell>
          <cell r="AK318">
            <v>5000</v>
          </cell>
          <cell r="AL318">
            <v>664322.46836769208</v>
          </cell>
          <cell r="AO318">
            <v>4</v>
          </cell>
          <cell r="AP318" t="str">
            <v>Soca</v>
          </cell>
          <cell r="AQ318"/>
          <cell r="AS318" t="str">
            <v>2026-2027</v>
          </cell>
          <cell r="AT318" t="str">
            <v>Manual</v>
          </cell>
          <cell r="AU318" t="str">
            <v>RB84-5210</v>
          </cell>
          <cell r="AV318">
            <v>4</v>
          </cell>
          <cell r="AW318">
            <v>46456</v>
          </cell>
          <cell r="AX318">
            <v>46477</v>
          </cell>
          <cell r="AY318">
            <v>46463</v>
          </cell>
          <cell r="AZ318">
            <v>67.05</v>
          </cell>
          <cell r="BD318" t="str">
            <v>RB84-5210</v>
          </cell>
          <cell r="BE318">
            <v>4</v>
          </cell>
          <cell r="BF318">
            <v>46.727999999999994</v>
          </cell>
          <cell r="BG318">
            <v>0.77879999999999994</v>
          </cell>
          <cell r="BJ318"/>
          <cell r="BL318" t="str">
            <v>Entre 41 y 80</v>
          </cell>
          <cell r="BM318" t="str">
            <v>Soca</v>
          </cell>
          <cell r="BN318" t="str">
            <v>Tercer tercio</v>
          </cell>
          <cell r="BO318">
            <v>45715</v>
          </cell>
          <cell r="BP318">
            <v>17</v>
          </cell>
          <cell r="BQ318">
            <v>4</v>
          </cell>
        </row>
        <row r="319">
          <cell r="A319" t="str">
            <v>6868.01</v>
          </cell>
          <cell r="B319" t="str">
            <v>2024-2025</v>
          </cell>
          <cell r="C319" t="str">
            <v>Zona 3</v>
          </cell>
          <cell r="D319" t="str">
            <v>Edwar Urbina</v>
          </cell>
          <cell r="E319">
            <v>68</v>
          </cell>
          <cell r="F319" t="str">
            <v>SAN MIGUEL MAPAN</v>
          </cell>
          <cell r="G319">
            <v>68.010000000000005</v>
          </cell>
          <cell r="H319">
            <v>100.88</v>
          </cell>
          <cell r="I319">
            <v>12841.271772</v>
          </cell>
          <cell r="J319">
            <v>1317.1107227999998</v>
          </cell>
          <cell r="K319">
            <v>127.29254333862015</v>
          </cell>
          <cell r="L319">
            <v>13.056212557494051</v>
          </cell>
          <cell r="M319">
            <v>102.56855755299249</v>
          </cell>
          <cell r="N319" t="str">
            <v>8</v>
          </cell>
          <cell r="O319" t="str">
            <v>105</v>
          </cell>
          <cell r="P319" t="str">
            <v>CG02-163</v>
          </cell>
          <cell r="Q319">
            <v>45299</v>
          </cell>
          <cell r="R319" t="e">
            <v>#REF!</v>
          </cell>
          <cell r="S319">
            <v>127.08105</v>
          </cell>
          <cell r="T319" t="str">
            <v>Arcilla pesada</v>
          </cell>
          <cell r="AC319" t="str">
            <v>Sí</v>
          </cell>
          <cell r="AD319" t="str">
            <v>Ingenio</v>
          </cell>
          <cell r="AE319" t="str">
            <v>Sí</v>
          </cell>
          <cell r="AF319">
            <v>21</v>
          </cell>
          <cell r="AG319" t="str">
            <v>Sí</v>
          </cell>
          <cell r="AH319" t="str">
            <v>Propia</v>
          </cell>
          <cell r="AI319">
            <v>11000</v>
          </cell>
          <cell r="AJ319">
            <v>0</v>
          </cell>
          <cell r="AK319">
            <v>11000</v>
          </cell>
          <cell r="AL319">
            <v>1631882.3001211206</v>
          </cell>
          <cell r="AO319">
            <v>1</v>
          </cell>
          <cell r="AQ319"/>
          <cell r="AS319" t="str">
            <v>2024-2025</v>
          </cell>
          <cell r="AT319" t="str">
            <v xml:space="preserve">Mecanizada </v>
          </cell>
          <cell r="AU319" t="str">
            <v>CG02-163</v>
          </cell>
          <cell r="AV319">
            <v>1</v>
          </cell>
          <cell r="AW319">
            <v>45652</v>
          </cell>
          <cell r="AX319">
            <v>45673</v>
          </cell>
          <cell r="AY319">
            <v>45665</v>
          </cell>
          <cell r="AZ319" t="str">
            <v>68.01</v>
          </cell>
          <cell r="BD319">
            <v>0</v>
          </cell>
          <cell r="BE319">
            <v>4</v>
          </cell>
          <cell r="BF319">
            <v>403.52</v>
          </cell>
          <cell r="BG319">
            <v>6.7253333333333334</v>
          </cell>
          <cell r="BJ319"/>
          <cell r="BL319" t="str">
            <v>Entre 81 y 120</v>
          </cell>
          <cell r="BM319" t="str">
            <v>Soca</v>
          </cell>
          <cell r="BN319" t="str">
            <v>Segundo tercio</v>
          </cell>
          <cell r="BO319">
            <v>45611</v>
          </cell>
          <cell r="BP319">
            <v>8</v>
          </cell>
          <cell r="BQ319">
            <v>2</v>
          </cell>
        </row>
        <row r="320">
          <cell r="A320" t="str">
            <v>6868.02</v>
          </cell>
          <cell r="B320" t="str">
            <v>2024-2025</v>
          </cell>
          <cell r="C320" t="str">
            <v>Zona 3</v>
          </cell>
          <cell r="D320" t="str">
            <v>Edwar Urbina</v>
          </cell>
          <cell r="E320">
            <v>68</v>
          </cell>
          <cell r="F320" t="str">
            <v>SAN MIGUEL MAPAN</v>
          </cell>
          <cell r="G320">
            <v>68.02</v>
          </cell>
          <cell r="H320">
            <v>39.629999999999995</v>
          </cell>
          <cell r="I320">
            <v>3947.7559719999999</v>
          </cell>
          <cell r="J320">
            <v>533.26072699999997</v>
          </cell>
          <cell r="K320">
            <v>99.615341206156955</v>
          </cell>
          <cell r="L320">
            <v>13.455986045924805</v>
          </cell>
          <cell r="M320">
            <v>135.07945546336316</v>
          </cell>
          <cell r="N320" t="str">
            <v>2</v>
          </cell>
          <cell r="O320" t="str">
            <v>105</v>
          </cell>
          <cell r="P320" t="str">
            <v>CG02-163</v>
          </cell>
          <cell r="Q320">
            <v>45396</v>
          </cell>
          <cell r="R320" t="e">
            <v>#REF!</v>
          </cell>
          <cell r="S320">
            <v>134.09684999999999</v>
          </cell>
          <cell r="T320" t="str">
            <v>Arcilla pesada</v>
          </cell>
          <cell r="AC320" t="str">
            <v>Sí</v>
          </cell>
          <cell r="AD320" t="str">
            <v>Ingenio</v>
          </cell>
          <cell r="AE320" t="str">
            <v>Sí</v>
          </cell>
          <cell r="AF320">
            <v>21</v>
          </cell>
          <cell r="AG320" t="str">
            <v>Sí</v>
          </cell>
          <cell r="AH320" t="str">
            <v>Propia</v>
          </cell>
          <cell r="AI320">
            <v>4000</v>
          </cell>
          <cell r="AJ320">
            <v>0</v>
          </cell>
          <cell r="AK320">
            <v>4000</v>
          </cell>
          <cell r="AL320">
            <v>529381.64041388815</v>
          </cell>
          <cell r="AM320" t="str">
            <v>Renovación</v>
          </cell>
          <cell r="AO320">
            <v>7</v>
          </cell>
          <cell r="AP320" t="str">
            <v>Soca</v>
          </cell>
          <cell r="AQ320"/>
          <cell r="AS320" t="str">
            <v>2028-2029</v>
          </cell>
          <cell r="AT320" t="str">
            <v>Manual</v>
          </cell>
          <cell r="AU320" t="str">
            <v>CG02-163</v>
          </cell>
          <cell r="AV320">
            <v>2</v>
          </cell>
          <cell r="AW320">
            <v>47191</v>
          </cell>
          <cell r="AX320">
            <v>47212</v>
          </cell>
          <cell r="AY320">
            <v>47226</v>
          </cell>
          <cell r="AZ320">
            <v>68.02</v>
          </cell>
          <cell r="BD320" t="str">
            <v>CG02-163</v>
          </cell>
          <cell r="BE320">
            <v>4</v>
          </cell>
          <cell r="BF320">
            <v>34.874399999999994</v>
          </cell>
          <cell r="BG320">
            <v>0.58123999999999987</v>
          </cell>
          <cell r="BJ320"/>
          <cell r="BL320" t="str">
            <v xml:space="preserve">&lt; 40 </v>
          </cell>
          <cell r="BM320" t="str">
            <v>Soca</v>
          </cell>
          <cell r="BN320" t="str">
            <v>Tercer tercio</v>
          </cell>
          <cell r="BO320">
            <v>45729</v>
          </cell>
          <cell r="BP320">
            <v>19</v>
          </cell>
          <cell r="BQ320">
            <v>7</v>
          </cell>
        </row>
        <row r="321">
          <cell r="A321" t="str">
            <v>6868.03</v>
          </cell>
          <cell r="B321" t="str">
            <v>2024-2025</v>
          </cell>
          <cell r="C321" t="str">
            <v>Zona 3</v>
          </cell>
          <cell r="D321" t="str">
            <v>Edwar Urbina</v>
          </cell>
          <cell r="E321">
            <v>68</v>
          </cell>
          <cell r="F321" t="str">
            <v>SAN MIGUEL MAPAN</v>
          </cell>
          <cell r="G321">
            <v>68.03</v>
          </cell>
          <cell r="H321">
            <v>70.289999999999992</v>
          </cell>
          <cell r="I321">
            <v>6285.6607080000003</v>
          </cell>
          <cell r="J321">
            <v>707.17140899999993</v>
          </cell>
          <cell r="K321">
            <v>89.424679300042698</v>
          </cell>
          <cell r="L321">
            <v>10.060768373879641</v>
          </cell>
          <cell r="M321">
            <v>112.50550130711889</v>
          </cell>
          <cell r="N321" t="str">
            <v>8</v>
          </cell>
          <cell r="O321" t="str">
            <v>29</v>
          </cell>
          <cell r="P321" t="str">
            <v>Varias</v>
          </cell>
          <cell r="Q321">
            <v>45298</v>
          </cell>
          <cell r="R321" t="e">
            <v>#REF!</v>
          </cell>
          <cell r="S321">
            <v>140.96125000000001</v>
          </cell>
          <cell r="T321" t="str">
            <v>Arcilla + Arena Blanca</v>
          </cell>
          <cell r="AC321" t="str">
            <v>Sí</v>
          </cell>
          <cell r="AD321" t="str">
            <v>Ingenio</v>
          </cell>
          <cell r="AE321" t="str">
            <v>Sí</v>
          </cell>
          <cell r="AF321">
            <v>21</v>
          </cell>
          <cell r="AG321" t="str">
            <v>No</v>
          </cell>
          <cell r="AH321" t="str">
            <v>Propia</v>
          </cell>
          <cell r="AI321">
            <v>5500</v>
          </cell>
          <cell r="AJ321">
            <v>0</v>
          </cell>
          <cell r="AK321">
            <v>5500</v>
          </cell>
          <cell r="AL321">
            <v>886034.59047556506</v>
          </cell>
          <cell r="AO321">
            <v>8</v>
          </cell>
          <cell r="AQ321"/>
          <cell r="AS321" t="str">
            <v>2024-2025</v>
          </cell>
          <cell r="AT321" t="str">
            <v>Manual</v>
          </cell>
          <cell r="AU321" t="str">
            <v>RB84-5210</v>
          </cell>
          <cell r="AV321">
            <v>1</v>
          </cell>
          <cell r="AW321">
            <v>45658</v>
          </cell>
          <cell r="AX321">
            <v>45679</v>
          </cell>
          <cell r="AY321">
            <v>45672</v>
          </cell>
          <cell r="AZ321" t="str">
            <v>68.03</v>
          </cell>
          <cell r="BD321">
            <v>0</v>
          </cell>
          <cell r="BE321">
            <v>4</v>
          </cell>
          <cell r="BF321">
            <v>281.15999999999997</v>
          </cell>
          <cell r="BG321">
            <v>4.6859999999999991</v>
          </cell>
          <cell r="BJ321"/>
          <cell r="BL321" t="str">
            <v>Entre 41 y 80</v>
          </cell>
          <cell r="BM321" t="str">
            <v>Soca</v>
          </cell>
          <cell r="BN321" t="str">
            <v>Segundo tercio</v>
          </cell>
          <cell r="BO321">
            <v>45652</v>
          </cell>
          <cell r="BP321">
            <v>8</v>
          </cell>
          <cell r="BQ321">
            <v>3</v>
          </cell>
        </row>
        <row r="322">
          <cell r="A322" t="str">
            <v>6868.04</v>
          </cell>
          <cell r="B322" t="str">
            <v>2024-2025</v>
          </cell>
          <cell r="C322" t="str">
            <v>Zona 3</v>
          </cell>
          <cell r="D322" t="str">
            <v>Edwar Urbina</v>
          </cell>
          <cell r="E322">
            <v>68</v>
          </cell>
          <cell r="F322" t="str">
            <v>SAN MIGUEL MAPAN</v>
          </cell>
          <cell r="G322">
            <v>68.040000000000006</v>
          </cell>
          <cell r="H322">
            <v>17.509999999999998</v>
          </cell>
          <cell r="I322">
            <v>1753.0482240000001</v>
          </cell>
          <cell r="J322">
            <v>198.7884894</v>
          </cell>
          <cell r="K322">
            <v>100.11697452884069</v>
          </cell>
          <cell r="L322">
            <v>11.352854905768133</v>
          </cell>
          <cell r="M322">
            <v>113.39590473239599</v>
          </cell>
          <cell r="N322" t="str">
            <v>1</v>
          </cell>
          <cell r="O322" t="str">
            <v>105</v>
          </cell>
          <cell r="P322" t="str">
            <v>CG02-163</v>
          </cell>
          <cell r="Q322">
            <v>45321</v>
          </cell>
          <cell r="R322" t="e">
            <v>#REF!</v>
          </cell>
          <cell r="S322">
            <v>146.34835000000001</v>
          </cell>
          <cell r="T322" t="str">
            <v>Arcilla pesada</v>
          </cell>
          <cell r="AC322" t="str">
            <v>Sí</v>
          </cell>
          <cell r="AD322" t="str">
            <v>Ingenio</v>
          </cell>
          <cell r="AE322" t="str">
            <v>Sí</v>
          </cell>
          <cell r="AF322">
            <v>21</v>
          </cell>
          <cell r="AG322" t="str">
            <v>No</v>
          </cell>
          <cell r="AH322" t="str">
            <v>Propia</v>
          </cell>
          <cell r="AI322">
            <v>1200</v>
          </cell>
          <cell r="AJ322">
            <v>0</v>
          </cell>
          <cell r="AK322">
            <v>1200</v>
          </cell>
          <cell r="AL322">
            <v>256555.71505283043</v>
          </cell>
          <cell r="AO322">
            <v>9</v>
          </cell>
          <cell r="AP322" t="str">
            <v>Renovación</v>
          </cell>
          <cell r="AQ322" t="str">
            <v>CG02-163</v>
          </cell>
          <cell r="AS322" t="str">
            <v>2023-2024</v>
          </cell>
          <cell r="AT322" t="str">
            <v>Manual</v>
          </cell>
          <cell r="AU322" t="str">
            <v>CG02-163</v>
          </cell>
          <cell r="AV322">
            <v>1</v>
          </cell>
          <cell r="AW322"/>
          <cell r="AX322"/>
          <cell r="AY322"/>
          <cell r="AZ322" t="str">
            <v>68.04</v>
          </cell>
          <cell r="BD322" t="str">
            <v>CG02-163</v>
          </cell>
          <cell r="BE322">
            <v>4</v>
          </cell>
          <cell r="BF322">
            <v>15.408799999999998</v>
          </cell>
          <cell r="BG322">
            <v>0.25681333333333328</v>
          </cell>
          <cell r="BJ322"/>
          <cell r="BL322" t="str">
            <v xml:space="preserve">&lt; 40 </v>
          </cell>
          <cell r="BM322" t="str">
            <v>Soca</v>
          </cell>
          <cell r="BN322" t="str">
            <v>Segundo tercio</v>
          </cell>
          <cell r="BO322">
            <v>45659</v>
          </cell>
          <cell r="BP322">
            <v>9</v>
          </cell>
          <cell r="BQ322">
            <v>4</v>
          </cell>
        </row>
        <row r="323">
          <cell r="A323" t="str">
            <v>6868.05</v>
          </cell>
          <cell r="B323" t="str">
            <v>2024-2025</v>
          </cell>
          <cell r="C323" t="str">
            <v>Zona 3</v>
          </cell>
          <cell r="D323" t="str">
            <v>Edwar Urbina</v>
          </cell>
          <cell r="E323">
            <v>68</v>
          </cell>
          <cell r="F323" t="str">
            <v>SAN MIGUEL MAPAN</v>
          </cell>
          <cell r="G323">
            <v>68.05</v>
          </cell>
          <cell r="H323">
            <v>43.67</v>
          </cell>
          <cell r="I323">
            <v>4165.7705799999994</v>
          </cell>
          <cell r="J323">
            <v>503.35281499999996</v>
          </cell>
          <cell r="K323">
            <v>95.392044424089747</v>
          </cell>
          <cell r="L323">
            <v>11.526283833295167</v>
          </cell>
          <cell r="M323">
            <v>120.83066153873506</v>
          </cell>
          <cell r="N323" t="str">
            <v>1</v>
          </cell>
          <cell r="O323" t="str">
            <v>105</v>
          </cell>
          <cell r="P323" t="str">
            <v>CG02-163</v>
          </cell>
          <cell r="Q323">
            <v>45327</v>
          </cell>
          <cell r="R323" t="e">
            <v>#REF!</v>
          </cell>
          <cell r="S323">
            <v>144.19005000000001</v>
          </cell>
          <cell r="T323" t="str">
            <v>Franco Arenoso</v>
          </cell>
          <cell r="AC323" t="str">
            <v>Sí</v>
          </cell>
          <cell r="AD323" t="str">
            <v>Ingenio</v>
          </cell>
          <cell r="AE323" t="str">
            <v>Sí</v>
          </cell>
          <cell r="AF323">
            <v>21</v>
          </cell>
          <cell r="AG323" t="str">
            <v>No</v>
          </cell>
          <cell r="AH323" t="str">
            <v>Propia</v>
          </cell>
          <cell r="AI323">
            <v>3500</v>
          </cell>
          <cell r="AJ323">
            <v>0</v>
          </cell>
          <cell r="AK323">
            <v>3500</v>
          </cell>
          <cell r="AL323">
            <v>600662.66821872897</v>
          </cell>
          <cell r="AO323">
            <v>10</v>
          </cell>
          <cell r="AP323" t="str">
            <v>Renovación</v>
          </cell>
          <cell r="AQ323" t="str">
            <v>CG02-163</v>
          </cell>
          <cell r="AS323" t="str">
            <v>2023-2024</v>
          </cell>
          <cell r="AT323" t="str">
            <v>Manual</v>
          </cell>
          <cell r="AU323" t="str">
            <v>CG02-163</v>
          </cell>
          <cell r="AV323">
            <v>1</v>
          </cell>
          <cell r="AW323"/>
          <cell r="AX323"/>
          <cell r="AY323"/>
          <cell r="AZ323" t="str">
            <v>68.05</v>
          </cell>
          <cell r="BD323" t="str">
            <v>CG02-163</v>
          </cell>
          <cell r="BE323">
            <v>4</v>
          </cell>
          <cell r="BF323">
            <v>38.429600000000001</v>
          </cell>
          <cell r="BG323">
            <v>0.64049333333333336</v>
          </cell>
          <cell r="BJ323"/>
          <cell r="BL323" t="str">
            <v>Entre 41 y 80</v>
          </cell>
          <cell r="BM323" t="str">
            <v>Soca</v>
          </cell>
          <cell r="BN323" t="str">
            <v>Segundo tercio</v>
          </cell>
          <cell r="BO323">
            <v>45659</v>
          </cell>
          <cell r="BP323">
            <v>9</v>
          </cell>
          <cell r="BQ323">
            <v>5</v>
          </cell>
        </row>
        <row r="324">
          <cell r="A324" t="str">
            <v>6868.06</v>
          </cell>
          <cell r="B324" t="str">
            <v>2024-2025</v>
          </cell>
          <cell r="C324" t="str">
            <v>Zona 3</v>
          </cell>
          <cell r="D324" t="str">
            <v>Edwar Urbina</v>
          </cell>
          <cell r="E324">
            <v>68</v>
          </cell>
          <cell r="F324" t="str">
            <v>SAN MIGUEL MAPAN</v>
          </cell>
          <cell r="G324">
            <v>68.06</v>
          </cell>
          <cell r="H324">
            <v>22.06</v>
          </cell>
          <cell r="I324">
            <v>1759.8867680000001</v>
          </cell>
          <cell r="J324">
            <v>209.77496380000002</v>
          </cell>
          <cell r="K324">
            <v>79.777278694469629</v>
          </cell>
          <cell r="L324">
            <v>9.5092911967361751</v>
          </cell>
          <cell r="M324">
            <v>119.19798910608095</v>
          </cell>
          <cell r="N324" t="str">
            <v>6</v>
          </cell>
          <cell r="O324" t="str">
            <v>94</v>
          </cell>
          <cell r="P324" t="str">
            <v>RB84-5210</v>
          </cell>
          <cell r="Q324">
            <v>45400</v>
          </cell>
          <cell r="R324" t="e">
            <v>#REF!</v>
          </cell>
          <cell r="S324">
            <v>156.49315000000001</v>
          </cell>
          <cell r="T324" t="str">
            <v>Arcilla pesada</v>
          </cell>
          <cell r="AC324" t="str">
            <v>Sí</v>
          </cell>
          <cell r="AD324" t="str">
            <v>Ingenio</v>
          </cell>
          <cell r="AE324" t="str">
            <v>Sí</v>
          </cell>
          <cell r="AF324">
            <v>21</v>
          </cell>
          <cell r="AG324" t="str">
            <v>Sí</v>
          </cell>
          <cell r="AH324" t="str">
            <v>Propia</v>
          </cell>
          <cell r="AI324">
            <v>1500</v>
          </cell>
          <cell r="AJ324">
            <v>0</v>
          </cell>
          <cell r="AK324">
            <v>1500</v>
          </cell>
          <cell r="AL324">
            <v>275410.22396763926</v>
          </cell>
          <cell r="AO324">
            <v>6</v>
          </cell>
          <cell r="AP324" t="str">
            <v>Soca</v>
          </cell>
          <cell r="AQ324"/>
          <cell r="AS324" t="str">
            <v>2024-2025</v>
          </cell>
          <cell r="AT324" t="str">
            <v>Manual</v>
          </cell>
          <cell r="AU324" t="str">
            <v>RB84-5210</v>
          </cell>
          <cell r="AV324">
            <v>6</v>
          </cell>
          <cell r="AW324">
            <v>45730</v>
          </cell>
          <cell r="AX324">
            <v>45751</v>
          </cell>
          <cell r="AY324">
            <v>45721</v>
          </cell>
          <cell r="AZ324">
            <v>68.06</v>
          </cell>
          <cell r="BD324" t="str">
            <v>RB84-5210</v>
          </cell>
          <cell r="BE324">
            <v>4</v>
          </cell>
          <cell r="BF324">
            <v>88.24</v>
          </cell>
          <cell r="BG324">
            <v>1.4706666666666666</v>
          </cell>
          <cell r="BJ324"/>
          <cell r="BL324" t="str">
            <v xml:space="preserve">&lt; 40 </v>
          </cell>
          <cell r="BM324" t="str">
            <v>Soca</v>
          </cell>
          <cell r="BN324" t="str">
            <v>Tercer tercio</v>
          </cell>
          <cell r="BO324">
            <v>45729</v>
          </cell>
          <cell r="BP324">
            <v>19</v>
          </cell>
          <cell r="BQ324">
            <v>8</v>
          </cell>
        </row>
        <row r="325">
          <cell r="A325" t="str">
            <v>6868.07</v>
          </cell>
          <cell r="B325" t="str">
            <v>2024-2025</v>
          </cell>
          <cell r="C325" t="str">
            <v>Zona 3</v>
          </cell>
          <cell r="D325" t="str">
            <v>Edwar Urbina</v>
          </cell>
          <cell r="E325">
            <v>68</v>
          </cell>
          <cell r="F325" t="str">
            <v>SAN MIGUEL MAPAN</v>
          </cell>
          <cell r="G325">
            <v>68.069999999999993</v>
          </cell>
          <cell r="H325">
            <v>38.18</v>
          </cell>
          <cell r="I325">
            <v>4667.9950840000001</v>
          </cell>
          <cell r="J325">
            <v>462.35053099999999</v>
          </cell>
          <cell r="K325">
            <v>122.26283614457832</v>
          </cell>
          <cell r="L325">
            <v>12.109757228915662</v>
          </cell>
          <cell r="M325">
            <v>99.046919004853009</v>
          </cell>
          <cell r="N325" t="str">
            <v>5</v>
          </cell>
          <cell r="O325" t="str">
            <v>127</v>
          </cell>
          <cell r="P325" t="str">
            <v>CGMEX10-26315</v>
          </cell>
          <cell r="Q325">
            <v>45367</v>
          </cell>
          <cell r="R325" t="e">
            <v>#REF!</v>
          </cell>
          <cell r="S325">
            <v>147.06200000000001</v>
          </cell>
          <cell r="T325" t="str">
            <v>Franco</v>
          </cell>
          <cell r="AC325" t="str">
            <v>Sí</v>
          </cell>
          <cell r="AD325" t="str">
            <v>Ingenio</v>
          </cell>
          <cell r="AE325" t="str">
            <v>Sí</v>
          </cell>
          <cell r="AF325">
            <v>21</v>
          </cell>
          <cell r="AG325" t="str">
            <v>Sí</v>
          </cell>
          <cell r="AH325" t="str">
            <v>Propia</v>
          </cell>
          <cell r="AI325">
            <v>4000</v>
          </cell>
          <cell r="AJ325">
            <v>0</v>
          </cell>
          <cell r="AK325">
            <v>4000</v>
          </cell>
          <cell r="AL325">
            <v>686484.6930432081</v>
          </cell>
          <cell r="AO325">
            <v>5</v>
          </cell>
          <cell r="AP325" t="str">
            <v>Soca</v>
          </cell>
          <cell r="AQ325"/>
          <cell r="AS325" t="str">
            <v>2025-2026</v>
          </cell>
          <cell r="AT325" t="str">
            <v>Manual</v>
          </cell>
          <cell r="AU325" t="str">
            <v>CGMEX10-26315</v>
          </cell>
          <cell r="AV325">
            <v>5</v>
          </cell>
          <cell r="AW325">
            <v>46057</v>
          </cell>
          <cell r="AX325">
            <v>46078</v>
          </cell>
          <cell r="AY325">
            <v>46071</v>
          </cell>
          <cell r="AZ325">
            <v>68.069999999999993</v>
          </cell>
          <cell r="BD325" t="str">
            <v>CGMEX10-26315</v>
          </cell>
          <cell r="BE325">
            <v>4</v>
          </cell>
          <cell r="BF325">
            <v>33.598399999999998</v>
          </cell>
          <cell r="BG325">
            <v>0.55997333333333332</v>
          </cell>
          <cell r="BJ325"/>
          <cell r="BL325" t="str">
            <v xml:space="preserve">&lt; 40 </v>
          </cell>
          <cell r="BM325" t="str">
            <v>Renovación</v>
          </cell>
          <cell r="BN325" t="str">
            <v>Tercer tercio</v>
          </cell>
          <cell r="BO325">
            <v>45729</v>
          </cell>
          <cell r="BP325">
            <v>19</v>
          </cell>
          <cell r="BQ325">
            <v>9</v>
          </cell>
        </row>
        <row r="326">
          <cell r="A326" t="str">
            <v>6868.08</v>
          </cell>
          <cell r="B326" t="str">
            <v>2024-2025</v>
          </cell>
          <cell r="C326" t="str">
            <v>Zona 3</v>
          </cell>
          <cell r="D326" t="str">
            <v>Edwar Urbina</v>
          </cell>
          <cell r="E326">
            <v>68</v>
          </cell>
          <cell r="F326" t="str">
            <v>SAN MIGUEL MAPAN</v>
          </cell>
          <cell r="G326">
            <v>68.08</v>
          </cell>
          <cell r="H326">
            <v>74.5</v>
          </cell>
          <cell r="I326">
            <v>7692.8716399999994</v>
          </cell>
          <cell r="J326">
            <v>922.50332920000005</v>
          </cell>
          <cell r="K326">
            <v>103.26002201342281</v>
          </cell>
          <cell r="L326">
            <v>12.382595022818792</v>
          </cell>
          <cell r="M326">
            <v>119.91664132329136</v>
          </cell>
          <cell r="N326" t="str">
            <v>2</v>
          </cell>
          <cell r="O326" t="str">
            <v>29</v>
          </cell>
          <cell r="P326" t="str">
            <v>CG02-163</v>
          </cell>
          <cell r="Q326">
            <v>45394</v>
          </cell>
          <cell r="R326" t="e">
            <v>#REF!</v>
          </cell>
          <cell r="S326">
            <v>131.4967</v>
          </cell>
          <cell r="T326" t="str">
            <v>Arcilla pesada</v>
          </cell>
          <cell r="AC326" t="str">
            <v>Sí</v>
          </cell>
          <cell r="AD326" t="str">
            <v>Ingenio</v>
          </cell>
          <cell r="AE326" t="str">
            <v>Sí</v>
          </cell>
          <cell r="AF326">
            <v>21</v>
          </cell>
          <cell r="AG326" t="str">
            <v>Sí</v>
          </cell>
          <cell r="AH326" t="str">
            <v>Propia</v>
          </cell>
          <cell r="AI326">
            <v>8500</v>
          </cell>
          <cell r="AJ326">
            <v>0</v>
          </cell>
          <cell r="AK326">
            <v>8500</v>
          </cell>
          <cell r="AL326">
            <v>1011587.2341835879</v>
          </cell>
          <cell r="AM326" t="str">
            <v>Renovación</v>
          </cell>
          <cell r="AO326">
            <v>2</v>
          </cell>
          <cell r="AP326" t="str">
            <v>Soca</v>
          </cell>
          <cell r="AQ326"/>
          <cell r="AS326" t="str">
            <v>2027-2028</v>
          </cell>
          <cell r="AT326" t="str">
            <v xml:space="preserve">Mecanizada </v>
          </cell>
          <cell r="AU326" t="str">
            <v>CG02-163</v>
          </cell>
          <cell r="AV326">
            <v>2</v>
          </cell>
          <cell r="AW326">
            <v>46817</v>
          </cell>
          <cell r="AX326">
            <v>46838</v>
          </cell>
          <cell r="AY326">
            <v>46813</v>
          </cell>
          <cell r="AZ326">
            <v>68.08</v>
          </cell>
          <cell r="BD326" t="str">
            <v>CG02-163</v>
          </cell>
          <cell r="BE326">
            <v>4</v>
          </cell>
          <cell r="BF326">
            <v>65.56</v>
          </cell>
          <cell r="BG326">
            <v>1.0926666666666667</v>
          </cell>
          <cell r="BJ326"/>
          <cell r="BL326" t="str">
            <v>Entre 41 y 80</v>
          </cell>
          <cell r="BM326" t="str">
            <v>Soca</v>
          </cell>
          <cell r="BN326" t="str">
            <v>Tercer tercio</v>
          </cell>
          <cell r="BO326">
            <v>45729</v>
          </cell>
          <cell r="BP326">
            <v>19</v>
          </cell>
          <cell r="BQ326">
            <v>10</v>
          </cell>
        </row>
        <row r="327">
          <cell r="A327" t="str">
            <v>6868.09</v>
          </cell>
          <cell r="B327" t="str">
            <v>2024-2025</v>
          </cell>
          <cell r="C327" t="str">
            <v>Zona 3</v>
          </cell>
          <cell r="D327" t="str">
            <v>Edwar Urbina</v>
          </cell>
          <cell r="E327">
            <v>68</v>
          </cell>
          <cell r="F327" t="str">
            <v>SAN MIGUEL MAPAN</v>
          </cell>
          <cell r="G327">
            <v>68.09</v>
          </cell>
          <cell r="H327">
            <v>25.64</v>
          </cell>
          <cell r="I327">
            <v>2293.7374680000003</v>
          </cell>
          <cell r="J327">
            <v>246.57376779999998</v>
          </cell>
          <cell r="K327">
            <v>89.459339625585031</v>
          </cell>
          <cell r="L327">
            <v>9.6167616146645862</v>
          </cell>
          <cell r="M327">
            <v>107.49868772689027</v>
          </cell>
          <cell r="N327" t="str">
            <v>6</v>
          </cell>
          <cell r="O327" t="str">
            <v>94</v>
          </cell>
          <cell r="P327" t="str">
            <v>RB84-5210</v>
          </cell>
          <cell r="Q327">
            <v>45299</v>
          </cell>
          <cell r="R327" t="e">
            <v>#REF!</v>
          </cell>
          <cell r="S327">
            <v>149.08629999999999</v>
          </cell>
          <cell r="T327" t="str">
            <v>Arcilla pesada</v>
          </cell>
          <cell r="AC327" t="str">
            <v>Sí</v>
          </cell>
          <cell r="AD327" t="str">
            <v>Ingenio</v>
          </cell>
          <cell r="AE327" t="str">
            <v>Sí</v>
          </cell>
          <cell r="AF327">
            <v>21</v>
          </cell>
          <cell r="AG327" t="str">
            <v>Sí</v>
          </cell>
          <cell r="AH327" t="str">
            <v>Propia</v>
          </cell>
          <cell r="AI327">
            <v>2000</v>
          </cell>
          <cell r="AJ327">
            <v>0</v>
          </cell>
          <cell r="AK327">
            <v>2000</v>
          </cell>
          <cell r="AL327">
            <v>341964.83227548841</v>
          </cell>
          <cell r="AO327">
            <v>3</v>
          </cell>
          <cell r="AP327" t="str">
            <v>Soca</v>
          </cell>
          <cell r="AQ327"/>
          <cell r="AS327" t="str">
            <v>2024-2025</v>
          </cell>
          <cell r="AT327" t="str">
            <v xml:space="preserve">Mecanizada </v>
          </cell>
          <cell r="AU327" t="str">
            <v>RB84-5210</v>
          </cell>
          <cell r="AV327">
            <v>6</v>
          </cell>
          <cell r="AW327">
            <v>45629</v>
          </cell>
          <cell r="AX327">
            <v>45650</v>
          </cell>
          <cell r="AY327">
            <v>45651</v>
          </cell>
          <cell r="AZ327">
            <v>68.09</v>
          </cell>
          <cell r="BD327" t="str">
            <v>RB84-5210</v>
          </cell>
          <cell r="BE327">
            <v>4</v>
          </cell>
          <cell r="BF327">
            <v>102.56</v>
          </cell>
          <cell r="BG327">
            <v>1.7093333333333334</v>
          </cell>
          <cell r="BJ327"/>
          <cell r="BL327" t="str">
            <v xml:space="preserve">&lt; 40 </v>
          </cell>
          <cell r="BM327" t="str">
            <v>Soca</v>
          </cell>
          <cell r="BN327" t="str">
            <v>Segundo tercio</v>
          </cell>
          <cell r="BO327">
            <v>45631</v>
          </cell>
          <cell r="BP327">
            <v>5</v>
          </cell>
          <cell r="BQ327">
            <v>1</v>
          </cell>
        </row>
        <row r="328">
          <cell r="A328" t="str">
            <v>6868.1</v>
          </cell>
          <cell r="B328" t="str">
            <v>2024-2025</v>
          </cell>
          <cell r="C328" t="str">
            <v>Zona 3</v>
          </cell>
          <cell r="D328" t="str">
            <v>Edwar Urbina</v>
          </cell>
          <cell r="E328">
            <v>68</v>
          </cell>
          <cell r="F328" t="str">
            <v>SAN MIGUEL MAPAN</v>
          </cell>
          <cell r="G328">
            <v>68.099999999999994</v>
          </cell>
          <cell r="H328">
            <v>55.83</v>
          </cell>
          <cell r="I328">
            <v>5756.4292359999999</v>
          </cell>
          <cell r="J328">
            <v>654.15466100000003</v>
          </cell>
          <cell r="K328">
            <v>103.10638072720759</v>
          </cell>
          <cell r="L328">
            <v>11.716902400143294</v>
          </cell>
          <cell r="M328">
            <v>113.63896509124046</v>
          </cell>
          <cell r="N328" t="str">
            <v>6</v>
          </cell>
          <cell r="O328" t="str">
            <v>29</v>
          </cell>
          <cell r="P328" t="str">
            <v>Varias</v>
          </cell>
          <cell r="Q328">
            <v>45297</v>
          </cell>
          <cell r="R328" t="e">
            <v>#REF!</v>
          </cell>
          <cell r="S328">
            <v>139.71119999999999</v>
          </cell>
          <cell r="T328" t="str">
            <v>Franco</v>
          </cell>
          <cell r="AC328" t="str">
            <v>Sí</v>
          </cell>
          <cell r="AD328" t="str">
            <v>Ingenio</v>
          </cell>
          <cell r="AE328" t="str">
            <v>Sí</v>
          </cell>
          <cell r="AF328">
            <v>21</v>
          </cell>
          <cell r="AG328" t="str">
            <v>Sí</v>
          </cell>
          <cell r="AH328" t="str">
            <v>Propia</v>
          </cell>
          <cell r="AI328">
            <v>6076</v>
          </cell>
          <cell r="AJ328">
            <v>0</v>
          </cell>
          <cell r="AK328">
            <v>6076</v>
          </cell>
          <cell r="AL328">
            <v>804237.63627664314</v>
          </cell>
          <cell r="AO328">
            <v>4</v>
          </cell>
          <cell r="AP328" t="str">
            <v>Soca</v>
          </cell>
          <cell r="AQ328"/>
          <cell r="AS328" t="str">
            <v>2026-2027</v>
          </cell>
          <cell r="AT328" t="str">
            <v xml:space="preserve">Mecanizada </v>
          </cell>
          <cell r="AU328" t="str">
            <v>Varias</v>
          </cell>
          <cell r="AV328">
            <v>5</v>
          </cell>
          <cell r="AW328">
            <v>46369</v>
          </cell>
          <cell r="AX328">
            <v>46390</v>
          </cell>
          <cell r="AY328">
            <v>46386</v>
          </cell>
          <cell r="AZ328" t="str">
            <v>68.10</v>
          </cell>
          <cell r="BD328" t="str">
            <v>Varias</v>
          </cell>
          <cell r="BE328">
            <v>4</v>
          </cell>
          <cell r="BF328">
            <v>49.130400000000002</v>
          </cell>
          <cell r="BG328">
            <v>0.81884000000000001</v>
          </cell>
          <cell r="BJ328"/>
          <cell r="BL328" t="str">
            <v>Entre 41 y 80</v>
          </cell>
          <cell r="BM328" t="str">
            <v>Soca</v>
          </cell>
          <cell r="BN328" t="str">
            <v>Segundo tercio</v>
          </cell>
          <cell r="BO328">
            <v>45659</v>
          </cell>
          <cell r="BP328">
            <v>9</v>
          </cell>
          <cell r="BQ328">
            <v>6</v>
          </cell>
        </row>
        <row r="329">
          <cell r="A329" t="str">
            <v>6868.11</v>
          </cell>
          <cell r="B329" t="str">
            <v>2024-2025</v>
          </cell>
          <cell r="C329" t="str">
            <v>Zona 3</v>
          </cell>
          <cell r="D329" t="str">
            <v>Edwar Urbina</v>
          </cell>
          <cell r="E329">
            <v>68</v>
          </cell>
          <cell r="F329" t="str">
            <v>SAN MIGUEL MAPAN</v>
          </cell>
          <cell r="G329">
            <v>68.11</v>
          </cell>
          <cell r="H329">
            <v>6.25</v>
          </cell>
          <cell r="I329">
            <v>137.13934</v>
          </cell>
          <cell r="J329">
            <v>13.0921658</v>
          </cell>
          <cell r="K329">
            <v>21.942294400000002</v>
          </cell>
          <cell r="L329">
            <v>2.0947465279999999</v>
          </cell>
          <cell r="M329">
            <v>95.466157267491582</v>
          </cell>
          <cell r="N329" t="str">
            <v>1</v>
          </cell>
          <cell r="O329"/>
          <cell r="P329" t="str">
            <v>Varias</v>
          </cell>
          <cell r="Q329">
            <v>44796</v>
          </cell>
          <cell r="R329">
            <v>7.82</v>
          </cell>
          <cell r="S329">
            <v>114.3789</v>
          </cell>
          <cell r="AC329" t="str">
            <v>Sí</v>
          </cell>
          <cell r="AD329" t="str">
            <v>Semillero</v>
          </cell>
          <cell r="AE329"/>
          <cell r="AF329">
            <v>21</v>
          </cell>
          <cell r="AG329" t="str">
            <v>Sí</v>
          </cell>
          <cell r="AH329" t="str">
            <v>Propia</v>
          </cell>
          <cell r="AI329">
            <v>500</v>
          </cell>
          <cell r="AJ329">
            <v>0</v>
          </cell>
          <cell r="AK329">
            <v>500</v>
          </cell>
          <cell r="AL329">
            <v>15685.846855926</v>
          </cell>
          <cell r="AM329" t="str">
            <v>Semillero</v>
          </cell>
          <cell r="AP329" t="str">
            <v>Semillero</v>
          </cell>
          <cell r="AQ329"/>
          <cell r="AS329" t="str">
            <v>Semillero</v>
          </cell>
          <cell r="AT329" t="str">
            <v>Semillero</v>
          </cell>
          <cell r="AU329" t="str">
            <v>Semillero</v>
          </cell>
          <cell r="AV329">
            <v>3</v>
          </cell>
          <cell r="AW329"/>
          <cell r="AX329"/>
          <cell r="AY329"/>
          <cell r="AZ329">
            <v>68.11</v>
          </cell>
          <cell r="BD329" t="str">
            <v>Varias</v>
          </cell>
          <cell r="BE329">
            <v>4</v>
          </cell>
          <cell r="BF329">
            <v>5</v>
          </cell>
          <cell r="BG329">
            <v>8.3333333333333329E-2</v>
          </cell>
          <cell r="BJ329"/>
          <cell r="BL329" t="str">
            <v xml:space="preserve">&lt; 40 </v>
          </cell>
          <cell r="BM329" t="str">
            <v>Soca</v>
          </cell>
        </row>
        <row r="330">
          <cell r="A330" t="str">
            <v>6868.12</v>
          </cell>
          <cell r="B330" t="str">
            <v>2024-2025</v>
          </cell>
          <cell r="C330" t="str">
            <v>Zona 3</v>
          </cell>
          <cell r="D330" t="str">
            <v>Edwar Urbina</v>
          </cell>
          <cell r="E330">
            <v>68</v>
          </cell>
          <cell r="F330" t="str">
            <v>SAN MIGUEL MAPAN</v>
          </cell>
          <cell r="G330">
            <v>68.12</v>
          </cell>
          <cell r="H330">
            <v>10.31</v>
          </cell>
          <cell r="I330">
            <v>678.86303199999998</v>
          </cell>
          <cell r="J330">
            <v>22.365738199999999</v>
          </cell>
          <cell r="K330">
            <v>65.845104946653734</v>
          </cell>
          <cell r="L330">
            <v>2.1693247526673129</v>
          </cell>
          <cell r="M330">
            <v>32.945877365141314</v>
          </cell>
          <cell r="N330" t="str">
            <v>1</v>
          </cell>
          <cell r="O330"/>
          <cell r="P330" t="str">
            <v>Varias</v>
          </cell>
          <cell r="Q330">
            <v>45426</v>
          </cell>
          <cell r="R330">
            <v>8.61</v>
          </cell>
          <cell r="S330">
            <v>114.3789</v>
          </cell>
          <cell r="AC330" t="str">
            <v>Sí</v>
          </cell>
          <cell r="AD330" t="str">
            <v>Semillero</v>
          </cell>
          <cell r="AE330"/>
          <cell r="AF330">
            <v>21</v>
          </cell>
          <cell r="AG330" t="str">
            <v>Sí</v>
          </cell>
          <cell r="AH330" t="str">
            <v>Propia</v>
          </cell>
          <cell r="AI330">
            <v>800</v>
          </cell>
          <cell r="AJ330">
            <v>0</v>
          </cell>
          <cell r="AK330">
            <v>800</v>
          </cell>
          <cell r="AL330">
            <v>77647.606850824799</v>
          </cell>
          <cell r="AM330" t="str">
            <v>Semillero</v>
          </cell>
          <cell r="AP330" t="str">
            <v>Semillero</v>
          </cell>
          <cell r="AQ330"/>
          <cell r="AS330" t="str">
            <v>Semillero</v>
          </cell>
          <cell r="AT330" t="str">
            <v>Semillero</v>
          </cell>
          <cell r="AU330" t="str">
            <v>Semillero</v>
          </cell>
          <cell r="AV330">
            <v>3</v>
          </cell>
          <cell r="AW330"/>
          <cell r="AX330"/>
          <cell r="AY330"/>
          <cell r="AZ330">
            <v>68.12</v>
          </cell>
          <cell r="BD330" t="str">
            <v>Varias</v>
          </cell>
          <cell r="BE330">
            <v>4</v>
          </cell>
          <cell r="BF330">
            <v>8.2480000000000011</v>
          </cell>
          <cell r="BG330">
            <v>0.13746666666666668</v>
          </cell>
          <cell r="BJ330"/>
          <cell r="BL330" t="str">
            <v xml:space="preserve">&lt; 40 </v>
          </cell>
          <cell r="BM330" t="str">
            <v>Soca</v>
          </cell>
        </row>
        <row r="331">
          <cell r="A331" t="str">
            <v>6868.13</v>
          </cell>
          <cell r="B331" t="str">
            <v>2024-2025</v>
          </cell>
          <cell r="C331" t="str">
            <v>Zona 3</v>
          </cell>
          <cell r="D331" t="str">
            <v>Edwar Urbina</v>
          </cell>
          <cell r="E331">
            <v>68</v>
          </cell>
          <cell r="F331" t="str">
            <v>SAN MIGUEL MAPAN</v>
          </cell>
          <cell r="G331">
            <v>68.13</v>
          </cell>
          <cell r="H331">
            <v>10.6</v>
          </cell>
          <cell r="I331">
            <v>850</v>
          </cell>
          <cell r="J331"/>
          <cell r="K331">
            <v>80.188679245283026</v>
          </cell>
          <cell r="L331"/>
          <cell r="M331"/>
          <cell r="N331" t="str">
            <v>1</v>
          </cell>
          <cell r="O331"/>
          <cell r="P331" t="str">
            <v>Varias</v>
          </cell>
          <cell r="Q331">
            <v>44817</v>
          </cell>
          <cell r="R331"/>
          <cell r="S331">
            <v>101.30531580134721</v>
          </cell>
          <cell r="AC331" t="str">
            <v>Sí</v>
          </cell>
          <cell r="AD331" t="str">
            <v>Semillero</v>
          </cell>
          <cell r="AE331"/>
          <cell r="AF331">
            <v>21</v>
          </cell>
          <cell r="AG331" t="str">
            <v>Sí</v>
          </cell>
          <cell r="AH331" t="str">
            <v>Propia</v>
          </cell>
          <cell r="AI331">
            <v>850</v>
          </cell>
          <cell r="AJ331">
            <v>0</v>
          </cell>
          <cell r="AK331">
            <v>850</v>
          </cell>
          <cell r="AL331">
            <v>86109.51843114513</v>
          </cell>
          <cell r="AM331" t="str">
            <v>Semillero</v>
          </cell>
          <cell r="AP331" t="str">
            <v>Semillero</v>
          </cell>
          <cell r="AQ331"/>
          <cell r="AS331" t="str">
            <v>Semillero</v>
          </cell>
          <cell r="AT331" t="str">
            <v>Semillero</v>
          </cell>
          <cell r="AU331" t="str">
            <v>Semillero</v>
          </cell>
          <cell r="AV331">
            <v>3</v>
          </cell>
          <cell r="AW331"/>
          <cell r="AX331"/>
          <cell r="AY331"/>
          <cell r="AZ331">
            <v>68.13</v>
          </cell>
          <cell r="BD331" t="str">
            <v>Varias</v>
          </cell>
          <cell r="BE331">
            <v>4</v>
          </cell>
          <cell r="BF331">
            <v>8.48</v>
          </cell>
          <cell r="BG331">
            <v>0.14133333333333334</v>
          </cell>
          <cell r="BJ331"/>
          <cell r="BL331" t="str">
            <v xml:space="preserve">&lt; 40 </v>
          </cell>
          <cell r="BM331" t="str">
            <v>Soca</v>
          </cell>
        </row>
        <row r="332">
          <cell r="A332" t="str">
            <v>6868.14</v>
          </cell>
          <cell r="B332" t="str">
            <v>2024-2025</v>
          </cell>
          <cell r="C332" t="str">
            <v>Zona 3</v>
          </cell>
          <cell r="D332" t="str">
            <v>Edwar Urbina</v>
          </cell>
          <cell r="E332">
            <v>68</v>
          </cell>
          <cell r="F332" t="str">
            <v>SAN MIGUEL MAPAN</v>
          </cell>
          <cell r="G332">
            <v>68.14</v>
          </cell>
          <cell r="H332">
            <v>12.54</v>
          </cell>
          <cell r="I332">
            <v>678.86303199999998</v>
          </cell>
          <cell r="J332"/>
          <cell r="K332">
            <v>54.135807974481658</v>
          </cell>
          <cell r="L332"/>
          <cell r="M332"/>
          <cell r="N332" t="str">
            <v>1</v>
          </cell>
          <cell r="O332"/>
          <cell r="P332" t="str">
            <v>Varias</v>
          </cell>
          <cell r="Q332">
            <v>45427</v>
          </cell>
          <cell r="R332"/>
          <cell r="S332">
            <v>128.21369999999999</v>
          </cell>
          <cell r="AC332" t="str">
            <v>Sí</v>
          </cell>
          <cell r="AD332" t="str">
            <v>Semillero</v>
          </cell>
          <cell r="AE332"/>
          <cell r="AF332">
            <v>21</v>
          </cell>
          <cell r="AG332" t="str">
            <v>Sí</v>
          </cell>
          <cell r="AH332" t="str">
            <v>Propia</v>
          </cell>
          <cell r="AI332">
            <v>1000</v>
          </cell>
          <cell r="AJ332">
            <v>0</v>
          </cell>
          <cell r="AK332">
            <v>1000</v>
          </cell>
          <cell r="AL332">
            <v>87039.541125938384</v>
          </cell>
          <cell r="AM332" t="str">
            <v>Semillero</v>
          </cell>
          <cell r="AP332" t="str">
            <v>Semillero</v>
          </cell>
          <cell r="AQ332"/>
          <cell r="AS332" t="str">
            <v>Semillero</v>
          </cell>
          <cell r="AT332" t="str">
            <v>Semillero</v>
          </cell>
          <cell r="AU332" t="str">
            <v>Semillero</v>
          </cell>
          <cell r="AV332">
            <v>3</v>
          </cell>
          <cell r="AW332"/>
          <cell r="AX332"/>
          <cell r="AY332"/>
          <cell r="AZ332">
            <v>68.14</v>
          </cell>
          <cell r="BD332" t="str">
            <v>Varias</v>
          </cell>
          <cell r="BE332">
            <v>4</v>
          </cell>
          <cell r="BF332">
            <v>10.032</v>
          </cell>
          <cell r="BG332">
            <v>0.16719999999999999</v>
          </cell>
          <cell r="BJ332"/>
          <cell r="BL332" t="str">
            <v xml:space="preserve">&lt; 40 </v>
          </cell>
          <cell r="BM332" t="str">
            <v>Soca</v>
          </cell>
        </row>
        <row r="333">
          <cell r="A333" t="str">
            <v>6969.01</v>
          </cell>
          <cell r="B333" t="str">
            <v>2024-2025</v>
          </cell>
          <cell r="C333" t="str">
            <v>Zona 3</v>
          </cell>
          <cell r="D333" t="str">
            <v>Leonardo Juárez</v>
          </cell>
          <cell r="E333">
            <v>69</v>
          </cell>
          <cell r="F333" t="str">
            <v>EL TIGRE PUERTAS</v>
          </cell>
          <cell r="G333">
            <v>69.010000000000005</v>
          </cell>
          <cell r="H333">
            <v>93.11</v>
          </cell>
          <cell r="I333">
            <v>9645.0955400000003</v>
          </cell>
          <cell r="J333">
            <v>1257.1968866</v>
          </cell>
          <cell r="K333">
            <v>103.5881810761465</v>
          </cell>
          <cell r="L333">
            <v>13.502275658898077</v>
          </cell>
          <cell r="M333">
            <v>130.34571626441348</v>
          </cell>
          <cell r="N333" t="str">
            <v>4</v>
          </cell>
          <cell r="O333" t="str">
            <v>127</v>
          </cell>
          <cell r="P333" t="str">
            <v>CGMEX10-26315</v>
          </cell>
          <cell r="Q333">
            <v>45379</v>
          </cell>
          <cell r="R333" t="e">
            <v>#REF!</v>
          </cell>
          <cell r="S333">
            <v>125.9151</v>
          </cell>
          <cell r="T333" t="str">
            <v>Arcilla pesada</v>
          </cell>
          <cell r="AC333" t="str">
            <v>Sí</v>
          </cell>
          <cell r="AD333" t="str">
            <v>Ingenio</v>
          </cell>
          <cell r="AE333" t="str">
            <v>Sí</v>
          </cell>
          <cell r="AF333">
            <v>15</v>
          </cell>
          <cell r="AG333" t="str">
            <v>Sí</v>
          </cell>
          <cell r="AH333" t="str">
            <v>Arrendada</v>
          </cell>
          <cell r="AI333">
            <v>10398</v>
          </cell>
          <cell r="AJ333">
            <v>0</v>
          </cell>
          <cell r="AK333">
            <v>10398</v>
          </cell>
          <cell r="AL333">
            <v>1214463.169428654</v>
          </cell>
          <cell r="AO333">
            <v>1</v>
          </cell>
          <cell r="AP333" t="str">
            <v>Soca</v>
          </cell>
          <cell r="AQ333"/>
          <cell r="AS333" t="str">
            <v>2026-2027</v>
          </cell>
          <cell r="AT333" t="str">
            <v xml:space="preserve">Mecanizada </v>
          </cell>
          <cell r="AU333" t="str">
            <v>CGMEX10-26315</v>
          </cell>
          <cell r="AV333">
            <v>4</v>
          </cell>
          <cell r="AW333">
            <v>46444</v>
          </cell>
          <cell r="AX333">
            <v>46465</v>
          </cell>
          <cell r="AY333">
            <v>46463</v>
          </cell>
          <cell r="AZ333">
            <v>69.010000000000005</v>
          </cell>
          <cell r="BD333" t="str">
            <v>CGMEX10-26315</v>
          </cell>
          <cell r="BE333">
            <v>4</v>
          </cell>
          <cell r="BF333">
            <v>81.936800000000005</v>
          </cell>
          <cell r="BG333">
            <v>1.3656133333333333</v>
          </cell>
          <cell r="BJ333"/>
          <cell r="BL333" t="str">
            <v>Entre 81 y 120</v>
          </cell>
          <cell r="BM333" t="str">
            <v>Soca</v>
          </cell>
          <cell r="BN333" t="str">
            <v>Tercer tercio</v>
          </cell>
          <cell r="BO333">
            <v>45743</v>
          </cell>
          <cell r="BP333">
            <v>21</v>
          </cell>
          <cell r="BQ333">
            <v>1</v>
          </cell>
        </row>
        <row r="334">
          <cell r="A334" t="str">
            <v>7070.01</v>
          </cell>
          <cell r="B334" t="str">
            <v>2024-2025</v>
          </cell>
          <cell r="C334" t="str">
            <v>Zona 3</v>
          </cell>
          <cell r="D334" t="str">
            <v>Edwar Urbina</v>
          </cell>
          <cell r="E334">
            <v>70</v>
          </cell>
          <cell r="F334" t="str">
            <v>EL RECUERDO MAPAN</v>
          </cell>
          <cell r="G334">
            <v>70.010000000000005</v>
          </cell>
          <cell r="H334">
            <v>35.31</v>
          </cell>
          <cell r="I334">
            <v>3399.4899760000003</v>
          </cell>
          <cell r="J334">
            <v>368.15717280000001</v>
          </cell>
          <cell r="K334">
            <v>96.27555865193996</v>
          </cell>
          <cell r="L334">
            <v>10.42642800339847</v>
          </cell>
          <cell r="M334">
            <v>108.29776684124572</v>
          </cell>
          <cell r="N334" t="str">
            <v>7</v>
          </cell>
          <cell r="O334" t="str">
            <v>88</v>
          </cell>
          <cell r="P334" t="str">
            <v>SP83-2847</v>
          </cell>
          <cell r="Q334">
            <v>45401</v>
          </cell>
          <cell r="R334" t="e">
            <v>#REF!</v>
          </cell>
          <cell r="S334">
            <v>141.0634</v>
          </cell>
          <cell r="T334" t="str">
            <v>Arcilla + Arena Blanca</v>
          </cell>
          <cell r="AC334" t="str">
            <v>Sí</v>
          </cell>
          <cell r="AD334" t="str">
            <v>Ingenio</v>
          </cell>
          <cell r="AE334" t="str">
            <v>Sí</v>
          </cell>
          <cell r="AF334">
            <v>23</v>
          </cell>
          <cell r="AG334" t="str">
            <v>No</v>
          </cell>
          <cell r="AH334" t="str">
            <v>Arrendada</v>
          </cell>
          <cell r="AI334">
            <v>3695</v>
          </cell>
          <cell r="AJ334">
            <v>0</v>
          </cell>
          <cell r="AK334">
            <v>3695</v>
          </cell>
          <cell r="AL334">
            <v>479543.61428047845</v>
          </cell>
          <cell r="AP334" t="str">
            <v>Soca</v>
          </cell>
          <cell r="AQ334"/>
          <cell r="AS334" t="str">
            <v>2024-2025</v>
          </cell>
          <cell r="AT334" t="str">
            <v>Manual</v>
          </cell>
          <cell r="AU334" t="str">
            <v>SP83-2847</v>
          </cell>
          <cell r="AV334">
            <v>7</v>
          </cell>
          <cell r="AW334">
            <v>45761</v>
          </cell>
          <cell r="AX334">
            <v>45776</v>
          </cell>
          <cell r="AY334">
            <v>45763</v>
          </cell>
          <cell r="AZ334">
            <v>70.010000000000005</v>
          </cell>
          <cell r="BD334" t="str">
            <v>SP83-2847</v>
          </cell>
          <cell r="BE334">
            <v>4</v>
          </cell>
          <cell r="BF334">
            <v>141.24</v>
          </cell>
          <cell r="BG334">
            <v>2.3540000000000001</v>
          </cell>
          <cell r="BJ334"/>
          <cell r="BL334" t="str">
            <v xml:space="preserve">&lt; 40 </v>
          </cell>
          <cell r="BM334" t="str">
            <v>Soca</v>
          </cell>
          <cell r="BN334" t="str">
            <v>Tercer tercio</v>
          </cell>
          <cell r="BO334">
            <v>45743</v>
          </cell>
          <cell r="BP334">
            <v>21</v>
          </cell>
          <cell r="BQ334">
            <v>1</v>
          </cell>
        </row>
        <row r="335">
          <cell r="A335" t="str">
            <v>7373.01</v>
          </cell>
          <cell r="B335" t="str">
            <v>2024-2025</v>
          </cell>
          <cell r="C335" t="str">
            <v>Zona 3</v>
          </cell>
          <cell r="D335" t="str">
            <v>Balbino Yotz</v>
          </cell>
          <cell r="E335">
            <v>73</v>
          </cell>
          <cell r="F335" t="str">
            <v>LA SIERRA</v>
          </cell>
          <cell r="G335">
            <v>73.010000000000005</v>
          </cell>
          <cell r="H335">
            <v>121.32</v>
          </cell>
          <cell r="I335">
            <v>16856.844716</v>
          </cell>
          <cell r="J335">
            <v>1707.9579199999998</v>
          </cell>
          <cell r="K335">
            <v>138.94530758325092</v>
          </cell>
          <cell r="L335">
            <v>14.078123310253874</v>
          </cell>
          <cell r="M335">
            <v>101.3213296305007</v>
          </cell>
          <cell r="N335" t="str">
            <v>2</v>
          </cell>
          <cell r="O335" t="str">
            <v>105</v>
          </cell>
          <cell r="P335" t="str">
            <v>CG02-163</v>
          </cell>
          <cell r="Q335">
            <v>45400</v>
          </cell>
          <cell r="R335" t="e">
            <v>#REF!</v>
          </cell>
          <cell r="S335">
            <v>126.15635</v>
          </cell>
          <cell r="T335" t="str">
            <v>Franco Arenoso</v>
          </cell>
          <cell r="AC335" t="str">
            <v>Sí</v>
          </cell>
          <cell r="AD335" t="str">
            <v>Ingenio</v>
          </cell>
          <cell r="AE335" t="str">
            <v>Sí</v>
          </cell>
          <cell r="AF335">
            <v>30</v>
          </cell>
          <cell r="AG335" t="str">
            <v>Sí</v>
          </cell>
          <cell r="AH335" t="str">
            <v>Arrendada</v>
          </cell>
          <cell r="AI335">
            <v>15000</v>
          </cell>
          <cell r="AJ335">
            <v>0</v>
          </cell>
          <cell r="AK335">
            <v>15000</v>
          </cell>
          <cell r="AL335">
            <v>2126598.0018873466</v>
          </cell>
          <cell r="AM335" t="str">
            <v>Renovación</v>
          </cell>
          <cell r="AO335">
            <v>5</v>
          </cell>
          <cell r="AP335" t="str">
            <v>Soca</v>
          </cell>
          <cell r="AQ335"/>
          <cell r="AS335" t="str">
            <v>2028-2029</v>
          </cell>
          <cell r="AT335" t="str">
            <v xml:space="preserve">Mecanizada </v>
          </cell>
          <cell r="AU335" t="str">
            <v>CG02-163</v>
          </cell>
          <cell r="AV335">
            <v>2</v>
          </cell>
          <cell r="AW335">
            <v>47195</v>
          </cell>
          <cell r="AX335">
            <v>47216</v>
          </cell>
          <cell r="AY335">
            <v>47212</v>
          </cell>
          <cell r="AZ335">
            <v>73.010000000000005</v>
          </cell>
          <cell r="BD335" t="str">
            <v>CG02-163</v>
          </cell>
          <cell r="BE335">
            <v>4</v>
          </cell>
          <cell r="BF335">
            <v>106.7616</v>
          </cell>
          <cell r="BG335">
            <v>1.7793600000000001</v>
          </cell>
          <cell r="BJ335"/>
          <cell r="BL335" t="str">
            <v>Entre 121 y 160</v>
          </cell>
          <cell r="BM335" t="str">
            <v>Soca</v>
          </cell>
          <cell r="BN335" t="str">
            <v>Tercer tercio</v>
          </cell>
          <cell r="BO335">
            <v>45764</v>
          </cell>
          <cell r="BP335">
            <v>24</v>
          </cell>
          <cell r="BQ335">
            <v>8</v>
          </cell>
        </row>
        <row r="336">
          <cell r="A336" t="str">
            <v>7373.02</v>
          </cell>
          <cell r="B336" t="str">
            <v>2024-2025</v>
          </cell>
          <cell r="C336" t="str">
            <v>Zona 3</v>
          </cell>
          <cell r="D336" t="str">
            <v>Balbino Yotz</v>
          </cell>
          <cell r="E336">
            <v>73</v>
          </cell>
          <cell r="F336" t="str">
            <v>LA SIERRA</v>
          </cell>
          <cell r="G336">
            <v>73.02</v>
          </cell>
          <cell r="H336">
            <v>60.5</v>
          </cell>
          <cell r="I336">
            <v>8191.821312</v>
          </cell>
          <cell r="J336">
            <v>852.14767240000003</v>
          </cell>
          <cell r="K336">
            <v>135.4020051570248</v>
          </cell>
          <cell r="L336">
            <v>14.085085494214876</v>
          </cell>
          <cell r="M336">
            <v>104.02420169391507</v>
          </cell>
          <cell r="N336" t="str">
            <v>8</v>
          </cell>
          <cell r="O336" t="str">
            <v>105</v>
          </cell>
          <cell r="P336" t="str">
            <v>CG02-163</v>
          </cell>
          <cell r="Q336">
            <v>45360</v>
          </cell>
          <cell r="R336" t="e">
            <v>#REF!</v>
          </cell>
          <cell r="S336">
            <v>128.57425000000001</v>
          </cell>
          <cell r="T336" t="str">
            <v>Franco Arenoso</v>
          </cell>
          <cell r="AC336" t="str">
            <v>Sí</v>
          </cell>
          <cell r="AD336" t="str">
            <v>Ingenio</v>
          </cell>
          <cell r="AE336" t="str">
            <v>Sí</v>
          </cell>
          <cell r="AF336">
            <v>30</v>
          </cell>
          <cell r="AG336" t="str">
            <v>Sí</v>
          </cell>
          <cell r="AH336" t="str">
            <v>Arrendada</v>
          </cell>
          <cell r="AI336">
            <v>7500</v>
          </cell>
          <cell r="AJ336">
            <v>0</v>
          </cell>
          <cell r="AK336">
            <v>7500</v>
          </cell>
          <cell r="AL336">
            <v>1053257.2813244162</v>
          </cell>
          <cell r="AO336">
            <v>7</v>
          </cell>
          <cell r="AQ336"/>
          <cell r="AS336" t="str">
            <v>2024-2025</v>
          </cell>
          <cell r="AT336" t="str">
            <v xml:space="preserve">Mecanizada </v>
          </cell>
          <cell r="AU336" t="str">
            <v>CG02-163</v>
          </cell>
          <cell r="AV336">
            <v>1</v>
          </cell>
          <cell r="AW336">
            <v>45683</v>
          </cell>
          <cell r="AX336">
            <v>45704</v>
          </cell>
          <cell r="AY336">
            <v>45700</v>
          </cell>
          <cell r="AZ336" t="str">
            <v>73.02</v>
          </cell>
          <cell r="BD336">
            <v>0</v>
          </cell>
          <cell r="BE336">
            <v>16</v>
          </cell>
          <cell r="BF336">
            <v>968</v>
          </cell>
          <cell r="BG336">
            <v>16.133333333333333</v>
          </cell>
          <cell r="BJ336"/>
          <cell r="BL336" t="str">
            <v>Entre 41 y 80</v>
          </cell>
          <cell r="BM336" t="str">
            <v>Soca</v>
          </cell>
          <cell r="BN336" t="str">
            <v>Tercer tercio</v>
          </cell>
          <cell r="BO336">
            <v>45680</v>
          </cell>
          <cell r="BP336">
            <v>12</v>
          </cell>
          <cell r="BQ336">
            <v>3</v>
          </cell>
        </row>
        <row r="337">
          <cell r="A337" t="str">
            <v>7373.03</v>
          </cell>
          <cell r="B337" t="str">
            <v>2024-2025</v>
          </cell>
          <cell r="C337" t="str">
            <v>Zona 3</v>
          </cell>
          <cell r="D337" t="str">
            <v>Balbino Yotz</v>
          </cell>
          <cell r="E337">
            <v>73</v>
          </cell>
          <cell r="F337" t="str">
            <v>LA SIERRA</v>
          </cell>
          <cell r="G337">
            <v>73.03</v>
          </cell>
          <cell r="H337">
            <v>115.80000000000001</v>
          </cell>
          <cell r="I337">
            <v>16793.946892</v>
          </cell>
          <cell r="J337">
            <v>1651.8744945999999</v>
          </cell>
          <cell r="K337">
            <v>145.02544811744386</v>
          </cell>
          <cell r="L337">
            <v>14.264892008635577</v>
          </cell>
          <cell r="M337">
            <v>98.361302749319194</v>
          </cell>
          <cell r="N337" t="str">
            <v>2</v>
          </cell>
          <cell r="O337" t="str">
            <v>18</v>
          </cell>
          <cell r="P337" t="str">
            <v>CG02-163</v>
          </cell>
          <cell r="Q337">
            <v>45400</v>
          </cell>
          <cell r="R337" t="e">
            <v>#REF!</v>
          </cell>
          <cell r="S337">
            <v>128.41725</v>
          </cell>
          <cell r="T337" t="str">
            <v>Franco Arenoso</v>
          </cell>
          <cell r="AC337" t="str">
            <v>Sí</v>
          </cell>
          <cell r="AD337" t="str">
            <v>Ingenio</v>
          </cell>
          <cell r="AE337" t="str">
            <v>Sí</v>
          </cell>
          <cell r="AF337">
            <v>30</v>
          </cell>
          <cell r="AG337" t="str">
            <v>Sí</v>
          </cell>
          <cell r="AH337" t="str">
            <v>Arrendada</v>
          </cell>
          <cell r="AI337">
            <v>14000</v>
          </cell>
          <cell r="AJ337">
            <v>0</v>
          </cell>
          <cell r="AK337">
            <v>14000</v>
          </cell>
          <cell r="AL337">
            <v>2156632.4765166868</v>
          </cell>
          <cell r="AM337" t="str">
            <v>Renovación</v>
          </cell>
          <cell r="AO337">
            <v>4</v>
          </cell>
          <cell r="AP337" t="str">
            <v>Soca</v>
          </cell>
          <cell r="AQ337"/>
          <cell r="AS337" t="str">
            <v>2028-2029</v>
          </cell>
          <cell r="AT337" t="str">
            <v xml:space="preserve">Mecanizada </v>
          </cell>
          <cell r="AU337" t="str">
            <v>CG02-163</v>
          </cell>
          <cell r="AV337">
            <v>2</v>
          </cell>
          <cell r="AW337">
            <v>47188</v>
          </cell>
          <cell r="AX337">
            <v>47209</v>
          </cell>
          <cell r="AY337">
            <v>47205</v>
          </cell>
          <cell r="AZ337">
            <v>73.03</v>
          </cell>
          <cell r="BD337" t="str">
            <v>CG02-163</v>
          </cell>
          <cell r="BE337">
            <v>4</v>
          </cell>
          <cell r="BF337">
            <v>101.90400000000001</v>
          </cell>
          <cell r="BG337">
            <v>1.6984000000000001</v>
          </cell>
          <cell r="BJ337"/>
          <cell r="BL337" t="str">
            <v>Entre 81 y 120</v>
          </cell>
          <cell r="BM337" t="str">
            <v>Soca</v>
          </cell>
          <cell r="BN337" t="str">
            <v>Tercer tercio</v>
          </cell>
          <cell r="BO337">
            <v>45764</v>
          </cell>
          <cell r="BP337">
            <v>24</v>
          </cell>
          <cell r="BQ337">
            <v>9</v>
          </cell>
        </row>
        <row r="338">
          <cell r="A338" t="str">
            <v>7373.04</v>
          </cell>
          <cell r="B338" t="str">
            <v>2024-2025</v>
          </cell>
          <cell r="C338" t="str">
            <v>Zona 3</v>
          </cell>
          <cell r="D338" t="str">
            <v>Balbino Yotz</v>
          </cell>
          <cell r="E338">
            <v>73</v>
          </cell>
          <cell r="F338" t="str">
            <v>LA SIERRA</v>
          </cell>
          <cell r="G338">
            <v>73.040000000000006</v>
          </cell>
          <cell r="H338">
            <v>38.020000000000003</v>
          </cell>
          <cell r="I338">
            <v>6401.0997320000006</v>
          </cell>
          <cell r="J338">
            <v>533.48755759999995</v>
          </cell>
          <cell r="K338">
            <v>168.36138169384535</v>
          </cell>
          <cell r="L338">
            <v>14.031761115202523</v>
          </cell>
          <cell r="M338">
            <v>83.343109768001327</v>
          </cell>
          <cell r="N338" t="str">
            <v>4</v>
          </cell>
          <cell r="O338" t="str">
            <v>105</v>
          </cell>
          <cell r="P338" t="str">
            <v>CG02-163</v>
          </cell>
          <cell r="Q338">
            <v>45309</v>
          </cell>
          <cell r="R338" t="e">
            <v>#REF!</v>
          </cell>
          <cell r="S338">
            <v>115.9487</v>
          </cell>
          <cell r="T338" t="str">
            <v>Franco Arenoso</v>
          </cell>
          <cell r="AC338" t="str">
            <v>Sí</v>
          </cell>
          <cell r="AD338" t="str">
            <v>Ingenio</v>
          </cell>
          <cell r="AE338" t="str">
            <v>Sí</v>
          </cell>
          <cell r="AF338">
            <v>30</v>
          </cell>
          <cell r="AG338" t="str">
            <v>Sí</v>
          </cell>
          <cell r="AH338" t="str">
            <v>Arrendada</v>
          </cell>
          <cell r="AI338">
            <v>6500</v>
          </cell>
          <cell r="AJ338">
            <v>0</v>
          </cell>
          <cell r="AK338">
            <v>6500</v>
          </cell>
          <cell r="AL338">
            <v>742199.19249574852</v>
          </cell>
          <cell r="AO338">
            <v>1</v>
          </cell>
          <cell r="AP338" t="str">
            <v>Soca</v>
          </cell>
          <cell r="AQ338"/>
          <cell r="AS338" t="str">
            <v>2026-2027</v>
          </cell>
          <cell r="AT338" t="str">
            <v xml:space="preserve">Mecanizada </v>
          </cell>
          <cell r="AU338" t="str">
            <v>CG02-163</v>
          </cell>
          <cell r="AV338">
            <v>4</v>
          </cell>
          <cell r="AW338">
            <v>46374</v>
          </cell>
          <cell r="AX338">
            <v>46395</v>
          </cell>
          <cell r="AY338">
            <v>46393</v>
          </cell>
          <cell r="AZ338">
            <v>73.040000000000006</v>
          </cell>
          <cell r="BD338" t="str">
            <v>CG02-163</v>
          </cell>
          <cell r="BE338">
            <v>4</v>
          </cell>
          <cell r="BF338">
            <v>33.457600000000006</v>
          </cell>
          <cell r="BG338">
            <v>0.55762666666666683</v>
          </cell>
          <cell r="BJ338"/>
          <cell r="BL338" t="str">
            <v xml:space="preserve">&lt; 40 </v>
          </cell>
          <cell r="BM338" t="str">
            <v>Soca</v>
          </cell>
          <cell r="BN338" t="str">
            <v>Segundo tercio</v>
          </cell>
          <cell r="BO338">
            <v>45673</v>
          </cell>
          <cell r="BP338">
            <v>11</v>
          </cell>
          <cell r="BQ338">
            <v>1</v>
          </cell>
        </row>
        <row r="339">
          <cell r="A339" t="str">
            <v>7373.05</v>
          </cell>
          <cell r="B339" t="str">
            <v>2024-2025</v>
          </cell>
          <cell r="C339" t="str">
            <v>Zona 3</v>
          </cell>
          <cell r="D339" t="str">
            <v>Balbino Yotz</v>
          </cell>
          <cell r="E339">
            <v>73</v>
          </cell>
          <cell r="F339" t="str">
            <v>LA SIERRA</v>
          </cell>
          <cell r="G339">
            <v>73.05</v>
          </cell>
          <cell r="H339">
            <v>125.44000000000001</v>
          </cell>
          <cell r="I339">
            <v>17675.236604000002</v>
          </cell>
          <cell r="J339">
            <v>1925.2225900000001</v>
          </cell>
          <cell r="K339">
            <v>140.90590404974489</v>
          </cell>
          <cell r="L339">
            <v>15.347756616709184</v>
          </cell>
          <cell r="M339">
            <v>108.92202651274901</v>
          </cell>
          <cell r="N339" t="str">
            <v>8</v>
          </cell>
          <cell r="O339" t="str">
            <v>105</v>
          </cell>
          <cell r="P339" t="str">
            <v>CG02-163</v>
          </cell>
          <cell r="Q339">
            <v>45365</v>
          </cell>
          <cell r="R339" t="e">
            <v>#REF!</v>
          </cell>
          <cell r="S339">
            <v>128.94104999999999</v>
          </cell>
          <cell r="T339" t="str">
            <v>Franco Arenoso</v>
          </cell>
          <cell r="AC339" t="str">
            <v>Sí</v>
          </cell>
          <cell r="AD339" t="str">
            <v>Ingenio</v>
          </cell>
          <cell r="AE339" t="str">
            <v>Sí</v>
          </cell>
          <cell r="AF339">
            <v>30</v>
          </cell>
          <cell r="AG339" t="str">
            <v>Sí</v>
          </cell>
          <cell r="AH339" t="str">
            <v>Arrendada</v>
          </cell>
          <cell r="AI339">
            <v>17500</v>
          </cell>
          <cell r="AJ339">
            <v>0</v>
          </cell>
          <cell r="AK339">
            <v>17500</v>
          </cell>
          <cell r="AL339">
            <v>2279063.5667181942</v>
          </cell>
          <cell r="AO339">
            <v>6</v>
          </cell>
          <cell r="AQ339"/>
          <cell r="AS339" t="str">
            <v>2024-2025</v>
          </cell>
          <cell r="AT339" t="str">
            <v xml:space="preserve">Mecanizada </v>
          </cell>
          <cell r="AU339" t="str">
            <v>CG02-163</v>
          </cell>
          <cell r="AV339">
            <v>1</v>
          </cell>
          <cell r="AW339">
            <v>45695</v>
          </cell>
          <cell r="AX339">
            <v>45716</v>
          </cell>
          <cell r="AY339">
            <v>45721</v>
          </cell>
          <cell r="AZ339" t="str">
            <v>73.05</v>
          </cell>
          <cell r="BD339">
            <v>0</v>
          </cell>
          <cell r="BE339">
            <v>16</v>
          </cell>
          <cell r="BF339">
            <v>2007.0400000000002</v>
          </cell>
          <cell r="BG339">
            <v>33.45066666666667</v>
          </cell>
          <cell r="BJ339"/>
          <cell r="BL339" t="str">
            <v>Entre 121 y 160</v>
          </cell>
          <cell r="BM339" t="str">
            <v>Soca</v>
          </cell>
          <cell r="BN339" t="str">
            <v>Tercer tercio</v>
          </cell>
          <cell r="BO339">
            <v>45687</v>
          </cell>
          <cell r="BP339">
            <v>13</v>
          </cell>
          <cell r="BQ339">
            <v>4</v>
          </cell>
        </row>
        <row r="340">
          <cell r="A340" t="str">
            <v>7373.06</v>
          </cell>
          <cell r="B340" t="str">
            <v>2024-2025</v>
          </cell>
          <cell r="C340" t="str">
            <v>Zona 3</v>
          </cell>
          <cell r="D340" t="str">
            <v>Balbino Yotz</v>
          </cell>
          <cell r="E340">
            <v>73</v>
          </cell>
          <cell r="F340" t="str">
            <v>LA SIERRA</v>
          </cell>
          <cell r="G340">
            <v>73.06</v>
          </cell>
          <cell r="H340">
            <v>60.98</v>
          </cell>
          <cell r="I340">
            <v>8364.1772399999991</v>
          </cell>
          <cell r="J340">
            <v>942.23434379999992</v>
          </cell>
          <cell r="K340">
            <v>137.16263102656609</v>
          </cell>
          <cell r="L340">
            <v>15.451530728107576</v>
          </cell>
          <cell r="M340">
            <v>112.65116899890084</v>
          </cell>
          <cell r="N340" t="str">
            <v>8</v>
          </cell>
          <cell r="O340" t="str">
            <v>105</v>
          </cell>
          <cell r="P340" t="str">
            <v>CG02-163</v>
          </cell>
          <cell r="Q340">
            <v>45365</v>
          </cell>
          <cell r="R340" t="e">
            <v>#REF!</v>
          </cell>
          <cell r="S340">
            <v>128.89400000000001</v>
          </cell>
          <cell r="T340" t="str">
            <v>Franco Arenoso</v>
          </cell>
          <cell r="AC340" t="str">
            <v>Sí</v>
          </cell>
          <cell r="AD340" t="str">
            <v>Ingenio</v>
          </cell>
          <cell r="AE340" t="str">
            <v>Sí</v>
          </cell>
          <cell r="AF340">
            <v>30</v>
          </cell>
          <cell r="AG340" t="str">
            <v>Sí</v>
          </cell>
          <cell r="AH340" t="str">
            <v>Arrendada</v>
          </cell>
          <cell r="AI340">
            <v>8500</v>
          </cell>
          <cell r="AJ340">
            <v>0</v>
          </cell>
          <cell r="AK340">
            <v>8500</v>
          </cell>
          <cell r="AL340">
            <v>1078092.2611725598</v>
          </cell>
          <cell r="AO340">
            <v>8</v>
          </cell>
          <cell r="AQ340"/>
          <cell r="AS340" t="str">
            <v>2024-2025</v>
          </cell>
          <cell r="AT340" t="str">
            <v xml:space="preserve">Mecanizada </v>
          </cell>
          <cell r="AU340" t="str">
            <v>CG02-163</v>
          </cell>
          <cell r="AV340">
            <v>1</v>
          </cell>
          <cell r="AW340">
            <v>45681</v>
          </cell>
          <cell r="AX340">
            <v>45702</v>
          </cell>
          <cell r="AY340">
            <v>45707</v>
          </cell>
          <cell r="AZ340" t="str">
            <v>73.06</v>
          </cell>
          <cell r="BD340">
            <v>0</v>
          </cell>
          <cell r="BE340">
            <v>16</v>
          </cell>
          <cell r="BF340">
            <v>975.68</v>
          </cell>
          <cell r="BG340">
            <v>16.261333333333333</v>
          </cell>
          <cell r="BJ340"/>
          <cell r="BL340" t="str">
            <v>Entre 41 y 80</v>
          </cell>
          <cell r="BM340" t="str">
            <v>Soca</v>
          </cell>
          <cell r="BN340" t="str">
            <v>Tercer tercio</v>
          </cell>
          <cell r="BO340">
            <v>45680</v>
          </cell>
          <cell r="BP340">
            <v>12</v>
          </cell>
          <cell r="BQ340">
            <v>2</v>
          </cell>
        </row>
        <row r="341">
          <cell r="A341" t="str">
            <v>7373.07</v>
          </cell>
          <cell r="B341" t="str">
            <v>2024-2025</v>
          </cell>
          <cell r="C341" t="str">
            <v>Zona 3</v>
          </cell>
          <cell r="D341" t="str">
            <v>Balbino Yotz</v>
          </cell>
          <cell r="E341">
            <v>73</v>
          </cell>
          <cell r="F341" t="str">
            <v>LA SIERRA</v>
          </cell>
          <cell r="G341">
            <v>73.069999999999993</v>
          </cell>
          <cell r="H341">
            <v>42.47</v>
          </cell>
          <cell r="I341">
            <v>5270.3954440000007</v>
          </cell>
          <cell r="J341">
            <v>496.71389719999996</v>
          </cell>
          <cell r="K341">
            <v>124.0969023781493</v>
          </cell>
          <cell r="L341">
            <v>11.695641563456556</v>
          </cell>
          <cell r="M341">
            <v>94.246039500788527</v>
          </cell>
          <cell r="N341" t="str">
            <v>8</v>
          </cell>
          <cell r="O341" t="str">
            <v>105</v>
          </cell>
          <cell r="P341" t="str">
            <v>CG02-163</v>
          </cell>
          <cell r="Q341">
            <v>45366</v>
          </cell>
          <cell r="R341" t="e">
            <v>#REF!</v>
          </cell>
          <cell r="S341">
            <v>129.78025</v>
          </cell>
          <cell r="T341" t="str">
            <v>Franco Arenoso</v>
          </cell>
          <cell r="AC341" t="str">
            <v>Sí</v>
          </cell>
          <cell r="AD341" t="str">
            <v>Ingenio</v>
          </cell>
          <cell r="AE341" t="str">
            <v>Sí</v>
          </cell>
          <cell r="AF341">
            <v>30</v>
          </cell>
          <cell r="AG341" t="str">
            <v>Sí</v>
          </cell>
          <cell r="AH341" t="str">
            <v>Arrendada</v>
          </cell>
          <cell r="AI341">
            <v>5600</v>
          </cell>
          <cell r="AJ341">
            <v>0</v>
          </cell>
          <cell r="AK341">
            <v>5600</v>
          </cell>
          <cell r="AL341">
            <v>683993.23832118104</v>
          </cell>
          <cell r="AO341">
            <v>9</v>
          </cell>
          <cell r="AQ341"/>
          <cell r="AS341" t="str">
            <v>2024-2025</v>
          </cell>
          <cell r="AT341" t="str">
            <v xml:space="preserve">Mecanizada </v>
          </cell>
          <cell r="AU341" t="str">
            <v>CG02-163</v>
          </cell>
          <cell r="AV341">
            <v>1</v>
          </cell>
          <cell r="AW341">
            <v>45696</v>
          </cell>
          <cell r="AX341">
            <v>45717</v>
          </cell>
          <cell r="AY341">
            <v>45721</v>
          </cell>
          <cell r="AZ341" t="str">
            <v>73.07</v>
          </cell>
          <cell r="BD341">
            <v>0</v>
          </cell>
          <cell r="BE341">
            <v>16</v>
          </cell>
          <cell r="BF341">
            <v>679.52</v>
          </cell>
          <cell r="BG341">
            <v>11.325333333333333</v>
          </cell>
          <cell r="BJ341"/>
          <cell r="BL341" t="str">
            <v>Entre 41 y 80</v>
          </cell>
          <cell r="BM341" t="str">
            <v>Soca</v>
          </cell>
          <cell r="BN341" t="str">
            <v>Tercer tercio</v>
          </cell>
          <cell r="BO341">
            <v>45694</v>
          </cell>
          <cell r="BP341">
            <v>14</v>
          </cell>
          <cell r="BQ341">
            <v>5</v>
          </cell>
        </row>
        <row r="342">
          <cell r="A342" t="str">
            <v>7373.08</v>
          </cell>
          <cell r="B342" t="str">
            <v>2024-2025</v>
          </cell>
          <cell r="C342" t="str">
            <v>Zona 3</v>
          </cell>
          <cell r="D342" t="str">
            <v>Balbino Yotz</v>
          </cell>
          <cell r="E342">
            <v>73</v>
          </cell>
          <cell r="F342" t="str">
            <v>LA SIERRA</v>
          </cell>
          <cell r="G342">
            <v>73.08</v>
          </cell>
          <cell r="H342">
            <v>47.81</v>
          </cell>
          <cell r="I342">
            <v>6730.2013040000002</v>
          </cell>
          <cell r="J342">
            <v>660.30872039999997</v>
          </cell>
          <cell r="K342">
            <v>140.76974072369796</v>
          </cell>
          <cell r="L342">
            <v>13.811100614934112</v>
          </cell>
          <cell r="M342">
            <v>98.111288292009164</v>
          </cell>
          <cell r="N342" t="str">
            <v>2</v>
          </cell>
          <cell r="O342" t="str">
            <v>105</v>
          </cell>
          <cell r="P342" t="str">
            <v>CG10-044124</v>
          </cell>
          <cell r="Q342">
            <v>45395</v>
          </cell>
          <cell r="R342" t="e">
            <v>#REF!</v>
          </cell>
          <cell r="S342">
            <v>123.97584999999999</v>
          </cell>
          <cell r="T342" t="str">
            <v>Franco Arenoso</v>
          </cell>
          <cell r="AC342" t="str">
            <v>Sí</v>
          </cell>
          <cell r="AD342" t="str">
            <v>Ingenio</v>
          </cell>
          <cell r="AE342" t="str">
            <v>Sí</v>
          </cell>
          <cell r="AF342">
            <v>30</v>
          </cell>
          <cell r="AG342" t="str">
            <v>Sí</v>
          </cell>
          <cell r="AH342" t="str">
            <v>Arrendada</v>
          </cell>
          <cell r="AI342">
            <v>6315</v>
          </cell>
          <cell r="AJ342">
            <v>0</v>
          </cell>
          <cell r="AK342">
            <v>6315</v>
          </cell>
          <cell r="AL342">
            <v>834382.42733450839</v>
          </cell>
          <cell r="AM342" t="str">
            <v>Renovación</v>
          </cell>
          <cell r="AO342">
            <v>3</v>
          </cell>
          <cell r="AP342" t="str">
            <v>Soca</v>
          </cell>
          <cell r="AQ342"/>
          <cell r="AS342" t="str">
            <v>2028-2029</v>
          </cell>
          <cell r="AT342" t="str">
            <v xml:space="preserve">Mecanizada </v>
          </cell>
          <cell r="AU342" t="str">
            <v>CG10-044124</v>
          </cell>
          <cell r="AV342">
            <v>2</v>
          </cell>
          <cell r="AW342">
            <v>47183</v>
          </cell>
          <cell r="AX342">
            <v>47204</v>
          </cell>
          <cell r="AY342">
            <v>47205</v>
          </cell>
          <cell r="AZ342">
            <v>73.08</v>
          </cell>
          <cell r="BD342" t="str">
            <v>CG10-044124</v>
          </cell>
          <cell r="BE342">
            <v>4</v>
          </cell>
          <cell r="BF342">
            <v>42.072800000000001</v>
          </cell>
          <cell r="BG342">
            <v>0.70121333333333336</v>
          </cell>
          <cell r="BJ342"/>
          <cell r="BL342" t="str">
            <v>Entre 41 y 80</v>
          </cell>
          <cell r="BM342" t="str">
            <v>Soca</v>
          </cell>
          <cell r="BN342" t="str">
            <v>Tercer tercio</v>
          </cell>
          <cell r="BO342">
            <v>45757</v>
          </cell>
          <cell r="BP342">
            <v>23</v>
          </cell>
          <cell r="BQ342">
            <v>7</v>
          </cell>
        </row>
        <row r="343">
          <cell r="A343" t="str">
            <v>7373.09</v>
          </cell>
          <cell r="B343" t="str">
            <v>2024-2025</v>
          </cell>
          <cell r="C343" t="str">
            <v>Zona 3</v>
          </cell>
          <cell r="D343" t="str">
            <v>Balbino Yotz</v>
          </cell>
          <cell r="E343">
            <v>73</v>
          </cell>
          <cell r="F343" t="str">
            <v>LA SIERRA</v>
          </cell>
          <cell r="G343">
            <v>73.09</v>
          </cell>
          <cell r="H343">
            <v>120.87</v>
          </cell>
          <cell r="I343">
            <v>17703.447115999999</v>
          </cell>
          <cell r="J343">
            <v>1732.4596819999999</v>
          </cell>
          <cell r="K343">
            <v>146.46684136675765</v>
          </cell>
          <cell r="L343">
            <v>14.333247968892197</v>
          </cell>
          <cell r="M343">
            <v>97.860019613594886</v>
          </cell>
          <cell r="N343" t="str">
            <v>2</v>
          </cell>
          <cell r="O343" t="str">
            <v>105</v>
          </cell>
          <cell r="P343" t="str">
            <v>CG02-163</v>
          </cell>
          <cell r="Q343">
            <v>45394</v>
          </cell>
          <cell r="R343" t="e">
            <v>#REF!</v>
          </cell>
          <cell r="S343">
            <v>124.51515000000001</v>
          </cell>
          <cell r="T343" t="str">
            <v>Franco Arenoso</v>
          </cell>
          <cell r="AC343" t="str">
            <v>Sí</v>
          </cell>
          <cell r="AD343" t="str">
            <v>Ingenio</v>
          </cell>
          <cell r="AE343" t="str">
            <v>Sí</v>
          </cell>
          <cell r="AF343">
            <v>30</v>
          </cell>
          <cell r="AG343" t="str">
            <v>Sí</v>
          </cell>
          <cell r="AH343" t="str">
            <v>Arrendada</v>
          </cell>
          <cell r="AI343">
            <v>15000</v>
          </cell>
          <cell r="AJ343">
            <v>0</v>
          </cell>
          <cell r="AK343">
            <v>15000</v>
          </cell>
          <cell r="AL343">
            <v>2204347.3731658072</v>
          </cell>
          <cell r="AM343" t="str">
            <v>Renovación</v>
          </cell>
          <cell r="AO343">
            <v>2</v>
          </cell>
          <cell r="AP343" t="str">
            <v>Soca</v>
          </cell>
          <cell r="AQ343"/>
          <cell r="AS343" t="str">
            <v>2028-2029</v>
          </cell>
          <cell r="AT343" t="str">
            <v xml:space="preserve">Mecanizada </v>
          </cell>
          <cell r="AU343" t="str">
            <v>CG02-163</v>
          </cell>
          <cell r="AV343">
            <v>2</v>
          </cell>
          <cell r="AW343">
            <v>47182</v>
          </cell>
          <cell r="AX343">
            <v>47203</v>
          </cell>
          <cell r="AY343">
            <v>47198</v>
          </cell>
          <cell r="AZ343">
            <v>73.09</v>
          </cell>
          <cell r="BD343" t="str">
            <v>CG02-163</v>
          </cell>
          <cell r="BE343">
            <v>4</v>
          </cell>
          <cell r="BF343">
            <v>106.3656</v>
          </cell>
          <cell r="BG343">
            <v>1.7727600000000001</v>
          </cell>
          <cell r="BJ343"/>
          <cell r="BL343" t="str">
            <v>Mayor 181</v>
          </cell>
          <cell r="BM343" t="str">
            <v>Soca</v>
          </cell>
          <cell r="BN343" t="str">
            <v>Tercer tercio</v>
          </cell>
          <cell r="BO343">
            <v>45757</v>
          </cell>
          <cell r="BP343">
            <v>23</v>
          </cell>
          <cell r="BQ343">
            <v>6</v>
          </cell>
        </row>
        <row r="344">
          <cell r="A344" t="str">
            <v>7474.01</v>
          </cell>
          <cell r="B344" t="str">
            <v>2024-2025</v>
          </cell>
          <cell r="C344" t="str">
            <v>Zona 2</v>
          </cell>
          <cell r="D344" t="str">
            <v>Alvaro Mejía</v>
          </cell>
          <cell r="E344">
            <v>74</v>
          </cell>
          <cell r="F344" t="str">
            <v>SANTA ELENA TIKAL LU</v>
          </cell>
          <cell r="G344">
            <v>74.010000000000005</v>
          </cell>
          <cell r="H344">
            <v>67.790000000000006</v>
          </cell>
          <cell r="I344">
            <v>8309.8758959999996</v>
          </cell>
          <cell r="J344">
            <v>1062.2941828</v>
          </cell>
          <cell r="K344">
            <v>122.58262127157396</v>
          </cell>
          <cell r="L344">
            <v>15.670367057088065</v>
          </cell>
          <cell r="M344">
            <v>127.83514412186838</v>
          </cell>
          <cell r="N344" t="str">
            <v>1</v>
          </cell>
          <cell r="O344" t="str">
            <v>105</v>
          </cell>
          <cell r="P344" t="str">
            <v>CG02-163</v>
          </cell>
          <cell r="Q344">
            <v>45372</v>
          </cell>
          <cell r="R344" t="e">
            <v>#REF!</v>
          </cell>
          <cell r="S344">
            <v>115.41204999999999</v>
          </cell>
          <cell r="T344" t="str">
            <v>Franco Arenoso</v>
          </cell>
          <cell r="AC344" t="str">
            <v>Sí</v>
          </cell>
          <cell r="AD344" t="str">
            <v>Ingenio</v>
          </cell>
          <cell r="AE344" t="str">
            <v>Sí</v>
          </cell>
          <cell r="AF344">
            <v>46</v>
          </cell>
          <cell r="AG344" t="str">
            <v>Sí</v>
          </cell>
          <cell r="AH344" t="str">
            <v>Arrendada</v>
          </cell>
          <cell r="AI344">
            <v>10023.721816000001</v>
          </cell>
          <cell r="AJ344">
            <v>1700</v>
          </cell>
          <cell r="AK344">
            <v>8323.7218160000011</v>
          </cell>
          <cell r="AL344">
            <v>959059.81240294664</v>
          </cell>
          <cell r="AO344">
            <v>5</v>
          </cell>
          <cell r="AP344" t="str">
            <v>Soca</v>
          </cell>
          <cell r="AQ344" t="str">
            <v>CG02-163</v>
          </cell>
          <cell r="AS344" t="str">
            <v>2027-2028</v>
          </cell>
          <cell r="AT344" t="str">
            <v xml:space="preserve">Mecanizada </v>
          </cell>
          <cell r="AU344" t="str">
            <v>CG02-163</v>
          </cell>
          <cell r="AV344">
            <v>6</v>
          </cell>
          <cell r="AW344">
            <v>46781</v>
          </cell>
          <cell r="AX344">
            <v>46802</v>
          </cell>
          <cell r="AY344">
            <v>46755</v>
          </cell>
          <cell r="AZ344">
            <v>74.010000000000005</v>
          </cell>
          <cell r="BC344">
            <v>7.2</v>
          </cell>
          <cell r="BD344" t="str">
            <v>CG02-163</v>
          </cell>
          <cell r="BE344">
            <v>4</v>
          </cell>
          <cell r="BF344">
            <v>59.655200000000008</v>
          </cell>
          <cell r="BG344">
            <v>0.99425333333333343</v>
          </cell>
          <cell r="BJ344"/>
          <cell r="BL344" t="str">
            <v>Entre 41 y 80</v>
          </cell>
          <cell r="BM344" t="str">
            <v>Soca</v>
          </cell>
          <cell r="BN344" t="str">
            <v>Tercer tercio</v>
          </cell>
          <cell r="BO344">
            <v>45736</v>
          </cell>
          <cell r="BP344">
            <v>20</v>
          </cell>
          <cell r="BQ344">
            <v>5</v>
          </cell>
        </row>
        <row r="345">
          <cell r="A345" t="str">
            <v>7474.02</v>
          </cell>
          <cell r="B345" t="str">
            <v>2024-2025</v>
          </cell>
          <cell r="C345" t="str">
            <v>Zona 2</v>
          </cell>
          <cell r="D345" t="str">
            <v>Alvaro Mejía</v>
          </cell>
          <cell r="E345">
            <v>74</v>
          </cell>
          <cell r="F345" t="str">
            <v>SANTA ELENA TIKAL LU</v>
          </cell>
          <cell r="G345">
            <v>74.02</v>
          </cell>
          <cell r="H345">
            <v>21.02</v>
          </cell>
          <cell r="I345">
            <v>2264.35736</v>
          </cell>
          <cell r="J345">
            <v>319.449139</v>
          </cell>
          <cell r="K345">
            <v>107.72394671741199</v>
          </cell>
          <cell r="L345">
            <v>15.197390057088487</v>
          </cell>
          <cell r="M345">
            <v>141.07717476184945</v>
          </cell>
          <cell r="N345" t="str">
            <v>1</v>
          </cell>
          <cell r="O345" t="str">
            <v>105</v>
          </cell>
          <cell r="P345" t="str">
            <v>CG02-163</v>
          </cell>
          <cell r="Q345">
            <v>45374</v>
          </cell>
          <cell r="R345" t="e">
            <v>#REF!</v>
          </cell>
          <cell r="S345">
            <v>122.6373</v>
          </cell>
          <cell r="T345" t="str">
            <v>Franco Arenoso</v>
          </cell>
          <cell r="AC345" t="str">
            <v>Sí</v>
          </cell>
          <cell r="AD345" t="str">
            <v>Ingenio</v>
          </cell>
          <cell r="AE345" t="str">
            <v>Sí</v>
          </cell>
          <cell r="AF345">
            <v>46</v>
          </cell>
          <cell r="AG345" t="str">
            <v>Sí</v>
          </cell>
          <cell r="AH345" t="str">
            <v>Arrendada</v>
          </cell>
          <cell r="AI345">
            <v>2986.1196240000004</v>
          </cell>
          <cell r="AJ345">
            <v>300</v>
          </cell>
          <cell r="AK345">
            <v>2686.1196240000004</v>
          </cell>
          <cell r="AL345">
            <v>277694.67286552797</v>
          </cell>
          <cell r="AO345">
            <v>6</v>
          </cell>
          <cell r="AP345" t="str">
            <v>Soca</v>
          </cell>
          <cell r="AQ345" t="str">
            <v>CG02-163</v>
          </cell>
          <cell r="AS345" t="str">
            <v>2027-2028</v>
          </cell>
          <cell r="AT345" t="str">
            <v xml:space="preserve">Mecanizada </v>
          </cell>
          <cell r="AU345" t="str">
            <v>CG02-163</v>
          </cell>
          <cell r="AV345">
            <v>6</v>
          </cell>
          <cell r="AW345">
            <v>46783</v>
          </cell>
          <cell r="AX345">
            <v>46804</v>
          </cell>
          <cell r="AY345">
            <v>46755</v>
          </cell>
          <cell r="AZ345">
            <v>74.02</v>
          </cell>
          <cell r="BC345">
            <v>7.2</v>
          </cell>
          <cell r="BD345" t="str">
            <v>CG02-163</v>
          </cell>
          <cell r="BE345">
            <v>4</v>
          </cell>
          <cell r="BF345">
            <v>18.497599999999998</v>
          </cell>
          <cell r="BG345">
            <v>0.30829333333333331</v>
          </cell>
          <cell r="BJ345"/>
          <cell r="BL345" t="str">
            <v xml:space="preserve">&lt; 40 </v>
          </cell>
          <cell r="BM345" t="str">
            <v>Soca</v>
          </cell>
          <cell r="BN345" t="str">
            <v>Tercer tercio</v>
          </cell>
          <cell r="BO345">
            <v>45736</v>
          </cell>
          <cell r="BP345">
            <v>20</v>
          </cell>
          <cell r="BQ345">
            <v>6</v>
          </cell>
        </row>
        <row r="346">
          <cell r="A346" t="str">
            <v>7474.03</v>
          </cell>
          <cell r="B346" t="str">
            <v>2024-2025</v>
          </cell>
          <cell r="C346" t="str">
            <v>Zona 2</v>
          </cell>
          <cell r="D346" t="str">
            <v>Alvaro Mejía</v>
          </cell>
          <cell r="E346">
            <v>74</v>
          </cell>
          <cell r="F346" t="str">
            <v>SANTA ELENA TIKAL LU</v>
          </cell>
          <cell r="G346">
            <v>74.03</v>
          </cell>
          <cell r="H346">
            <v>32.43</v>
          </cell>
          <cell r="I346">
            <v>4279.1537720000006</v>
          </cell>
          <cell r="J346">
            <v>456.36401739999997</v>
          </cell>
          <cell r="K346">
            <v>131.95047092198584</v>
          </cell>
          <cell r="L346">
            <v>14.072279290780141</v>
          </cell>
          <cell r="M346">
            <v>106.64819301099888</v>
          </cell>
          <cell r="N346" t="str">
            <v>2</v>
          </cell>
          <cell r="O346" t="str">
            <v>18</v>
          </cell>
          <cell r="P346" t="str">
            <v>CG02-163</v>
          </cell>
          <cell r="Q346">
            <v>45338</v>
          </cell>
          <cell r="R346" t="e">
            <v>#REF!</v>
          </cell>
          <cell r="S346">
            <v>118.25879999999999</v>
          </cell>
          <cell r="T346" t="str">
            <v>Franco Arenoso</v>
          </cell>
          <cell r="AC346" t="str">
            <v>Sí</v>
          </cell>
          <cell r="AD346" t="str">
            <v>Ingenio</v>
          </cell>
          <cell r="AE346" t="str">
            <v>Sí</v>
          </cell>
          <cell r="AF346">
            <v>46</v>
          </cell>
          <cell r="AG346" t="str">
            <v>Sí</v>
          </cell>
          <cell r="AH346" t="str">
            <v>Arrendada</v>
          </cell>
          <cell r="AI346">
            <v>4523.62482</v>
          </cell>
          <cell r="AJ346">
            <v>400</v>
          </cell>
          <cell r="AK346">
            <v>4123.62482</v>
          </cell>
          <cell r="AL346">
            <v>506047.59009219363</v>
          </cell>
          <cell r="AM346" t="str">
            <v>Renovación</v>
          </cell>
          <cell r="AO346">
            <v>4</v>
          </cell>
          <cell r="AP346" t="str">
            <v>Soca</v>
          </cell>
          <cell r="AQ346"/>
          <cell r="AS346" t="str">
            <v>2028-2029</v>
          </cell>
          <cell r="AT346" t="str">
            <v xml:space="preserve">Mecanizada </v>
          </cell>
          <cell r="AU346" t="str">
            <v>CG02-163</v>
          </cell>
          <cell r="AV346">
            <v>2</v>
          </cell>
          <cell r="AW346">
            <v>47140</v>
          </cell>
          <cell r="AX346">
            <v>47161</v>
          </cell>
          <cell r="AY346">
            <v>47163</v>
          </cell>
          <cell r="AZ346">
            <v>74.03</v>
          </cell>
          <cell r="BD346" t="str">
            <v>CG02-163</v>
          </cell>
          <cell r="BE346">
            <v>4</v>
          </cell>
          <cell r="BF346">
            <v>28.538399999999999</v>
          </cell>
          <cell r="BG346">
            <v>0.47564000000000001</v>
          </cell>
          <cell r="BJ346"/>
          <cell r="BL346" t="str">
            <v xml:space="preserve">&lt; 40 </v>
          </cell>
          <cell r="BM346" t="str">
            <v>Soca</v>
          </cell>
          <cell r="BN346" t="str">
            <v>Segundo tercio</v>
          </cell>
          <cell r="BO346">
            <v>45680</v>
          </cell>
          <cell r="BP346">
            <v>11</v>
          </cell>
          <cell r="BQ346">
            <v>2</v>
          </cell>
        </row>
        <row r="347">
          <cell r="A347" t="str">
            <v>7474.04</v>
          </cell>
          <cell r="B347" t="str">
            <v>2024-2025</v>
          </cell>
          <cell r="C347" t="str">
            <v>Zona 2</v>
          </cell>
          <cell r="D347" t="str">
            <v>Alvaro Mejía</v>
          </cell>
          <cell r="E347">
            <v>74</v>
          </cell>
          <cell r="F347" t="str">
            <v>SANTA ELENA TIKAL LU</v>
          </cell>
          <cell r="G347">
            <v>74.040000000000006</v>
          </cell>
          <cell r="H347">
            <v>65.25</v>
          </cell>
          <cell r="I347">
            <v>7611.1247640000001</v>
          </cell>
          <cell r="J347">
            <v>1085.0147649999999</v>
          </cell>
          <cell r="K347">
            <v>116.64559025287356</v>
          </cell>
          <cell r="L347">
            <v>16.628578773946359</v>
          </cell>
          <cell r="M347">
            <v>142.55642873337609</v>
          </cell>
          <cell r="N347" t="str">
            <v>1</v>
          </cell>
          <cell r="O347" t="str">
            <v>105</v>
          </cell>
          <cell r="P347" t="str">
            <v>CG02-163</v>
          </cell>
          <cell r="Q347">
            <v>45390</v>
          </cell>
          <cell r="R347" t="e">
            <v>#REF!</v>
          </cell>
          <cell r="S347">
            <v>126.8017</v>
          </cell>
          <cell r="T347" t="str">
            <v>Franco Arenoso</v>
          </cell>
          <cell r="AC347" t="str">
            <v>Sí</v>
          </cell>
          <cell r="AD347" t="str">
            <v>Ingenio</v>
          </cell>
          <cell r="AE347" t="str">
            <v>Sí</v>
          </cell>
          <cell r="AF347">
            <v>46</v>
          </cell>
          <cell r="AG347" t="str">
            <v>Sí</v>
          </cell>
          <cell r="AH347" t="str">
            <v>Arrendada</v>
          </cell>
          <cell r="AI347">
            <v>9783.2125640000013</v>
          </cell>
          <cell r="AJ347">
            <v>1500</v>
          </cell>
          <cell r="AK347">
            <v>8283.2125640000013</v>
          </cell>
          <cell r="AL347">
            <v>965103.55898729875</v>
          </cell>
          <cell r="AO347">
            <v>7</v>
          </cell>
          <cell r="AP347" t="str">
            <v>Soca</v>
          </cell>
          <cell r="AQ347" t="str">
            <v>CG02-163</v>
          </cell>
          <cell r="AS347" t="str">
            <v>2027-2028</v>
          </cell>
          <cell r="AT347" t="str">
            <v xml:space="preserve">Mecanizada </v>
          </cell>
          <cell r="AU347" t="str">
            <v>CG02-163</v>
          </cell>
          <cell r="AV347">
            <v>6</v>
          </cell>
          <cell r="AW347">
            <v>46799</v>
          </cell>
          <cell r="AX347">
            <v>46820</v>
          </cell>
          <cell r="AY347">
            <v>46755</v>
          </cell>
          <cell r="AZ347">
            <v>74.040000000000006</v>
          </cell>
          <cell r="BC347">
            <v>27.6</v>
          </cell>
          <cell r="BD347" t="str">
            <v>CG02-163</v>
          </cell>
          <cell r="BE347">
            <v>4</v>
          </cell>
          <cell r="BF347">
            <v>57.42</v>
          </cell>
          <cell r="BG347">
            <v>0.95700000000000007</v>
          </cell>
          <cell r="BJ347"/>
          <cell r="BL347" t="str">
            <v>Entre 41 y 80</v>
          </cell>
          <cell r="BM347" t="str">
            <v>Soca</v>
          </cell>
          <cell r="BN347" t="str">
            <v>Segundo tercio</v>
          </cell>
          <cell r="BO347">
            <v>45736</v>
          </cell>
          <cell r="BP347">
            <v>20</v>
          </cell>
          <cell r="BQ347">
            <v>7</v>
          </cell>
        </row>
        <row r="348">
          <cell r="A348" t="str">
            <v>7474.05</v>
          </cell>
          <cell r="B348" t="str">
            <v>2024-2025</v>
          </cell>
          <cell r="C348" t="str">
            <v>Zona 2</v>
          </cell>
          <cell r="D348" t="str">
            <v>Alvaro Mejía</v>
          </cell>
          <cell r="E348">
            <v>74</v>
          </cell>
          <cell r="F348" t="str">
            <v>SANTA ELENA TIKAL LU</v>
          </cell>
          <cell r="G348">
            <v>74.05</v>
          </cell>
          <cell r="H348">
            <v>154.4</v>
          </cell>
          <cell r="I348">
            <v>19044.060260000002</v>
          </cell>
          <cell r="J348">
            <v>2177.217858</v>
          </cell>
          <cell r="K348">
            <v>123.34235919689119</v>
          </cell>
          <cell r="L348">
            <v>14.101151930051813</v>
          </cell>
          <cell r="M348">
            <v>114.32529766632862</v>
          </cell>
          <cell r="N348" t="str">
            <v>6</v>
          </cell>
          <cell r="O348" t="str">
            <v>105</v>
          </cell>
          <cell r="P348" t="str">
            <v>CG02-163</v>
          </cell>
          <cell r="Q348">
            <v>45336</v>
          </cell>
          <cell r="R348" t="e">
            <v>#REF!</v>
          </cell>
          <cell r="S348">
            <v>128.536</v>
          </cell>
          <cell r="T348" t="str">
            <v>Franco Arenoso</v>
          </cell>
          <cell r="AC348" t="str">
            <v>Sí</v>
          </cell>
          <cell r="AD348" t="str">
            <v>Ingenio</v>
          </cell>
          <cell r="AE348" t="str">
            <v>Sí</v>
          </cell>
          <cell r="AF348">
            <v>46</v>
          </cell>
          <cell r="AG348" t="str">
            <v>Sí</v>
          </cell>
          <cell r="AH348" t="str">
            <v>Arrendada</v>
          </cell>
          <cell r="AI348">
            <v>19500</v>
          </cell>
          <cell r="AJ348">
            <v>290</v>
          </cell>
          <cell r="AK348">
            <v>19210</v>
          </cell>
          <cell r="AL348">
            <v>2447847.3295793603</v>
          </cell>
          <cell r="AO348">
            <v>10</v>
          </cell>
          <cell r="AP348" t="str">
            <v>Soca</v>
          </cell>
          <cell r="AQ348" t="str">
            <v>CG02-163</v>
          </cell>
          <cell r="AS348" t="str">
            <v>2024-2025</v>
          </cell>
          <cell r="AT348" t="str">
            <v xml:space="preserve">Mecanizada </v>
          </cell>
          <cell r="AU348" t="str">
            <v>CG02-163</v>
          </cell>
          <cell r="AV348">
            <v>6</v>
          </cell>
          <cell r="AW348">
            <v>45659</v>
          </cell>
          <cell r="AX348">
            <v>45680</v>
          </cell>
          <cell r="AY348">
            <v>45679</v>
          </cell>
          <cell r="AZ348">
            <v>74.05</v>
          </cell>
          <cell r="BC348">
            <v>41.9</v>
          </cell>
          <cell r="BD348" t="str">
            <v>CG02-163</v>
          </cell>
          <cell r="BE348">
            <v>16</v>
          </cell>
          <cell r="BF348">
            <v>2470.4</v>
          </cell>
          <cell r="BG348">
            <v>41.173333333333332</v>
          </cell>
          <cell r="BJ348"/>
          <cell r="BL348" t="str">
            <v>Entre 121 y 160</v>
          </cell>
          <cell r="BM348" t="str">
            <v>Soca</v>
          </cell>
          <cell r="BN348" t="str">
            <v>Segundo tercio</v>
          </cell>
          <cell r="BO348">
            <v>45673</v>
          </cell>
          <cell r="BP348">
            <v>12</v>
          </cell>
          <cell r="BQ348">
            <v>1</v>
          </cell>
        </row>
        <row r="349">
          <cell r="A349" t="str">
            <v>7474.06</v>
          </cell>
          <cell r="B349" t="str">
            <v>2024-2025</v>
          </cell>
          <cell r="C349" t="str">
            <v>Zona 2</v>
          </cell>
          <cell r="D349" t="str">
            <v>Alvaro Mejía</v>
          </cell>
          <cell r="E349">
            <v>74</v>
          </cell>
          <cell r="F349" t="str">
            <v>SANTA ELENA TIKAL LU</v>
          </cell>
          <cell r="G349">
            <v>74.06</v>
          </cell>
          <cell r="H349">
            <v>59.930000000000007</v>
          </cell>
          <cell r="I349">
            <v>8049.73596</v>
          </cell>
          <cell r="J349">
            <v>872.18160620000003</v>
          </cell>
          <cell r="K349">
            <v>134.31897146671113</v>
          </cell>
          <cell r="L349">
            <v>14.55333899883197</v>
          </cell>
          <cell r="M349">
            <v>108.34909499317293</v>
          </cell>
          <cell r="N349" t="str">
            <v>1</v>
          </cell>
          <cell r="O349" t="str">
            <v>105</v>
          </cell>
          <cell r="P349" t="str">
            <v>CG02-163</v>
          </cell>
          <cell r="Q349"/>
          <cell r="R349" t="e">
            <v>#REF!</v>
          </cell>
          <cell r="S349">
            <v>139.2474</v>
          </cell>
          <cell r="T349" t="str">
            <v>Franco Arenoso</v>
          </cell>
          <cell r="AC349" t="str">
            <v>Sí</v>
          </cell>
          <cell r="AD349" t="str">
            <v>Semillero</v>
          </cell>
          <cell r="AE349" t="str">
            <v>Sí</v>
          </cell>
          <cell r="AF349">
            <v>46</v>
          </cell>
          <cell r="AG349" t="str">
            <v>Sí</v>
          </cell>
          <cell r="AH349" t="str">
            <v>Arrendada</v>
          </cell>
          <cell r="AI349">
            <v>8009</v>
          </cell>
          <cell r="AJ349">
            <v>0</v>
          </cell>
          <cell r="AK349">
            <v>8009</v>
          </cell>
          <cell r="AL349">
            <v>1120904.8031165041</v>
          </cell>
          <cell r="AM349" t="str">
            <v>Renovación</v>
          </cell>
          <cell r="AO349">
            <v>1</v>
          </cell>
          <cell r="AP349" t="str">
            <v>Semillero</v>
          </cell>
          <cell r="AQ349"/>
          <cell r="AS349" t="str">
            <v>Semillero</v>
          </cell>
          <cell r="AT349" t="str">
            <v>Semillero</v>
          </cell>
          <cell r="AU349" t="str">
            <v>Semillero</v>
          </cell>
          <cell r="AV349">
            <v>2</v>
          </cell>
          <cell r="AW349"/>
          <cell r="AX349"/>
          <cell r="AY349"/>
          <cell r="AZ349">
            <v>74.06</v>
          </cell>
          <cell r="BD349" t="str">
            <v>CG02-163</v>
          </cell>
          <cell r="BE349">
            <v>4</v>
          </cell>
          <cell r="BF349">
            <v>47.94400000000001</v>
          </cell>
          <cell r="BG349">
            <v>0.79906666666666681</v>
          </cell>
          <cell r="BJ349"/>
          <cell r="BK349" t="str">
            <v>Aspersión</v>
          </cell>
          <cell r="BL349" t="str">
            <v>Entre 41 y 80</v>
          </cell>
          <cell r="BM349" t="str">
            <v>Soca</v>
          </cell>
        </row>
        <row r="350">
          <cell r="A350" t="str">
            <v>7474.07</v>
          </cell>
          <cell r="B350" t="str">
            <v>2024-2025</v>
          </cell>
          <cell r="C350" t="str">
            <v>Zona 2</v>
          </cell>
          <cell r="D350" t="str">
            <v>Alvaro Mejía</v>
          </cell>
          <cell r="E350">
            <v>74</v>
          </cell>
          <cell r="F350" t="str">
            <v>SANTA ELENA TIKAL LU</v>
          </cell>
          <cell r="G350">
            <v>74.069999999999993</v>
          </cell>
          <cell r="H350">
            <v>72.98</v>
          </cell>
          <cell r="I350">
            <v>9667.2704840000006</v>
          </cell>
          <cell r="J350">
            <v>1055.8858445999999</v>
          </cell>
          <cell r="K350">
            <v>132.46465448067963</v>
          </cell>
          <cell r="L350">
            <v>14.468153529734172</v>
          </cell>
          <cell r="M350">
            <v>109.22274765639006</v>
          </cell>
          <cell r="N350" t="str">
            <v>2</v>
          </cell>
          <cell r="O350" t="str">
            <v>105</v>
          </cell>
          <cell r="P350" t="str">
            <v>CG02-163</v>
          </cell>
          <cell r="Q350">
            <v>45345</v>
          </cell>
          <cell r="R350" t="e">
            <v>#REF!</v>
          </cell>
          <cell r="S350">
            <v>138.0985</v>
          </cell>
          <cell r="T350" t="str">
            <v>Franco Arenoso</v>
          </cell>
          <cell r="AC350" t="str">
            <v>Sí</v>
          </cell>
          <cell r="AD350" t="str">
            <v>Ingenio</v>
          </cell>
          <cell r="AE350" t="str">
            <v>Sí</v>
          </cell>
          <cell r="AF350">
            <v>46</v>
          </cell>
          <cell r="AG350" t="str">
            <v>Sí</v>
          </cell>
          <cell r="AH350" t="str">
            <v>Arrendada</v>
          </cell>
          <cell r="AI350">
            <v>10124.131444000001</v>
          </cell>
          <cell r="AJ350">
            <v>500</v>
          </cell>
          <cell r="AK350">
            <v>9624.1314440000006</v>
          </cell>
          <cell r="AL350">
            <v>1335035.5529346741</v>
          </cell>
          <cell r="AM350" t="str">
            <v>Renovación</v>
          </cell>
          <cell r="AO350">
            <v>2</v>
          </cell>
          <cell r="AP350" t="str">
            <v>Soca</v>
          </cell>
          <cell r="AQ350"/>
          <cell r="AS350" t="str">
            <v>2028-2029</v>
          </cell>
          <cell r="AT350" t="str">
            <v xml:space="preserve">Mecanizada </v>
          </cell>
          <cell r="AU350" t="str">
            <v>CG02-163</v>
          </cell>
          <cell r="AV350">
            <v>2</v>
          </cell>
          <cell r="AW350">
            <v>47140</v>
          </cell>
          <cell r="AX350">
            <v>47161</v>
          </cell>
          <cell r="AY350">
            <v>47163</v>
          </cell>
          <cell r="AZ350">
            <v>74.069999999999993</v>
          </cell>
          <cell r="BD350" t="str">
            <v>CG02-163</v>
          </cell>
          <cell r="BE350">
            <v>4</v>
          </cell>
          <cell r="BF350">
            <v>64.222400000000007</v>
          </cell>
          <cell r="BG350">
            <v>1.0703733333333334</v>
          </cell>
          <cell r="BJ350"/>
          <cell r="BL350" t="str">
            <v>Entre 41 y 80</v>
          </cell>
          <cell r="BM350" t="str">
            <v>Soca</v>
          </cell>
          <cell r="BN350" t="str">
            <v>Segundo tercio</v>
          </cell>
          <cell r="BO350">
            <v>45687</v>
          </cell>
          <cell r="BP350">
            <v>13</v>
          </cell>
          <cell r="BQ350">
            <v>3</v>
          </cell>
        </row>
        <row r="351">
          <cell r="A351" t="str">
            <v>7474.08</v>
          </cell>
          <cell r="B351" t="str">
            <v>2024-2025</v>
          </cell>
          <cell r="C351" t="str">
            <v>Zona 2</v>
          </cell>
          <cell r="D351" t="str">
            <v>Alvaro Mejía</v>
          </cell>
          <cell r="E351">
            <v>74</v>
          </cell>
          <cell r="F351" t="str">
            <v>SANTA ELENA TIKAL LU</v>
          </cell>
          <cell r="G351">
            <v>74.08</v>
          </cell>
          <cell r="H351">
            <v>65.31</v>
          </cell>
          <cell r="I351">
            <v>6000</v>
          </cell>
          <cell r="J351">
            <v>500</v>
          </cell>
          <cell r="K351">
            <v>91.869545245751027</v>
          </cell>
          <cell r="L351">
            <v>7.6557954371459189</v>
          </cell>
          <cell r="M351">
            <v>83.333333333333329</v>
          </cell>
          <cell r="N351" t="str">
            <v>2</v>
          </cell>
          <cell r="O351" t="str">
            <v>105</v>
          </cell>
          <cell r="P351" t="str">
            <v>CG02-163</v>
          </cell>
          <cell r="Q351">
            <v>45345</v>
          </cell>
          <cell r="R351" t="e">
            <v>#REF!</v>
          </cell>
          <cell r="S351">
            <v>141.07865000000001</v>
          </cell>
          <cell r="T351" t="str">
            <v>Franco Arenoso</v>
          </cell>
          <cell r="AC351" t="str">
            <v>Sí</v>
          </cell>
          <cell r="AD351" t="str">
            <v>Ingenio</v>
          </cell>
          <cell r="AE351" t="str">
            <v>Sí</v>
          </cell>
          <cell r="AF351">
            <v>46</v>
          </cell>
          <cell r="AG351" t="str">
            <v>Sí</v>
          </cell>
          <cell r="AH351" t="str">
            <v>Arrendada</v>
          </cell>
          <cell r="AI351">
            <v>4700</v>
          </cell>
          <cell r="AJ351">
            <v>500</v>
          </cell>
          <cell r="AK351">
            <v>4200</v>
          </cell>
          <cell r="AL351">
            <v>846471.9</v>
          </cell>
          <cell r="AM351" t="str">
            <v>Renovación</v>
          </cell>
          <cell r="AO351">
            <v>3</v>
          </cell>
          <cell r="AP351" t="str">
            <v>Soca</v>
          </cell>
          <cell r="AQ351"/>
          <cell r="AS351" t="str">
            <v>2028-2029</v>
          </cell>
          <cell r="AT351" t="str">
            <v xml:space="preserve">Mecanizada </v>
          </cell>
          <cell r="AU351" t="str">
            <v>CG02-163</v>
          </cell>
          <cell r="AV351">
            <v>2</v>
          </cell>
          <cell r="AW351">
            <v>47147</v>
          </cell>
          <cell r="AX351">
            <v>47168</v>
          </cell>
          <cell r="AY351">
            <v>47163</v>
          </cell>
          <cell r="AZ351">
            <v>74.08</v>
          </cell>
          <cell r="BD351" t="str">
            <v>CG02-163</v>
          </cell>
          <cell r="BE351">
            <v>4</v>
          </cell>
          <cell r="BF351">
            <v>57.472799999999999</v>
          </cell>
          <cell r="BG351">
            <v>0.95787999999999995</v>
          </cell>
          <cell r="BJ351"/>
          <cell r="BL351" t="str">
            <v xml:space="preserve">&lt; 40 </v>
          </cell>
          <cell r="BM351" t="str">
            <v>Soca</v>
          </cell>
          <cell r="BN351" t="str">
            <v>Segundo tercio</v>
          </cell>
          <cell r="BO351">
            <v>45687</v>
          </cell>
          <cell r="BP351">
            <v>13</v>
          </cell>
          <cell r="BQ351">
            <v>4</v>
          </cell>
        </row>
        <row r="352">
          <cell r="A352" t="str">
            <v>7474.09</v>
          </cell>
          <cell r="B352" t="str">
            <v>2024-2025</v>
          </cell>
          <cell r="C352" t="str">
            <v>Zona 2</v>
          </cell>
          <cell r="D352" t="str">
            <v>Alvaro Mejía</v>
          </cell>
          <cell r="E352">
            <v>74</v>
          </cell>
          <cell r="F352" t="str">
            <v>SANTA ELENA TIKAL LU</v>
          </cell>
          <cell r="G352">
            <v>74.09</v>
          </cell>
          <cell r="H352">
            <v>40.369999999999997</v>
          </cell>
          <cell r="I352">
            <v>3500</v>
          </cell>
          <cell r="J352">
            <v>358.94538299999999</v>
          </cell>
          <cell r="K352">
            <v>86.698043101312862</v>
          </cell>
          <cell r="L352">
            <v>8.8913892246717872</v>
          </cell>
          <cell r="M352">
            <v>102.55582371428572</v>
          </cell>
          <cell r="N352" t="str">
            <v>1</v>
          </cell>
          <cell r="O352" t="str">
            <v>18</v>
          </cell>
          <cell r="P352" t="str">
            <v>CG02-163</v>
          </cell>
          <cell r="Q352">
            <v>45402</v>
          </cell>
          <cell r="R352" t="e">
            <v>#REF!</v>
          </cell>
          <cell r="S352">
            <v>141.85745</v>
          </cell>
          <cell r="T352" t="str">
            <v>Franco Arenoso</v>
          </cell>
          <cell r="AC352" t="str">
            <v>Sí</v>
          </cell>
          <cell r="AD352" t="str">
            <v>Ingenio</v>
          </cell>
          <cell r="AE352" t="str">
            <v>Sí</v>
          </cell>
          <cell r="AF352">
            <v>46</v>
          </cell>
          <cell r="AG352" t="str">
            <v>Sí</v>
          </cell>
          <cell r="AH352" t="str">
            <v>Arrendada</v>
          </cell>
          <cell r="AI352">
            <v>3245.5403040000001</v>
          </cell>
          <cell r="AJ352">
            <v>0</v>
          </cell>
          <cell r="AK352">
            <v>3245.5403040000001</v>
          </cell>
          <cell r="AL352">
            <v>496501.07500000001</v>
          </cell>
          <cell r="AO352">
            <v>8</v>
          </cell>
          <cell r="AP352" t="str">
            <v>Renovación</v>
          </cell>
          <cell r="AQ352" t="str">
            <v>CG02-163</v>
          </cell>
          <cell r="AS352" t="str">
            <v>2023-2024</v>
          </cell>
          <cell r="AT352" t="str">
            <v>Manual</v>
          </cell>
          <cell r="AU352" t="str">
            <v>CP72-2086</v>
          </cell>
          <cell r="AV352">
            <v>1</v>
          </cell>
          <cell r="AW352"/>
          <cell r="AX352"/>
          <cell r="AY352"/>
          <cell r="AZ352" t="str">
            <v>74.09</v>
          </cell>
          <cell r="BD352" t="str">
            <v>CG02-163</v>
          </cell>
          <cell r="BE352">
            <v>4</v>
          </cell>
          <cell r="BF352">
            <v>35.525599999999997</v>
          </cell>
          <cell r="BG352">
            <v>0.59209333333333325</v>
          </cell>
          <cell r="BJ352"/>
          <cell r="BL352" t="str">
            <v xml:space="preserve">&lt; 40 </v>
          </cell>
          <cell r="BM352" t="str">
            <v>Soca</v>
          </cell>
          <cell r="BN352" t="str">
            <v>Tercer tercio</v>
          </cell>
          <cell r="BO352">
            <v>45736</v>
          </cell>
          <cell r="BP352">
            <v>20</v>
          </cell>
          <cell r="BQ352">
            <v>8</v>
          </cell>
        </row>
        <row r="353">
          <cell r="A353" t="str">
            <v>7474.1</v>
          </cell>
          <cell r="B353" t="str">
            <v>2024-2025</v>
          </cell>
          <cell r="C353" t="str">
            <v>Zona 2</v>
          </cell>
          <cell r="D353" t="str">
            <v>Alvaro Mejía</v>
          </cell>
          <cell r="E353">
            <v>74</v>
          </cell>
          <cell r="F353" t="str">
            <v>SANTA ELENA TIKAL LU</v>
          </cell>
          <cell r="G353">
            <v>74.099999999999994</v>
          </cell>
          <cell r="H353">
            <v>35.979999999999997</v>
          </cell>
          <cell r="I353">
            <v>3373.2410880000002</v>
          </cell>
          <cell r="J353">
            <v>361.95159339999998</v>
          </cell>
          <cell r="K353">
            <v>93.753226459143988</v>
          </cell>
          <cell r="L353">
            <v>10.059799705391885</v>
          </cell>
          <cell r="M353">
            <v>107.30083737198922</v>
          </cell>
          <cell r="N353" t="str">
            <v>1</v>
          </cell>
          <cell r="O353" t="str">
            <v>18</v>
          </cell>
          <cell r="P353" t="str">
            <v>CG02-163</v>
          </cell>
          <cell r="Q353">
            <v>45386</v>
          </cell>
          <cell r="R353" t="e">
            <v>#REF!</v>
          </cell>
          <cell r="S353">
            <v>130</v>
          </cell>
          <cell r="T353" t="str">
            <v>Franco Arenoso</v>
          </cell>
          <cell r="AC353" t="str">
            <v>Sí</v>
          </cell>
          <cell r="AD353" t="str">
            <v>Ingenio</v>
          </cell>
          <cell r="AE353" t="str">
            <v>Sí</v>
          </cell>
          <cell r="AF353">
            <v>46</v>
          </cell>
          <cell r="AG353" t="str">
            <v>Sí</v>
          </cell>
          <cell r="AH353" t="str">
            <v>Arrendada</v>
          </cell>
          <cell r="AI353">
            <v>3373.2410880000002</v>
          </cell>
          <cell r="AJ353">
            <v>0</v>
          </cell>
          <cell r="AK353">
            <v>3373.2410880000002</v>
          </cell>
          <cell r="AL353">
            <v>438521.34144000005</v>
          </cell>
          <cell r="AO353">
            <v>9</v>
          </cell>
          <cell r="AP353" t="str">
            <v>Renovación</v>
          </cell>
          <cell r="AQ353" t="str">
            <v>CG02-163</v>
          </cell>
          <cell r="AS353" t="str">
            <v>2023-2024</v>
          </cell>
          <cell r="AT353" t="str">
            <v>Manual</v>
          </cell>
          <cell r="AU353" t="str">
            <v>CP72-2086</v>
          </cell>
          <cell r="AV353">
            <v>1</v>
          </cell>
          <cell r="AW353"/>
          <cell r="AX353"/>
          <cell r="AY353"/>
          <cell r="AZ353" t="str">
            <v>74.10</v>
          </cell>
          <cell r="BD353" t="str">
            <v>CG02-163</v>
          </cell>
          <cell r="BE353">
            <v>4</v>
          </cell>
          <cell r="BF353">
            <v>31.662399999999998</v>
          </cell>
          <cell r="BG353">
            <v>0.52770666666666666</v>
          </cell>
          <cell r="BJ353"/>
          <cell r="BL353" t="str">
            <v xml:space="preserve">&lt; 40 </v>
          </cell>
          <cell r="BM353" t="str">
            <v>Soca</v>
          </cell>
          <cell r="BN353" t="str">
            <v>Tercer tercio</v>
          </cell>
          <cell r="BO353">
            <v>45736</v>
          </cell>
          <cell r="BP353">
            <v>20</v>
          </cell>
          <cell r="BQ353">
            <v>9</v>
          </cell>
        </row>
        <row r="354">
          <cell r="A354" t="str">
            <v>7575.01</v>
          </cell>
          <cell r="B354" t="str">
            <v>2024-2025</v>
          </cell>
          <cell r="C354" t="str">
            <v>Zona 3</v>
          </cell>
          <cell r="D354" t="str">
            <v>Edwar Urbina</v>
          </cell>
          <cell r="E354">
            <v>75</v>
          </cell>
          <cell r="F354" t="str">
            <v>JABALI LU</v>
          </cell>
          <cell r="G354">
            <v>75.010000000000005</v>
          </cell>
          <cell r="H354">
            <v>29.52</v>
          </cell>
          <cell r="I354">
            <v>3720.4517560000004</v>
          </cell>
          <cell r="J354">
            <v>415.11659480000003</v>
          </cell>
          <cell r="K354">
            <v>126.03156355013552</v>
          </cell>
          <cell r="L354">
            <v>14.062215271002712</v>
          </cell>
          <cell r="M354">
            <v>111.57693259441905</v>
          </cell>
          <cell r="N354" t="str">
            <v>4</v>
          </cell>
          <cell r="O354" t="str">
            <v>105</v>
          </cell>
          <cell r="P354" t="str">
            <v>CG02-163</v>
          </cell>
          <cell r="Q354">
            <v>45271</v>
          </cell>
          <cell r="R354" t="e">
            <v>#REF!</v>
          </cell>
          <cell r="S354">
            <v>113.64855</v>
          </cell>
          <cell r="T354" t="str">
            <v>Arcilla pesada</v>
          </cell>
          <cell r="AC354" t="str">
            <v>Sí</v>
          </cell>
          <cell r="AD354" t="str">
            <v>Ingenio</v>
          </cell>
          <cell r="AE354" t="str">
            <v>Sí</v>
          </cell>
          <cell r="AF354">
            <v>21</v>
          </cell>
          <cell r="AG354" t="str">
            <v>Sí</v>
          </cell>
          <cell r="AH354" t="str">
            <v>Propia</v>
          </cell>
          <cell r="AI354">
            <v>3500</v>
          </cell>
          <cell r="AJ354">
            <v>0</v>
          </cell>
          <cell r="AK354">
            <v>3500</v>
          </cell>
          <cell r="AL354">
            <v>422823.94741435384</v>
          </cell>
          <cell r="AO354">
            <v>1</v>
          </cell>
          <cell r="AP354" t="str">
            <v>Soca</v>
          </cell>
          <cell r="AQ354"/>
          <cell r="AS354" t="str">
            <v>2026-2027</v>
          </cell>
          <cell r="AT354" t="str">
            <v xml:space="preserve">Mecanizada </v>
          </cell>
          <cell r="AU354" t="str">
            <v>CG02-163</v>
          </cell>
          <cell r="AV354">
            <v>4</v>
          </cell>
          <cell r="AW354">
            <v>46366</v>
          </cell>
          <cell r="AX354">
            <v>46387</v>
          </cell>
          <cell r="AY354">
            <v>46386</v>
          </cell>
          <cell r="AZ354">
            <v>75.010000000000005</v>
          </cell>
          <cell r="BD354" t="str">
            <v>CG02-163</v>
          </cell>
          <cell r="BE354">
            <v>4</v>
          </cell>
          <cell r="BF354">
            <v>25.977599999999999</v>
          </cell>
          <cell r="BG354">
            <v>0.43295999999999996</v>
          </cell>
          <cell r="BJ354"/>
          <cell r="BL354" t="str">
            <v xml:space="preserve">&lt; 40 </v>
          </cell>
          <cell r="BM354" t="str">
            <v>Soca</v>
          </cell>
          <cell r="BN354" t="str">
            <v>Primer tercio</v>
          </cell>
          <cell r="BO354">
            <v>45638</v>
          </cell>
          <cell r="BP354">
            <v>6</v>
          </cell>
          <cell r="BQ354">
            <v>1</v>
          </cell>
        </row>
        <row r="355">
          <cell r="A355" t="str">
            <v>7575.02</v>
          </cell>
          <cell r="B355" t="str">
            <v>2024-2025</v>
          </cell>
          <cell r="C355" t="str">
            <v>Zona 3</v>
          </cell>
          <cell r="D355" t="str">
            <v>Edwar Urbina</v>
          </cell>
          <cell r="E355">
            <v>75</v>
          </cell>
          <cell r="F355" t="str">
            <v>JABALI LU</v>
          </cell>
          <cell r="G355">
            <v>75.02</v>
          </cell>
          <cell r="H355">
            <v>42.88</v>
          </cell>
          <cell r="I355">
            <v>4521.6147120000005</v>
          </cell>
          <cell r="J355">
            <v>446.51119460000001</v>
          </cell>
          <cell r="K355">
            <v>105.44810429104479</v>
          </cell>
          <cell r="L355">
            <v>10.413040918843283</v>
          </cell>
          <cell r="M355">
            <v>98.750385214157092</v>
          </cell>
          <cell r="N355" t="str">
            <v>1</v>
          </cell>
          <cell r="O355" t="str">
            <v>105</v>
          </cell>
          <cell r="P355" t="str">
            <v>CG02-163</v>
          </cell>
          <cell r="Q355">
            <v>45424</v>
          </cell>
          <cell r="R355" t="e">
            <v>#REF!</v>
          </cell>
          <cell r="S355">
            <v>122.26385000000001</v>
          </cell>
          <cell r="T355" t="str">
            <v>Arcilla pesada</v>
          </cell>
          <cell r="AC355" t="str">
            <v>Sí</v>
          </cell>
          <cell r="AD355" t="str">
            <v>Ingenio</v>
          </cell>
          <cell r="AE355" t="str">
            <v>Sí</v>
          </cell>
          <cell r="AF355">
            <v>21</v>
          </cell>
          <cell r="AG355" t="str">
            <v>Sí</v>
          </cell>
          <cell r="AH355" t="str">
            <v>Propia</v>
          </cell>
          <cell r="AI355">
            <v>2700</v>
          </cell>
          <cell r="AJ355">
            <v>0</v>
          </cell>
          <cell r="AK355">
            <v>2700</v>
          </cell>
          <cell r="AL355">
            <v>552830.02290576126</v>
          </cell>
          <cell r="AO355">
            <v>6</v>
          </cell>
          <cell r="AP355" t="str">
            <v>Soca</v>
          </cell>
          <cell r="AQ355"/>
          <cell r="AS355" t="str">
            <v>2027-2028</v>
          </cell>
          <cell r="AT355" t="str">
            <v xml:space="preserve">Mecanizada </v>
          </cell>
          <cell r="AU355" t="str">
            <v>CG10-044124</v>
          </cell>
          <cell r="AV355">
            <v>3</v>
          </cell>
          <cell r="AW355">
            <v>46854</v>
          </cell>
          <cell r="AX355">
            <v>46875</v>
          </cell>
          <cell r="AY355">
            <v>46813</v>
          </cell>
          <cell r="AZ355">
            <v>75.02</v>
          </cell>
          <cell r="BD355" t="str">
            <v>CG02-163</v>
          </cell>
          <cell r="BE355">
            <v>4</v>
          </cell>
          <cell r="BF355">
            <v>37.734400000000001</v>
          </cell>
          <cell r="BG355">
            <v>0.62890666666666672</v>
          </cell>
          <cell r="BH355" t="str">
            <v>Pendiente</v>
          </cell>
          <cell r="BI355"/>
          <cell r="BJ355">
            <v>45399</v>
          </cell>
          <cell r="BL355" t="str">
            <v>Entre 41 y 80</v>
          </cell>
          <cell r="BM355" t="str">
            <v>Soca</v>
          </cell>
          <cell r="BN355" t="str">
            <v>Tercer tercio</v>
          </cell>
          <cell r="BO355">
            <v>45736</v>
          </cell>
          <cell r="BP355">
            <v>20</v>
          </cell>
          <cell r="BQ355">
            <v>7</v>
          </cell>
        </row>
        <row r="356">
          <cell r="A356" t="str">
            <v>7575.03</v>
          </cell>
          <cell r="B356" t="str">
            <v>2024-2025</v>
          </cell>
          <cell r="C356" t="str">
            <v>Zona 3</v>
          </cell>
          <cell r="D356" t="str">
            <v>Edwar Urbina</v>
          </cell>
          <cell r="E356">
            <v>75</v>
          </cell>
          <cell r="F356" t="str">
            <v>JABALI LU</v>
          </cell>
          <cell r="G356">
            <v>75.03</v>
          </cell>
          <cell r="H356">
            <v>51.41</v>
          </cell>
          <cell r="I356">
            <v>6683.6614480000007</v>
          </cell>
          <cell r="J356">
            <v>751.62326059999998</v>
          </cell>
          <cell r="K356">
            <v>130.00703069441744</v>
          </cell>
          <cell r="L356">
            <v>14.620176241976269</v>
          </cell>
          <cell r="M356">
            <v>112.45681224995522</v>
          </cell>
          <cell r="N356" t="str">
            <v>4</v>
          </cell>
          <cell r="O356" t="str">
            <v>105</v>
          </cell>
          <cell r="P356" t="str">
            <v>CG02-163</v>
          </cell>
          <cell r="Q356">
            <v>45279</v>
          </cell>
          <cell r="R356" t="e">
            <v>#REF!</v>
          </cell>
          <cell r="S356">
            <v>113.90335</v>
          </cell>
          <cell r="T356" t="str">
            <v>Arcilla pesada</v>
          </cell>
          <cell r="AC356" t="str">
            <v>Sí</v>
          </cell>
          <cell r="AD356" t="str">
            <v>Ingenio</v>
          </cell>
          <cell r="AE356" t="str">
            <v>Sí</v>
          </cell>
          <cell r="AF356">
            <v>21</v>
          </cell>
          <cell r="AG356" t="str">
            <v>Sí</v>
          </cell>
          <cell r="AH356" t="str">
            <v>Propia</v>
          </cell>
          <cell r="AI356">
            <v>6200</v>
          </cell>
          <cell r="AJ356">
            <v>0</v>
          </cell>
          <cell r="AK356">
            <v>6200</v>
          </cell>
          <cell r="AL356">
            <v>761291.42919305095</v>
          </cell>
          <cell r="AO356">
            <v>2</v>
          </cell>
          <cell r="AP356" t="str">
            <v>Soca</v>
          </cell>
          <cell r="AQ356"/>
          <cell r="AS356" t="str">
            <v>2026-2027</v>
          </cell>
          <cell r="AT356" t="str">
            <v xml:space="preserve">Mecanizada </v>
          </cell>
          <cell r="AU356" t="str">
            <v>CG02-163</v>
          </cell>
          <cell r="AV356">
            <v>4</v>
          </cell>
          <cell r="AW356">
            <v>46374</v>
          </cell>
          <cell r="AX356">
            <v>46395</v>
          </cell>
          <cell r="AY356">
            <v>46393</v>
          </cell>
          <cell r="AZ356">
            <v>75.03</v>
          </cell>
          <cell r="BD356" t="str">
            <v>CG02-163</v>
          </cell>
          <cell r="BE356">
            <v>4</v>
          </cell>
          <cell r="BF356">
            <v>45.2408</v>
          </cell>
          <cell r="BG356">
            <v>0.75401333333333331</v>
          </cell>
          <cell r="BI356"/>
          <cell r="BJ356"/>
          <cell r="BL356" t="str">
            <v>Entre 41 y 80</v>
          </cell>
          <cell r="BM356" t="str">
            <v>Soca</v>
          </cell>
          <cell r="BN356" t="str">
            <v>Primer tercio</v>
          </cell>
          <cell r="BO356">
            <v>45638</v>
          </cell>
          <cell r="BP356">
            <v>6</v>
          </cell>
          <cell r="BQ356">
            <v>2</v>
          </cell>
        </row>
        <row r="357">
          <cell r="A357" t="str">
            <v>7575.04</v>
          </cell>
          <cell r="B357" t="str">
            <v>2024-2025</v>
          </cell>
          <cell r="C357" t="str">
            <v>Zona 3</v>
          </cell>
          <cell r="D357" t="str">
            <v>Edwar Urbina</v>
          </cell>
          <cell r="E357">
            <v>75</v>
          </cell>
          <cell r="F357" t="str">
            <v>JABALI LU</v>
          </cell>
          <cell r="G357">
            <v>75.040000000000006</v>
          </cell>
          <cell r="H357">
            <v>29.38</v>
          </cell>
          <cell r="I357">
            <v>2549.0481399999999</v>
          </cell>
          <cell r="J357">
            <v>332.73829519999998</v>
          </cell>
          <cell r="K357">
            <v>86.761339006126619</v>
          </cell>
          <cell r="L357">
            <v>11.325333396868619</v>
          </cell>
          <cell r="M357">
            <v>130.53433161132847</v>
          </cell>
          <cell r="N357" t="str">
            <v>1</v>
          </cell>
          <cell r="O357" t="str">
            <v>105</v>
          </cell>
          <cell r="P357" t="str">
            <v>CG02-163</v>
          </cell>
          <cell r="Q357">
            <v>45415</v>
          </cell>
          <cell r="R357" t="e">
            <v>#REF!</v>
          </cell>
          <cell r="S357">
            <v>121.8272</v>
          </cell>
          <cell r="T357" t="str">
            <v>Arcilla pesada</v>
          </cell>
          <cell r="AC357" t="str">
            <v>Sí</v>
          </cell>
          <cell r="AD357" t="str">
            <v>Ingenio</v>
          </cell>
          <cell r="AE357" t="str">
            <v>Sí</v>
          </cell>
          <cell r="AF357">
            <v>21</v>
          </cell>
          <cell r="AG357" t="str">
            <v>Sí</v>
          </cell>
          <cell r="AH357" t="str">
            <v>Propia</v>
          </cell>
          <cell r="AI357">
            <v>3587</v>
          </cell>
          <cell r="AJ357">
            <v>0</v>
          </cell>
          <cell r="AK357">
            <v>3587</v>
          </cell>
          <cell r="AL357">
            <v>310543.397561408</v>
          </cell>
          <cell r="AO357">
            <v>4</v>
          </cell>
          <cell r="AP357" t="str">
            <v>Soca</v>
          </cell>
          <cell r="AQ357"/>
          <cell r="AS357" t="str">
            <v>2027-2028</v>
          </cell>
          <cell r="AT357" t="str">
            <v xml:space="preserve">Mecanizada </v>
          </cell>
          <cell r="AU357" t="str">
            <v>CG10-0974</v>
          </cell>
          <cell r="AV357">
            <v>3</v>
          </cell>
          <cell r="AW357">
            <v>46852</v>
          </cell>
          <cell r="AX357">
            <v>46873</v>
          </cell>
          <cell r="AY357">
            <v>46799</v>
          </cell>
          <cell r="AZ357">
            <v>75.040000000000006</v>
          </cell>
          <cell r="BD357" t="str">
            <v>CG02-163</v>
          </cell>
          <cell r="BE357">
            <v>4</v>
          </cell>
          <cell r="BF357">
            <v>25.854399999999998</v>
          </cell>
          <cell r="BG357">
            <v>0.43090666666666666</v>
          </cell>
          <cell r="BH357" t="str">
            <v>Pendiente</v>
          </cell>
          <cell r="BI357"/>
          <cell r="BJ357">
            <v>45399</v>
          </cell>
          <cell r="BL357" t="str">
            <v xml:space="preserve">&lt; 40 </v>
          </cell>
          <cell r="BM357" t="str">
            <v>Soca</v>
          </cell>
          <cell r="BN357" t="str">
            <v>Tercer tercio</v>
          </cell>
          <cell r="BO357">
            <v>45736</v>
          </cell>
          <cell r="BP357">
            <v>20</v>
          </cell>
          <cell r="BQ357">
            <v>4</v>
          </cell>
        </row>
        <row r="358">
          <cell r="A358" t="str">
            <v>7575.05</v>
          </cell>
          <cell r="B358" t="str">
            <v>2024-2025</v>
          </cell>
          <cell r="C358" t="str">
            <v>Zona 3</v>
          </cell>
          <cell r="D358" t="str">
            <v>Edwar Urbina</v>
          </cell>
          <cell r="E358">
            <v>75</v>
          </cell>
          <cell r="F358" t="str">
            <v>JABALI LU</v>
          </cell>
          <cell r="G358">
            <v>75.05</v>
          </cell>
          <cell r="H358">
            <v>62.39</v>
          </cell>
          <cell r="I358">
            <v>5645.4484400000001</v>
          </cell>
          <cell r="J358">
            <v>706.68095240000002</v>
          </cell>
          <cell r="K358">
            <v>90.486431158839565</v>
          </cell>
          <cell r="L358">
            <v>11.326830460009617</v>
          </cell>
          <cell r="M358">
            <v>125.17711567302881</v>
          </cell>
          <cell r="N358" t="str">
            <v>1</v>
          </cell>
          <cell r="O358" t="str">
            <v>105</v>
          </cell>
          <cell r="P358" t="str">
            <v>CG02-163</v>
          </cell>
          <cell r="Q358">
            <v>45422</v>
          </cell>
          <cell r="R358" t="e">
            <v>#REF!</v>
          </cell>
          <cell r="S358">
            <v>118.02845000000001</v>
          </cell>
          <cell r="T358" t="str">
            <v>Arcilla pesada</v>
          </cell>
          <cell r="AC358" t="str">
            <v>Sí</v>
          </cell>
          <cell r="AD358" t="str">
            <v>Ingenio</v>
          </cell>
          <cell r="AE358" t="str">
            <v>Sí</v>
          </cell>
          <cell r="AF358">
            <v>21</v>
          </cell>
          <cell r="AG358" t="str">
            <v>Sí</v>
          </cell>
          <cell r="AH358" t="str">
            <v>Propia</v>
          </cell>
          <cell r="AI358">
            <v>7000</v>
          </cell>
          <cell r="AJ358">
            <v>0</v>
          </cell>
          <cell r="AK358">
            <v>7000</v>
          </cell>
          <cell r="AL358">
            <v>666323.52892811806</v>
          </cell>
          <cell r="AO358">
            <v>5</v>
          </cell>
          <cell r="AP358" t="str">
            <v>Soca</v>
          </cell>
          <cell r="AQ358"/>
          <cell r="AS358" t="str">
            <v>2027-2028</v>
          </cell>
          <cell r="AT358" t="str">
            <v xml:space="preserve">Mecanizada </v>
          </cell>
          <cell r="AU358" t="str">
            <v>CG10-044124</v>
          </cell>
          <cell r="AV358">
            <v>3</v>
          </cell>
          <cell r="AW358">
            <v>46859</v>
          </cell>
          <cell r="AX358">
            <v>46880</v>
          </cell>
          <cell r="AY358">
            <v>46799</v>
          </cell>
          <cell r="AZ358">
            <v>75.05</v>
          </cell>
          <cell r="BD358" t="str">
            <v>CG02-163</v>
          </cell>
          <cell r="BE358">
            <v>4</v>
          </cell>
          <cell r="BF358">
            <v>54.903199999999998</v>
          </cell>
          <cell r="BG358">
            <v>0.91505333333333327</v>
          </cell>
          <cell r="BH358" t="str">
            <v>Pendiente</v>
          </cell>
          <cell r="BI358"/>
          <cell r="BJ358">
            <v>45399</v>
          </cell>
          <cell r="BL358" t="str">
            <v>Entre 41 y 80</v>
          </cell>
          <cell r="BM358" t="str">
            <v>Soca</v>
          </cell>
          <cell r="BN358" t="str">
            <v>Tercer tercio</v>
          </cell>
          <cell r="BO358">
            <v>45736</v>
          </cell>
          <cell r="BP358">
            <v>20</v>
          </cell>
          <cell r="BQ358">
            <v>5</v>
          </cell>
        </row>
        <row r="359">
          <cell r="A359" t="str">
            <v>7575.06</v>
          </cell>
          <cell r="B359" t="str">
            <v>2024-2025</v>
          </cell>
          <cell r="C359" t="str">
            <v>Zona 3</v>
          </cell>
          <cell r="D359" t="str">
            <v>Edwar Urbina</v>
          </cell>
          <cell r="E359">
            <v>75</v>
          </cell>
          <cell r="F359" t="str">
            <v>JABALI LU</v>
          </cell>
          <cell r="G359">
            <v>75.06</v>
          </cell>
          <cell r="H359">
            <v>31.880000000000003</v>
          </cell>
          <cell r="I359">
            <v>4305.2837040000004</v>
          </cell>
          <cell r="J359">
            <v>461.09196639999999</v>
          </cell>
          <cell r="K359">
            <v>135.04654027603513</v>
          </cell>
          <cell r="L359">
            <v>14.463361555834377</v>
          </cell>
          <cell r="M359">
            <v>107.09908988613307</v>
          </cell>
          <cell r="N359" t="str">
            <v>4</v>
          </cell>
          <cell r="O359" t="str">
            <v>78</v>
          </cell>
          <cell r="P359" t="str">
            <v>CG02-163</v>
          </cell>
          <cell r="Q359">
            <v>45280</v>
          </cell>
          <cell r="R359" t="e">
            <v>#REF!</v>
          </cell>
          <cell r="S359">
            <v>111.86535000000001</v>
          </cell>
          <cell r="T359" t="str">
            <v>Arcilla pesada</v>
          </cell>
          <cell r="AC359" t="str">
            <v>Sí</v>
          </cell>
          <cell r="AD359" t="str">
            <v>Ingenio</v>
          </cell>
          <cell r="AE359" t="str">
            <v>Sí</v>
          </cell>
          <cell r="AF359">
            <v>21</v>
          </cell>
          <cell r="AG359" t="str">
            <v>Sí</v>
          </cell>
          <cell r="AH359" t="str">
            <v>Propia</v>
          </cell>
          <cell r="AI359">
            <v>3400</v>
          </cell>
          <cell r="AJ359">
            <v>0</v>
          </cell>
          <cell r="AK359">
            <v>3400</v>
          </cell>
          <cell r="AL359">
            <v>481612.06839725649</v>
          </cell>
          <cell r="AO359">
            <v>3</v>
          </cell>
          <cell r="AP359" t="str">
            <v>Soca</v>
          </cell>
          <cell r="AQ359"/>
          <cell r="AS359" t="str">
            <v>2026-2027</v>
          </cell>
          <cell r="AT359" t="str">
            <v xml:space="preserve">Mecanizada </v>
          </cell>
          <cell r="AU359" t="str">
            <v>CG02-163</v>
          </cell>
          <cell r="AV359">
            <v>4</v>
          </cell>
          <cell r="AW359">
            <v>46375</v>
          </cell>
          <cell r="AX359">
            <v>46396</v>
          </cell>
          <cell r="AY359">
            <v>46393</v>
          </cell>
          <cell r="AZ359">
            <v>75.06</v>
          </cell>
          <cell r="BD359" t="str">
            <v>CG02-163</v>
          </cell>
          <cell r="BE359">
            <v>4</v>
          </cell>
          <cell r="BF359">
            <v>28.054400000000001</v>
          </cell>
          <cell r="BG359">
            <v>0.46757333333333334</v>
          </cell>
          <cell r="BJ359"/>
          <cell r="BL359" t="str">
            <v xml:space="preserve">&lt; 40 </v>
          </cell>
          <cell r="BM359" t="str">
            <v>Soca</v>
          </cell>
          <cell r="BN359" t="str">
            <v>Primer tercio</v>
          </cell>
          <cell r="BO359">
            <v>45638</v>
          </cell>
          <cell r="BP359">
            <v>6</v>
          </cell>
          <cell r="BQ359">
            <v>3</v>
          </cell>
        </row>
        <row r="360">
          <cell r="A360" t="str">
            <v>7575.07</v>
          </cell>
          <cell r="B360" t="str">
            <v>2024-2025</v>
          </cell>
          <cell r="C360" t="str">
            <v>Zona 3</v>
          </cell>
          <cell r="D360" t="str">
            <v>Edwar Urbina</v>
          </cell>
          <cell r="E360">
            <v>75</v>
          </cell>
          <cell r="F360" t="str">
            <v>JABALI LU</v>
          </cell>
          <cell r="G360">
            <v>75.069999999999993</v>
          </cell>
          <cell r="H360">
            <v>7.85</v>
          </cell>
          <cell r="I360">
            <v>779.56255199999998</v>
          </cell>
          <cell r="J360">
            <v>80.716949799999995</v>
          </cell>
          <cell r="K360">
            <v>99.307331464968158</v>
          </cell>
          <cell r="L360">
            <v>10.282413987261146</v>
          </cell>
          <cell r="M360">
            <v>103.54133814267671</v>
          </cell>
          <cell r="N360" t="str">
            <v>5</v>
          </cell>
          <cell r="O360" t="str">
            <v>29</v>
          </cell>
          <cell r="P360" t="str">
            <v>Varias</v>
          </cell>
          <cell r="Q360">
            <v>45334</v>
          </cell>
          <cell r="R360" t="e">
            <v>#REF!</v>
          </cell>
          <cell r="S360">
            <v>113.60505000000001</v>
          </cell>
          <cell r="T360" t="str">
            <v>Arcilla pesada</v>
          </cell>
          <cell r="AC360" t="str">
            <v>Sí</v>
          </cell>
          <cell r="AD360" t="str">
            <v>Ingenio</v>
          </cell>
          <cell r="AE360" t="str">
            <v>Sí</v>
          </cell>
          <cell r="AF360">
            <v>21</v>
          </cell>
          <cell r="AG360" t="str">
            <v>Sí</v>
          </cell>
          <cell r="AH360" t="str">
            <v>Propia</v>
          </cell>
          <cell r="AI360">
            <v>788.87736800000005</v>
          </cell>
          <cell r="AJ360">
            <v>0</v>
          </cell>
          <cell r="AK360">
            <v>788.87736800000005</v>
          </cell>
          <cell r="AL360">
            <v>88562.242698087604</v>
          </cell>
          <cell r="AO360">
            <v>7</v>
          </cell>
          <cell r="AP360" t="str">
            <v>Soca</v>
          </cell>
          <cell r="AQ360"/>
          <cell r="AS360" t="str">
            <v>2025-2026</v>
          </cell>
          <cell r="AT360" t="str">
            <v>Manual</v>
          </cell>
          <cell r="AU360" t="str">
            <v>CG02-163</v>
          </cell>
          <cell r="AV360">
            <v>5</v>
          </cell>
          <cell r="AW360">
            <v>46024</v>
          </cell>
          <cell r="AX360">
            <v>46045</v>
          </cell>
          <cell r="AY360">
            <v>46029</v>
          </cell>
          <cell r="AZ360">
            <v>75.069999999999993</v>
          </cell>
          <cell r="BD360" t="str">
            <v>Varias</v>
          </cell>
          <cell r="BE360">
            <v>4</v>
          </cell>
          <cell r="BF360">
            <v>6.9079999999999995</v>
          </cell>
          <cell r="BG360">
            <v>0.11513333333333332</v>
          </cell>
          <cell r="BJ360"/>
          <cell r="BL360" t="str">
            <v xml:space="preserve">&lt; 40 </v>
          </cell>
          <cell r="BM360" t="str">
            <v>Renovación</v>
          </cell>
          <cell r="BN360" t="str">
            <v>Segundo tercio</v>
          </cell>
          <cell r="BO360">
            <v>45708</v>
          </cell>
          <cell r="BP360">
            <v>16</v>
          </cell>
          <cell r="BQ360">
            <v>6</v>
          </cell>
        </row>
        <row r="361">
          <cell r="A361" t="str">
            <v>7676.01</v>
          </cell>
          <cell r="B361" t="str">
            <v>2024-2025</v>
          </cell>
          <cell r="C361" t="str">
            <v>Zona 2</v>
          </cell>
          <cell r="D361" t="str">
            <v>Alvaro Mejía</v>
          </cell>
          <cell r="E361">
            <v>76</v>
          </cell>
          <cell r="F361" t="str">
            <v>LAS CHUSPAS</v>
          </cell>
          <cell r="G361">
            <v>76.010000000000005</v>
          </cell>
          <cell r="H361">
            <v>72.42</v>
          </cell>
          <cell r="I361">
            <v>9643.1413680000005</v>
          </cell>
          <cell r="J361">
            <v>712.99824739999997</v>
          </cell>
          <cell r="K361">
            <v>133.1557769676885</v>
          </cell>
          <cell r="L361">
            <v>9.8453223888428596</v>
          </cell>
          <cell r="M361">
            <v>73.938379641102031</v>
          </cell>
          <cell r="N361" t="str">
            <v>3</v>
          </cell>
          <cell r="O361" t="str">
            <v>29</v>
          </cell>
          <cell r="P361" t="str">
            <v>CG02-163</v>
          </cell>
          <cell r="Q361">
            <v>45383</v>
          </cell>
          <cell r="R361" t="e">
            <v>#REF!</v>
          </cell>
          <cell r="S361">
            <v>133.07845</v>
          </cell>
          <cell r="T361" t="str">
            <v>Franco Arenoso</v>
          </cell>
          <cell r="AC361" t="str">
            <v>Sí</v>
          </cell>
          <cell r="AD361" t="str">
            <v>Ingenio</v>
          </cell>
          <cell r="AE361" t="str">
            <v>Sí</v>
          </cell>
          <cell r="AF361">
            <v>45</v>
          </cell>
          <cell r="AG361" t="str">
            <v>Sí</v>
          </cell>
          <cell r="AH361" t="str">
            <v>Arrendada</v>
          </cell>
          <cell r="AI361">
            <v>8500</v>
          </cell>
          <cell r="AJ361">
            <v>1527</v>
          </cell>
          <cell r="AK361">
            <v>6973</v>
          </cell>
          <cell r="AL361">
            <v>1283294.3063843197</v>
          </cell>
          <cell r="AO361">
            <v>1</v>
          </cell>
          <cell r="AP361" t="str">
            <v>Soca</v>
          </cell>
          <cell r="AQ361"/>
          <cell r="AS361" t="str">
            <v>2027-2028</v>
          </cell>
          <cell r="AT361" t="str">
            <v xml:space="preserve">Mecanizada </v>
          </cell>
          <cell r="AU361" t="str">
            <v>CG02-163</v>
          </cell>
          <cell r="AV361">
            <v>3</v>
          </cell>
          <cell r="AW361">
            <v>46850</v>
          </cell>
          <cell r="AX361">
            <v>46871</v>
          </cell>
          <cell r="AY361">
            <v>46862</v>
          </cell>
          <cell r="AZ361">
            <v>76.010000000000005</v>
          </cell>
          <cell r="BD361" t="str">
            <v>CG02-163</v>
          </cell>
          <cell r="BE361">
            <v>4</v>
          </cell>
          <cell r="BF361">
            <v>63.729600000000005</v>
          </cell>
          <cell r="BG361">
            <v>1.06216</v>
          </cell>
          <cell r="BJ361"/>
          <cell r="BL361" t="str">
            <v>Entre 41 y 80</v>
          </cell>
          <cell r="BM361" t="str">
            <v>Soca</v>
          </cell>
          <cell r="BN361" t="str">
            <v>Tercer tercio</v>
          </cell>
          <cell r="BO361">
            <v>45736</v>
          </cell>
          <cell r="BP361">
            <v>20</v>
          </cell>
          <cell r="BQ361">
            <v>1</v>
          </cell>
        </row>
        <row r="362">
          <cell r="A362" t="str">
            <v>7676.02</v>
          </cell>
          <cell r="B362" t="str">
            <v>2024-2025</v>
          </cell>
          <cell r="C362" t="str">
            <v>Zona 2</v>
          </cell>
          <cell r="D362" t="str">
            <v>Alvaro Mejía</v>
          </cell>
          <cell r="E362">
            <v>76</v>
          </cell>
          <cell r="F362" t="str">
            <v>LAS CHUSPAS</v>
          </cell>
          <cell r="G362">
            <v>76.02</v>
          </cell>
          <cell r="H362">
            <v>86.12</v>
          </cell>
          <cell r="I362">
            <v>12226.188752</v>
          </cell>
          <cell r="J362">
            <v>1027.4311186</v>
          </cell>
          <cell r="K362">
            <v>141.96689215048769</v>
          </cell>
          <cell r="L362">
            <v>11.93022664421737</v>
          </cell>
          <cell r="M362">
            <v>84.035273742353226</v>
          </cell>
          <cell r="N362" t="str">
            <v>3</v>
          </cell>
          <cell r="O362" t="str">
            <v>29</v>
          </cell>
          <cell r="P362" t="str">
            <v>CG02-163</v>
          </cell>
          <cell r="Q362">
            <v>45422</v>
          </cell>
          <cell r="R362" t="e">
            <v>#REF!</v>
          </cell>
          <cell r="S362">
            <v>125.00395</v>
          </cell>
          <cell r="T362" t="str">
            <v>Franco Arenoso</v>
          </cell>
          <cell r="AC362" t="str">
            <v>Sí</v>
          </cell>
          <cell r="AD362" t="str">
            <v>Ingenio</v>
          </cell>
          <cell r="AE362" t="str">
            <v>Sí</v>
          </cell>
          <cell r="AF362">
            <v>45</v>
          </cell>
          <cell r="AG362" t="str">
            <v>Sí</v>
          </cell>
          <cell r="AH362" t="str">
            <v>Arrendada</v>
          </cell>
          <cell r="AI362">
            <v>10200</v>
          </cell>
          <cell r="AJ362">
            <v>2500</v>
          </cell>
          <cell r="AK362">
            <v>7700</v>
          </cell>
          <cell r="AL362">
            <v>1528321.8874455704</v>
          </cell>
          <cell r="AO362">
            <v>2</v>
          </cell>
          <cell r="AP362" t="str">
            <v>Soca</v>
          </cell>
          <cell r="AQ362"/>
          <cell r="AS362" t="str">
            <v>2027-2028</v>
          </cell>
          <cell r="AT362" t="str">
            <v xml:space="preserve">Mecanizada </v>
          </cell>
          <cell r="AU362" t="str">
            <v>CG02-163</v>
          </cell>
          <cell r="AV362">
            <v>3</v>
          </cell>
          <cell r="AW362">
            <v>46861</v>
          </cell>
          <cell r="AX362">
            <v>46882</v>
          </cell>
          <cell r="AY362">
            <v>46869</v>
          </cell>
          <cell r="AZ362">
            <v>76.02</v>
          </cell>
          <cell r="BD362" t="str">
            <v>CG02-163</v>
          </cell>
          <cell r="BE362">
            <v>4</v>
          </cell>
          <cell r="BF362">
            <v>75.785600000000002</v>
          </cell>
          <cell r="BG362">
            <v>1.2630933333333334</v>
          </cell>
          <cell r="BJ362"/>
          <cell r="BL362" t="str">
            <v>Entre 81 y 120</v>
          </cell>
          <cell r="BM362" t="str">
            <v>Soca</v>
          </cell>
          <cell r="BN362" t="str">
            <v>Tercer tercio</v>
          </cell>
          <cell r="BO362">
            <v>45764</v>
          </cell>
          <cell r="BP362">
            <v>24</v>
          </cell>
          <cell r="BQ362">
            <v>3</v>
          </cell>
        </row>
        <row r="363">
          <cell r="A363" t="str">
            <v>7676.03</v>
          </cell>
          <cell r="B363" t="str">
            <v>2024-2025</v>
          </cell>
          <cell r="C363" t="str">
            <v>Zona 2</v>
          </cell>
          <cell r="D363" t="str">
            <v>Alvaro Mejía</v>
          </cell>
          <cell r="E363">
            <v>76</v>
          </cell>
          <cell r="F363" t="str">
            <v>LAS CHUSPAS</v>
          </cell>
          <cell r="G363">
            <v>76.03</v>
          </cell>
          <cell r="H363">
            <v>66.77000000000001</v>
          </cell>
          <cell r="I363">
            <v>9475.7800279999992</v>
          </cell>
          <cell r="J363">
            <v>677.2046722</v>
          </cell>
          <cell r="K363">
            <v>141.91672948929155</v>
          </cell>
          <cell r="L363">
            <v>10.142349441365882</v>
          </cell>
          <cell r="M363">
            <v>71.466905120098474</v>
          </cell>
          <cell r="N363" t="str">
            <v>3</v>
          </cell>
          <cell r="O363" t="str">
            <v>29</v>
          </cell>
          <cell r="P363" t="str">
            <v>CG02-163</v>
          </cell>
          <cell r="Q363">
            <v>45420</v>
          </cell>
          <cell r="R363" t="e">
            <v>#REF!</v>
          </cell>
          <cell r="S363">
            <v>129.4178</v>
          </cell>
          <cell r="T363" t="str">
            <v>Franco Arenoso</v>
          </cell>
          <cell r="AC363" t="str">
            <v>Sí</v>
          </cell>
          <cell r="AD363" t="str">
            <v>Ingenio</v>
          </cell>
          <cell r="AE363" t="str">
            <v>Sí</v>
          </cell>
          <cell r="AF363">
            <v>45</v>
          </cell>
          <cell r="AG363" t="str">
            <v>Sí</v>
          </cell>
          <cell r="AH363" t="str">
            <v>Arrendada</v>
          </cell>
          <cell r="AI363">
            <v>7000</v>
          </cell>
          <cell r="AJ363">
            <v>1000</v>
          </cell>
          <cell r="AK363">
            <v>6000</v>
          </cell>
          <cell r="AL363">
            <v>1226334.6045076982</v>
          </cell>
          <cell r="AO363">
            <v>3</v>
          </cell>
          <cell r="AP363" t="str">
            <v>Soca</v>
          </cell>
          <cell r="AQ363"/>
          <cell r="AS363" t="str">
            <v>2027-2028</v>
          </cell>
          <cell r="AT363" t="str">
            <v xml:space="preserve">Mecanizada </v>
          </cell>
          <cell r="AU363" t="str">
            <v>CG02-163</v>
          </cell>
          <cell r="AV363">
            <v>3</v>
          </cell>
          <cell r="AW363">
            <v>46859</v>
          </cell>
          <cell r="AX363">
            <v>46880</v>
          </cell>
          <cell r="AY363">
            <v>46869</v>
          </cell>
          <cell r="AZ363">
            <v>76.03</v>
          </cell>
          <cell r="BD363" t="str">
            <v>CG02-163</v>
          </cell>
          <cell r="BE363">
            <v>4</v>
          </cell>
          <cell r="BF363">
            <v>58.757600000000011</v>
          </cell>
          <cell r="BG363">
            <v>0.97929333333333346</v>
          </cell>
          <cell r="BJ363"/>
          <cell r="BL363" t="str">
            <v>Entre 41 y 80</v>
          </cell>
          <cell r="BM363" t="str">
            <v>Soca</v>
          </cell>
          <cell r="BN363" t="str">
            <v>Tercer tercio</v>
          </cell>
          <cell r="BO363">
            <v>45771</v>
          </cell>
          <cell r="BP363">
            <v>25</v>
          </cell>
          <cell r="BQ363">
            <v>5</v>
          </cell>
        </row>
        <row r="364">
          <cell r="A364" t="str">
            <v>7676.04</v>
          </cell>
          <cell r="B364" t="str">
            <v>2024-2025</v>
          </cell>
          <cell r="C364" t="str">
            <v>Zona 2</v>
          </cell>
          <cell r="D364" t="str">
            <v>Alvaro Mejía</v>
          </cell>
          <cell r="E364">
            <v>76</v>
          </cell>
          <cell r="F364" t="str">
            <v>LAS CHUSPAS</v>
          </cell>
          <cell r="G364">
            <v>76.040000000000006</v>
          </cell>
          <cell r="H364">
            <v>71.22999999999999</v>
          </cell>
          <cell r="I364">
            <v>8470.9773720000012</v>
          </cell>
          <cell r="J364">
            <v>894.88406440000006</v>
          </cell>
          <cell r="K364">
            <v>118.9242927418223</v>
          </cell>
          <cell r="L364">
            <v>12.563302883616457</v>
          </cell>
          <cell r="M364">
            <v>105.64118225105324</v>
          </cell>
          <cell r="N364" t="str">
            <v>3</v>
          </cell>
          <cell r="O364" t="str">
            <v>29</v>
          </cell>
          <cell r="P364" t="str">
            <v>CG02-163</v>
          </cell>
          <cell r="Q364">
            <v>45381</v>
          </cell>
          <cell r="R364" t="e">
            <v>#REF!</v>
          </cell>
          <cell r="S364">
            <v>136.23304999999999</v>
          </cell>
          <cell r="T364" t="str">
            <v>Franco Arenoso</v>
          </cell>
          <cell r="AC364" t="str">
            <v>Sí</v>
          </cell>
          <cell r="AD364" t="str">
            <v>Ingenio</v>
          </cell>
          <cell r="AE364" t="str">
            <v>Sí</v>
          </cell>
          <cell r="AF364">
            <v>45</v>
          </cell>
          <cell r="AG364" t="str">
            <v>Sí</v>
          </cell>
          <cell r="AH364" t="str">
            <v>Arrendada</v>
          </cell>
          <cell r="AI364">
            <v>9102</v>
          </cell>
          <cell r="AJ364">
            <v>2000</v>
          </cell>
          <cell r="AK364">
            <v>7102</v>
          </cell>
          <cell r="AL364">
            <v>1154027.0838685448</v>
          </cell>
          <cell r="AO364">
            <v>4</v>
          </cell>
          <cell r="AP364" t="str">
            <v>Soca</v>
          </cell>
          <cell r="AQ364"/>
          <cell r="AS364" t="str">
            <v>2027-2028</v>
          </cell>
          <cell r="AT364" t="str">
            <v xml:space="preserve">Mecanizada </v>
          </cell>
          <cell r="AU364" t="str">
            <v>CG02-163</v>
          </cell>
          <cell r="AV364">
            <v>3</v>
          </cell>
          <cell r="AW364">
            <v>46841</v>
          </cell>
          <cell r="AX364">
            <v>46862</v>
          </cell>
          <cell r="AY364">
            <v>46862</v>
          </cell>
          <cell r="AZ364">
            <v>76.040000000000006</v>
          </cell>
          <cell r="BD364" t="str">
            <v>CG02-163</v>
          </cell>
          <cell r="BE364">
            <v>4</v>
          </cell>
          <cell r="BF364">
            <v>62.682399999999994</v>
          </cell>
          <cell r="BG364">
            <v>1.0447066666666667</v>
          </cell>
          <cell r="BJ364"/>
          <cell r="BL364" t="str">
            <v>Entre 41 y 80</v>
          </cell>
          <cell r="BM364" t="str">
            <v>Soca</v>
          </cell>
          <cell r="BN364" t="str">
            <v>Tercer tercio</v>
          </cell>
          <cell r="BO364">
            <v>45736</v>
          </cell>
          <cell r="BP364">
            <v>20</v>
          </cell>
          <cell r="BQ364">
            <v>2</v>
          </cell>
        </row>
        <row r="365">
          <cell r="A365" t="str">
            <v>7676.05</v>
          </cell>
          <cell r="B365" t="str">
            <v>2024-2025</v>
          </cell>
          <cell r="C365" t="str">
            <v>Zona 2</v>
          </cell>
          <cell r="D365" t="str">
            <v>Alvaro Mejía</v>
          </cell>
          <cell r="E365">
            <v>76</v>
          </cell>
          <cell r="F365" t="str">
            <v>LAS CHUSPAS</v>
          </cell>
          <cell r="G365">
            <v>76.05</v>
          </cell>
          <cell r="H365">
            <v>81.640000000000015</v>
          </cell>
          <cell r="I365">
            <v>13360.922916000001</v>
          </cell>
          <cell r="J365">
            <v>844.08426339999994</v>
          </cell>
          <cell r="K365">
            <v>163.65657662910337</v>
          </cell>
          <cell r="L365">
            <v>10.339101707496322</v>
          </cell>
          <cell r="M365">
            <v>63.17559563113641</v>
          </cell>
          <cell r="N365" t="str">
            <v>3</v>
          </cell>
          <cell r="O365" t="str">
            <v>29</v>
          </cell>
          <cell r="P365" t="str">
            <v>CG02-163</v>
          </cell>
          <cell r="Q365">
            <v>45418</v>
          </cell>
          <cell r="R365" t="e">
            <v>#REF!</v>
          </cell>
          <cell r="S365">
            <v>125.27634999999999</v>
          </cell>
          <cell r="T365" t="str">
            <v>Franco Arenoso</v>
          </cell>
          <cell r="AC365" t="str">
            <v>Sí</v>
          </cell>
          <cell r="AD365" t="str">
            <v>Ingenio</v>
          </cell>
          <cell r="AE365" t="str">
            <v>Sí</v>
          </cell>
          <cell r="AF365">
            <v>45</v>
          </cell>
          <cell r="AG365" t="str">
            <v>Sí</v>
          </cell>
          <cell r="AH365" t="str">
            <v>Arrendada</v>
          </cell>
          <cell r="AI365">
            <v>9000</v>
          </cell>
          <cell r="AJ365">
            <v>1000</v>
          </cell>
          <cell r="AK365">
            <v>8000</v>
          </cell>
          <cell r="AL365">
            <v>1673807.6555478368</v>
          </cell>
          <cell r="AO365">
            <v>5</v>
          </cell>
          <cell r="AP365" t="str">
            <v>Soca</v>
          </cell>
          <cell r="AQ365"/>
          <cell r="AS365" t="str">
            <v>2027-2028</v>
          </cell>
          <cell r="AT365" t="str">
            <v xml:space="preserve">Mecanizada </v>
          </cell>
          <cell r="AU365" t="str">
            <v>CG02-163</v>
          </cell>
          <cell r="AV365">
            <v>3</v>
          </cell>
          <cell r="AW365">
            <v>46871</v>
          </cell>
          <cell r="AX365">
            <v>46892</v>
          </cell>
          <cell r="AY365">
            <v>46890</v>
          </cell>
          <cell r="AZ365">
            <v>76.05</v>
          </cell>
          <cell r="BD365" t="str">
            <v>CG02-163</v>
          </cell>
          <cell r="BE365">
            <v>4</v>
          </cell>
          <cell r="BF365">
            <v>71.84320000000001</v>
          </cell>
          <cell r="BG365">
            <v>1.1973866666666668</v>
          </cell>
          <cell r="BJ365"/>
          <cell r="BL365" t="str">
            <v>Entre 81 y 120</v>
          </cell>
          <cell r="BM365" t="str">
            <v>Soca</v>
          </cell>
          <cell r="BN365" t="str">
            <v>Tercer tercio</v>
          </cell>
          <cell r="BO365">
            <v>45771</v>
          </cell>
          <cell r="BP365">
            <v>25</v>
          </cell>
          <cell r="BQ365">
            <v>4</v>
          </cell>
        </row>
        <row r="366">
          <cell r="A366" t="str">
            <v>7777.01</v>
          </cell>
          <cell r="B366" t="str">
            <v>2024-2025</v>
          </cell>
          <cell r="C366" t="str">
            <v>Zona 3</v>
          </cell>
          <cell r="D366" t="str">
            <v>José Flores</v>
          </cell>
          <cell r="E366">
            <v>77</v>
          </cell>
          <cell r="F366" t="str">
            <v>EL JUTE</v>
          </cell>
          <cell r="G366">
            <v>77.010000000000005</v>
          </cell>
          <cell r="H366">
            <v>24.65</v>
          </cell>
          <cell r="I366">
            <v>2523.6880640000004</v>
          </cell>
          <cell r="J366">
            <v>392.05762279999999</v>
          </cell>
          <cell r="K366">
            <v>102.38085452332659</v>
          </cell>
          <cell r="L366">
            <v>15.904974555780933</v>
          </cell>
          <cell r="M366">
            <v>155.35106275321351</v>
          </cell>
          <cell r="N366" t="str">
            <v>7</v>
          </cell>
          <cell r="P366" t="str">
            <v>CR87-339</v>
          </cell>
          <cell r="Q366">
            <v>45395</v>
          </cell>
          <cell r="R366" t="e">
            <v>#REF!</v>
          </cell>
          <cell r="S366">
            <v>140.30779999999999</v>
          </cell>
          <cell r="AC366" t="str">
            <v>Sí</v>
          </cell>
          <cell r="AD366" t="str">
            <v>Ingenio</v>
          </cell>
          <cell r="AE366" t="str">
            <v>Sí</v>
          </cell>
          <cell r="AI366">
            <v>3400</v>
          </cell>
          <cell r="AJ366">
            <v>0</v>
          </cell>
          <cell r="AK366">
            <v>3400</v>
          </cell>
          <cell r="AL366">
            <v>354093.12014609925</v>
          </cell>
          <cell r="AO366">
            <v>11</v>
          </cell>
          <cell r="AP366" t="str">
            <v>Soca</v>
          </cell>
          <cell r="AQ366"/>
          <cell r="AS366" t="str">
            <v>2024-2025</v>
          </cell>
          <cell r="AT366" t="str">
            <v>Manual</v>
          </cell>
          <cell r="AU366" t="str">
            <v>CG02-163</v>
          </cell>
          <cell r="AV366">
            <v>7</v>
          </cell>
          <cell r="AW366">
            <v>45725</v>
          </cell>
          <cell r="AX366">
            <v>45746</v>
          </cell>
          <cell r="AY366">
            <v>45756</v>
          </cell>
          <cell r="AZ366">
            <v>77.010000000000005</v>
          </cell>
          <cell r="BD366" t="str">
            <v>CR87-339</v>
          </cell>
          <cell r="BE366">
            <v>4</v>
          </cell>
          <cell r="BF366">
            <v>98.6</v>
          </cell>
          <cell r="BG366">
            <v>1.6433333333333333</v>
          </cell>
          <cell r="BJ366"/>
          <cell r="BL366" t="str">
            <v xml:space="preserve">&lt; 40 </v>
          </cell>
          <cell r="BM366" t="str">
            <v>Soca</v>
          </cell>
          <cell r="BN366" t="str">
            <v>Tercer tercio</v>
          </cell>
          <cell r="BO366">
            <v>45722</v>
          </cell>
          <cell r="BP366">
            <v>18</v>
          </cell>
          <cell r="BQ366">
            <v>1</v>
          </cell>
        </row>
        <row r="367">
          <cell r="A367" t="str">
            <v>7777.02</v>
          </cell>
          <cell r="B367" t="str">
            <v>2024-2025</v>
          </cell>
          <cell r="C367" t="str">
            <v>Zona 3</v>
          </cell>
          <cell r="D367" t="str">
            <v>José Flores</v>
          </cell>
          <cell r="E367">
            <v>77</v>
          </cell>
          <cell r="F367" t="str">
            <v>EL JUTE</v>
          </cell>
          <cell r="G367">
            <v>77.02</v>
          </cell>
          <cell r="H367">
            <v>19.450000000000003</v>
          </cell>
          <cell r="I367">
            <v>1753.1855800000001</v>
          </cell>
          <cell r="J367">
            <v>176.05497199999999</v>
          </cell>
          <cell r="K367">
            <v>90.138076092544978</v>
          </cell>
          <cell r="L367">
            <v>9.0516695115681216</v>
          </cell>
          <cell r="M367">
            <v>100.42004338183068</v>
          </cell>
          <cell r="N367" t="str">
            <v>5</v>
          </cell>
          <cell r="P367" t="str">
            <v>CR87-339</v>
          </cell>
          <cell r="Q367">
            <v>45396</v>
          </cell>
          <cell r="R367" t="e">
            <v>#REF!</v>
          </cell>
          <cell r="S367">
            <v>150.8424</v>
          </cell>
          <cell r="AC367" t="str">
            <v>Sí</v>
          </cell>
          <cell r="AD367" t="str">
            <v>Ingenio</v>
          </cell>
          <cell r="AE367" t="str">
            <v>Sí</v>
          </cell>
          <cell r="AI367">
            <v>1500</v>
          </cell>
          <cell r="AJ367">
            <v>0</v>
          </cell>
          <cell r="AK367">
            <v>1500</v>
          </cell>
          <cell r="AL367">
            <v>264454.72053259198</v>
          </cell>
          <cell r="AO367">
            <v>12</v>
          </cell>
          <cell r="AP367" t="str">
            <v>Soca</v>
          </cell>
          <cell r="AQ367"/>
          <cell r="AS367" t="str">
            <v>2025-2026</v>
          </cell>
          <cell r="AT367" t="str">
            <v>Manual</v>
          </cell>
          <cell r="AU367" t="str">
            <v>CG02-163</v>
          </cell>
          <cell r="AV367">
            <v>5</v>
          </cell>
          <cell r="AW367">
            <v>46086</v>
          </cell>
          <cell r="AX367">
            <v>46107</v>
          </cell>
          <cell r="AY367">
            <v>46127</v>
          </cell>
          <cell r="AZ367">
            <v>77.02</v>
          </cell>
          <cell r="BD367" t="str">
            <v>CR87-339</v>
          </cell>
          <cell r="BE367">
            <v>4</v>
          </cell>
          <cell r="BF367">
            <v>17.116000000000003</v>
          </cell>
          <cell r="BG367">
            <v>0.28526666666666672</v>
          </cell>
          <cell r="BJ367"/>
          <cell r="BL367" t="str">
            <v xml:space="preserve">&lt; 40 </v>
          </cell>
          <cell r="BM367" t="str">
            <v>Renovación</v>
          </cell>
          <cell r="BN367" t="str">
            <v>Tercer tercio</v>
          </cell>
          <cell r="BO367">
            <v>45708</v>
          </cell>
          <cell r="BP367">
            <v>16</v>
          </cell>
          <cell r="BQ367">
            <v>2</v>
          </cell>
        </row>
        <row r="368">
          <cell r="A368" t="str">
            <v>7777.03</v>
          </cell>
          <cell r="B368" t="str">
            <v>2024-2025</v>
          </cell>
          <cell r="C368" t="str">
            <v>Zona 3</v>
          </cell>
          <cell r="D368" t="str">
            <v>José Flores</v>
          </cell>
          <cell r="E368">
            <v>77</v>
          </cell>
          <cell r="F368" t="str">
            <v>EL JUTE</v>
          </cell>
          <cell r="G368">
            <v>77.03</v>
          </cell>
          <cell r="H368">
            <v>34.97</v>
          </cell>
          <cell r="I368">
            <v>4641.5050639999999</v>
          </cell>
          <cell r="J368">
            <v>458.2593554</v>
          </cell>
          <cell r="K368">
            <v>132.72819742636545</v>
          </cell>
          <cell r="L368">
            <v>13.1043567457821</v>
          </cell>
          <cell r="M368">
            <v>98.73076708551018</v>
          </cell>
          <cell r="N368" t="str">
            <v>3</v>
          </cell>
          <cell r="P368" t="str">
            <v>CG02-163</v>
          </cell>
          <cell r="Q368">
            <v>45383</v>
          </cell>
          <cell r="R368" t="e">
            <v>#REF!</v>
          </cell>
          <cell r="S368">
            <v>129.9153</v>
          </cell>
          <cell r="AC368" t="str">
            <v>Sí</v>
          </cell>
          <cell r="AD368" t="str">
            <v>Ingenio</v>
          </cell>
          <cell r="AE368" t="str">
            <v>Sí</v>
          </cell>
          <cell r="AI368">
            <v>4100</v>
          </cell>
          <cell r="AJ368">
            <v>0</v>
          </cell>
          <cell r="AK368">
            <v>4100</v>
          </cell>
          <cell r="AL368">
            <v>603002.52284107916</v>
          </cell>
          <cell r="AO368">
            <v>19</v>
          </cell>
          <cell r="AP368" t="str">
            <v>Soca</v>
          </cell>
          <cell r="AQ368"/>
          <cell r="AS368" t="str">
            <v>2027-2028</v>
          </cell>
          <cell r="AT368" t="str">
            <v>Manual</v>
          </cell>
          <cell r="AU368" t="str">
            <v>CG02-163</v>
          </cell>
          <cell r="AV368">
            <v>3</v>
          </cell>
          <cell r="AW368">
            <v>46843</v>
          </cell>
          <cell r="AX368">
            <v>46864</v>
          </cell>
          <cell r="AY368">
            <v>46862</v>
          </cell>
          <cell r="AZ368">
            <v>77.03</v>
          </cell>
          <cell r="BD368" t="str">
            <v>CG02-163</v>
          </cell>
          <cell r="BE368">
            <v>4</v>
          </cell>
          <cell r="BF368">
            <v>30.773599999999998</v>
          </cell>
          <cell r="BG368">
            <v>0.51289333333333331</v>
          </cell>
          <cell r="BJ368"/>
          <cell r="BL368" t="str">
            <v xml:space="preserve">&lt; 40 </v>
          </cell>
          <cell r="BM368" t="str">
            <v>Soca</v>
          </cell>
          <cell r="BN368" t="str">
            <v>Tercer tercio</v>
          </cell>
          <cell r="BO368">
            <v>45708</v>
          </cell>
          <cell r="BP368">
            <v>16</v>
          </cell>
          <cell r="BQ368">
            <v>3</v>
          </cell>
        </row>
        <row r="369">
          <cell r="A369" t="str">
            <v>7777.04</v>
          </cell>
          <cell r="B369" t="str">
            <v>2024-2025</v>
          </cell>
          <cell r="C369" t="str">
            <v>Zona 3</v>
          </cell>
          <cell r="D369" t="str">
            <v>José Flores</v>
          </cell>
          <cell r="E369">
            <v>77</v>
          </cell>
          <cell r="F369" t="str">
            <v>EL JUTE</v>
          </cell>
          <cell r="G369">
            <v>77.040000000000006</v>
          </cell>
          <cell r="H369">
            <v>11.84</v>
          </cell>
          <cell r="I369">
            <v>1342.05414</v>
          </cell>
          <cell r="J369">
            <v>150.066329</v>
          </cell>
          <cell r="K369">
            <v>113.34916722972973</v>
          </cell>
          <cell r="L369">
            <v>12.674521030405405</v>
          </cell>
          <cell r="M369">
            <v>111.81838684987775</v>
          </cell>
          <cell r="N369" t="str">
            <v>3</v>
          </cell>
          <cell r="P369" t="str">
            <v>CG02-163</v>
          </cell>
          <cell r="Q369">
            <v>45381</v>
          </cell>
          <cell r="R369" t="e">
            <v>#REF!</v>
          </cell>
          <cell r="S369">
            <v>140.7261</v>
          </cell>
          <cell r="AC369" t="str">
            <v>Sí</v>
          </cell>
          <cell r="AD369" t="str">
            <v>Ingenio</v>
          </cell>
          <cell r="AE369" t="str">
            <v>Sí</v>
          </cell>
          <cell r="AI369">
            <v>1400</v>
          </cell>
          <cell r="AJ369">
            <v>0</v>
          </cell>
          <cell r="AK369">
            <v>1400</v>
          </cell>
          <cell r="AL369">
            <v>188862.045111054</v>
          </cell>
          <cell r="AO369">
            <v>20</v>
          </cell>
          <cell r="AP369" t="str">
            <v>Soca</v>
          </cell>
          <cell r="AQ369"/>
          <cell r="AS369" t="str">
            <v>2027-2028</v>
          </cell>
          <cell r="AT369" t="str">
            <v>Manual</v>
          </cell>
          <cell r="AU369" t="str">
            <v>CG02-163</v>
          </cell>
          <cell r="AV369">
            <v>3</v>
          </cell>
          <cell r="AW369">
            <v>46841</v>
          </cell>
          <cell r="AX369">
            <v>46862</v>
          </cell>
          <cell r="AY369">
            <v>46862</v>
          </cell>
          <cell r="AZ369">
            <v>77.040000000000006</v>
          </cell>
          <cell r="BD369" t="str">
            <v>CG02-163</v>
          </cell>
          <cell r="BE369">
            <v>4</v>
          </cell>
          <cell r="BF369">
            <v>10.4192</v>
          </cell>
          <cell r="BG369">
            <v>0.17365333333333333</v>
          </cell>
          <cell r="BJ369"/>
          <cell r="BL369" t="str">
            <v xml:space="preserve">&lt; 40 </v>
          </cell>
          <cell r="BM369" t="str">
            <v>Soca</v>
          </cell>
          <cell r="BN369" t="str">
            <v>Tercer tercio</v>
          </cell>
          <cell r="BO369">
            <v>45708</v>
          </cell>
          <cell r="BP369">
            <v>16</v>
          </cell>
          <cell r="BQ369">
            <v>4</v>
          </cell>
        </row>
        <row r="370">
          <cell r="A370" t="str">
            <v>7777.05</v>
          </cell>
          <cell r="B370" t="str">
            <v>2024-2025</v>
          </cell>
          <cell r="C370" t="str">
            <v>Zona 3</v>
          </cell>
          <cell r="D370" t="str">
            <v>José Flores</v>
          </cell>
          <cell r="E370">
            <v>77</v>
          </cell>
          <cell r="F370" t="str">
            <v>EL JUTE</v>
          </cell>
          <cell r="G370">
            <v>77.05</v>
          </cell>
          <cell r="H370">
            <v>29.19</v>
          </cell>
          <cell r="I370">
            <v>3508.3707800000002</v>
          </cell>
          <cell r="J370">
            <v>344.6124868</v>
          </cell>
          <cell r="K370">
            <v>120.19084549503255</v>
          </cell>
          <cell r="L370">
            <v>11.805840589242891</v>
          </cell>
          <cell r="M370">
            <v>98.225788666498914</v>
          </cell>
          <cell r="N370" t="str">
            <v>7</v>
          </cell>
          <cell r="P370" t="str">
            <v>CR87-339</v>
          </cell>
          <cell r="Q370">
            <v>45380</v>
          </cell>
          <cell r="R370" t="e">
            <v>#REF!</v>
          </cell>
          <cell r="S370">
            <v>126.1528</v>
          </cell>
          <cell r="AC370" t="str">
            <v>Sí</v>
          </cell>
          <cell r="AD370" t="str">
            <v>Ingenio</v>
          </cell>
          <cell r="AE370" t="str">
            <v>Sí</v>
          </cell>
          <cell r="AI370">
            <v>3600</v>
          </cell>
          <cell r="AJ370">
            <v>0</v>
          </cell>
          <cell r="AK370">
            <v>3600</v>
          </cell>
          <cell r="AL370">
            <v>442590.797335184</v>
          </cell>
          <cell r="AO370">
            <v>18</v>
          </cell>
          <cell r="AP370" t="str">
            <v>Soca</v>
          </cell>
          <cell r="AQ370"/>
          <cell r="AS370" t="str">
            <v>2024-2025</v>
          </cell>
          <cell r="AT370" t="str">
            <v>Manual</v>
          </cell>
          <cell r="AU370" t="str">
            <v>CG02-163</v>
          </cell>
          <cell r="AV370">
            <v>7</v>
          </cell>
          <cell r="AW370">
            <v>45710</v>
          </cell>
          <cell r="AX370">
            <v>45763</v>
          </cell>
          <cell r="AY370">
            <v>45756</v>
          </cell>
          <cell r="AZ370">
            <v>77.05</v>
          </cell>
          <cell r="BD370" t="str">
            <v>CR87-339</v>
          </cell>
          <cell r="BE370">
            <v>4</v>
          </cell>
          <cell r="BF370">
            <v>116.76</v>
          </cell>
          <cell r="BG370">
            <v>1.9460000000000002</v>
          </cell>
          <cell r="BJ370"/>
          <cell r="BL370" t="str">
            <v xml:space="preserve">&lt; 40 </v>
          </cell>
          <cell r="BM370" t="str">
            <v>Soca</v>
          </cell>
          <cell r="BN370" t="str">
            <v>Tercer tercio</v>
          </cell>
          <cell r="BO370">
            <v>45708</v>
          </cell>
          <cell r="BP370">
            <v>16</v>
          </cell>
          <cell r="BQ370">
            <v>5</v>
          </cell>
        </row>
        <row r="371">
          <cell r="A371" t="str">
            <v>7777.06</v>
          </cell>
          <cell r="B371" t="str">
            <v>2024-2025</v>
          </cell>
          <cell r="C371" t="str">
            <v>Zona 3</v>
          </cell>
          <cell r="D371" t="str">
            <v>José Flores</v>
          </cell>
          <cell r="E371">
            <v>77</v>
          </cell>
          <cell r="F371" t="str">
            <v>EL JUTE</v>
          </cell>
          <cell r="G371">
            <v>77.06</v>
          </cell>
          <cell r="H371">
            <v>54.52</v>
          </cell>
          <cell r="I371">
            <v>6047.4295599999996</v>
          </cell>
          <cell r="J371">
            <v>620.47824500000002</v>
          </cell>
          <cell r="K371">
            <v>110.92130520909757</v>
          </cell>
          <cell r="L371">
            <v>11.380745506236243</v>
          </cell>
          <cell r="M371">
            <v>102.60197970788768</v>
          </cell>
          <cell r="N371" t="str">
            <v>4</v>
          </cell>
          <cell r="P371" t="str">
            <v>CG02-163</v>
          </cell>
          <cell r="Q371">
            <v>45386</v>
          </cell>
          <cell r="R371" t="e">
            <v>#REF!</v>
          </cell>
          <cell r="S371">
            <v>135.27244999999999</v>
          </cell>
          <cell r="AC371" t="str">
            <v>Sí</v>
          </cell>
          <cell r="AD371" t="str">
            <v>Ingenio</v>
          </cell>
          <cell r="AE371" t="str">
            <v>Sí</v>
          </cell>
          <cell r="AI371">
            <v>6450</v>
          </cell>
          <cell r="AJ371">
            <v>0</v>
          </cell>
          <cell r="AK371">
            <v>6450</v>
          </cell>
          <cell r="AL371">
            <v>818050.61278362188</v>
          </cell>
          <cell r="AO371">
            <v>17</v>
          </cell>
          <cell r="AP371" t="str">
            <v>Soca</v>
          </cell>
          <cell r="AQ371"/>
          <cell r="AS371" t="str">
            <v>2026-2027</v>
          </cell>
          <cell r="AT371" t="str">
            <v>Manual</v>
          </cell>
          <cell r="AU371" t="str">
            <v>CG02-163</v>
          </cell>
          <cell r="AV371">
            <v>4</v>
          </cell>
          <cell r="AW371">
            <v>46481</v>
          </cell>
          <cell r="AX371">
            <v>46502</v>
          </cell>
          <cell r="AY371">
            <v>46498</v>
          </cell>
          <cell r="AZ371">
            <v>77.06</v>
          </cell>
          <cell r="BD371" t="str">
            <v>CG02-163</v>
          </cell>
          <cell r="BE371">
            <v>4</v>
          </cell>
          <cell r="BF371">
            <v>47.977600000000002</v>
          </cell>
          <cell r="BG371">
            <v>0.79962666666666671</v>
          </cell>
          <cell r="BJ371"/>
          <cell r="BL371" t="str">
            <v>Entre 41 y 80</v>
          </cell>
          <cell r="BM371" t="str">
            <v>Soca</v>
          </cell>
          <cell r="BN371" t="str">
            <v>Tercer tercio</v>
          </cell>
          <cell r="BO371">
            <v>45708</v>
          </cell>
          <cell r="BP371">
            <v>16</v>
          </cell>
          <cell r="BQ371">
            <v>6</v>
          </cell>
        </row>
        <row r="372">
          <cell r="A372" t="str">
            <v>7777.07</v>
          </cell>
          <cell r="B372" t="str">
            <v>2024-2025</v>
          </cell>
          <cell r="C372" t="str">
            <v>Zona 3</v>
          </cell>
          <cell r="D372" t="str">
            <v>José Flores</v>
          </cell>
          <cell r="E372">
            <v>77</v>
          </cell>
          <cell r="F372" t="str">
            <v>EL JUTE</v>
          </cell>
          <cell r="G372">
            <v>77.069999999999993</v>
          </cell>
          <cell r="H372">
            <v>20.7</v>
          </cell>
          <cell r="I372">
            <v>3105.114724</v>
          </cell>
          <cell r="J372">
            <v>183.24452819999999</v>
          </cell>
          <cell r="K372">
            <v>150.00554222222223</v>
          </cell>
          <cell r="L372">
            <v>8.8523926666666668</v>
          </cell>
          <cell r="M372">
            <v>59.013770661569922</v>
          </cell>
          <cell r="N372" t="str">
            <v>3</v>
          </cell>
          <cell r="P372" t="str">
            <v>Varias</v>
          </cell>
          <cell r="Q372">
            <v>45388</v>
          </cell>
          <cell r="R372" t="e">
            <v>#REF!</v>
          </cell>
          <cell r="S372">
            <v>123.8121</v>
          </cell>
          <cell r="AC372" t="str">
            <v>Sí</v>
          </cell>
          <cell r="AD372" t="str">
            <v>Ingenio</v>
          </cell>
          <cell r="AE372" t="str">
            <v>Sí</v>
          </cell>
          <cell r="AI372">
            <v>2000</v>
          </cell>
          <cell r="AJ372">
            <v>0</v>
          </cell>
          <cell r="AK372">
            <v>2000</v>
          </cell>
          <cell r="AL372">
            <v>384450.7747193604</v>
          </cell>
          <cell r="AO372">
            <v>14</v>
          </cell>
          <cell r="AP372" t="str">
            <v>Soca</v>
          </cell>
          <cell r="AQ372"/>
          <cell r="AS372" t="str">
            <v>2027-2028</v>
          </cell>
          <cell r="AT372" t="str">
            <v>Manual</v>
          </cell>
          <cell r="AU372" t="str">
            <v>Varias</v>
          </cell>
          <cell r="AV372">
            <v>3</v>
          </cell>
          <cell r="AW372">
            <v>46848</v>
          </cell>
          <cell r="AX372">
            <v>46869</v>
          </cell>
          <cell r="AY372">
            <v>46869</v>
          </cell>
          <cell r="AZ372">
            <v>77.069999999999993</v>
          </cell>
          <cell r="BD372" t="str">
            <v>Varias</v>
          </cell>
          <cell r="BE372">
            <v>4</v>
          </cell>
          <cell r="BF372">
            <v>18.216000000000001</v>
          </cell>
          <cell r="BG372">
            <v>0.30360000000000004</v>
          </cell>
          <cell r="BJ372"/>
          <cell r="BL372" t="str">
            <v xml:space="preserve">&lt; 40 </v>
          </cell>
          <cell r="BM372" t="str">
            <v>Soca</v>
          </cell>
          <cell r="BN372" t="str">
            <v>Tercer tercio</v>
          </cell>
          <cell r="BO372">
            <v>45743</v>
          </cell>
          <cell r="BP372">
            <v>21</v>
          </cell>
          <cell r="BQ372">
            <v>7</v>
          </cell>
        </row>
        <row r="373">
          <cell r="A373" t="str">
            <v>7777.08</v>
          </cell>
          <cell r="B373" t="str">
            <v>2024-2025</v>
          </cell>
          <cell r="C373" t="str">
            <v>Zona 3</v>
          </cell>
          <cell r="D373" t="str">
            <v>José Flores</v>
          </cell>
          <cell r="E373">
            <v>77</v>
          </cell>
          <cell r="F373" t="str">
            <v>EL JUTE</v>
          </cell>
          <cell r="G373">
            <v>77.08</v>
          </cell>
          <cell r="H373">
            <v>20.45</v>
          </cell>
          <cell r="I373">
            <v>2446.3179959999998</v>
          </cell>
          <cell r="K373">
            <v>119.62435188264058</v>
          </cell>
          <cell r="N373" t="str">
            <v>2</v>
          </cell>
          <cell r="P373" t="str">
            <v>Varias</v>
          </cell>
          <cell r="Q373"/>
          <cell r="S373">
            <v>123.8121</v>
          </cell>
          <cell r="AC373" t="str">
            <v>Sí</v>
          </cell>
          <cell r="AD373" t="str">
            <v>Semillero</v>
          </cell>
          <cell r="AE373" t="str">
            <v>Sí</v>
          </cell>
          <cell r="AI373">
            <v>700</v>
          </cell>
          <cell r="AJ373">
            <v>0</v>
          </cell>
          <cell r="AK373">
            <v>700</v>
          </cell>
          <cell r="AL373">
            <v>277390.93314803514</v>
          </cell>
          <cell r="AM373" t="str">
            <v>Semillero</v>
          </cell>
          <cell r="AP373" t="str">
            <v>Semillero</v>
          </cell>
          <cell r="AQ373"/>
          <cell r="AS373" t="str">
            <v>Semillero</v>
          </cell>
          <cell r="AT373" t="str">
            <v>Semillero</v>
          </cell>
          <cell r="AU373" t="str">
            <v>Semillero</v>
          </cell>
          <cell r="AV373">
            <v>3</v>
          </cell>
          <cell r="AY373"/>
          <cell r="AZ373">
            <v>77.08</v>
          </cell>
          <cell r="BD373" t="str">
            <v>Varias</v>
          </cell>
          <cell r="BE373">
            <v>4</v>
          </cell>
          <cell r="BF373">
            <v>16.36</v>
          </cell>
          <cell r="BG373">
            <v>0.27266666666666667</v>
          </cell>
          <cell r="BJ373"/>
          <cell r="BL373" t="str">
            <v xml:space="preserve">&lt; 40 </v>
          </cell>
          <cell r="BM373" t="str">
            <v>Soca</v>
          </cell>
        </row>
        <row r="374">
          <cell r="A374" t="str">
            <v>7777.09</v>
          </cell>
          <cell r="B374" t="str">
            <v>2024-2025</v>
          </cell>
          <cell r="C374" t="str">
            <v>Zona 3</v>
          </cell>
          <cell r="D374" t="str">
            <v>José Flores</v>
          </cell>
          <cell r="E374">
            <v>77</v>
          </cell>
          <cell r="F374" t="str">
            <v>EL JUTE</v>
          </cell>
          <cell r="G374">
            <v>77.09</v>
          </cell>
          <cell r="H374">
            <v>18.600000000000001</v>
          </cell>
          <cell r="I374">
            <v>1246.2587720000001</v>
          </cell>
          <cell r="J374">
            <v>215.26213820000001</v>
          </cell>
          <cell r="K374">
            <v>67.003159784946234</v>
          </cell>
          <cell r="L374">
            <v>11.573233236559139</v>
          </cell>
          <cell r="M374">
            <v>172.72667846866716</v>
          </cell>
          <cell r="N374" t="str">
            <v>3</v>
          </cell>
          <cell r="P374" t="str">
            <v>CG12-116</v>
          </cell>
          <cell r="Q374">
            <v>45386</v>
          </cell>
          <cell r="R374" t="e">
            <v>#REF!</v>
          </cell>
          <cell r="S374">
            <v>113.3912</v>
          </cell>
          <cell r="AC374" t="str">
            <v>Sí</v>
          </cell>
          <cell r="AD374" t="str">
            <v>Ingenio</v>
          </cell>
          <cell r="AE374" t="str">
            <v>Sí</v>
          </cell>
          <cell r="AI374">
            <v>2494</v>
          </cell>
          <cell r="AJ374">
            <v>0</v>
          </cell>
          <cell r="AK374">
            <v>2494</v>
          </cell>
          <cell r="AL374">
            <v>164969.70385424542</v>
          </cell>
          <cell r="AO374">
            <v>15</v>
          </cell>
          <cell r="AP374" t="str">
            <v>Soca</v>
          </cell>
          <cell r="AQ374"/>
          <cell r="AS374" t="str">
            <v>2027-2028</v>
          </cell>
          <cell r="AT374" t="str">
            <v>Manual</v>
          </cell>
          <cell r="AU374" t="str">
            <v>CG12-116</v>
          </cell>
          <cell r="AV374">
            <v>3</v>
          </cell>
          <cell r="AW374">
            <v>46858</v>
          </cell>
          <cell r="AX374">
            <v>46879</v>
          </cell>
          <cell r="AY374">
            <v>46869</v>
          </cell>
          <cell r="AZ374">
            <v>77.09</v>
          </cell>
          <cell r="BD374" t="str">
            <v>CG12-116</v>
          </cell>
          <cell r="BE374">
            <v>4</v>
          </cell>
          <cell r="BF374">
            <v>16.368000000000002</v>
          </cell>
          <cell r="BG374">
            <v>0.27280000000000004</v>
          </cell>
          <cell r="BJ374"/>
          <cell r="BL374" t="str">
            <v xml:space="preserve">&lt; 40 </v>
          </cell>
          <cell r="BM374" t="str">
            <v>Soca</v>
          </cell>
          <cell r="BN374" t="str">
            <v>Tercer tercio</v>
          </cell>
          <cell r="BO374">
            <v>45743</v>
          </cell>
          <cell r="BP374">
            <v>21</v>
          </cell>
          <cell r="BQ374">
            <v>8</v>
          </cell>
        </row>
        <row r="375">
          <cell r="A375" t="str">
            <v>7777.1</v>
          </cell>
          <cell r="B375" t="str">
            <v>2024-2025</v>
          </cell>
          <cell r="C375" t="str">
            <v>Zona 3</v>
          </cell>
          <cell r="D375" t="str">
            <v>José Flores</v>
          </cell>
          <cell r="E375">
            <v>77</v>
          </cell>
          <cell r="F375" t="str">
            <v>EL JUTE</v>
          </cell>
          <cell r="G375">
            <v>77.099999999999994</v>
          </cell>
          <cell r="H375">
            <v>9.01</v>
          </cell>
          <cell r="I375">
            <v>3259.545372</v>
          </cell>
          <cell r="J375">
            <v>108.5472948</v>
          </cell>
          <cell r="K375">
            <v>361.76974162042177</v>
          </cell>
          <cell r="L375">
            <v>12.047424506104329</v>
          </cell>
          <cell r="M375">
            <v>33.301360285528801</v>
          </cell>
          <cell r="N375" t="str">
            <v>3</v>
          </cell>
          <cell r="P375" t="str">
            <v>CG02-163</v>
          </cell>
          <cell r="Q375">
            <v>45398</v>
          </cell>
          <cell r="R375" t="e">
            <v>#REF!</v>
          </cell>
          <cell r="S375">
            <v>132.37195</v>
          </cell>
          <cell r="AC375" t="str">
            <v>Sí</v>
          </cell>
          <cell r="AD375" t="str">
            <v>Ingenio</v>
          </cell>
          <cell r="AE375" t="str">
            <v>Sí</v>
          </cell>
          <cell r="AI375">
            <v>1100</v>
          </cell>
          <cell r="AJ375">
            <v>0</v>
          </cell>
          <cell r="AK375">
            <v>1100</v>
          </cell>
          <cell r="AL375">
            <v>456738.2540243676</v>
          </cell>
          <cell r="AO375">
            <v>13</v>
          </cell>
          <cell r="AP375" t="str">
            <v>Soca</v>
          </cell>
          <cell r="AQ375"/>
          <cell r="AS375" t="str">
            <v>2027-2028</v>
          </cell>
          <cell r="AT375" t="str">
            <v>Manual</v>
          </cell>
          <cell r="AU375" t="str">
            <v>CG02-163</v>
          </cell>
          <cell r="AV375">
            <v>3</v>
          </cell>
          <cell r="AW375">
            <v>46866</v>
          </cell>
          <cell r="AX375">
            <v>46887</v>
          </cell>
          <cell r="AY375">
            <v>46876</v>
          </cell>
          <cell r="AZ375">
            <v>77.099999999999994</v>
          </cell>
          <cell r="BD375" t="str">
            <v>CG02-163</v>
          </cell>
          <cell r="BE375">
            <v>4</v>
          </cell>
          <cell r="BF375">
            <v>7.9287999999999998</v>
          </cell>
          <cell r="BG375">
            <v>0.13214666666666666</v>
          </cell>
          <cell r="BJ375"/>
          <cell r="BL375" t="str">
            <v xml:space="preserve">&lt; 40 </v>
          </cell>
          <cell r="BM375" t="str">
            <v>Soca</v>
          </cell>
          <cell r="BN375" t="str">
            <v>Tercer tercio</v>
          </cell>
          <cell r="BO375">
            <v>45743</v>
          </cell>
          <cell r="BP375">
            <v>21</v>
          </cell>
          <cell r="BQ375">
            <v>9</v>
          </cell>
        </row>
        <row r="376">
          <cell r="A376" t="str">
            <v>7777.11</v>
          </cell>
          <cell r="B376" t="str">
            <v>2024-2025</v>
          </cell>
          <cell r="C376" t="str">
            <v>Zona 3</v>
          </cell>
          <cell r="D376" t="str">
            <v>José Flores</v>
          </cell>
          <cell r="E376">
            <v>77</v>
          </cell>
          <cell r="F376" t="str">
            <v>EL JUTE</v>
          </cell>
          <cell r="G376">
            <v>77.11</v>
          </cell>
          <cell r="H376">
            <v>28.29</v>
          </cell>
          <cell r="I376">
            <v>389.52119200000004</v>
          </cell>
          <cell r="J376">
            <v>252.1096838</v>
          </cell>
          <cell r="K376">
            <v>13.768865040650409</v>
          </cell>
          <cell r="L376">
            <v>8.9116183739837407</v>
          </cell>
          <cell r="M376">
            <v>647.22969886578073</v>
          </cell>
          <cell r="N376" t="str">
            <v>3</v>
          </cell>
          <cell r="P376" t="str">
            <v>CG02-163</v>
          </cell>
          <cell r="Q376">
            <v>45406</v>
          </cell>
          <cell r="R376" t="e">
            <v>#REF!</v>
          </cell>
          <cell r="S376">
            <v>140.1233</v>
          </cell>
          <cell r="AC376" t="str">
            <v>Sí</v>
          </cell>
          <cell r="AD376" t="str">
            <v>Ingenio</v>
          </cell>
          <cell r="AE376" t="str">
            <v>Sí</v>
          </cell>
          <cell r="AI376">
            <v>2300</v>
          </cell>
          <cell r="AJ376">
            <v>0</v>
          </cell>
          <cell r="AK376">
            <v>2300</v>
          </cell>
          <cell r="AL376">
            <v>52084.319810730398</v>
          </cell>
          <cell r="AO376">
            <v>9</v>
          </cell>
          <cell r="AP376" t="str">
            <v>Soca</v>
          </cell>
          <cell r="AQ376"/>
          <cell r="AS376" t="str">
            <v>2027-2028</v>
          </cell>
          <cell r="AT376" t="str">
            <v>Manual</v>
          </cell>
          <cell r="AU376" t="str">
            <v>CG02-163</v>
          </cell>
          <cell r="AV376">
            <v>3</v>
          </cell>
          <cell r="AW376">
            <v>46861</v>
          </cell>
          <cell r="AX376">
            <v>46882</v>
          </cell>
          <cell r="AY376">
            <v>46876</v>
          </cell>
          <cell r="AZ376">
            <v>77.11</v>
          </cell>
          <cell r="BD376" t="str">
            <v>CG02-163</v>
          </cell>
          <cell r="BE376">
            <v>4</v>
          </cell>
          <cell r="BF376">
            <v>24.895199999999999</v>
          </cell>
          <cell r="BG376">
            <v>0.41492000000000001</v>
          </cell>
          <cell r="BJ376"/>
          <cell r="BL376" t="str">
            <v xml:space="preserve">&lt; 40 </v>
          </cell>
          <cell r="BM376" t="str">
            <v>Soca</v>
          </cell>
          <cell r="BN376" t="str">
            <v>Tercer tercio</v>
          </cell>
          <cell r="BO376">
            <v>45743</v>
          </cell>
          <cell r="BP376">
            <v>21</v>
          </cell>
          <cell r="BQ376">
            <v>10</v>
          </cell>
        </row>
        <row r="377">
          <cell r="A377" t="str">
            <v>7777.12</v>
          </cell>
          <cell r="B377" t="str">
            <v>2024-2025</v>
          </cell>
          <cell r="C377" t="str">
            <v>Zona 3</v>
          </cell>
          <cell r="D377" t="str">
            <v>José Flores</v>
          </cell>
          <cell r="E377">
            <v>77</v>
          </cell>
          <cell r="F377" t="str">
            <v>EL JUTE</v>
          </cell>
          <cell r="G377">
            <v>77.12</v>
          </cell>
          <cell r="H377">
            <v>3.66</v>
          </cell>
          <cell r="I377">
            <v>508.93158000000005</v>
          </cell>
          <cell r="J377">
            <v>36.820676999999996</v>
          </cell>
          <cell r="K377">
            <v>139.05234426229509</v>
          </cell>
          <cell r="L377">
            <v>10.060294262295081</v>
          </cell>
          <cell r="M377">
            <v>72.348972724388602</v>
          </cell>
          <cell r="N377" t="str">
            <v>3</v>
          </cell>
          <cell r="P377" t="str">
            <v>CR87-339</v>
          </cell>
          <cell r="Q377">
            <v>45401</v>
          </cell>
          <cell r="R377" t="e">
            <v>#REF!</v>
          </cell>
          <cell r="S377">
            <v>133.71369999999999</v>
          </cell>
          <cell r="AC377" t="str">
            <v>Sí</v>
          </cell>
          <cell r="AD377" t="str">
            <v>Ingenio</v>
          </cell>
          <cell r="AE377" t="str">
            <v>Sí</v>
          </cell>
          <cell r="AI377">
            <v>400</v>
          </cell>
          <cell r="AJ377">
            <v>0</v>
          </cell>
          <cell r="AK377">
            <v>400</v>
          </cell>
          <cell r="AL377">
            <v>67830.731787927012</v>
          </cell>
          <cell r="AO377">
            <v>5</v>
          </cell>
          <cell r="AP377" t="str">
            <v>Soca</v>
          </cell>
          <cell r="AQ377"/>
          <cell r="AS377" t="str">
            <v>2027-2028</v>
          </cell>
          <cell r="AT377" t="str">
            <v>Manual</v>
          </cell>
          <cell r="AU377" t="str">
            <v>CR87-339</v>
          </cell>
          <cell r="AV377">
            <v>3</v>
          </cell>
          <cell r="AW377">
            <v>46860</v>
          </cell>
          <cell r="AX377">
            <v>46881</v>
          </cell>
          <cell r="AY377">
            <v>46876</v>
          </cell>
          <cell r="AZ377">
            <v>77.12</v>
          </cell>
          <cell r="BD377" t="str">
            <v>CR87-339</v>
          </cell>
          <cell r="BE377">
            <v>4</v>
          </cell>
          <cell r="BF377">
            <v>3.2208000000000001</v>
          </cell>
          <cell r="BG377">
            <v>5.3679999999999999E-2</v>
          </cell>
          <cell r="BJ377"/>
          <cell r="BL377" t="str">
            <v xml:space="preserve">&lt; 40 </v>
          </cell>
          <cell r="BM377" t="str">
            <v>Soca</v>
          </cell>
          <cell r="BN377" t="str">
            <v>Tercer tercio</v>
          </cell>
          <cell r="BO377">
            <v>45743</v>
          </cell>
          <cell r="BP377">
            <v>21</v>
          </cell>
          <cell r="BQ377">
            <v>11</v>
          </cell>
        </row>
        <row r="378">
          <cell r="A378" t="str">
            <v>7777.13</v>
          </cell>
          <cell r="B378" t="str">
            <v>2024-2025</v>
          </cell>
          <cell r="C378" t="str">
            <v>Zona 3</v>
          </cell>
          <cell r="D378" t="str">
            <v>José Flores</v>
          </cell>
          <cell r="E378">
            <v>77</v>
          </cell>
          <cell r="F378" t="str">
            <v>EL JUTE</v>
          </cell>
          <cell r="G378">
            <v>77.13</v>
          </cell>
          <cell r="H378">
            <v>4.8600000000000003</v>
          </cell>
          <cell r="I378">
            <v>1300.5041800000001</v>
          </cell>
          <cell r="J378">
            <v>22.124735000000001</v>
          </cell>
          <cell r="K378">
            <v>267.59345267489715</v>
          </cell>
          <cell r="L378">
            <v>4.552414609053498</v>
          </cell>
          <cell r="M378">
            <v>17.012428979659255</v>
          </cell>
          <cell r="N378" t="str">
            <v>2</v>
          </cell>
          <cell r="P378" t="str">
            <v>CR87-339</v>
          </cell>
          <cell r="Q378">
            <v>45400</v>
          </cell>
          <cell r="R378" t="e">
            <v>#REF!</v>
          </cell>
          <cell r="S378">
            <v>133.28065000000001</v>
          </cell>
          <cell r="AC378" t="str">
            <v>Sí</v>
          </cell>
          <cell r="AD378" t="str">
            <v>Ingenio</v>
          </cell>
          <cell r="AE378" t="str">
            <v>Sí</v>
          </cell>
          <cell r="AI378">
            <v>300</v>
          </cell>
          <cell r="AJ378">
            <v>0</v>
          </cell>
          <cell r="AK378">
            <v>300</v>
          </cell>
          <cell r="AL378">
            <v>163093.62820544001</v>
          </cell>
          <cell r="AO378">
            <v>6</v>
          </cell>
          <cell r="AP378" t="str">
            <v>Soca</v>
          </cell>
          <cell r="AQ378"/>
          <cell r="AS378" t="str">
            <v>2028-2029</v>
          </cell>
          <cell r="AT378" t="str">
            <v>Manual</v>
          </cell>
          <cell r="AU378" t="str">
            <v>CR87-339</v>
          </cell>
          <cell r="AV378">
            <v>3</v>
          </cell>
          <cell r="AW378">
            <v>47195</v>
          </cell>
          <cell r="AX378">
            <v>47216</v>
          </cell>
          <cell r="AY378">
            <v>47212</v>
          </cell>
          <cell r="AZ378">
            <v>77.13</v>
          </cell>
          <cell r="BD378" t="str">
            <v>CR87-339</v>
          </cell>
          <cell r="BE378">
            <v>4</v>
          </cell>
          <cell r="BF378">
            <v>4.2768000000000006</v>
          </cell>
          <cell r="BG378">
            <v>7.128000000000001E-2</v>
          </cell>
          <cell r="BJ378"/>
          <cell r="BL378" t="str">
            <v xml:space="preserve">&lt; 40 </v>
          </cell>
          <cell r="BM378" t="str">
            <v>Soca</v>
          </cell>
          <cell r="BN378" t="str">
            <v>Tercer tercio</v>
          </cell>
          <cell r="BO378">
            <v>45743</v>
          </cell>
          <cell r="BP378">
            <v>21</v>
          </cell>
          <cell r="BQ378">
            <v>12</v>
          </cell>
        </row>
        <row r="379">
          <cell r="A379" t="str">
            <v>7777.14</v>
          </cell>
          <cell r="B379" t="str">
            <v>2024-2025</v>
          </cell>
          <cell r="C379" t="str">
            <v>Zona 3</v>
          </cell>
          <cell r="D379" t="str">
            <v>José Flores</v>
          </cell>
          <cell r="E379">
            <v>77</v>
          </cell>
          <cell r="F379" t="str">
            <v>EL JUTE</v>
          </cell>
          <cell r="G379">
            <v>77.14</v>
          </cell>
          <cell r="H379">
            <v>14.619999999999997</v>
          </cell>
          <cell r="I379">
            <v>597.72216000000003</v>
          </cell>
          <cell r="J379">
            <v>127.19231379999999</v>
          </cell>
          <cell r="K379">
            <v>40.883868673050628</v>
          </cell>
          <cell r="L379">
            <v>8.6998846648426831</v>
          </cell>
          <cell r="M379">
            <v>212.79504477464911</v>
          </cell>
          <cell r="N379" t="str">
            <v>2</v>
          </cell>
          <cell r="P379" t="str">
            <v>CG12-116</v>
          </cell>
          <cell r="Q379">
            <v>45400</v>
          </cell>
          <cell r="R379" t="e">
            <v>#REF!</v>
          </cell>
          <cell r="S379">
            <v>125.408</v>
          </cell>
          <cell r="AC379" t="str">
            <v>Sí</v>
          </cell>
          <cell r="AD379" t="str">
            <v>Ingenio</v>
          </cell>
          <cell r="AE379" t="str">
            <v>Sí</v>
          </cell>
          <cell r="AI379">
            <v>1200</v>
          </cell>
          <cell r="AJ379">
            <v>0</v>
          </cell>
          <cell r="AK379">
            <v>1200</v>
          </cell>
          <cell r="AL379">
            <v>87615.967151496006</v>
          </cell>
          <cell r="AO379">
            <v>7</v>
          </cell>
          <cell r="AP379" t="str">
            <v>Soca</v>
          </cell>
          <cell r="AQ379"/>
          <cell r="AS379" t="str">
            <v>2028-2029</v>
          </cell>
          <cell r="AT379" t="str">
            <v>Manual</v>
          </cell>
          <cell r="AU379" t="str">
            <v>CG12-116</v>
          </cell>
          <cell r="AV379">
            <v>3</v>
          </cell>
          <cell r="AW379">
            <v>47195</v>
          </cell>
          <cell r="AX379">
            <v>47216</v>
          </cell>
          <cell r="AY379">
            <v>47226</v>
          </cell>
          <cell r="AZ379">
            <v>77.14</v>
          </cell>
          <cell r="BD379" t="str">
            <v>CG12-116</v>
          </cell>
          <cell r="BE379">
            <v>4</v>
          </cell>
          <cell r="BF379">
            <v>12.865599999999997</v>
          </cell>
          <cell r="BG379">
            <v>0.21442666666666663</v>
          </cell>
          <cell r="BJ379"/>
          <cell r="BL379" t="str">
            <v xml:space="preserve">&lt; 40 </v>
          </cell>
          <cell r="BM379" t="str">
            <v>Soca</v>
          </cell>
          <cell r="BN379" t="str">
            <v>Tercer tercio</v>
          </cell>
          <cell r="BO379">
            <v>45743</v>
          </cell>
          <cell r="BP379">
            <v>21</v>
          </cell>
          <cell r="BQ379">
            <v>13</v>
          </cell>
        </row>
        <row r="380">
          <cell r="A380" t="str">
            <v>7777.15</v>
          </cell>
          <cell r="B380" t="str">
            <v>2024-2025</v>
          </cell>
          <cell r="C380" t="str">
            <v>Zona 3</v>
          </cell>
          <cell r="D380" t="str">
            <v>José Flores</v>
          </cell>
          <cell r="E380">
            <v>77</v>
          </cell>
          <cell r="F380" t="str">
            <v>EL JUTE</v>
          </cell>
          <cell r="G380">
            <v>77.150000000000006</v>
          </cell>
          <cell r="H380">
            <v>7.06</v>
          </cell>
          <cell r="I380">
            <v>4777.544452000001</v>
          </cell>
          <cell r="J380">
            <v>72.232134799999997</v>
          </cell>
          <cell r="K380">
            <v>676.70601303116166</v>
          </cell>
          <cell r="L380">
            <v>10.231180566572238</v>
          </cell>
          <cell r="M380">
            <v>15.119092145707151</v>
          </cell>
          <cell r="N380" t="str">
            <v>4</v>
          </cell>
          <cell r="P380" t="str">
            <v>CR87-339</v>
          </cell>
          <cell r="Q380">
            <v>45400</v>
          </cell>
          <cell r="R380" t="e">
            <v>#REF!</v>
          </cell>
          <cell r="S380">
            <v>146.5831</v>
          </cell>
          <cell r="AC380" t="str">
            <v>Sí</v>
          </cell>
          <cell r="AD380" t="str">
            <v>Ingenio</v>
          </cell>
          <cell r="AE380" t="str">
            <v>Sí</v>
          </cell>
          <cell r="AI380">
            <v>800</v>
          </cell>
          <cell r="AJ380">
            <v>0</v>
          </cell>
          <cell r="AK380">
            <v>800</v>
          </cell>
          <cell r="AL380">
            <v>632859.5757291835</v>
          </cell>
          <cell r="AO380">
            <v>8</v>
          </cell>
          <cell r="AP380" t="str">
            <v>Soca</v>
          </cell>
          <cell r="AQ380"/>
          <cell r="AS380" t="str">
            <v>2026-2027</v>
          </cell>
          <cell r="AT380" t="str">
            <v>Manual</v>
          </cell>
          <cell r="AU380" t="str">
            <v>CR87-339</v>
          </cell>
          <cell r="AV380">
            <v>4</v>
          </cell>
          <cell r="AW380">
            <v>46486</v>
          </cell>
          <cell r="AX380">
            <v>46507</v>
          </cell>
          <cell r="AY380">
            <v>46505</v>
          </cell>
          <cell r="AZ380">
            <v>77.150000000000006</v>
          </cell>
          <cell r="BD380" t="str">
            <v>CR87-339</v>
          </cell>
          <cell r="BE380">
            <v>4</v>
          </cell>
          <cell r="BF380">
            <v>6.2127999999999997</v>
          </cell>
          <cell r="BG380">
            <v>0.10354666666666666</v>
          </cell>
          <cell r="BJ380"/>
          <cell r="BL380" t="str">
            <v xml:space="preserve">&lt; 40 </v>
          </cell>
          <cell r="BM380" t="str">
            <v>Soca</v>
          </cell>
          <cell r="BN380" t="str">
            <v>Tercer tercio</v>
          </cell>
          <cell r="BO380">
            <v>45743</v>
          </cell>
          <cell r="BP380">
            <v>21</v>
          </cell>
          <cell r="BQ380">
            <v>14</v>
          </cell>
        </row>
        <row r="381">
          <cell r="A381" t="str">
            <v>7777.16</v>
          </cell>
          <cell r="B381" t="str">
            <v>2024-2025</v>
          </cell>
          <cell r="C381" t="str">
            <v>Zona 3</v>
          </cell>
          <cell r="D381" t="str">
            <v>José Flores</v>
          </cell>
          <cell r="E381">
            <v>77</v>
          </cell>
          <cell r="F381" t="str">
            <v>EL JUTE</v>
          </cell>
          <cell r="G381">
            <v>77.16</v>
          </cell>
          <cell r="H381">
            <v>36.279999999999994</v>
          </cell>
          <cell r="I381">
            <v>4661.5248160000001</v>
          </cell>
          <cell r="J381">
            <v>428.1823842</v>
          </cell>
          <cell r="K381">
            <v>128.48745358324149</v>
          </cell>
          <cell r="L381">
            <v>11.802160534729881</v>
          </cell>
          <cell r="M381">
            <v>91.854575723876195</v>
          </cell>
          <cell r="N381" t="str">
            <v>3</v>
          </cell>
          <cell r="P381" t="str">
            <v>CG02-163</v>
          </cell>
          <cell r="Q381">
            <v>45391</v>
          </cell>
          <cell r="R381" t="e">
            <v>#REF!</v>
          </cell>
          <cell r="S381">
            <v>132.46545</v>
          </cell>
          <cell r="AC381" t="str">
            <v>Sí</v>
          </cell>
          <cell r="AD381" t="str">
            <v>Ingenio</v>
          </cell>
          <cell r="AE381" t="str">
            <v>Sí</v>
          </cell>
          <cell r="AI381">
            <v>4000</v>
          </cell>
          <cell r="AJ381">
            <v>0</v>
          </cell>
          <cell r="AK381">
            <v>4000</v>
          </cell>
          <cell r="AL381">
            <v>635937.56843948248</v>
          </cell>
          <cell r="AO381">
            <v>21</v>
          </cell>
          <cell r="AP381" t="str">
            <v>Soca</v>
          </cell>
          <cell r="AQ381"/>
          <cell r="AS381" t="str">
            <v>2027-2028</v>
          </cell>
          <cell r="AT381" t="str">
            <v>Manual</v>
          </cell>
          <cell r="AU381" t="str">
            <v>CG02-163</v>
          </cell>
          <cell r="AV381">
            <v>3</v>
          </cell>
          <cell r="AW381">
            <v>46853</v>
          </cell>
          <cell r="AX381">
            <v>46874</v>
          </cell>
          <cell r="AY381">
            <v>46869</v>
          </cell>
          <cell r="AZ381">
            <v>77.16</v>
          </cell>
          <cell r="BD381" t="str">
            <v>CG02-163</v>
          </cell>
          <cell r="BE381">
            <v>4</v>
          </cell>
          <cell r="BF381">
            <v>31.926399999999994</v>
          </cell>
          <cell r="BG381">
            <v>0.53210666666666662</v>
          </cell>
          <cell r="BJ381"/>
          <cell r="BL381" t="str">
            <v xml:space="preserve">&lt; 40 </v>
          </cell>
          <cell r="BM381" t="str">
            <v>Soca</v>
          </cell>
          <cell r="BN381" t="str">
            <v>Tercer tercio</v>
          </cell>
          <cell r="BO381">
            <v>45743</v>
          </cell>
          <cell r="BP381">
            <v>21</v>
          </cell>
          <cell r="BQ381">
            <v>15</v>
          </cell>
        </row>
        <row r="382">
          <cell r="A382" t="str">
            <v>7777.17</v>
          </cell>
          <cell r="B382" t="str">
            <v>2024-2025</v>
          </cell>
          <cell r="C382" t="str">
            <v>Zona 3</v>
          </cell>
          <cell r="D382" t="str">
            <v>José Flores</v>
          </cell>
          <cell r="E382">
            <v>77</v>
          </cell>
          <cell r="F382" t="str">
            <v>EL JUTE</v>
          </cell>
          <cell r="G382">
            <v>77.17</v>
          </cell>
          <cell r="H382">
            <v>35.909999999999997</v>
          </cell>
          <cell r="I382">
            <v>1860.4558320000001</v>
          </cell>
          <cell r="J382">
            <v>406.97536760000003</v>
          </cell>
          <cell r="K382">
            <v>51.808850793650798</v>
          </cell>
          <cell r="L382">
            <v>11.33320433305486</v>
          </cell>
          <cell r="M382">
            <v>218.75035171488017</v>
          </cell>
          <cell r="N382" t="str">
            <v>2</v>
          </cell>
          <cell r="P382" t="str">
            <v>CG02-163</v>
          </cell>
          <cell r="Q382">
            <v>45393</v>
          </cell>
          <cell r="R382" t="e">
            <v>#REF!</v>
          </cell>
          <cell r="S382">
            <v>136.42265</v>
          </cell>
          <cell r="AC382" t="str">
            <v>Sí</v>
          </cell>
          <cell r="AD382" t="str">
            <v>Ingenio</v>
          </cell>
          <cell r="AE382" t="str">
            <v>Sí</v>
          </cell>
          <cell r="AI382">
            <v>4000</v>
          </cell>
          <cell r="AJ382">
            <v>0</v>
          </cell>
          <cell r="AK382">
            <v>4000</v>
          </cell>
          <cell r="AL382">
            <v>252320.97339450242</v>
          </cell>
          <cell r="AO382">
            <v>22</v>
          </cell>
          <cell r="AP382" t="str">
            <v>Soca</v>
          </cell>
          <cell r="AQ382"/>
          <cell r="AS382" t="str">
            <v>2028-2029</v>
          </cell>
          <cell r="AT382" t="str">
            <v>Manual</v>
          </cell>
          <cell r="AU382" t="str">
            <v>CG02-163</v>
          </cell>
          <cell r="AV382">
            <v>3</v>
          </cell>
          <cell r="AW382">
            <v>47189</v>
          </cell>
          <cell r="AX382">
            <v>47210</v>
          </cell>
          <cell r="AY382">
            <v>47205</v>
          </cell>
          <cell r="AZ382">
            <v>77.17</v>
          </cell>
          <cell r="BD382" t="str">
            <v>CG02-163</v>
          </cell>
          <cell r="BE382">
            <v>4</v>
          </cell>
          <cell r="BF382">
            <v>31.600799999999996</v>
          </cell>
          <cell r="BG382">
            <v>0.52667999999999993</v>
          </cell>
          <cell r="BJ382"/>
          <cell r="BL382" t="str">
            <v xml:space="preserve">&lt; 40 </v>
          </cell>
          <cell r="BM382" t="str">
            <v>Soca</v>
          </cell>
          <cell r="BN382" t="str">
            <v>Tercer tercio</v>
          </cell>
          <cell r="BO382">
            <v>45743</v>
          </cell>
          <cell r="BP382">
            <v>21</v>
          </cell>
          <cell r="BQ382">
            <v>16</v>
          </cell>
        </row>
        <row r="383">
          <cell r="A383" t="str">
            <v>7777.18</v>
          </cell>
          <cell r="B383" t="str">
            <v>2024-2025</v>
          </cell>
          <cell r="C383" t="str">
            <v>Zona 3</v>
          </cell>
          <cell r="D383" t="str">
            <v>José Flores</v>
          </cell>
          <cell r="E383">
            <v>77</v>
          </cell>
          <cell r="F383" t="str">
            <v>EL JUTE</v>
          </cell>
          <cell r="G383">
            <v>77.180000000000007</v>
          </cell>
          <cell r="H383">
            <v>16.75</v>
          </cell>
          <cell r="I383">
            <v>1515.7097520000002</v>
          </cell>
          <cell r="J383">
            <v>140.904417</v>
          </cell>
          <cell r="K383">
            <v>90.490134447761207</v>
          </cell>
          <cell r="L383">
            <v>8.4122039999999991</v>
          </cell>
          <cell r="M383">
            <v>92.962664398031777</v>
          </cell>
          <cell r="N383" t="str">
            <v>3</v>
          </cell>
          <cell r="P383" t="str">
            <v>CG02-163</v>
          </cell>
          <cell r="Q383">
            <v>45394</v>
          </cell>
          <cell r="R383" t="e">
            <v>#REF!</v>
          </cell>
          <cell r="S383">
            <v>135.6232</v>
          </cell>
          <cell r="AC383" t="str">
            <v>Sí</v>
          </cell>
          <cell r="AD383" t="str">
            <v>Ingenio</v>
          </cell>
          <cell r="AE383" t="str">
            <v>Sí</v>
          </cell>
          <cell r="AI383">
            <v>1400</v>
          </cell>
          <cell r="AJ383">
            <v>0</v>
          </cell>
          <cell r="AK383">
            <v>1400</v>
          </cell>
          <cell r="AL383">
            <v>204879.39660369125</v>
          </cell>
          <cell r="AO383">
            <v>16</v>
          </cell>
          <cell r="AP383" t="str">
            <v>Soca</v>
          </cell>
          <cell r="AQ383"/>
          <cell r="AS383" t="str">
            <v>2027-2028</v>
          </cell>
          <cell r="AT383" t="str">
            <v>Manual</v>
          </cell>
          <cell r="AU383" t="str">
            <v>CG02-163</v>
          </cell>
          <cell r="AV383">
            <v>3</v>
          </cell>
          <cell r="AW383">
            <v>46889</v>
          </cell>
          <cell r="AX383">
            <v>46910</v>
          </cell>
          <cell r="AY383">
            <v>46876</v>
          </cell>
          <cell r="AZ383">
            <v>77.180000000000007</v>
          </cell>
          <cell r="BD383" t="str">
            <v>CG02-163</v>
          </cell>
          <cell r="BE383">
            <v>4</v>
          </cell>
          <cell r="BF383">
            <v>14.74</v>
          </cell>
          <cell r="BG383">
            <v>0.24566666666666667</v>
          </cell>
          <cell r="BJ383"/>
          <cell r="BL383" t="str">
            <v xml:space="preserve">&lt; 40 </v>
          </cell>
          <cell r="BM383" t="str">
            <v>Soca</v>
          </cell>
          <cell r="BN383" t="str">
            <v>Tercer tercio</v>
          </cell>
          <cell r="BO383">
            <v>45750</v>
          </cell>
          <cell r="BP383">
            <v>22</v>
          </cell>
          <cell r="BQ383">
            <v>17</v>
          </cell>
        </row>
        <row r="384">
          <cell r="A384" t="str">
            <v>7777.19</v>
          </cell>
          <cell r="B384" t="str">
            <v>2024-2025</v>
          </cell>
          <cell r="C384" t="str">
            <v>Zona 3</v>
          </cell>
          <cell r="D384" t="str">
            <v>José Flores</v>
          </cell>
          <cell r="E384">
            <v>77</v>
          </cell>
          <cell r="F384" t="str">
            <v>EL JUTE</v>
          </cell>
          <cell r="G384">
            <v>77.19</v>
          </cell>
          <cell r="H384">
            <v>14.25</v>
          </cell>
          <cell r="I384">
            <v>2217.017104</v>
          </cell>
          <cell r="J384">
            <v>126.05504200000001</v>
          </cell>
          <cell r="K384">
            <v>155.58014764912281</v>
          </cell>
          <cell r="L384">
            <v>8.8459678596491234</v>
          </cell>
          <cell r="M384">
            <v>56.85794745226287</v>
          </cell>
          <cell r="N384" t="str">
            <v>1</v>
          </cell>
          <cell r="P384" t="str">
            <v>CG02-163</v>
          </cell>
          <cell r="Q384">
            <v>45429</v>
          </cell>
          <cell r="R384" t="e">
            <v>#REF!</v>
          </cell>
          <cell r="S384">
            <v>135.17060000000001</v>
          </cell>
          <cell r="AC384" t="str">
            <v>Sí</v>
          </cell>
          <cell r="AD384" t="str">
            <v>Ingenio</v>
          </cell>
          <cell r="AE384" t="str">
            <v>Sí</v>
          </cell>
          <cell r="AI384">
            <v>1400</v>
          </cell>
          <cell r="AJ384">
            <v>0</v>
          </cell>
          <cell r="AK384">
            <v>1400</v>
          </cell>
          <cell r="AL384">
            <v>299857.10585876001</v>
          </cell>
          <cell r="AO384">
            <v>10</v>
          </cell>
          <cell r="AP384" t="str">
            <v>Renovación</v>
          </cell>
          <cell r="AQ384" t="str">
            <v>CG02-163</v>
          </cell>
          <cell r="AS384" t="str">
            <v>2023-2024</v>
          </cell>
          <cell r="AT384" t="str">
            <v>Manual</v>
          </cell>
          <cell r="AU384" t="str">
            <v>Varias</v>
          </cell>
          <cell r="AV384">
            <v>1</v>
          </cell>
          <cell r="AW384">
            <v>45022</v>
          </cell>
          <cell r="AX384">
            <v>45385</v>
          </cell>
          <cell r="AY384">
            <v>45309</v>
          </cell>
          <cell r="AZ384">
            <v>77.19</v>
          </cell>
          <cell r="BD384" t="str">
            <v>CG02-163</v>
          </cell>
          <cell r="BE384">
            <v>4</v>
          </cell>
          <cell r="BF384">
            <v>12.540000000000001</v>
          </cell>
          <cell r="BG384">
            <v>0.20900000000000002</v>
          </cell>
          <cell r="BH384" t="str">
            <v>Pendiente</v>
          </cell>
          <cell r="BI384">
            <v>45420</v>
          </cell>
          <cell r="BJ384">
            <v>45414</v>
          </cell>
          <cell r="BL384" t="str">
            <v xml:space="preserve">&lt; 40 </v>
          </cell>
          <cell r="BM384" t="str">
            <v>Soca</v>
          </cell>
          <cell r="BN384" t="str">
            <v>Tercer tercio</v>
          </cell>
          <cell r="BO384">
            <v>45750</v>
          </cell>
          <cell r="BP384">
            <v>22</v>
          </cell>
          <cell r="BQ384">
            <v>18</v>
          </cell>
        </row>
        <row r="385">
          <cell r="A385" t="str">
            <v>7777.21</v>
          </cell>
          <cell r="B385" t="str">
            <v>2024-2025</v>
          </cell>
          <cell r="C385" t="str">
            <v>Zona 3</v>
          </cell>
          <cell r="D385" t="str">
            <v>José Flores</v>
          </cell>
          <cell r="E385">
            <v>77</v>
          </cell>
          <cell r="F385" t="str">
            <v>EL JUTE</v>
          </cell>
          <cell r="G385">
            <v>77.209999999999994</v>
          </cell>
          <cell r="H385">
            <v>19.579999999999998</v>
          </cell>
          <cell r="I385">
            <v>1809.6057760000001</v>
          </cell>
          <cell r="J385">
            <v>201.38422799999998</v>
          </cell>
          <cell r="K385">
            <v>92.421132584269671</v>
          </cell>
          <cell r="L385">
            <v>10.285200612870275</v>
          </cell>
          <cell r="M385">
            <v>111.28624293250486</v>
          </cell>
          <cell r="N385" t="str">
            <v>3</v>
          </cell>
          <cell r="P385" t="str">
            <v>CR87-339</v>
          </cell>
          <cell r="Q385">
            <v>45402</v>
          </cell>
          <cell r="R385" t="e">
            <v>#REF!</v>
          </cell>
          <cell r="S385">
            <v>135.2525</v>
          </cell>
          <cell r="AC385" t="str">
            <v>Sí</v>
          </cell>
          <cell r="AD385" t="str">
            <v>Ingenio</v>
          </cell>
          <cell r="AE385" t="str">
            <v>Sí</v>
          </cell>
          <cell r="AI385">
            <v>2000</v>
          </cell>
          <cell r="AJ385">
            <v>0</v>
          </cell>
          <cell r="AK385">
            <v>2000</v>
          </cell>
          <cell r="AL385">
            <v>243540.816947076</v>
          </cell>
          <cell r="AO385">
            <v>4</v>
          </cell>
          <cell r="AP385" t="str">
            <v>Soca</v>
          </cell>
          <cell r="AQ385"/>
          <cell r="AS385" t="str">
            <v>2027-2028</v>
          </cell>
          <cell r="AT385" t="str">
            <v>Manual</v>
          </cell>
          <cell r="AU385" t="str">
            <v>CR87-339</v>
          </cell>
          <cell r="AV385">
            <v>3</v>
          </cell>
          <cell r="AW385">
            <v>46861</v>
          </cell>
          <cell r="AX385">
            <v>46882</v>
          </cell>
          <cell r="AY385">
            <v>46883</v>
          </cell>
          <cell r="AZ385">
            <v>77.209999999999994</v>
          </cell>
          <cell r="BD385" t="str">
            <v>CR87-339</v>
          </cell>
          <cell r="BE385">
            <v>4</v>
          </cell>
          <cell r="BF385">
            <v>17.230399999999999</v>
          </cell>
          <cell r="BG385">
            <v>0.28717333333333334</v>
          </cell>
          <cell r="BJ385"/>
          <cell r="BL385" t="str">
            <v xml:space="preserve">&lt; 40 </v>
          </cell>
          <cell r="BM385" t="str">
            <v>Soca</v>
          </cell>
          <cell r="BN385" t="str">
            <v>Tercer tercio</v>
          </cell>
          <cell r="BO385">
            <v>45750</v>
          </cell>
          <cell r="BP385">
            <v>22</v>
          </cell>
          <cell r="BQ385">
            <v>19</v>
          </cell>
        </row>
        <row r="386">
          <cell r="A386" t="str">
            <v>7777.22</v>
          </cell>
          <cell r="B386" t="str">
            <v>2024-2025</v>
          </cell>
          <cell r="C386" t="str">
            <v>Zona 3</v>
          </cell>
          <cell r="D386" t="str">
            <v>José Flores</v>
          </cell>
          <cell r="E386">
            <v>77</v>
          </cell>
          <cell r="F386" t="str">
            <v>EL JUTE</v>
          </cell>
          <cell r="G386">
            <v>77.22</v>
          </cell>
          <cell r="H386">
            <v>18.82</v>
          </cell>
          <cell r="I386">
            <v>2370.7576600000002</v>
          </cell>
          <cell r="J386">
            <v>159.6880754</v>
          </cell>
          <cell r="K386">
            <v>125.97012008501595</v>
          </cell>
          <cell r="L386">
            <v>8.4850199468650374</v>
          </cell>
          <cell r="M386">
            <v>67.357401430899529</v>
          </cell>
          <cell r="N386" t="str">
            <v>2</v>
          </cell>
          <cell r="P386" t="str">
            <v>CR87-339</v>
          </cell>
          <cell r="Q386">
            <v>45401</v>
          </cell>
          <cell r="R386" t="e">
            <v>#REF!</v>
          </cell>
          <cell r="S386">
            <v>134.58224999999999</v>
          </cell>
          <cell r="AC386" t="str">
            <v>Sí</v>
          </cell>
          <cell r="AD386" t="str">
            <v>Ingenio</v>
          </cell>
          <cell r="AE386" t="str">
            <v>Sí</v>
          </cell>
          <cell r="AI386">
            <v>1600</v>
          </cell>
          <cell r="AJ386">
            <v>0</v>
          </cell>
          <cell r="AK386">
            <v>1600</v>
          </cell>
          <cell r="AL386">
            <v>336420.58767405502</v>
          </cell>
          <cell r="AO386">
            <v>3</v>
          </cell>
          <cell r="AP386" t="str">
            <v>Soca</v>
          </cell>
          <cell r="AQ386"/>
          <cell r="AS386" t="str">
            <v>2028-2029</v>
          </cell>
          <cell r="AT386" t="str">
            <v>Manual</v>
          </cell>
          <cell r="AU386" t="str">
            <v>CR87-339</v>
          </cell>
          <cell r="AV386">
            <v>3</v>
          </cell>
          <cell r="AW386">
            <v>47199</v>
          </cell>
          <cell r="AX386">
            <v>47220</v>
          </cell>
          <cell r="AY386">
            <v>47219</v>
          </cell>
          <cell r="AZ386">
            <v>77.22</v>
          </cell>
          <cell r="BD386" t="str">
            <v>CR87-339</v>
          </cell>
          <cell r="BE386">
            <v>4</v>
          </cell>
          <cell r="BF386">
            <v>16.561600000000002</v>
          </cell>
          <cell r="BG386">
            <v>0.2760266666666667</v>
          </cell>
          <cell r="BJ386"/>
          <cell r="BL386" t="str">
            <v xml:space="preserve">&lt; 40 </v>
          </cell>
          <cell r="BM386" t="str">
            <v>Soca</v>
          </cell>
          <cell r="BN386" t="str">
            <v>Tercer tercio</v>
          </cell>
          <cell r="BO386">
            <v>45750</v>
          </cell>
          <cell r="BP386">
            <v>22</v>
          </cell>
          <cell r="BQ386">
            <v>20</v>
          </cell>
        </row>
        <row r="387">
          <cell r="A387" t="str">
            <v>7777.23</v>
          </cell>
          <cell r="B387" t="str">
            <v>2024-2025</v>
          </cell>
          <cell r="C387" t="str">
            <v>Zona 3</v>
          </cell>
          <cell r="D387" t="str">
            <v>José Flores</v>
          </cell>
          <cell r="E387">
            <v>77</v>
          </cell>
          <cell r="F387" t="str">
            <v>EL JUTE</v>
          </cell>
          <cell r="G387">
            <v>77.23</v>
          </cell>
          <cell r="H387">
            <v>17.57</v>
          </cell>
          <cell r="I387">
            <v>6551.5017000000007</v>
          </cell>
          <cell r="J387">
            <v>188.3704692</v>
          </cell>
          <cell r="K387">
            <v>372.88000569151967</v>
          </cell>
          <cell r="L387">
            <v>10.721142242458736</v>
          </cell>
          <cell r="M387">
            <v>28.752258310487804</v>
          </cell>
          <cell r="N387" t="str">
            <v>3</v>
          </cell>
          <cell r="P387" t="str">
            <v>RB84-5210</v>
          </cell>
          <cell r="Q387">
            <v>45404</v>
          </cell>
          <cell r="R387" t="e">
            <v>#REF!</v>
          </cell>
          <cell r="S387">
            <v>141.90424999999999</v>
          </cell>
          <cell r="AC387" t="str">
            <v>Sí</v>
          </cell>
          <cell r="AD387" t="str">
            <v>Ingenio</v>
          </cell>
          <cell r="AE387" t="str">
            <v>Sí</v>
          </cell>
          <cell r="AI387">
            <v>1800</v>
          </cell>
          <cell r="AJ387">
            <v>0</v>
          </cell>
          <cell r="AK387">
            <v>1800</v>
          </cell>
          <cell r="AL387">
            <v>850577.86238506518</v>
          </cell>
          <cell r="AO387">
            <v>2</v>
          </cell>
          <cell r="AP387" t="str">
            <v>Soca</v>
          </cell>
          <cell r="AQ387"/>
          <cell r="AS387" t="str">
            <v>2027-2028</v>
          </cell>
          <cell r="AT387" t="str">
            <v>Manual</v>
          </cell>
          <cell r="AU387" t="str">
            <v>RB84-5210</v>
          </cell>
          <cell r="AV387">
            <v>3</v>
          </cell>
          <cell r="AW387">
            <v>46904</v>
          </cell>
          <cell r="AX387">
            <v>46925</v>
          </cell>
          <cell r="AY387">
            <v>46883</v>
          </cell>
          <cell r="AZ387">
            <v>77.23</v>
          </cell>
          <cell r="BD387" t="str">
            <v>RB84-5210</v>
          </cell>
          <cell r="BE387">
            <v>4</v>
          </cell>
          <cell r="BF387">
            <v>15.461600000000001</v>
          </cell>
          <cell r="BG387">
            <v>0.25769333333333333</v>
          </cell>
          <cell r="BJ387"/>
          <cell r="BL387" t="str">
            <v xml:space="preserve">&lt; 40 </v>
          </cell>
          <cell r="BM387" t="str">
            <v>Soca</v>
          </cell>
          <cell r="BN387" t="str">
            <v>Tercer tercio</v>
          </cell>
          <cell r="BO387">
            <v>45750</v>
          </cell>
          <cell r="BP387">
            <v>22</v>
          </cell>
          <cell r="BQ387">
            <v>21</v>
          </cell>
        </row>
        <row r="388">
          <cell r="A388" t="str">
            <v>7777.24</v>
          </cell>
          <cell r="B388" t="str">
            <v>2024-2025</v>
          </cell>
          <cell r="C388" t="str">
            <v>Zona 3</v>
          </cell>
          <cell r="D388" t="str">
            <v>José Flores</v>
          </cell>
          <cell r="E388">
            <v>77</v>
          </cell>
          <cell r="F388" t="str">
            <v>EL JUTE</v>
          </cell>
          <cell r="G388">
            <v>77.239999999999995</v>
          </cell>
          <cell r="H388">
            <v>59.62</v>
          </cell>
          <cell r="I388">
            <v>7000</v>
          </cell>
          <cell r="J388">
            <v>701.32984139999996</v>
          </cell>
          <cell r="K388">
            <v>117.41026501174103</v>
          </cell>
          <cell r="L388">
            <v>11.763331791345186</v>
          </cell>
          <cell r="M388">
            <v>100.18997734285713</v>
          </cell>
          <cell r="N388" t="str">
            <v>1</v>
          </cell>
          <cell r="P388" t="str">
            <v>CG02-163</v>
          </cell>
          <cell r="Q388">
            <v>45444</v>
          </cell>
          <cell r="R388" t="e">
            <v>#REF!</v>
          </cell>
          <cell r="S388">
            <v>129.82945000000001</v>
          </cell>
          <cell r="AC388" t="str">
            <v>Sí</v>
          </cell>
          <cell r="AD388" t="str">
            <v>Ingenio</v>
          </cell>
          <cell r="AE388" t="str">
            <v>Sí</v>
          </cell>
          <cell r="AI388">
            <v>7000</v>
          </cell>
          <cell r="AJ388">
            <v>0</v>
          </cell>
          <cell r="AK388">
            <v>7000</v>
          </cell>
          <cell r="AL388" t="e">
            <v>#REF!</v>
          </cell>
          <cell r="AO388">
            <v>1</v>
          </cell>
          <cell r="AP388" t="str">
            <v>Renovación</v>
          </cell>
          <cell r="AQ388" t="str">
            <v>CG02-163</v>
          </cell>
          <cell r="AS388" t="str">
            <v>2023-2024</v>
          </cell>
          <cell r="AT388" t="str">
            <v>Manual</v>
          </cell>
          <cell r="AU388" t="str">
            <v>CP72-2086</v>
          </cell>
          <cell r="AV388">
            <v>1</v>
          </cell>
          <cell r="AW388">
            <v>45022</v>
          </cell>
          <cell r="AX388">
            <v>45385</v>
          </cell>
          <cell r="AY388">
            <v>18</v>
          </cell>
          <cell r="AZ388">
            <v>77.239999999999995</v>
          </cell>
          <cell r="BD388" t="str">
            <v>CG02-163</v>
          </cell>
          <cell r="BE388">
            <v>4</v>
          </cell>
          <cell r="BF388">
            <v>52.465599999999995</v>
          </cell>
          <cell r="BG388">
            <v>0.87442666666666657</v>
          </cell>
          <cell r="BH388" t="str">
            <v>Pendiente</v>
          </cell>
          <cell r="BI388" t="e">
            <v>#REF!</v>
          </cell>
          <cell r="BJ388">
            <v>45420</v>
          </cell>
          <cell r="BL388" t="str">
            <v>Entre 41 y 80</v>
          </cell>
          <cell r="BM388" t="str">
            <v>Soca</v>
          </cell>
          <cell r="BN388" t="str">
            <v>Tercer tercio</v>
          </cell>
          <cell r="BO388">
            <v>45750</v>
          </cell>
          <cell r="BP388">
            <v>22</v>
          </cell>
          <cell r="BQ388">
            <v>22</v>
          </cell>
        </row>
        <row r="389">
          <cell r="A389" t="str">
            <v>7878.01</v>
          </cell>
          <cell r="B389" t="str">
            <v>2024-2025</v>
          </cell>
          <cell r="C389" t="str">
            <v>Zona 1</v>
          </cell>
          <cell r="D389" t="str">
            <v>Carlos López</v>
          </cell>
          <cell r="E389">
            <v>78</v>
          </cell>
          <cell r="F389" t="str">
            <v>VENECIA GONZÁLEZ</v>
          </cell>
          <cell r="G389">
            <v>78.010000000000005</v>
          </cell>
          <cell r="H389">
            <v>4.83</v>
          </cell>
          <cell r="I389">
            <v>200</v>
          </cell>
          <cell r="J389">
            <v>110</v>
          </cell>
          <cell r="K389">
            <v>41.407867494824018</v>
          </cell>
          <cell r="L389"/>
          <cell r="M389">
            <v>550</v>
          </cell>
          <cell r="N389" t="str">
            <v>1</v>
          </cell>
          <cell r="P389" t="str">
            <v>CGMEX10-26315</v>
          </cell>
          <cell r="Q389">
            <v>45430</v>
          </cell>
          <cell r="R389" t="e">
            <v>#REF!</v>
          </cell>
          <cell r="S389">
            <v>132.08045000000001</v>
          </cell>
          <cell r="AC389" t="str">
            <v>Sí</v>
          </cell>
          <cell r="AD389" t="str">
            <v>Ingenio</v>
          </cell>
          <cell r="AE389"/>
          <cell r="AI389">
            <v>968</v>
          </cell>
          <cell r="AJ389">
            <v>0</v>
          </cell>
          <cell r="AK389">
            <v>968</v>
          </cell>
          <cell r="AL389">
            <v>26416.090000000004</v>
          </cell>
          <cell r="AP389" t="str">
            <v>Renovación</v>
          </cell>
          <cell r="AQ389" t="str">
            <v>CGMex10-26315</v>
          </cell>
          <cell r="AS389" t="str">
            <v>2023-2024</v>
          </cell>
          <cell r="AT389" t="str">
            <v>Manual</v>
          </cell>
          <cell r="AU389" t="str">
            <v>CGMEX10-26315</v>
          </cell>
          <cell r="AW389"/>
          <cell r="AX389"/>
          <cell r="AZ389"/>
          <cell r="BD389" t="str">
            <v>CGMEX10-26315</v>
          </cell>
          <cell r="BE389">
            <v>4</v>
          </cell>
          <cell r="BF389">
            <v>4.2504</v>
          </cell>
          <cell r="BG389">
            <v>7.084E-2</v>
          </cell>
          <cell r="BH389" t="str">
            <v>Pendiente</v>
          </cell>
          <cell r="BI389">
            <v>45448</v>
          </cell>
          <cell r="BJ389">
            <v>45414</v>
          </cell>
          <cell r="BL389" t="str">
            <v xml:space="preserve">&lt; 40 </v>
          </cell>
          <cell r="BM389" t="str">
            <v>Soca</v>
          </cell>
          <cell r="BN389" t="str">
            <v>Tercer tercio</v>
          </cell>
          <cell r="BO389">
            <v>45764</v>
          </cell>
          <cell r="BP389">
            <v>24</v>
          </cell>
          <cell r="BQ389">
            <v>1</v>
          </cell>
        </row>
        <row r="390">
          <cell r="A390" t="str">
            <v>7878.02</v>
          </cell>
          <cell r="B390" t="str">
            <v>2024-2025</v>
          </cell>
          <cell r="C390" t="str">
            <v>Zona 1</v>
          </cell>
          <cell r="D390" t="str">
            <v>Carlos López</v>
          </cell>
          <cell r="E390">
            <v>78</v>
          </cell>
          <cell r="F390" t="str">
            <v>VENECIA GONZÁLEZ</v>
          </cell>
          <cell r="G390">
            <v>78.02</v>
          </cell>
          <cell r="H390">
            <v>15.51</v>
          </cell>
          <cell r="I390">
            <v>700</v>
          </cell>
          <cell r="J390" t="str">
            <v>Ingenio</v>
          </cell>
          <cell r="K390">
            <v>45.132172791747259</v>
          </cell>
          <cell r="L390"/>
          <cell r="M390"/>
          <cell r="N390" t="str">
            <v>1</v>
          </cell>
          <cell r="P390" t="str">
            <v>CGMEX10-26315</v>
          </cell>
          <cell r="Q390">
            <v>45430</v>
          </cell>
          <cell r="R390"/>
          <cell r="S390">
            <v>132.08045000000001</v>
          </cell>
          <cell r="AC390" t="str">
            <v>Sí</v>
          </cell>
          <cell r="AD390" t="str">
            <v>Ingenio</v>
          </cell>
          <cell r="AE390" t="str">
            <v>Ingenio</v>
          </cell>
          <cell r="AI390"/>
          <cell r="AJ390"/>
          <cell r="AK390"/>
          <cell r="AL390"/>
          <cell r="AQ390"/>
          <cell r="AU390" t="str">
            <v>CGMEX10-26315</v>
          </cell>
          <cell r="AW390"/>
          <cell r="AX390"/>
          <cell r="AZ390"/>
          <cell r="BD390"/>
          <cell r="BI390"/>
          <cell r="BJ390"/>
          <cell r="BM390" t="str">
            <v>Soca</v>
          </cell>
          <cell r="BN390" t="str">
            <v>Tercer tercio</v>
          </cell>
          <cell r="BO390">
            <v>45764</v>
          </cell>
          <cell r="BP390">
            <v>24</v>
          </cell>
          <cell r="BQ390">
            <v>2</v>
          </cell>
        </row>
        <row r="391">
          <cell r="A391" t="str">
            <v>8181.01</v>
          </cell>
          <cell r="B391" t="str">
            <v>2024-2025</v>
          </cell>
          <cell r="C391" t="str">
            <v>Banco de semilla</v>
          </cell>
          <cell r="E391">
            <v>81</v>
          </cell>
          <cell r="F391" t="str">
            <v>BELEN ANEXO</v>
          </cell>
          <cell r="G391">
            <v>81.010000000000005</v>
          </cell>
          <cell r="H391">
            <v>3.03</v>
          </cell>
          <cell r="I391">
            <v>305.48459999999994</v>
          </cell>
          <cell r="J391">
            <v>25.358475200000001</v>
          </cell>
          <cell r="K391">
            <v>100.82</v>
          </cell>
          <cell r="L391">
            <v>8.7745588927335643</v>
          </cell>
          <cell r="M391">
            <v>87.031927124911363</v>
          </cell>
          <cell r="N391" t="str">
            <v>2</v>
          </cell>
          <cell r="O391" t="str">
            <v>29</v>
          </cell>
          <cell r="P391" t="str">
            <v>Varias</v>
          </cell>
          <cell r="Q391">
            <v>44175</v>
          </cell>
          <cell r="R391">
            <v>9.99</v>
          </cell>
          <cell r="S391">
            <v>106.49464331805071</v>
          </cell>
          <cell r="T391" t="str">
            <v>Franco arenoso y Arena</v>
          </cell>
          <cell r="U391" t="str">
            <v>NO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 t="str">
            <v>NO</v>
          </cell>
          <cell r="AA391" t="str">
            <v>PROGRAMADA</v>
          </cell>
          <cell r="AB391" t="str">
            <v>MANUAL</v>
          </cell>
          <cell r="AC391" t="str">
            <v>Sí</v>
          </cell>
          <cell r="AD391" t="str">
            <v>Semillero</v>
          </cell>
          <cell r="AE391" t="str">
            <v>Sí</v>
          </cell>
          <cell r="AH391" t="str">
            <v>Propia</v>
          </cell>
          <cell r="AI391">
            <v>305.48459999999994</v>
          </cell>
          <cell r="AJ391">
            <v>0</v>
          </cell>
          <cell r="AK391">
            <v>305.48459999999994</v>
          </cell>
          <cell r="AL391">
            <v>32532.473516157388</v>
          </cell>
          <cell r="AP391" t="str">
            <v>Semillero</v>
          </cell>
          <cell r="AQ391"/>
          <cell r="AU391" t="str">
            <v>Semillero</v>
          </cell>
          <cell r="AZ391" t="str">
            <v>81.01</v>
          </cell>
          <cell r="BD391" t="str">
            <v>Varias</v>
          </cell>
          <cell r="BE391">
            <v>4</v>
          </cell>
          <cell r="BF391">
            <v>2.4239999999999999</v>
          </cell>
          <cell r="BG391">
            <v>4.0399999999999998E-2</v>
          </cell>
          <cell r="BL391" t="str">
            <v xml:space="preserve">&lt; 40 </v>
          </cell>
          <cell r="BM391" t="str">
            <v>Soca</v>
          </cell>
        </row>
        <row r="392">
          <cell r="A392" t="str">
            <v>8181.02</v>
          </cell>
          <cell r="B392" t="str">
            <v>2024-2025</v>
          </cell>
          <cell r="C392" t="str">
            <v>Banco de semilla</v>
          </cell>
          <cell r="E392">
            <v>81</v>
          </cell>
          <cell r="F392" t="str">
            <v>BELEN ANEXO</v>
          </cell>
          <cell r="G392">
            <v>81.02</v>
          </cell>
          <cell r="H392">
            <v>5.96</v>
          </cell>
          <cell r="I392">
            <v>600.88720000000001</v>
          </cell>
          <cell r="J392">
            <v>5.5692291999999997</v>
          </cell>
          <cell r="K392">
            <v>100.82000000000001</v>
          </cell>
          <cell r="L392">
            <v>0.93443442953020128</v>
          </cell>
          <cell r="M392">
            <v>9.2683438755227261</v>
          </cell>
          <cell r="N392" t="str">
            <v>2</v>
          </cell>
          <cell r="O392" t="str">
            <v>29</v>
          </cell>
          <cell r="P392" t="str">
            <v>Varias</v>
          </cell>
          <cell r="Q392">
            <v>44175</v>
          </cell>
          <cell r="R392">
            <v>13.24</v>
          </cell>
          <cell r="S392">
            <v>78.144607348920701</v>
          </cell>
          <cell r="T392" t="str">
            <v>Franco arenoso y Arena</v>
          </cell>
          <cell r="U392" t="str">
            <v>NO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 t="str">
            <v>NO</v>
          </cell>
          <cell r="AA392" t="str">
            <v>PROGRAMADA</v>
          </cell>
          <cell r="AB392" t="str">
            <v>MANUAL</v>
          </cell>
          <cell r="AC392" t="str">
            <v>Sí</v>
          </cell>
          <cell r="AD392" t="str">
            <v>Semillero</v>
          </cell>
          <cell r="AE392" t="str">
            <v>Sí</v>
          </cell>
          <cell r="AH392" t="str">
            <v>Propia</v>
          </cell>
          <cell r="AI392">
            <v>600.88720000000001</v>
          </cell>
          <cell r="AJ392">
            <v>0</v>
          </cell>
          <cell r="AK392">
            <v>600.88720000000001</v>
          </cell>
          <cell r="AL392">
            <v>46956.094304992381</v>
          </cell>
          <cell r="AP392" t="str">
            <v>Semillero</v>
          </cell>
          <cell r="AQ392"/>
          <cell r="AU392" t="str">
            <v>Semillero</v>
          </cell>
          <cell r="AZ392" t="str">
            <v>81.02</v>
          </cell>
          <cell r="BD392" t="str">
            <v>Varias</v>
          </cell>
          <cell r="BE392">
            <v>4</v>
          </cell>
          <cell r="BF392">
            <v>4.7679999999999998</v>
          </cell>
          <cell r="BG392">
            <v>7.9466666666666658E-2</v>
          </cell>
          <cell r="BL392" t="str">
            <v xml:space="preserve">&lt; 40 </v>
          </cell>
          <cell r="BM392" t="str">
            <v>Soca</v>
          </cell>
        </row>
        <row r="393">
          <cell r="A393" t="str">
            <v>8181.03</v>
          </cell>
          <cell r="B393" t="str">
            <v>2024-2025</v>
          </cell>
          <cell r="C393" t="str">
            <v>Banco de semilla</v>
          </cell>
          <cell r="E393">
            <v>81</v>
          </cell>
          <cell r="F393" t="str">
            <v>BELEN ANEXO</v>
          </cell>
          <cell r="G393">
            <v>81.03</v>
          </cell>
          <cell r="H393">
            <v>1.23</v>
          </cell>
          <cell r="I393">
            <v>120.288342</v>
          </cell>
          <cell r="J393">
            <v>7.0892347999999998</v>
          </cell>
          <cell r="K393">
            <v>97.795400000000001</v>
          </cell>
          <cell r="L393">
            <v>5.85887173553719</v>
          </cell>
          <cell r="M393">
            <v>59.909481790934855</v>
          </cell>
          <cell r="N393" t="str">
            <v>2</v>
          </cell>
          <cell r="O393" t="str">
            <v>29</v>
          </cell>
          <cell r="P393" t="str">
            <v>Varias</v>
          </cell>
          <cell r="Q393">
            <v>44296</v>
          </cell>
          <cell r="R393">
            <v>12.09</v>
          </cell>
          <cell r="S393">
            <v>113.57224674388232</v>
          </cell>
          <cell r="T393" t="str">
            <v>Franco arenoso y Arena</v>
          </cell>
          <cell r="U393" t="str">
            <v>NO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 t="str">
            <v>NO</v>
          </cell>
          <cell r="AA393" t="str">
            <v>PROGRAMADA</v>
          </cell>
          <cell r="AB393" t="str">
            <v>MANUAL</v>
          </cell>
          <cell r="AC393" t="str">
            <v>Sí</v>
          </cell>
          <cell r="AD393" t="str">
            <v>Semillero</v>
          </cell>
          <cell r="AE393" t="str">
            <v>Sí</v>
          </cell>
          <cell r="AH393" t="str">
            <v>Propia</v>
          </cell>
          <cell r="AI393">
            <v>120.288342</v>
          </cell>
          <cell r="AJ393">
            <v>0</v>
          </cell>
          <cell r="AK393">
            <v>120.288342</v>
          </cell>
          <cell r="AL393">
            <v>13661.417258036503</v>
          </cell>
          <cell r="AP393" t="str">
            <v>Semillero</v>
          </cell>
          <cell r="AQ393"/>
          <cell r="AU393" t="str">
            <v>Semillero</v>
          </cell>
          <cell r="AZ393" t="str">
            <v>81.03</v>
          </cell>
          <cell r="BD393" t="str">
            <v>Varias</v>
          </cell>
          <cell r="BE393">
            <v>4</v>
          </cell>
          <cell r="BF393">
            <v>0.98399999999999999</v>
          </cell>
          <cell r="BG393">
            <v>1.6400000000000001E-2</v>
          </cell>
          <cell r="BL393" t="str">
            <v xml:space="preserve">&lt; 40 </v>
          </cell>
          <cell r="BM393" t="str">
            <v>Soca</v>
          </cell>
        </row>
        <row r="394">
          <cell r="A394" t="str">
            <v>8181.04</v>
          </cell>
          <cell r="B394" t="str">
            <v>2024-2025</v>
          </cell>
          <cell r="C394" t="str">
            <v>Banco de semilla</v>
          </cell>
          <cell r="E394">
            <v>81</v>
          </cell>
          <cell r="F394" t="str">
            <v>BELEN ANEXO</v>
          </cell>
          <cell r="G394">
            <v>81.040000000000006</v>
          </cell>
          <cell r="H394">
            <v>2.92</v>
          </cell>
          <cell r="I394">
            <v>288.50651199999999</v>
          </cell>
          <cell r="J394">
            <v>29.486841799999997</v>
          </cell>
          <cell r="K394">
            <v>98.803600000000003</v>
          </cell>
          <cell r="L394">
            <v>10.531014928571429</v>
          </cell>
          <cell r="M394">
            <v>106.58533624859243</v>
          </cell>
          <cell r="N394" t="str">
            <v>2</v>
          </cell>
          <cell r="O394" t="str">
            <v>29</v>
          </cell>
          <cell r="P394" t="str">
            <v>Varias</v>
          </cell>
          <cell r="Q394">
            <v>44174</v>
          </cell>
          <cell r="R394">
            <v>12.58</v>
          </cell>
          <cell r="S394">
            <v>98.933953036075323</v>
          </cell>
          <cell r="T394" t="str">
            <v>Franco arenoso y Arena</v>
          </cell>
          <cell r="U394" t="str">
            <v>NO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 t="str">
            <v>NO</v>
          </cell>
          <cell r="AA394" t="str">
            <v>PROGRAMADA</v>
          </cell>
          <cell r="AB394" t="str">
            <v>MANUAL</v>
          </cell>
          <cell r="AC394" t="str">
            <v>Sí</v>
          </cell>
          <cell r="AD394" t="str">
            <v>Semillero</v>
          </cell>
          <cell r="AE394" t="str">
            <v>Sí</v>
          </cell>
          <cell r="AH394" t="str">
            <v>Propia</v>
          </cell>
          <cell r="AI394">
            <v>288.50651199999999</v>
          </cell>
          <cell r="AJ394">
            <v>0</v>
          </cell>
          <cell r="AK394">
            <v>288.50651199999999</v>
          </cell>
          <cell r="AL394">
            <v>28543.089708809901</v>
          </cell>
          <cell r="AP394" t="str">
            <v>Semillero</v>
          </cell>
          <cell r="AQ394"/>
          <cell r="AU394" t="str">
            <v>Semillero</v>
          </cell>
          <cell r="AZ394" t="str">
            <v>81.04</v>
          </cell>
          <cell r="BD394" t="str">
            <v>Varias</v>
          </cell>
          <cell r="BE394">
            <v>4</v>
          </cell>
          <cell r="BF394">
            <v>2.3359999999999999</v>
          </cell>
          <cell r="BG394">
            <v>3.8933333333333334E-2</v>
          </cell>
          <cell r="BL394" t="str">
            <v xml:space="preserve">&lt; 40 </v>
          </cell>
          <cell r="BM394" t="str">
            <v>Soca</v>
          </cell>
        </row>
        <row r="395">
          <cell r="A395" t="str">
            <v>8181.05</v>
          </cell>
          <cell r="B395" t="str">
            <v>2024-2025</v>
          </cell>
          <cell r="C395" t="str">
            <v>Banco de semilla</v>
          </cell>
          <cell r="E395">
            <v>81</v>
          </cell>
          <cell r="F395" t="str">
            <v>BELEN ANEXO</v>
          </cell>
          <cell r="G395">
            <v>81.05</v>
          </cell>
          <cell r="H395">
            <v>4.91</v>
          </cell>
          <cell r="I395">
            <v>504.92672399999998</v>
          </cell>
          <cell r="J395">
            <v>2.6428242000000002</v>
          </cell>
          <cell r="K395">
            <v>102.8364</v>
          </cell>
          <cell r="L395">
            <v>0.54491220618556713</v>
          </cell>
          <cell r="M395">
            <v>5.2988261567457347</v>
          </cell>
          <cell r="N395" t="str">
            <v>2</v>
          </cell>
          <cell r="O395" t="str">
            <v>29</v>
          </cell>
          <cell r="P395" t="str">
            <v>Varias</v>
          </cell>
          <cell r="Q395">
            <v>44174</v>
          </cell>
          <cell r="R395">
            <v>8.51</v>
          </cell>
          <cell r="S395">
            <v>99.026354191840355</v>
          </cell>
          <cell r="T395" t="str">
            <v>Franco arenoso y Arena</v>
          </cell>
          <cell r="U395" t="str">
            <v>NO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 t="str">
            <v>NO</v>
          </cell>
          <cell r="AA395" t="str">
            <v>PROGRAMADA</v>
          </cell>
          <cell r="AB395" t="str">
            <v>MANUAL</v>
          </cell>
          <cell r="AC395" t="str">
            <v>Sí</v>
          </cell>
          <cell r="AD395" t="str">
            <v>Semillero</v>
          </cell>
          <cell r="AE395" t="str">
            <v>Sí</v>
          </cell>
          <cell r="AH395" t="str">
            <v>Propia</v>
          </cell>
          <cell r="AI395">
            <v>504.92672399999998</v>
          </cell>
          <cell r="AJ395">
            <v>0</v>
          </cell>
          <cell r="AK395">
            <v>504.92672399999998</v>
          </cell>
          <cell r="AL395">
            <v>50001.052611749619</v>
          </cell>
          <cell r="AP395" t="str">
            <v>Semillero</v>
          </cell>
          <cell r="AQ395"/>
          <cell r="AU395" t="str">
            <v>Semillero</v>
          </cell>
          <cell r="AZ395" t="str">
            <v>81.05</v>
          </cell>
          <cell r="BD395" t="str">
            <v>Varias</v>
          </cell>
          <cell r="BE395">
            <v>4</v>
          </cell>
          <cell r="BF395">
            <v>3.9280000000000004</v>
          </cell>
          <cell r="BG395">
            <v>6.5466666666666673E-2</v>
          </cell>
          <cell r="BL395" t="str">
            <v xml:space="preserve">&lt; 40 </v>
          </cell>
          <cell r="BM395" t="str">
            <v>Soca</v>
          </cell>
        </row>
        <row r="396">
          <cell r="A396" t="str">
            <v>8181.06</v>
          </cell>
          <cell r="B396" t="str">
            <v>2024-2025</v>
          </cell>
          <cell r="C396" t="str">
            <v>Banco de semilla</v>
          </cell>
          <cell r="E396">
            <v>81</v>
          </cell>
          <cell r="F396" t="str">
            <v>BELEN ANEXO</v>
          </cell>
          <cell r="G396">
            <v>81.06</v>
          </cell>
          <cell r="H396">
            <v>6.74</v>
          </cell>
          <cell r="I396">
            <v>747.47948000000008</v>
          </cell>
          <cell r="J396">
            <v>19.160260399999999</v>
          </cell>
          <cell r="K396">
            <v>110.90200000000002</v>
          </cell>
          <cell r="L396">
            <v>2.8726027586206895</v>
          </cell>
          <cell r="M396">
            <v>25.902172716638923</v>
          </cell>
          <cell r="N396" t="str">
            <v>2</v>
          </cell>
          <cell r="O396" t="str">
            <v>29</v>
          </cell>
          <cell r="P396" t="str">
            <v>Varias</v>
          </cell>
          <cell r="Q396">
            <v>44296</v>
          </cell>
          <cell r="R396">
            <v>11.96</v>
          </cell>
          <cell r="S396">
            <v>148.06281955258899</v>
          </cell>
          <cell r="T396" t="str">
            <v>Franco arenoso y Arena</v>
          </cell>
          <cell r="U396" t="str">
            <v>NO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 t="str">
            <v>NO</v>
          </cell>
          <cell r="AA396" t="str">
            <v>PROGRAMADA</v>
          </cell>
          <cell r="AB396" t="str">
            <v>MANUAL</v>
          </cell>
          <cell r="AC396" t="str">
            <v>Sí</v>
          </cell>
          <cell r="AD396" t="str">
            <v>Semillero</v>
          </cell>
          <cell r="AE396" t="str">
            <v>Sí</v>
          </cell>
          <cell r="AH396" t="str">
            <v>Propia</v>
          </cell>
          <cell r="AI396">
            <v>747.47948000000008</v>
          </cell>
          <cell r="AJ396">
            <v>0</v>
          </cell>
          <cell r="AK396">
            <v>747.47948000000008</v>
          </cell>
          <cell r="AL396">
            <v>110673.91936650306</v>
          </cell>
          <cell r="AP396" t="str">
            <v>Semillero</v>
          </cell>
          <cell r="AQ396"/>
          <cell r="AU396" t="str">
            <v>Semillero</v>
          </cell>
          <cell r="AZ396" t="str">
            <v>81.06</v>
          </cell>
          <cell r="BD396" t="str">
            <v>Varias</v>
          </cell>
          <cell r="BE396">
            <v>4</v>
          </cell>
          <cell r="BF396">
            <v>5.3920000000000003</v>
          </cell>
          <cell r="BG396">
            <v>8.9866666666666678E-2</v>
          </cell>
          <cell r="BL396" t="str">
            <v xml:space="preserve">&lt; 40 </v>
          </cell>
          <cell r="BM396" t="str">
            <v>Soca</v>
          </cell>
        </row>
        <row r="397">
          <cell r="A397" t="str">
            <v>8181.07</v>
          </cell>
          <cell r="B397" t="str">
            <v>2024-2025</v>
          </cell>
          <cell r="C397" t="str">
            <v>Banco de semilla</v>
          </cell>
          <cell r="E397">
            <v>81</v>
          </cell>
          <cell r="F397" t="str">
            <v>BELEN ANEXO</v>
          </cell>
          <cell r="G397">
            <v>81.069999999999993</v>
          </cell>
          <cell r="H397">
            <v>2.63</v>
          </cell>
          <cell r="I397">
            <v>304.93009000000001</v>
          </cell>
          <cell r="J397"/>
          <cell r="K397">
            <v>115.94300000000001</v>
          </cell>
          <cell r="L397"/>
          <cell r="M397"/>
          <cell r="N397" t="str">
            <v>2</v>
          </cell>
          <cell r="O397" t="str">
            <v>29</v>
          </cell>
          <cell r="P397" t="str">
            <v>Varias</v>
          </cell>
          <cell r="Q397"/>
          <cell r="R397"/>
          <cell r="S397">
            <v>0</v>
          </cell>
          <cell r="AC397" t="str">
            <v>Sí</v>
          </cell>
          <cell r="AD397" t="str">
            <v>Semillero</v>
          </cell>
          <cell r="AE397" t="str">
            <v>Sí</v>
          </cell>
          <cell r="AH397" t="str">
            <v>Propia</v>
          </cell>
          <cell r="AI397">
            <v>304.93009000000001</v>
          </cell>
          <cell r="AJ397">
            <v>0</v>
          </cell>
          <cell r="AK397">
            <v>304.93009000000001</v>
          </cell>
          <cell r="AL397">
            <v>0</v>
          </cell>
          <cell r="AP397" t="str">
            <v>Semillero</v>
          </cell>
          <cell r="AQ397"/>
          <cell r="AU397" t="str">
            <v>Semillero</v>
          </cell>
          <cell r="AZ397" t="str">
            <v>81.07</v>
          </cell>
          <cell r="BD397" t="str">
            <v>Varias</v>
          </cell>
          <cell r="BE397">
            <v>4</v>
          </cell>
          <cell r="BF397">
            <v>2.1040000000000001</v>
          </cell>
          <cell r="BG397">
            <v>3.506666666666667E-2</v>
          </cell>
          <cell r="BL397" t="str">
            <v xml:space="preserve">&lt; 40 </v>
          </cell>
          <cell r="BM397" t="str">
            <v>Soca</v>
          </cell>
        </row>
        <row r="398">
          <cell r="A398" t="str">
            <v>8181.08</v>
          </cell>
          <cell r="B398" t="str">
            <v>2024-2025</v>
          </cell>
          <cell r="C398" t="str">
            <v>Banco de semilla</v>
          </cell>
          <cell r="E398">
            <v>81</v>
          </cell>
          <cell r="F398" t="str">
            <v>BELEN ANEXO</v>
          </cell>
          <cell r="G398">
            <v>81.08</v>
          </cell>
          <cell r="H398">
            <v>3.85</v>
          </cell>
          <cell r="I398">
            <v>384.27543000000003</v>
          </cell>
          <cell r="J398"/>
          <cell r="K398">
            <v>99.811800000000005</v>
          </cell>
          <cell r="L398"/>
          <cell r="M398"/>
          <cell r="N398" t="str">
            <v>2</v>
          </cell>
          <cell r="O398" t="str">
            <v>29</v>
          </cell>
          <cell r="P398" t="str">
            <v>Varias</v>
          </cell>
          <cell r="Q398"/>
          <cell r="R398"/>
          <cell r="S398">
            <v>0</v>
          </cell>
          <cell r="AC398" t="str">
            <v>Sí</v>
          </cell>
          <cell r="AD398" t="str">
            <v>Semillero</v>
          </cell>
          <cell r="AE398" t="str">
            <v>Sí</v>
          </cell>
          <cell r="AH398" t="str">
            <v>Propia</v>
          </cell>
          <cell r="AI398">
            <v>384.27543000000003</v>
          </cell>
          <cell r="AJ398">
            <v>0</v>
          </cell>
          <cell r="AK398">
            <v>384.27543000000003</v>
          </cell>
          <cell r="AL398">
            <v>0</v>
          </cell>
          <cell r="AP398" t="str">
            <v>Semillero</v>
          </cell>
          <cell r="AQ398"/>
          <cell r="AU398" t="str">
            <v>Semillero</v>
          </cell>
          <cell r="AZ398" t="str">
            <v>81.08</v>
          </cell>
          <cell r="BD398" t="str">
            <v>Varias</v>
          </cell>
          <cell r="BE398">
            <v>4</v>
          </cell>
          <cell r="BF398">
            <v>3.08</v>
          </cell>
          <cell r="BG398">
            <v>5.1333333333333335E-2</v>
          </cell>
          <cell r="BL398" t="str">
            <v xml:space="preserve">&lt; 40 </v>
          </cell>
          <cell r="BM398" t="str">
            <v>Soca</v>
          </cell>
        </row>
        <row r="399">
          <cell r="A399" t="str">
            <v>8181.09</v>
          </cell>
          <cell r="B399" t="str">
            <v>2024-2025</v>
          </cell>
          <cell r="C399" t="str">
            <v>Banco de semilla</v>
          </cell>
          <cell r="E399">
            <v>81</v>
          </cell>
          <cell r="F399" t="str">
            <v>BELEN ANEXO</v>
          </cell>
          <cell r="G399">
            <v>81.09</v>
          </cell>
          <cell r="H399">
            <v>3.04</v>
          </cell>
          <cell r="I399">
            <v>306.49279999999999</v>
          </cell>
          <cell r="J399"/>
          <cell r="K399">
            <v>100.82</v>
          </cell>
          <cell r="L399"/>
          <cell r="M399"/>
          <cell r="N399" t="str">
            <v>2</v>
          </cell>
          <cell r="O399" t="str">
            <v>29</v>
          </cell>
          <cell r="P399" t="str">
            <v>Varias</v>
          </cell>
          <cell r="Q399"/>
          <cell r="R399"/>
          <cell r="S399">
            <v>0</v>
          </cell>
          <cell r="AC399" t="str">
            <v>Sí</v>
          </cell>
          <cell r="AD399" t="str">
            <v>Semillero</v>
          </cell>
          <cell r="AE399" t="str">
            <v>Sí</v>
          </cell>
          <cell r="AH399" t="str">
            <v>Propia</v>
          </cell>
          <cell r="AI399">
            <v>306.49279999999999</v>
          </cell>
          <cell r="AJ399">
            <v>0</v>
          </cell>
          <cell r="AK399">
            <v>306.49279999999999</v>
          </cell>
          <cell r="AL399">
            <v>0</v>
          </cell>
          <cell r="AP399" t="str">
            <v>Semillero</v>
          </cell>
          <cell r="AQ399"/>
          <cell r="AU399" t="str">
            <v>Semillero</v>
          </cell>
          <cell r="AZ399" t="str">
            <v>81.09</v>
          </cell>
          <cell r="BD399" t="str">
            <v>Varias</v>
          </cell>
          <cell r="BE399">
            <v>4</v>
          </cell>
          <cell r="BF399">
            <v>2.4320000000000004</v>
          </cell>
          <cell r="BG399">
            <v>4.0533333333333338E-2</v>
          </cell>
          <cell r="BL399" t="str">
            <v xml:space="preserve">&lt; 40 </v>
          </cell>
          <cell r="BM399" t="str">
            <v>Soca</v>
          </cell>
        </row>
        <row r="400">
          <cell r="A400" t="str">
            <v>8181.1</v>
          </cell>
          <cell r="B400" t="str">
            <v>2024-2025</v>
          </cell>
          <cell r="C400" t="str">
            <v>Banco de semilla</v>
          </cell>
          <cell r="E400">
            <v>81</v>
          </cell>
          <cell r="F400" t="str">
            <v>BELEN ANEXO</v>
          </cell>
          <cell r="G400">
            <v>81.099999999999994</v>
          </cell>
          <cell r="H400">
            <v>3.44</v>
          </cell>
          <cell r="I400">
            <v>374.566464</v>
          </cell>
          <cell r="J400"/>
          <cell r="K400">
            <v>108.8856</v>
          </cell>
          <cell r="L400"/>
          <cell r="M400"/>
          <cell r="N400" t="str">
            <v>2</v>
          </cell>
          <cell r="O400" t="str">
            <v>29</v>
          </cell>
          <cell r="P400" t="str">
            <v>Varias</v>
          </cell>
          <cell r="Q400"/>
          <cell r="R400"/>
          <cell r="S400">
            <v>0</v>
          </cell>
          <cell r="AC400" t="str">
            <v>Sí</v>
          </cell>
          <cell r="AD400" t="str">
            <v>Semillero</v>
          </cell>
          <cell r="AE400" t="str">
            <v>Sí</v>
          </cell>
          <cell r="AH400" t="str">
            <v>Propia</v>
          </cell>
          <cell r="AI400">
            <v>374.566464</v>
          </cell>
          <cell r="AJ400">
            <v>0</v>
          </cell>
          <cell r="AK400">
            <v>374.566464</v>
          </cell>
          <cell r="AL400">
            <v>0</v>
          </cell>
          <cell r="AP400" t="str">
            <v>Semillero</v>
          </cell>
          <cell r="AQ400"/>
          <cell r="AU400" t="str">
            <v>Semillero</v>
          </cell>
          <cell r="AZ400" t="str">
            <v>81.10</v>
          </cell>
          <cell r="BD400" t="str">
            <v>Varias</v>
          </cell>
          <cell r="BE400">
            <v>4</v>
          </cell>
          <cell r="BF400">
            <v>2.7520000000000002</v>
          </cell>
          <cell r="BG400">
            <v>4.5866666666666674E-2</v>
          </cell>
          <cell r="BL400" t="str">
            <v xml:space="preserve">&lt; 40 </v>
          </cell>
          <cell r="BM400" t="str">
            <v>Soca</v>
          </cell>
        </row>
        <row r="401">
          <cell r="A401" t="str">
            <v>8181.11</v>
          </cell>
          <cell r="B401" t="str">
            <v>2024-2025</v>
          </cell>
          <cell r="C401" t="str">
            <v>Banco de semilla</v>
          </cell>
          <cell r="E401">
            <v>81</v>
          </cell>
          <cell r="F401" t="str">
            <v>BELEN ANEXO</v>
          </cell>
          <cell r="G401">
            <v>81.11</v>
          </cell>
          <cell r="H401">
            <v>6.03</v>
          </cell>
          <cell r="I401">
            <v>607.94460000000004</v>
          </cell>
          <cell r="J401"/>
          <cell r="K401">
            <v>100.82000000000001</v>
          </cell>
          <cell r="L401"/>
          <cell r="M401"/>
          <cell r="N401" t="str">
            <v>2</v>
          </cell>
          <cell r="O401" t="str">
            <v>29</v>
          </cell>
          <cell r="P401" t="str">
            <v>Varias</v>
          </cell>
          <cell r="Q401"/>
          <cell r="R401"/>
          <cell r="S401">
            <v>0</v>
          </cell>
          <cell r="AC401" t="str">
            <v>Sí</v>
          </cell>
          <cell r="AD401" t="str">
            <v>Semillero</v>
          </cell>
          <cell r="AE401" t="str">
            <v>Sí</v>
          </cell>
          <cell r="AI401">
            <v>607.94460000000004</v>
          </cell>
          <cell r="AJ401">
            <v>0</v>
          </cell>
          <cell r="AK401">
            <v>607.94460000000004</v>
          </cell>
          <cell r="AL401">
            <v>0</v>
          </cell>
          <cell r="AP401" t="str">
            <v>Semillero</v>
          </cell>
          <cell r="AQ401"/>
          <cell r="AU401" t="str">
            <v>Semillero</v>
          </cell>
          <cell r="AZ401" t="str">
            <v>81.11</v>
          </cell>
          <cell r="BD401" t="str">
            <v>Varias</v>
          </cell>
          <cell r="BE401">
            <v>4</v>
          </cell>
          <cell r="BF401">
            <v>4.8240000000000007</v>
          </cell>
          <cell r="BG401">
            <v>8.0400000000000013E-2</v>
          </cell>
          <cell r="BL401" t="str">
            <v xml:space="preserve">&lt; 40 </v>
          </cell>
          <cell r="BM401" t="str">
            <v>Soca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Cuadre"/>
      <sheetName val="Base 2024-2025"/>
      <sheetName val="Pol caña"/>
      <sheetName val="Área fábrica + semilleros 24.25"/>
    </sheetNames>
    <sheetDataSet>
      <sheetData sheetId="0"/>
      <sheetData sheetId="1">
        <row r="2">
          <cell r="A2" t="str">
            <v>Id</v>
          </cell>
          <cell r="B2" t="str">
            <v>Zafra</v>
          </cell>
          <cell r="C2" t="str">
            <v>Zona</v>
          </cell>
          <cell r="D2" t="str">
            <v>Administración</v>
          </cell>
          <cell r="E2" t="str">
            <v>Finca</v>
          </cell>
          <cell r="F2" t="str">
            <v>Nombre Finca</v>
          </cell>
          <cell r="G2" t="str">
            <v>UM</v>
          </cell>
          <cell r="H2" t="str">
            <v>Area</v>
          </cell>
          <cell r="I2" t="str">
            <v>Tm Caña</v>
          </cell>
          <cell r="J2" t="str">
            <v>TCH</v>
          </cell>
          <cell r="K2" t="str">
            <v># De Cortes</v>
          </cell>
          <cell r="L2" t="str">
            <v>Variedad</v>
          </cell>
          <cell r="M2" t="str">
            <v>Fecha Última</v>
          </cell>
          <cell r="N2" t="str">
            <v>Rto. Potencial kg por Tm</v>
          </cell>
          <cell r="O2" t="str">
            <v>Textura</v>
          </cell>
          <cell r="P2" t="str">
            <v>Destino</v>
          </cell>
          <cell r="Q2" t="str">
            <v>Rto. Potencial kg por Tm Ponderado</v>
          </cell>
          <cell r="R2" t="str">
            <v>Residuos</v>
          </cell>
          <cell r="S2" t="str">
            <v>Zafra de renovación</v>
          </cell>
          <cell r="T2" t="str">
            <v>Fecha de corte  proyectada</v>
          </cell>
          <cell r="U2" t="str">
            <v>Fecha siembra proyectada</v>
          </cell>
          <cell r="V2" t="str">
            <v>Semana siembra proyectada</v>
          </cell>
          <cell r="W2" t="str">
            <v>Semana de cosecha</v>
          </cell>
          <cell r="X2" t="str">
            <v>No. De semana de cosecha</v>
          </cell>
          <cell r="Y2" t="str">
            <v>Secuencia cosecha</v>
          </cell>
          <cell r="Z2" t="str">
            <v>Edad de cosecha</v>
          </cell>
        </row>
        <row r="3">
          <cell r="A3" t="str">
            <v>22.01</v>
          </cell>
          <cell r="B3" t="str">
            <v>2024-2025</v>
          </cell>
          <cell r="C3" t="str">
            <v>Zona 1</v>
          </cell>
          <cell r="D3" t="str">
            <v>Juan Luis Alonso</v>
          </cell>
          <cell r="E3">
            <v>2</v>
          </cell>
          <cell r="F3" t="str">
            <v>LOS TARROS</v>
          </cell>
          <cell r="G3">
            <v>2.0099999999999998</v>
          </cell>
          <cell r="H3">
            <v>11.85</v>
          </cell>
          <cell r="I3">
            <v>1036.9593307610378</v>
          </cell>
          <cell r="J3">
            <v>87.50711651991881</v>
          </cell>
          <cell r="K3" t="str">
            <v>1</v>
          </cell>
          <cell r="L3" t="str">
            <v>SP80-1842</v>
          </cell>
          <cell r="M3">
            <v>45288</v>
          </cell>
          <cell r="N3">
            <v>133.2253131825</v>
          </cell>
          <cell r="O3" t="str">
            <v>Franco arenoso y Arena</v>
          </cell>
          <cell r="P3" t="str">
            <v>Ingenio</v>
          </cell>
          <cell r="Q3">
            <v>138149.23159815487</v>
          </cell>
          <cell r="S3" t="str">
            <v>2023-2024</v>
          </cell>
          <cell r="T3"/>
          <cell r="U3"/>
          <cell r="W3">
            <v>45694</v>
          </cell>
          <cell r="X3">
            <v>14</v>
          </cell>
          <cell r="Z3">
            <v>13.346482577251807</v>
          </cell>
        </row>
        <row r="4">
          <cell r="A4" t="str">
            <v>22.02</v>
          </cell>
          <cell r="B4" t="str">
            <v>2024-2025</v>
          </cell>
          <cell r="C4" t="str">
            <v>Zona 1</v>
          </cell>
          <cell r="D4" t="str">
            <v>Juan Luis Alonso</v>
          </cell>
          <cell r="E4">
            <v>2</v>
          </cell>
          <cell r="F4" t="str">
            <v>LOS TARROS</v>
          </cell>
          <cell r="G4">
            <v>2.02</v>
          </cell>
          <cell r="H4">
            <v>14.04</v>
          </cell>
          <cell r="I4">
            <v>1277.1624784877301</v>
          </cell>
          <cell r="J4">
            <v>90.965988496277078</v>
          </cell>
          <cell r="K4" t="str">
            <v>1</v>
          </cell>
          <cell r="L4" t="str">
            <v>SP80-1842</v>
          </cell>
          <cell r="M4">
            <v>45297</v>
          </cell>
          <cell r="N4">
            <v>134.8098288075</v>
          </cell>
          <cell r="O4" t="str">
            <v>Franco arenoso y Arena</v>
          </cell>
          <cell r="P4" t="str">
            <v>Ingenio</v>
          </cell>
          <cell r="Q4">
            <v>172174.0550842933</v>
          </cell>
          <cell r="S4" t="str">
            <v>2023-2024</v>
          </cell>
          <cell r="T4"/>
          <cell r="U4"/>
          <cell r="W4">
            <v>45687</v>
          </cell>
          <cell r="X4">
            <v>13</v>
          </cell>
          <cell r="Z4">
            <v>12.820512820512819</v>
          </cell>
        </row>
        <row r="5">
          <cell r="A5" t="str">
            <v>22.03</v>
          </cell>
          <cell r="B5" t="str">
            <v>2024-2025</v>
          </cell>
          <cell r="C5" t="str">
            <v>Zona 1</v>
          </cell>
          <cell r="D5" t="str">
            <v>Juan Luis Alonso</v>
          </cell>
          <cell r="E5">
            <v>2</v>
          </cell>
          <cell r="F5" t="str">
            <v>LOS TARROS</v>
          </cell>
          <cell r="G5">
            <v>2.0299999999999998</v>
          </cell>
          <cell r="H5">
            <v>8.43</v>
          </cell>
          <cell r="I5">
            <v>724.17160857600015</v>
          </cell>
          <cell r="J5">
            <v>85.904105406405719</v>
          </cell>
          <cell r="K5" t="str">
            <v>3</v>
          </cell>
          <cell r="L5" t="str">
            <v>Varias</v>
          </cell>
          <cell r="M5">
            <v>45356</v>
          </cell>
          <cell r="N5">
            <v>142.32474275250001</v>
          </cell>
          <cell r="O5" t="str">
            <v>Franco arenoso y Arena</v>
          </cell>
          <cell r="P5" t="str">
            <v>Ingenio</v>
          </cell>
          <cell r="Q5">
            <v>103067.53789924335</v>
          </cell>
          <cell r="S5" t="str">
            <v>2025-2026</v>
          </cell>
          <cell r="T5">
            <v>45981</v>
          </cell>
          <cell r="U5">
            <v>45991</v>
          </cell>
          <cell r="V5">
            <v>45987</v>
          </cell>
          <cell r="W5">
            <v>45694</v>
          </cell>
          <cell r="X5">
            <v>14</v>
          </cell>
          <cell r="Z5">
            <v>11.111111111111111</v>
          </cell>
        </row>
        <row r="6">
          <cell r="A6" t="str">
            <v>22.04</v>
          </cell>
          <cell r="B6" t="str">
            <v>2024-2025</v>
          </cell>
          <cell r="C6" t="str">
            <v>Zona 1</v>
          </cell>
          <cell r="D6" t="str">
            <v>Juan Luis Alonso</v>
          </cell>
          <cell r="E6">
            <v>2</v>
          </cell>
          <cell r="F6" t="str">
            <v>LOS TARROS</v>
          </cell>
          <cell r="G6">
            <v>2.04</v>
          </cell>
          <cell r="H6">
            <v>15.540000000000001</v>
          </cell>
          <cell r="I6">
            <v>1357.0554614363384</v>
          </cell>
          <cell r="J6">
            <v>87.326606270034645</v>
          </cell>
          <cell r="K6" t="str">
            <v>1</v>
          </cell>
          <cell r="L6" t="str">
            <v>SP80-1842</v>
          </cell>
          <cell r="M6">
            <v>45295</v>
          </cell>
          <cell r="N6">
            <v>130.72461794700001</v>
          </cell>
          <cell r="O6" t="str">
            <v>Franco arenoso y Arena</v>
          </cell>
          <cell r="P6" t="str">
            <v>Ingenio</v>
          </cell>
          <cell r="Q6">
            <v>177400.55672915516</v>
          </cell>
          <cell r="S6" t="str">
            <v>2023-2024</v>
          </cell>
          <cell r="T6"/>
          <cell r="U6"/>
          <cell r="V6"/>
          <cell r="W6">
            <v>45694</v>
          </cell>
          <cell r="X6">
            <v>14</v>
          </cell>
          <cell r="Z6">
            <v>13.1163708086785</v>
          </cell>
        </row>
        <row r="7">
          <cell r="A7" t="str">
            <v>22.05</v>
          </cell>
          <cell r="B7" t="str">
            <v>2024-2025</v>
          </cell>
          <cell r="C7" t="str">
            <v>Zona 1</v>
          </cell>
          <cell r="D7" t="str">
            <v>Juan Luis Alonso</v>
          </cell>
          <cell r="E7">
            <v>2</v>
          </cell>
          <cell r="F7" t="str">
            <v>LOS TARROS</v>
          </cell>
          <cell r="G7">
            <v>2.0499999999999998</v>
          </cell>
          <cell r="H7">
            <v>6.9</v>
          </cell>
          <cell r="I7">
            <v>498.95288210966157</v>
          </cell>
          <cell r="J7">
            <v>72.312011899950946</v>
          </cell>
          <cell r="K7" t="str">
            <v>1</v>
          </cell>
          <cell r="L7" t="str">
            <v>B71-401</v>
          </cell>
          <cell r="M7">
            <v>45307</v>
          </cell>
          <cell r="N7">
            <v>124.89486805950001</v>
          </cell>
          <cell r="O7" t="str">
            <v>Franco arenoso y Arena</v>
          </cell>
          <cell r="P7" t="str">
            <v>Ingenio</v>
          </cell>
          <cell r="Q7">
            <v>62316.654378993444</v>
          </cell>
          <cell r="S7" t="str">
            <v>2023-2024</v>
          </cell>
          <cell r="T7"/>
          <cell r="U7"/>
          <cell r="V7"/>
          <cell r="W7">
            <v>45694</v>
          </cell>
          <cell r="X7">
            <v>15</v>
          </cell>
          <cell r="Z7">
            <v>12.721893491124259</v>
          </cell>
        </row>
        <row r="8">
          <cell r="A8" t="str">
            <v>22.06</v>
          </cell>
          <cell r="B8" t="str">
            <v>2024-2025</v>
          </cell>
          <cell r="C8" t="str">
            <v>Zona 1</v>
          </cell>
          <cell r="D8" t="str">
            <v>Juan Luis Alonso</v>
          </cell>
          <cell r="E8">
            <v>2</v>
          </cell>
          <cell r="F8" t="str">
            <v>LOS TARROS</v>
          </cell>
          <cell r="G8">
            <v>2.06</v>
          </cell>
          <cell r="H8">
            <v>14.48</v>
          </cell>
          <cell r="I8">
            <v>1421.8250769839999</v>
          </cell>
          <cell r="J8">
            <v>98.192339570718218</v>
          </cell>
          <cell r="K8" t="str">
            <v>4</v>
          </cell>
          <cell r="L8" t="str">
            <v>SP80-1842</v>
          </cell>
          <cell r="M8">
            <v>45274</v>
          </cell>
          <cell r="N8">
            <v>129.87506404950003</v>
          </cell>
          <cell r="O8" t="str">
            <v>Franco arenoso y Arena</v>
          </cell>
          <cell r="P8" t="str">
            <v>Ingenio</v>
          </cell>
          <cell r="Q8">
            <v>184659.62294048228</v>
          </cell>
          <cell r="S8" t="str">
            <v>2024-2025</v>
          </cell>
          <cell r="T8">
            <v>45616</v>
          </cell>
          <cell r="U8">
            <v>45626</v>
          </cell>
          <cell r="V8">
            <v>45623</v>
          </cell>
          <cell r="W8">
            <v>45617</v>
          </cell>
          <cell r="X8">
            <v>3</v>
          </cell>
          <cell r="Z8">
            <v>11.275476660092044</v>
          </cell>
        </row>
        <row r="9">
          <cell r="A9" t="str">
            <v>22.07</v>
          </cell>
          <cell r="B9" t="str">
            <v>2024-2025</v>
          </cell>
          <cell r="C9" t="str">
            <v>Zona 1</v>
          </cell>
          <cell r="D9" t="str">
            <v>Juan Luis Alonso</v>
          </cell>
          <cell r="E9">
            <v>2</v>
          </cell>
          <cell r="F9" t="str">
            <v>LOS TARROS</v>
          </cell>
          <cell r="G9">
            <v>2.0699999999999998</v>
          </cell>
          <cell r="H9">
            <v>7.77</v>
          </cell>
          <cell r="I9">
            <v>575.74116506400003</v>
          </cell>
          <cell r="J9">
            <v>74.09796204169885</v>
          </cell>
          <cell r="K9" t="str">
            <v>4</v>
          </cell>
          <cell r="L9" t="str">
            <v>CG01-53</v>
          </cell>
          <cell r="M9">
            <v>45274</v>
          </cell>
          <cell r="N9">
            <v>138.42876108600004</v>
          </cell>
          <cell r="O9" t="str">
            <v>Franco arenoso y Arena</v>
          </cell>
          <cell r="P9" t="str">
            <v>Ingenio</v>
          </cell>
          <cell r="Q9">
            <v>79699.136186019765</v>
          </cell>
          <cell r="S9" t="str">
            <v>2024-2025</v>
          </cell>
          <cell r="T9">
            <v>45616</v>
          </cell>
          <cell r="U9">
            <v>45626</v>
          </cell>
          <cell r="V9">
            <v>45623</v>
          </cell>
          <cell r="W9">
            <v>45617</v>
          </cell>
          <cell r="X9">
            <v>3</v>
          </cell>
          <cell r="Z9">
            <v>11.275476660092044</v>
          </cell>
        </row>
        <row r="10">
          <cell r="A10" t="str">
            <v>22.08</v>
          </cell>
          <cell r="B10" t="str">
            <v>2024-2025</v>
          </cell>
          <cell r="C10" t="str">
            <v>Zona 1</v>
          </cell>
          <cell r="D10" t="str">
            <v>Juan Luis Alonso</v>
          </cell>
          <cell r="E10">
            <v>2</v>
          </cell>
          <cell r="F10" t="str">
            <v>LOS TARROS</v>
          </cell>
          <cell r="G10">
            <v>2.08</v>
          </cell>
          <cell r="H10">
            <v>7.9</v>
          </cell>
          <cell r="I10">
            <v>767.99681836800005</v>
          </cell>
          <cell r="J10">
            <v>97.21478713518988</v>
          </cell>
          <cell r="K10" t="str">
            <v>3</v>
          </cell>
          <cell r="L10" t="str">
            <v>CG09-133119</v>
          </cell>
          <cell r="M10">
            <v>45358</v>
          </cell>
          <cell r="N10">
            <v>138.13300173750002</v>
          </cell>
          <cell r="O10" t="str">
            <v>Franco arenoso y Arena</v>
          </cell>
          <cell r="P10" t="str">
            <v>Ingenio</v>
          </cell>
          <cell r="Q10">
            <v>106085.70584602145</v>
          </cell>
          <cell r="S10" t="str">
            <v>2025-2026</v>
          </cell>
          <cell r="T10">
            <v>45981</v>
          </cell>
          <cell r="U10">
            <v>45991</v>
          </cell>
          <cell r="V10">
            <v>45987</v>
          </cell>
          <cell r="W10">
            <v>45694</v>
          </cell>
          <cell r="X10">
            <v>14</v>
          </cell>
          <cell r="Z10">
            <v>11.045364891518737</v>
          </cell>
        </row>
        <row r="11">
          <cell r="A11" t="str">
            <v>22.09</v>
          </cell>
          <cell r="B11" t="str">
            <v>2024-2025</v>
          </cell>
          <cell r="C11" t="str">
            <v>Zona 1</v>
          </cell>
          <cell r="D11" t="str">
            <v>Juan Luis Alonso</v>
          </cell>
          <cell r="E11">
            <v>2</v>
          </cell>
          <cell r="F11" t="str">
            <v>LOS TARROS</v>
          </cell>
          <cell r="G11">
            <v>2.09</v>
          </cell>
          <cell r="H11">
            <v>6.2</v>
          </cell>
          <cell r="I11">
            <v>527.32730512800003</v>
          </cell>
          <cell r="J11">
            <v>85.052791149677418</v>
          </cell>
          <cell r="K11" t="str">
            <v>4</v>
          </cell>
          <cell r="L11" t="str">
            <v>SP83-2847</v>
          </cell>
          <cell r="M11">
            <v>45359</v>
          </cell>
          <cell r="N11">
            <v>136.15030367400001</v>
          </cell>
          <cell r="O11" t="str">
            <v>Franco arenoso y Arena</v>
          </cell>
          <cell r="P11" t="str">
            <v>Ingenio</v>
          </cell>
          <cell r="Q11">
            <v>71795.772728769269</v>
          </cell>
          <cell r="S11" t="str">
            <v>2024-2025</v>
          </cell>
          <cell r="T11">
            <v>45616</v>
          </cell>
          <cell r="U11">
            <v>45626</v>
          </cell>
          <cell r="V11">
            <v>45623</v>
          </cell>
          <cell r="W11">
            <v>45631</v>
          </cell>
          <cell r="X11">
            <v>5</v>
          </cell>
          <cell r="Z11">
            <v>8.9414858645627877</v>
          </cell>
        </row>
        <row r="12">
          <cell r="A12" t="str">
            <v>22.1</v>
          </cell>
          <cell r="B12" t="str">
            <v>2024-2025</v>
          </cell>
          <cell r="C12" t="str">
            <v>Zona 1</v>
          </cell>
          <cell r="D12" t="str">
            <v>Juan Luis Alonso</v>
          </cell>
          <cell r="E12">
            <v>2</v>
          </cell>
          <cell r="F12" t="str">
            <v>LOS TARROS</v>
          </cell>
          <cell r="G12">
            <v>2.1</v>
          </cell>
          <cell r="H12">
            <v>13.489999999999998</v>
          </cell>
          <cell r="I12">
            <v>1410.679493184</v>
          </cell>
          <cell r="J12">
            <v>104.57223819006673</v>
          </cell>
          <cell r="K12" t="str">
            <v>4</v>
          </cell>
          <cell r="L12" t="str">
            <v>SP80-1842</v>
          </cell>
          <cell r="M12">
            <v>45273</v>
          </cell>
          <cell r="N12">
            <v>129.06546529800002</v>
          </cell>
          <cell r="O12" t="str">
            <v>Franco arenoso y Arena</v>
          </cell>
          <cell r="P12" t="str">
            <v>Ingenio</v>
          </cell>
          <cell r="Q12">
            <v>182070.00517413981</v>
          </cell>
          <cell r="S12" t="str">
            <v>2024-2025</v>
          </cell>
          <cell r="T12">
            <v>45616</v>
          </cell>
          <cell r="U12">
            <v>45626</v>
          </cell>
          <cell r="V12">
            <v>45623</v>
          </cell>
          <cell r="W12">
            <v>45617</v>
          </cell>
          <cell r="X12">
            <v>3</v>
          </cell>
          <cell r="Z12">
            <v>11.308349769888231</v>
          </cell>
        </row>
        <row r="13">
          <cell r="A13" t="str">
            <v>22.11</v>
          </cell>
          <cell r="B13" t="str">
            <v>2024-2025</v>
          </cell>
          <cell r="C13" t="str">
            <v>Zona 1</v>
          </cell>
          <cell r="D13" t="str">
            <v>Juan Luis Alonso</v>
          </cell>
          <cell r="E13">
            <v>2</v>
          </cell>
          <cell r="F13" t="str">
            <v>LOS TARROS</v>
          </cell>
          <cell r="G13">
            <v>2.11</v>
          </cell>
          <cell r="H13">
            <v>8.86</v>
          </cell>
          <cell r="I13">
            <v>936.63596145600002</v>
          </cell>
          <cell r="J13">
            <v>105.71511980316028</v>
          </cell>
          <cell r="K13" t="str">
            <v>4</v>
          </cell>
          <cell r="L13" t="str">
            <v>SP80-1842</v>
          </cell>
          <cell r="M13">
            <v>45300</v>
          </cell>
          <cell r="N13">
            <v>130.80757050900004</v>
          </cell>
          <cell r="O13" t="str">
            <v>Franco arenoso y Arena</v>
          </cell>
          <cell r="P13" t="str">
            <v>Ingenio</v>
          </cell>
          <cell r="Q13">
            <v>122519.07456942077</v>
          </cell>
          <cell r="S13" t="str">
            <v>2024-2025</v>
          </cell>
          <cell r="T13">
            <v>45616</v>
          </cell>
          <cell r="U13">
            <v>45626</v>
          </cell>
          <cell r="V13">
            <v>45623</v>
          </cell>
          <cell r="W13">
            <v>45624</v>
          </cell>
          <cell r="X13">
            <v>4</v>
          </cell>
          <cell r="Z13">
            <v>10.650887573964496</v>
          </cell>
        </row>
        <row r="14">
          <cell r="A14" t="str">
            <v>22.12</v>
          </cell>
          <cell r="B14" t="str">
            <v>2024-2025</v>
          </cell>
          <cell r="C14" t="str">
            <v>Zona 1</v>
          </cell>
          <cell r="D14" t="str">
            <v>Juan Luis Alonso</v>
          </cell>
          <cell r="E14">
            <v>2</v>
          </cell>
          <cell r="F14" t="str">
            <v>LOS TARROS</v>
          </cell>
          <cell r="G14">
            <v>2.12</v>
          </cell>
          <cell r="H14">
            <v>9.32</v>
          </cell>
          <cell r="I14">
            <v>886.96094104800011</v>
          </cell>
          <cell r="J14">
            <v>95.167482945064393</v>
          </cell>
          <cell r="K14" t="str">
            <v>4</v>
          </cell>
          <cell r="L14" t="str">
            <v>CG09-133119</v>
          </cell>
          <cell r="M14">
            <v>45302</v>
          </cell>
          <cell r="N14">
            <v>136.6573993785</v>
          </cell>
          <cell r="O14" t="str">
            <v>Franco arenoso y Arena</v>
          </cell>
          <cell r="P14" t="str">
            <v>Ingenio</v>
          </cell>
          <cell r="Q14">
            <v>121209.77555392675</v>
          </cell>
          <cell r="S14" t="str">
            <v>2024-2025</v>
          </cell>
          <cell r="T14">
            <v>45616</v>
          </cell>
          <cell r="U14">
            <v>45626</v>
          </cell>
          <cell r="V14">
            <v>45623</v>
          </cell>
          <cell r="W14">
            <v>45624</v>
          </cell>
          <cell r="X14">
            <v>4</v>
          </cell>
          <cell r="Z14">
            <v>10.585141354372123</v>
          </cell>
        </row>
        <row r="15">
          <cell r="A15" t="str">
            <v>22.13</v>
          </cell>
          <cell r="B15" t="str">
            <v>2024-2025</v>
          </cell>
          <cell r="C15" t="str">
            <v>Zona 1</v>
          </cell>
          <cell r="D15" t="str">
            <v>Juan Luis Alonso</v>
          </cell>
          <cell r="E15">
            <v>2</v>
          </cell>
          <cell r="F15" t="str">
            <v>LOS TARROS</v>
          </cell>
          <cell r="G15">
            <v>2.13</v>
          </cell>
          <cell r="H15">
            <v>6.42</v>
          </cell>
          <cell r="I15">
            <v>729.68091799199999</v>
          </cell>
          <cell r="J15">
            <v>113.65746386168225</v>
          </cell>
          <cell r="K15" t="str">
            <v>2</v>
          </cell>
          <cell r="L15" t="str">
            <v>CG09-133119</v>
          </cell>
          <cell r="M15">
            <v>45321</v>
          </cell>
          <cell r="N15">
            <v>130.12118369250004</v>
          </cell>
          <cell r="O15" t="str">
            <v>Franco arenoso y Arena</v>
          </cell>
          <cell r="P15" t="str">
            <v>Ingenio</v>
          </cell>
          <cell r="Q15">
            <v>94946.944766949091</v>
          </cell>
          <cell r="S15" t="str">
            <v>2026-2027</v>
          </cell>
          <cell r="T15">
            <v>46346</v>
          </cell>
          <cell r="U15">
            <v>46356</v>
          </cell>
          <cell r="V15">
            <v>46358</v>
          </cell>
          <cell r="W15">
            <v>45645</v>
          </cell>
          <cell r="X15">
            <v>7</v>
          </cell>
          <cell r="Z15">
            <v>10.650887573964496</v>
          </cell>
        </row>
        <row r="16">
          <cell r="A16" t="str">
            <v>22.14</v>
          </cell>
          <cell r="B16" t="str">
            <v>2024-2025</v>
          </cell>
          <cell r="C16" t="str">
            <v>Zona 1</v>
          </cell>
          <cell r="D16" t="str">
            <v>Juan Luis Alonso</v>
          </cell>
          <cell r="E16">
            <v>2</v>
          </cell>
          <cell r="F16" t="str">
            <v>LOS TARROS</v>
          </cell>
          <cell r="G16">
            <v>2.14</v>
          </cell>
          <cell r="H16">
            <v>11.64</v>
          </cell>
          <cell r="I16">
            <v>958.17330538056376</v>
          </cell>
          <cell r="J16">
            <v>82.317294276680727</v>
          </cell>
          <cell r="K16" t="str">
            <v>1</v>
          </cell>
          <cell r="L16" t="str">
            <v>SP80-1842</v>
          </cell>
          <cell r="M16">
            <v>45295</v>
          </cell>
          <cell r="N16">
            <v>130.17376425900002</v>
          </cell>
          <cell r="O16" t="str">
            <v>Franco arenoso y Arena</v>
          </cell>
          <cell r="P16" t="str">
            <v>Ingenio</v>
          </cell>
          <cell r="Q16">
            <v>124729.02597387634</v>
          </cell>
          <cell r="S16" t="str">
            <v>2023-2024</v>
          </cell>
          <cell r="T16">
            <v>45289</v>
          </cell>
          <cell r="U16">
            <v>45287</v>
          </cell>
          <cell r="V16">
            <v>6</v>
          </cell>
          <cell r="W16">
            <v>45694</v>
          </cell>
          <cell r="X16">
            <v>14</v>
          </cell>
          <cell r="Z16">
            <v>13.1163708086785</v>
          </cell>
        </row>
        <row r="17">
          <cell r="A17" t="str">
            <v>22.15</v>
          </cell>
          <cell r="B17" t="str">
            <v>2024-2025</v>
          </cell>
          <cell r="C17" t="str">
            <v>Zona 1</v>
          </cell>
          <cell r="D17" t="str">
            <v>Juan Luis Alonso</v>
          </cell>
          <cell r="E17">
            <v>2</v>
          </cell>
          <cell r="F17" t="str">
            <v>LOS TARROS</v>
          </cell>
          <cell r="G17">
            <v>2.15</v>
          </cell>
          <cell r="H17">
            <v>9.89</v>
          </cell>
          <cell r="I17">
            <v>907.22969866356482</v>
          </cell>
          <cell r="J17">
            <v>91.732022109561655</v>
          </cell>
          <cell r="K17" t="str">
            <v>1</v>
          </cell>
          <cell r="L17" t="str">
            <v>CG09-133119</v>
          </cell>
          <cell r="M17">
            <v>45297</v>
          </cell>
          <cell r="N17">
            <v>140.87565884700001</v>
          </cell>
          <cell r="O17" t="str">
            <v>Franco arenoso y Arena</v>
          </cell>
          <cell r="P17" t="str">
            <v>Ingenio</v>
          </cell>
          <cell r="Q17">
            <v>127806.58152479498</v>
          </cell>
          <cell r="S17" t="str">
            <v>2023-2024</v>
          </cell>
          <cell r="T17">
            <v>45303</v>
          </cell>
          <cell r="U17">
            <v>45301</v>
          </cell>
          <cell r="V17">
            <v>8</v>
          </cell>
          <cell r="W17">
            <v>45708</v>
          </cell>
          <cell r="X17">
            <v>16</v>
          </cell>
          <cell r="Z17">
            <v>13.510848126232741</v>
          </cell>
        </row>
        <row r="18">
          <cell r="A18" t="str">
            <v>22.16</v>
          </cell>
          <cell r="B18" t="str">
            <v>2024-2025</v>
          </cell>
          <cell r="C18" t="str">
            <v>Zona 1</v>
          </cell>
          <cell r="D18" t="str">
            <v>Juan Luis Alonso</v>
          </cell>
          <cell r="E18">
            <v>2</v>
          </cell>
          <cell r="F18" t="str">
            <v>LOS TARROS</v>
          </cell>
          <cell r="G18">
            <v>2.16</v>
          </cell>
          <cell r="H18">
            <v>11.52</v>
          </cell>
          <cell r="I18">
            <v>1034.8995702239999</v>
          </cell>
          <cell r="J18">
            <v>89.835032137499994</v>
          </cell>
          <cell r="K18" t="str">
            <v>2</v>
          </cell>
          <cell r="L18" t="str">
            <v>SP80-1842</v>
          </cell>
          <cell r="M18">
            <v>45270</v>
          </cell>
          <cell r="N18">
            <v>138.1133283915</v>
          </cell>
          <cell r="O18" t="str">
            <v>Franco arenoso y Arena</v>
          </cell>
          <cell r="P18" t="str">
            <v>Ingenio</v>
          </cell>
          <cell r="Q18">
            <v>142933.42419456952</v>
          </cell>
          <cell r="S18" t="str">
            <v>2026-2027</v>
          </cell>
          <cell r="T18">
            <v>46346</v>
          </cell>
          <cell r="U18">
            <v>46356</v>
          </cell>
          <cell r="V18">
            <v>46358</v>
          </cell>
          <cell r="W18">
            <v>45694</v>
          </cell>
          <cell r="X18">
            <v>14</v>
          </cell>
          <cell r="Z18">
            <v>13.938198553583169</v>
          </cell>
        </row>
        <row r="19">
          <cell r="A19" t="str">
            <v>22.17</v>
          </cell>
          <cell r="B19" t="str">
            <v>2024-2025</v>
          </cell>
          <cell r="C19" t="str">
            <v>Zona 1</v>
          </cell>
          <cell r="D19" t="str">
            <v>Juan Luis Alonso</v>
          </cell>
          <cell r="E19">
            <v>2</v>
          </cell>
          <cell r="F19" t="str">
            <v>LOS TARROS</v>
          </cell>
          <cell r="G19">
            <v>2.17</v>
          </cell>
          <cell r="H19">
            <v>5.1100000000000003</v>
          </cell>
          <cell r="I19">
            <v>466.72617695409002</v>
          </cell>
          <cell r="J19">
            <v>91.335846762052839</v>
          </cell>
          <cell r="K19" t="str">
            <v>1</v>
          </cell>
          <cell r="L19" t="str">
            <v>B71-401</v>
          </cell>
          <cell r="M19">
            <v>45288</v>
          </cell>
          <cell r="N19">
            <v>137.31544237950001</v>
          </cell>
          <cell r="O19" t="str">
            <v>Franco arenoso y Arena</v>
          </cell>
          <cell r="P19" t="str">
            <v>Ingenio</v>
          </cell>
          <cell r="Q19">
            <v>64088.711458543672</v>
          </cell>
          <cell r="S19" t="str">
            <v>2023-2024</v>
          </cell>
          <cell r="T19">
            <v>45275</v>
          </cell>
          <cell r="U19">
            <v>45273</v>
          </cell>
          <cell r="V19">
            <v>4</v>
          </cell>
          <cell r="W19">
            <v>45708</v>
          </cell>
          <cell r="X19">
            <v>16</v>
          </cell>
          <cell r="Z19">
            <v>13.806706114398422</v>
          </cell>
        </row>
        <row r="20">
          <cell r="A20" t="str">
            <v>22.18</v>
          </cell>
          <cell r="B20" t="str">
            <v>2024-2025</v>
          </cell>
          <cell r="C20" t="str">
            <v>Zona 1</v>
          </cell>
          <cell r="D20" t="str">
            <v>Juan Luis Alonso</v>
          </cell>
          <cell r="E20">
            <v>2</v>
          </cell>
          <cell r="F20" t="str">
            <v>LOS TARROS</v>
          </cell>
          <cell r="G20">
            <v>2.1800000000000002</v>
          </cell>
          <cell r="H20">
            <v>15.61</v>
          </cell>
          <cell r="I20">
            <v>1507.2934902479999</v>
          </cell>
          <cell r="J20">
            <v>96.559480477130037</v>
          </cell>
          <cell r="K20" t="str">
            <v>5</v>
          </cell>
          <cell r="L20" t="str">
            <v>SP80-1842</v>
          </cell>
          <cell r="M20">
            <v>45297</v>
          </cell>
          <cell r="N20">
            <v>136.38851341500003</v>
          </cell>
          <cell r="O20" t="str">
            <v>Franco arenoso y Arena</v>
          </cell>
          <cell r="P20" t="str">
            <v>Ingenio</v>
          </cell>
          <cell r="Q20">
            <v>205577.51841503155</v>
          </cell>
          <cell r="S20" t="str">
            <v>2024-2025</v>
          </cell>
          <cell r="T20">
            <v>45623</v>
          </cell>
          <cell r="U20">
            <v>45633</v>
          </cell>
          <cell r="V20">
            <v>45630</v>
          </cell>
          <cell r="W20">
            <v>45617</v>
          </cell>
          <cell r="X20">
            <v>3</v>
          </cell>
          <cell r="Z20">
            <v>10.519395134779749</v>
          </cell>
        </row>
        <row r="21">
          <cell r="A21" t="str">
            <v>22.19</v>
          </cell>
          <cell r="B21" t="str">
            <v>2024-2025</v>
          </cell>
          <cell r="C21" t="str">
            <v>Zona 1</v>
          </cell>
          <cell r="D21" t="str">
            <v>Juan Luis Alonso</v>
          </cell>
          <cell r="E21">
            <v>2</v>
          </cell>
          <cell r="F21" t="str">
            <v>LOS TARROS</v>
          </cell>
          <cell r="G21">
            <v>2.19</v>
          </cell>
          <cell r="H21">
            <v>5.55</v>
          </cell>
          <cell r="I21">
            <v>536.43818436000004</v>
          </cell>
          <cell r="J21">
            <v>96.655528713513519</v>
          </cell>
          <cell r="K21" t="str">
            <v>2</v>
          </cell>
          <cell r="L21" t="str">
            <v>SP80-1842</v>
          </cell>
          <cell r="M21">
            <v>45289</v>
          </cell>
          <cell r="N21">
            <v>132.30127437450003</v>
          </cell>
          <cell r="O21" t="str">
            <v>Franco arenoso y Arena</v>
          </cell>
          <cell r="P21" t="str">
            <v>Ingenio</v>
          </cell>
          <cell r="Q21">
            <v>70971.455413970994</v>
          </cell>
          <cell r="S21" t="str">
            <v>2026-2027</v>
          </cell>
          <cell r="T21">
            <v>46346</v>
          </cell>
          <cell r="U21">
            <v>46356</v>
          </cell>
          <cell r="V21">
            <v>46358</v>
          </cell>
          <cell r="W21">
            <v>45624</v>
          </cell>
          <cell r="X21">
            <v>4</v>
          </cell>
          <cell r="Z21">
            <v>11.01249178172255</v>
          </cell>
        </row>
        <row r="22">
          <cell r="A22" t="str">
            <v>22.2</v>
          </cell>
          <cell r="B22" t="str">
            <v>2024-2025</v>
          </cell>
          <cell r="C22" t="str">
            <v>Zona 1</v>
          </cell>
          <cell r="D22" t="str">
            <v>Juan Luis Alonso</v>
          </cell>
          <cell r="E22">
            <v>2</v>
          </cell>
          <cell r="F22" t="str">
            <v>LOS TARROS</v>
          </cell>
          <cell r="G22">
            <v>2.2000000000000002</v>
          </cell>
          <cell r="H22">
            <v>10.79</v>
          </cell>
          <cell r="I22">
            <v>971.01482836800005</v>
          </cell>
          <cell r="J22">
            <v>89.992106428915676</v>
          </cell>
          <cell r="K22" t="str">
            <v>2</v>
          </cell>
          <cell r="L22" t="str">
            <v>CG06-0894</v>
          </cell>
          <cell r="M22">
            <v>45362</v>
          </cell>
          <cell r="N22">
            <v>145.40534535450004</v>
          </cell>
          <cell r="O22" t="str">
            <v>Franco arenoso y Arena</v>
          </cell>
          <cell r="P22" t="str">
            <v>Ingenio</v>
          </cell>
          <cell r="Q22">
            <v>141190.74646318963</v>
          </cell>
          <cell r="S22" t="str">
            <v>2026-2027</v>
          </cell>
          <cell r="T22">
            <v>46346</v>
          </cell>
          <cell r="U22">
            <v>46356</v>
          </cell>
          <cell r="V22">
            <v>46358</v>
          </cell>
          <cell r="W22">
            <v>45694</v>
          </cell>
          <cell r="X22">
            <v>14</v>
          </cell>
          <cell r="Z22">
            <v>10.91387245233399</v>
          </cell>
        </row>
        <row r="23">
          <cell r="A23" t="str">
            <v>22.21</v>
          </cell>
          <cell r="B23" t="str">
            <v>2024-2025</v>
          </cell>
          <cell r="C23" t="str">
            <v>Zona 1</v>
          </cell>
          <cell r="D23" t="str">
            <v>Juan Luis Alonso</v>
          </cell>
          <cell r="E23">
            <v>2</v>
          </cell>
          <cell r="F23" t="str">
            <v>LOS TARROS</v>
          </cell>
          <cell r="G23">
            <v>2.21</v>
          </cell>
          <cell r="H23">
            <v>17.84</v>
          </cell>
          <cell r="I23">
            <v>1790.494681872</v>
          </cell>
          <cell r="J23">
            <v>100.36405167443947</v>
          </cell>
          <cell r="K23" t="str">
            <v>5</v>
          </cell>
          <cell r="L23" t="str">
            <v>SP80-1842</v>
          </cell>
          <cell r="M23">
            <v>45307</v>
          </cell>
          <cell r="N23">
            <v>138.67741595400003</v>
          </cell>
          <cell r="O23" t="str">
            <v>Franco arenoso y Arena</v>
          </cell>
          <cell r="P23" t="str">
            <v>Ingenio</v>
          </cell>
          <cell r="Q23">
            <v>248301.17576138829</v>
          </cell>
          <cell r="S23" t="str">
            <v>2024-2025</v>
          </cell>
          <cell r="T23">
            <v>45623</v>
          </cell>
          <cell r="U23">
            <v>45633</v>
          </cell>
          <cell r="V23">
            <v>45630</v>
          </cell>
          <cell r="W23">
            <v>45631</v>
          </cell>
          <cell r="X23">
            <v>5</v>
          </cell>
          <cell r="Z23">
            <v>10.650887573964496</v>
          </cell>
        </row>
        <row r="24">
          <cell r="A24" t="str">
            <v>22.22</v>
          </cell>
          <cell r="B24" t="str">
            <v>2024-2025</v>
          </cell>
          <cell r="C24" t="str">
            <v>Zona 1</v>
          </cell>
          <cell r="D24" t="str">
            <v>Juan Luis Alonso</v>
          </cell>
          <cell r="E24">
            <v>2</v>
          </cell>
          <cell r="F24" t="str">
            <v>LOS TARROS</v>
          </cell>
          <cell r="G24">
            <v>2.2200000000000002</v>
          </cell>
          <cell r="H24">
            <v>6.45</v>
          </cell>
          <cell r="I24">
            <v>454.06450720800007</v>
          </cell>
          <cell r="J24">
            <v>70.397598016744197</v>
          </cell>
          <cell r="K24" t="str">
            <v>2</v>
          </cell>
          <cell r="L24" t="str">
            <v>CG09-133138</v>
          </cell>
          <cell r="M24">
            <v>45318</v>
          </cell>
          <cell r="N24">
            <v>131.25904337700004</v>
          </cell>
          <cell r="O24" t="str">
            <v>Franco arenoso y Arena</v>
          </cell>
          <cell r="P24" t="str">
            <v>Ingenio</v>
          </cell>
          <cell r="Q24">
            <v>59600.072847571028</v>
          </cell>
          <cell r="S24" t="str">
            <v>2026-2027</v>
          </cell>
          <cell r="T24">
            <v>46346</v>
          </cell>
          <cell r="U24">
            <v>46356</v>
          </cell>
          <cell r="V24">
            <v>46358</v>
          </cell>
          <cell r="W24">
            <v>45645</v>
          </cell>
          <cell r="X24">
            <v>7</v>
          </cell>
          <cell r="Z24">
            <v>10.749506903353057</v>
          </cell>
        </row>
        <row r="25">
          <cell r="A25" t="str">
            <v>22.23</v>
          </cell>
          <cell r="B25" t="str">
            <v>2024-2025</v>
          </cell>
          <cell r="C25" t="str">
            <v>Zona 1</v>
          </cell>
          <cell r="D25" t="str">
            <v>Juan Luis Alonso</v>
          </cell>
          <cell r="E25">
            <v>2</v>
          </cell>
          <cell r="F25" t="str">
            <v>LOS TARROS</v>
          </cell>
          <cell r="G25">
            <v>2.23</v>
          </cell>
          <cell r="H25">
            <v>7.7799999999999994</v>
          </cell>
          <cell r="I25">
            <v>616.12434355294295</v>
          </cell>
          <cell r="J25">
            <v>79.193360353848718</v>
          </cell>
          <cell r="K25" t="str">
            <v>1</v>
          </cell>
          <cell r="L25" t="str">
            <v>SP80-1842</v>
          </cell>
          <cell r="M25">
            <v>45279</v>
          </cell>
          <cell r="N25">
            <v>139.22127242100004</v>
          </cell>
          <cell r="O25" t="str">
            <v>Franco arenoso y Arena</v>
          </cell>
          <cell r="P25" t="str">
            <v>Ingenio</v>
          </cell>
          <cell r="Q25">
            <v>85777.615078994088</v>
          </cell>
          <cell r="S25" t="str">
            <v>2023-2024</v>
          </cell>
          <cell r="T25">
            <v>45268</v>
          </cell>
          <cell r="U25">
            <v>45266</v>
          </cell>
          <cell r="V25">
            <v>3</v>
          </cell>
          <cell r="W25">
            <v>45694</v>
          </cell>
          <cell r="X25">
            <v>14</v>
          </cell>
          <cell r="Z25">
            <v>13.642340565417488</v>
          </cell>
        </row>
        <row r="26">
          <cell r="A26" t="str">
            <v>22.24</v>
          </cell>
          <cell r="B26" t="str">
            <v>2024-2025</v>
          </cell>
          <cell r="C26" t="str">
            <v>Zona 1</v>
          </cell>
          <cell r="D26" t="str">
            <v>Juan Luis Alonso</v>
          </cell>
          <cell r="E26">
            <v>2</v>
          </cell>
          <cell r="F26" t="str">
            <v>LOS TARROS</v>
          </cell>
          <cell r="G26">
            <v>2.2400000000000002</v>
          </cell>
          <cell r="H26">
            <v>15.65</v>
          </cell>
          <cell r="I26">
            <v>1525.9023939120002</v>
          </cell>
          <cell r="J26">
            <v>97.501750409712471</v>
          </cell>
          <cell r="K26" t="str">
            <v>2</v>
          </cell>
          <cell r="L26" t="str">
            <v>SP80-1842</v>
          </cell>
          <cell r="M26">
            <v>45288</v>
          </cell>
          <cell r="N26">
            <v>136.96629119250002</v>
          </cell>
          <cell r="O26" t="str">
            <v>Franco arenoso y Arena</v>
          </cell>
          <cell r="P26" t="str">
            <v>Ingenio</v>
          </cell>
          <cell r="Q26">
            <v>208997.1916158839</v>
          </cell>
          <cell r="S26" t="str">
            <v>2026-2027</v>
          </cell>
          <cell r="T26">
            <v>46346</v>
          </cell>
          <cell r="U26">
            <v>46356</v>
          </cell>
          <cell r="V26">
            <v>46358</v>
          </cell>
          <cell r="W26">
            <v>45624</v>
          </cell>
          <cell r="X26">
            <v>4</v>
          </cell>
          <cell r="Z26">
            <v>11.045364891518737</v>
          </cell>
        </row>
        <row r="27">
          <cell r="A27" t="str">
            <v>22.25</v>
          </cell>
          <cell r="B27" t="str">
            <v>2024-2025</v>
          </cell>
          <cell r="C27" t="str">
            <v>Zona 1</v>
          </cell>
          <cell r="D27" t="str">
            <v>Juan Luis Alonso</v>
          </cell>
          <cell r="E27">
            <v>2</v>
          </cell>
          <cell r="F27" t="str">
            <v>LOS TARROS</v>
          </cell>
          <cell r="G27">
            <v>2.25</v>
          </cell>
          <cell r="H27">
            <v>9.0399999999999991</v>
          </cell>
          <cell r="I27">
            <v>899.29930521600011</v>
          </cell>
          <cell r="J27">
            <v>99.48001163893808</v>
          </cell>
          <cell r="K27" t="str">
            <v>2</v>
          </cell>
          <cell r="L27" t="str">
            <v>Varias</v>
          </cell>
          <cell r="M27">
            <v>45364</v>
          </cell>
          <cell r="N27">
            <v>146.82355021950002</v>
          </cell>
          <cell r="O27" t="str">
            <v>Franco arenoso y Arena</v>
          </cell>
          <cell r="P27" t="str">
            <v>Ingenio</v>
          </cell>
          <cell r="Q27">
            <v>132038.31670174288</v>
          </cell>
          <cell r="S27" t="str">
            <v>2026-2027</v>
          </cell>
          <cell r="T27">
            <v>46346</v>
          </cell>
          <cell r="U27">
            <v>46356</v>
          </cell>
          <cell r="V27">
            <v>46358</v>
          </cell>
          <cell r="W27">
            <v>45694</v>
          </cell>
          <cell r="X27">
            <v>14</v>
          </cell>
          <cell r="Z27">
            <v>10.848126232741617</v>
          </cell>
        </row>
        <row r="28">
          <cell r="A28" t="str">
            <v>22.26</v>
          </cell>
          <cell r="B28" t="str">
            <v>2024-2025</v>
          </cell>
          <cell r="C28" t="str">
            <v>Zona 1</v>
          </cell>
          <cell r="D28" t="str">
            <v>Juan Luis Alonso</v>
          </cell>
          <cell r="E28">
            <v>2</v>
          </cell>
          <cell r="F28" t="str">
            <v>LOS TARROS</v>
          </cell>
          <cell r="G28">
            <v>2.2599999999999998</v>
          </cell>
          <cell r="H28">
            <v>9.31</v>
          </cell>
          <cell r="I28">
            <v>796.25452947363669</v>
          </cell>
          <cell r="J28">
            <v>85.526802306513062</v>
          </cell>
          <cell r="K28" t="str">
            <v>1</v>
          </cell>
          <cell r="L28" t="str">
            <v>SP80-1842</v>
          </cell>
          <cell r="M28">
            <v>45299</v>
          </cell>
          <cell r="N28">
            <v>141.13962647400001</v>
          </cell>
          <cell r="O28" t="str">
            <v>Franco arenoso y Arena</v>
          </cell>
          <cell r="P28" t="str">
            <v>Ingenio</v>
          </cell>
          <cell r="Q28">
            <v>112383.06686813972</v>
          </cell>
          <cell r="S28" t="str">
            <v>2023-2024</v>
          </cell>
          <cell r="T28">
            <v>45289</v>
          </cell>
          <cell r="U28">
            <v>45287</v>
          </cell>
          <cell r="V28">
            <v>6</v>
          </cell>
          <cell r="W28">
            <v>45694</v>
          </cell>
          <cell r="X28">
            <v>14</v>
          </cell>
          <cell r="Z28">
            <v>12.984878369493753</v>
          </cell>
        </row>
        <row r="29">
          <cell r="A29" t="str">
            <v>22.27</v>
          </cell>
          <cell r="B29" t="str">
            <v>2024-2025</v>
          </cell>
          <cell r="C29" t="str">
            <v>Zona 1</v>
          </cell>
          <cell r="D29" t="str">
            <v>Juan Luis Alonso</v>
          </cell>
          <cell r="E29">
            <v>2</v>
          </cell>
          <cell r="F29" t="str">
            <v>LOS TARROS</v>
          </cell>
          <cell r="G29">
            <v>2.27</v>
          </cell>
          <cell r="H29">
            <v>8.68</v>
          </cell>
          <cell r="I29">
            <v>713.269226592</v>
          </cell>
          <cell r="J29">
            <v>82.17387403133641</v>
          </cell>
          <cell r="K29" t="str">
            <v>4</v>
          </cell>
          <cell r="L29" t="str">
            <v>CG09-133119</v>
          </cell>
          <cell r="M29">
            <v>45307</v>
          </cell>
          <cell r="N29">
            <v>139.80158542350003</v>
          </cell>
          <cell r="O29" t="str">
            <v>Franco arenoso y Arena</v>
          </cell>
          <cell r="P29" t="str">
            <v>Ingenio</v>
          </cell>
          <cell r="Q29">
            <v>99716.168711355291</v>
          </cell>
          <cell r="S29" t="str">
            <v>2024-2025</v>
          </cell>
          <cell r="T29">
            <v>45623</v>
          </cell>
          <cell r="U29">
            <v>45633</v>
          </cell>
          <cell r="V29">
            <v>45630</v>
          </cell>
          <cell r="W29">
            <v>45617</v>
          </cell>
          <cell r="X29">
            <v>3</v>
          </cell>
          <cell r="Z29">
            <v>10.190664036817882</v>
          </cell>
        </row>
        <row r="30">
          <cell r="A30" t="str">
            <v>22.28</v>
          </cell>
          <cell r="B30" t="str">
            <v>2024-2025</v>
          </cell>
          <cell r="C30" t="str">
            <v>Zona 1</v>
          </cell>
          <cell r="D30" t="str">
            <v>Juan Luis Alonso</v>
          </cell>
          <cell r="E30">
            <v>2</v>
          </cell>
          <cell r="F30" t="str">
            <v>LOS TARROS</v>
          </cell>
          <cell r="G30">
            <v>2.2799999999999998</v>
          </cell>
          <cell r="H30">
            <v>13.04</v>
          </cell>
          <cell r="I30">
            <v>1022.0058483269817</v>
          </cell>
          <cell r="J30">
            <v>78.374681620167308</v>
          </cell>
          <cell r="K30" t="str">
            <v>1</v>
          </cell>
          <cell r="L30" t="str">
            <v>CG09-133119</v>
          </cell>
          <cell r="M30">
            <v>45287</v>
          </cell>
          <cell r="N30">
            <v>136.28411284950002</v>
          </cell>
          <cell r="O30" t="str">
            <v>Franco arenoso y Arena</v>
          </cell>
          <cell r="P30" t="str">
            <v>Ingenio</v>
          </cell>
          <cell r="Q30">
            <v>139283.16036624336</v>
          </cell>
          <cell r="S30" t="str">
            <v>2023-2024</v>
          </cell>
          <cell r="T30">
            <v>44952</v>
          </cell>
          <cell r="U30">
            <v>45315</v>
          </cell>
          <cell r="V30">
            <v>9</v>
          </cell>
          <cell r="W30">
            <v>45708</v>
          </cell>
          <cell r="X30">
            <v>16</v>
          </cell>
          <cell r="Z30">
            <v>13.839579224194608</v>
          </cell>
        </row>
        <row r="31">
          <cell r="A31" t="str">
            <v>22.29</v>
          </cell>
          <cell r="B31" t="str">
            <v>2024-2025</v>
          </cell>
          <cell r="C31" t="str">
            <v>Zona 1</v>
          </cell>
          <cell r="D31" t="str">
            <v>Juan Luis Alonso</v>
          </cell>
          <cell r="E31">
            <v>2</v>
          </cell>
          <cell r="F31" t="str">
            <v>LOS TARROS</v>
          </cell>
          <cell r="G31">
            <v>2.29</v>
          </cell>
          <cell r="H31">
            <v>8.7100000000000009</v>
          </cell>
          <cell r="I31">
            <v>777.37534087200004</v>
          </cell>
          <cell r="J31">
            <v>89.250900214925366</v>
          </cell>
          <cell r="K31" t="str">
            <v>5</v>
          </cell>
          <cell r="L31" t="str">
            <v>SP80-1842</v>
          </cell>
          <cell r="M31">
            <v>45265</v>
          </cell>
          <cell r="N31">
            <v>133.36292519550003</v>
          </cell>
          <cell r="O31" t="str">
            <v>Franco arenoso y Arena</v>
          </cell>
          <cell r="P31" t="str">
            <v>Ingenio</v>
          </cell>
          <cell r="Q31">
            <v>103673.04943353888</v>
          </cell>
          <cell r="S31" t="str">
            <v>2024-2025</v>
          </cell>
          <cell r="T31">
            <v>45623</v>
          </cell>
          <cell r="U31">
            <v>45633</v>
          </cell>
          <cell r="V31">
            <v>45630</v>
          </cell>
          <cell r="W31">
            <v>45617</v>
          </cell>
          <cell r="X31">
            <v>3</v>
          </cell>
          <cell r="Z31">
            <v>11.571334648257725</v>
          </cell>
        </row>
        <row r="32">
          <cell r="A32" t="str">
            <v>22.3</v>
          </cell>
          <cell r="B32" t="str">
            <v>2024-2025</v>
          </cell>
          <cell r="C32" t="str">
            <v>Zona 1</v>
          </cell>
          <cell r="D32" t="str">
            <v>Juan Luis Alonso</v>
          </cell>
          <cell r="E32">
            <v>2</v>
          </cell>
          <cell r="F32" t="str">
            <v>LOS TARROS</v>
          </cell>
          <cell r="G32">
            <v>2.2999999999999998</v>
          </cell>
          <cell r="H32">
            <v>13.74</v>
          </cell>
          <cell r="I32">
            <v>1263.89194464</v>
          </cell>
          <cell r="J32">
            <v>91.986313292576426</v>
          </cell>
          <cell r="K32" t="str">
            <v>3</v>
          </cell>
          <cell r="L32" t="str">
            <v>CG09-133119</v>
          </cell>
          <cell r="M32">
            <v>45355</v>
          </cell>
          <cell r="N32">
            <v>156.76736182800002</v>
          </cell>
          <cell r="O32" t="str">
            <v>Franco arenoso y Arena</v>
          </cell>
          <cell r="P32" t="str">
            <v>Ingenio</v>
          </cell>
          <cell r="Q32">
            <v>198137.00579687345</v>
          </cell>
          <cell r="S32" t="str">
            <v>2025-2026</v>
          </cell>
          <cell r="T32">
            <v>45981</v>
          </cell>
          <cell r="U32">
            <v>45991</v>
          </cell>
          <cell r="V32">
            <v>45987</v>
          </cell>
          <cell r="W32">
            <v>45666</v>
          </cell>
          <cell r="X32">
            <v>10</v>
          </cell>
          <cell r="Z32">
            <v>10.223537146614069</v>
          </cell>
        </row>
        <row r="33">
          <cell r="A33" t="str">
            <v>22.31</v>
          </cell>
          <cell r="B33" t="str">
            <v>2024-2025</v>
          </cell>
          <cell r="C33" t="str">
            <v>Zona 1</v>
          </cell>
          <cell r="D33" t="str">
            <v>Juan Luis Alonso</v>
          </cell>
          <cell r="E33">
            <v>2</v>
          </cell>
          <cell r="F33" t="str">
            <v>LOS TARROS</v>
          </cell>
          <cell r="G33">
            <v>2.31</v>
          </cell>
          <cell r="H33">
            <v>13.8</v>
          </cell>
          <cell r="I33">
            <v>1345.3547577600002</v>
          </cell>
          <cell r="J33">
            <v>97.489475200000015</v>
          </cell>
          <cell r="K33" t="str">
            <v>5</v>
          </cell>
          <cell r="L33" t="str">
            <v>CG09-133119</v>
          </cell>
          <cell r="M33">
            <v>45296</v>
          </cell>
          <cell r="N33">
            <v>136.82725945350003</v>
          </cell>
          <cell r="O33" t="str">
            <v>Franco arenoso y Arena</v>
          </cell>
          <cell r="P33" t="str">
            <v>Ingenio</v>
          </cell>
          <cell r="Q33">
            <v>184081.20449702823</v>
          </cell>
          <cell r="S33" t="str">
            <v>2024-2025</v>
          </cell>
          <cell r="T33">
            <v>45623</v>
          </cell>
          <cell r="U33">
            <v>45633</v>
          </cell>
          <cell r="V33">
            <v>45630</v>
          </cell>
          <cell r="W33">
            <v>45617</v>
          </cell>
          <cell r="X33">
            <v>3</v>
          </cell>
          <cell r="Z33">
            <v>10.552268244575936</v>
          </cell>
        </row>
        <row r="34">
          <cell r="A34" t="str">
            <v>22.32</v>
          </cell>
          <cell r="B34" t="str">
            <v>2024-2025</v>
          </cell>
          <cell r="C34" t="str">
            <v>Zona 1</v>
          </cell>
          <cell r="D34" t="str">
            <v>Juan Luis Alonso</v>
          </cell>
          <cell r="E34">
            <v>2</v>
          </cell>
          <cell r="F34" t="str">
            <v>LOS TARROS</v>
          </cell>
          <cell r="G34">
            <v>2.3199999999999998</v>
          </cell>
          <cell r="H34">
            <v>10.7</v>
          </cell>
          <cell r="I34">
            <v>963.41157650399998</v>
          </cell>
          <cell r="J34">
            <v>90.038465093831775</v>
          </cell>
          <cell r="K34" t="str">
            <v>4</v>
          </cell>
          <cell r="L34" t="str">
            <v>CG09-133119</v>
          </cell>
          <cell r="M34">
            <v>45275</v>
          </cell>
          <cell r="N34">
            <v>135.93262925550002</v>
          </cell>
          <cell r="O34" t="str">
            <v>Franco arenoso y Arena</v>
          </cell>
          <cell r="P34" t="str">
            <v>Ingenio</v>
          </cell>
          <cell r="Q34">
            <v>130959.06864937503</v>
          </cell>
          <cell r="S34" t="str">
            <v>2024-2025</v>
          </cell>
          <cell r="T34">
            <v>45630</v>
          </cell>
          <cell r="U34">
            <v>45640</v>
          </cell>
          <cell r="V34">
            <v>45637</v>
          </cell>
          <cell r="W34">
            <v>45617</v>
          </cell>
          <cell r="X34">
            <v>3</v>
          </cell>
          <cell r="Z34">
            <v>11.242603550295858</v>
          </cell>
        </row>
        <row r="35">
          <cell r="A35" t="str">
            <v>22.33</v>
          </cell>
          <cell r="B35" t="str">
            <v>2024-2025</v>
          </cell>
          <cell r="C35" t="str">
            <v>Zona 1</v>
          </cell>
          <cell r="D35" t="str">
            <v>Juan Luis Alonso</v>
          </cell>
          <cell r="E35">
            <v>2</v>
          </cell>
          <cell r="F35" t="str">
            <v>LOS TARROS</v>
          </cell>
          <cell r="G35">
            <v>2.33</v>
          </cell>
          <cell r="H35">
            <v>7</v>
          </cell>
          <cell r="I35">
            <v>644.63444635200005</v>
          </cell>
          <cell r="J35">
            <v>92.090635193142859</v>
          </cell>
          <cell r="K35" t="str">
            <v>4</v>
          </cell>
          <cell r="L35" t="str">
            <v>CG03-138</v>
          </cell>
          <cell r="M35">
            <v>45289</v>
          </cell>
          <cell r="N35">
            <v>137.63817652200001</v>
          </cell>
          <cell r="O35" t="str">
            <v>Franco arenoso y Arena</v>
          </cell>
          <cell r="P35" t="str">
            <v>Ingenio</v>
          </cell>
          <cell r="Q35">
            <v>88726.309719158322</v>
          </cell>
          <cell r="S35" t="str">
            <v>2024-2025</v>
          </cell>
          <cell r="T35">
            <v>45630</v>
          </cell>
          <cell r="U35">
            <v>45640</v>
          </cell>
          <cell r="V35">
            <v>45637</v>
          </cell>
          <cell r="W35">
            <v>45617</v>
          </cell>
          <cell r="X35">
            <v>3</v>
          </cell>
          <cell r="Z35">
            <v>10.782380013149243</v>
          </cell>
        </row>
        <row r="36">
          <cell r="A36" t="str">
            <v>22.34</v>
          </cell>
          <cell r="B36" t="str">
            <v>2024-2025</v>
          </cell>
          <cell r="C36" t="str">
            <v>Zona 1</v>
          </cell>
          <cell r="D36" t="str">
            <v>Juan Luis Alonso</v>
          </cell>
          <cell r="E36">
            <v>2</v>
          </cell>
          <cell r="F36" t="str">
            <v>LOS TARROS</v>
          </cell>
          <cell r="G36">
            <v>2.34</v>
          </cell>
          <cell r="H36">
            <v>11.95</v>
          </cell>
          <cell r="I36">
            <v>1169.683098792</v>
          </cell>
          <cell r="J36">
            <v>97.88143086125524</v>
          </cell>
          <cell r="K36" t="str">
            <v>4</v>
          </cell>
          <cell r="L36" t="str">
            <v>CG09-133119</v>
          </cell>
          <cell r="M36">
            <v>45288</v>
          </cell>
          <cell r="N36">
            <v>139.75052599200001</v>
          </cell>
          <cell r="O36" t="str">
            <v>Franco arenoso y Arena</v>
          </cell>
          <cell r="P36" t="str">
            <v>Ingenio</v>
          </cell>
          <cell r="Q36">
            <v>163463.82830013451</v>
          </cell>
          <cell r="S36" t="str">
            <v>2024-2025</v>
          </cell>
          <cell r="T36">
            <v>45630</v>
          </cell>
          <cell r="U36">
            <v>45640</v>
          </cell>
          <cell r="V36">
            <v>45637</v>
          </cell>
          <cell r="W36">
            <v>45624</v>
          </cell>
          <cell r="X36">
            <v>4</v>
          </cell>
          <cell r="Z36">
            <v>11.045364891518737</v>
          </cell>
        </row>
        <row r="37">
          <cell r="A37" t="str">
            <v>22.35</v>
          </cell>
          <cell r="B37" t="str">
            <v>2024-2025</v>
          </cell>
          <cell r="C37" t="str">
            <v>Zona 1</v>
          </cell>
          <cell r="D37" t="str">
            <v>Juan Luis Alonso</v>
          </cell>
          <cell r="E37">
            <v>2</v>
          </cell>
          <cell r="F37" t="str">
            <v>LOS TARROS</v>
          </cell>
          <cell r="G37">
            <v>2.35</v>
          </cell>
          <cell r="H37">
            <v>9.7799999999999994</v>
          </cell>
          <cell r="I37">
            <v>774.99854920799999</v>
          </cell>
          <cell r="J37">
            <v>79.243205440490797</v>
          </cell>
          <cell r="K37" t="str">
            <v>2</v>
          </cell>
          <cell r="L37" t="str">
            <v>CG09-133119</v>
          </cell>
          <cell r="M37">
            <v>45281</v>
          </cell>
          <cell r="N37">
            <v>135.17855193150004</v>
          </cell>
          <cell r="O37" t="str">
            <v>Franco arenoso y Arena</v>
          </cell>
          <cell r="P37" t="str">
            <v>Ingenio</v>
          </cell>
          <cell r="Q37">
            <v>104763.18163095081</v>
          </cell>
          <cell r="S37" t="str">
            <v>2026-2027</v>
          </cell>
          <cell r="T37">
            <v>46351</v>
          </cell>
          <cell r="U37">
            <v>46361</v>
          </cell>
          <cell r="V37">
            <v>46365</v>
          </cell>
          <cell r="W37">
            <v>45624</v>
          </cell>
          <cell r="X37">
            <v>4</v>
          </cell>
          <cell r="Z37">
            <v>11.275476660092044</v>
          </cell>
        </row>
        <row r="38">
          <cell r="A38" t="str">
            <v>22.36</v>
          </cell>
          <cell r="B38" t="str">
            <v>2024-2025</v>
          </cell>
          <cell r="C38" t="str">
            <v>Zona 1</v>
          </cell>
          <cell r="D38" t="str">
            <v>Juan Luis Alonso</v>
          </cell>
          <cell r="E38">
            <v>2</v>
          </cell>
          <cell r="F38" t="str">
            <v>LOS TARROS</v>
          </cell>
          <cell r="G38">
            <v>2.36</v>
          </cell>
          <cell r="H38">
            <v>7.64</v>
          </cell>
          <cell r="I38">
            <v>653.5923332640001</v>
          </cell>
          <cell r="J38">
            <v>85.548734720418864</v>
          </cell>
          <cell r="K38" t="str">
            <v>4</v>
          </cell>
          <cell r="L38" t="str">
            <v>CG09-133119</v>
          </cell>
          <cell r="M38">
            <v>45286</v>
          </cell>
          <cell r="N38">
            <v>151.61051136</v>
          </cell>
          <cell r="O38" t="str">
            <v>Franco arenoso y Arena</v>
          </cell>
          <cell r="P38" t="str">
            <v>Ingenio</v>
          </cell>
          <cell r="Q38">
            <v>99091.467867130603</v>
          </cell>
          <cell r="S38" t="str">
            <v>2024-2025</v>
          </cell>
          <cell r="T38">
            <v>45630</v>
          </cell>
          <cell r="U38">
            <v>45640</v>
          </cell>
          <cell r="V38">
            <v>45637</v>
          </cell>
          <cell r="W38">
            <v>45624</v>
          </cell>
          <cell r="X38">
            <v>4</v>
          </cell>
          <cell r="Z38">
            <v>11.111111111111111</v>
          </cell>
        </row>
        <row r="39">
          <cell r="A39" t="str">
            <v>22.37</v>
          </cell>
          <cell r="B39" t="str">
            <v>2024-2025</v>
          </cell>
          <cell r="C39" t="str">
            <v>Zona 1</v>
          </cell>
          <cell r="D39" t="str">
            <v>Juan Luis Alonso</v>
          </cell>
          <cell r="E39">
            <v>2</v>
          </cell>
          <cell r="F39" t="str">
            <v>LOS TARROS</v>
          </cell>
          <cell r="G39">
            <v>2.37</v>
          </cell>
          <cell r="H39">
            <v>12.16</v>
          </cell>
          <cell r="I39">
            <v>1004.0145254880001</v>
          </cell>
          <cell r="J39">
            <v>82.566984003947383</v>
          </cell>
          <cell r="K39" t="str">
            <v>3</v>
          </cell>
          <cell r="L39" t="str">
            <v>CG06-08105</v>
          </cell>
          <cell r="M39">
            <v>45391</v>
          </cell>
          <cell r="N39">
            <v>149.89325135400003</v>
          </cell>
          <cell r="O39" t="str">
            <v>Franco arenoso y Arena</v>
          </cell>
          <cell r="P39" t="str">
            <v>Ingenio</v>
          </cell>
          <cell r="Q39">
            <v>150495.00163203987</v>
          </cell>
          <cell r="S39" t="str">
            <v>2025-2026</v>
          </cell>
          <cell r="T39">
            <v>45981</v>
          </cell>
          <cell r="U39">
            <v>45991</v>
          </cell>
          <cell r="V39">
            <v>45987</v>
          </cell>
          <cell r="W39">
            <v>45673</v>
          </cell>
          <cell r="X39">
            <v>11</v>
          </cell>
          <cell r="Z39">
            <v>9.2702169625246551</v>
          </cell>
        </row>
        <row r="40">
          <cell r="A40" t="str">
            <v>22.38</v>
          </cell>
          <cell r="B40" t="str">
            <v>2024-2025</v>
          </cell>
          <cell r="C40" t="str">
            <v>Zona 1</v>
          </cell>
          <cell r="D40" t="str">
            <v>Juan Luis Alonso</v>
          </cell>
          <cell r="E40">
            <v>2</v>
          </cell>
          <cell r="F40" t="str">
            <v>LOS TARROS</v>
          </cell>
          <cell r="G40">
            <v>2.38</v>
          </cell>
          <cell r="H40">
            <v>20.46</v>
          </cell>
          <cell r="I40">
            <v>1754.7183607200002</v>
          </cell>
          <cell r="J40">
            <v>85.763360739002934</v>
          </cell>
          <cell r="K40" t="str">
            <v>1</v>
          </cell>
          <cell r="L40" t="str">
            <v>SP80-1842</v>
          </cell>
          <cell r="M40">
            <v>45272</v>
          </cell>
          <cell r="N40">
            <v>132.42311728800001</v>
          </cell>
          <cell r="O40" t="str">
            <v>Franco arenoso y Arena</v>
          </cell>
          <cell r="P40" t="str">
            <v>Ingenio</v>
          </cell>
          <cell r="Q40">
            <v>232365.27528903171</v>
          </cell>
          <cell r="S40" t="str">
            <v>2024-2025</v>
          </cell>
          <cell r="T40">
            <v>45630</v>
          </cell>
          <cell r="U40">
            <v>45640</v>
          </cell>
          <cell r="V40">
            <v>45637</v>
          </cell>
          <cell r="W40">
            <v>45645</v>
          </cell>
          <cell r="X40">
            <v>7</v>
          </cell>
          <cell r="Z40">
            <v>12.261669953977645</v>
          </cell>
        </row>
        <row r="41">
          <cell r="A41" t="str">
            <v>22.39</v>
          </cell>
          <cell r="B41" t="str">
            <v>2024-2025</v>
          </cell>
          <cell r="C41" t="str">
            <v>Zona 1</v>
          </cell>
          <cell r="D41" t="str">
            <v>Juan Luis Alonso</v>
          </cell>
          <cell r="E41">
            <v>2</v>
          </cell>
          <cell r="F41" t="str">
            <v>LOS TARROS</v>
          </cell>
          <cell r="G41">
            <v>2.39</v>
          </cell>
          <cell r="H41">
            <v>2.42</v>
          </cell>
          <cell r="I41">
            <v>176.17205580000001</v>
          </cell>
          <cell r="J41">
            <v>72.798370165289256</v>
          </cell>
          <cell r="K41" t="str">
            <v>1</v>
          </cell>
          <cell r="L41" t="str">
            <v>SP80-1842</v>
          </cell>
          <cell r="M41">
            <v>45273</v>
          </cell>
          <cell r="N41">
            <v>123.10991754600002</v>
          </cell>
          <cell r="O41" t="str">
            <v>Franco arenoso y Arena</v>
          </cell>
          <cell r="P41" t="str">
            <v>Ingenio</v>
          </cell>
          <cell r="Q41">
            <v>21688.527263447315</v>
          </cell>
          <cell r="S41" t="str">
            <v>2023-2024</v>
          </cell>
          <cell r="T41">
            <v>45022</v>
          </cell>
          <cell r="U41">
            <v>45385</v>
          </cell>
          <cell r="V41">
            <v>18</v>
          </cell>
          <cell r="W41">
            <v>45701</v>
          </cell>
          <cell r="X41">
            <v>15</v>
          </cell>
          <cell r="Z41">
            <v>14.069690992767915</v>
          </cell>
        </row>
        <row r="42">
          <cell r="A42" t="str">
            <v>22.4</v>
          </cell>
          <cell r="B42" t="str">
            <v>2024-2025</v>
          </cell>
          <cell r="C42" t="str">
            <v>Zona 1</v>
          </cell>
          <cell r="D42" t="str">
            <v>Juan Luis Alonso</v>
          </cell>
          <cell r="E42">
            <v>2</v>
          </cell>
          <cell r="F42" t="str">
            <v>LOS TARROS</v>
          </cell>
          <cell r="G42">
            <v>2.4</v>
          </cell>
          <cell r="H42">
            <v>6.86</v>
          </cell>
          <cell r="I42">
            <v>609.06854100511646</v>
          </cell>
          <cell r="J42">
            <v>88.785501604244374</v>
          </cell>
          <cell r="K42" t="str">
            <v>1</v>
          </cell>
          <cell r="L42" t="str">
            <v>SP80-1842</v>
          </cell>
          <cell r="M42">
            <v>45299</v>
          </cell>
          <cell r="N42">
            <v>126.41372135700003</v>
          </cell>
          <cell r="O42" t="str">
            <v>Franco arenoso y Arena</v>
          </cell>
          <cell r="P42" t="str">
            <v>Ingenio</v>
          </cell>
          <cell r="Q42">
            <v>76994.620829935331</v>
          </cell>
          <cell r="S42" t="str">
            <v>2024-2025</v>
          </cell>
          <cell r="T42">
            <v>45630</v>
          </cell>
          <cell r="U42">
            <v>45640</v>
          </cell>
          <cell r="V42">
            <v>45637</v>
          </cell>
          <cell r="W42">
            <v>45617</v>
          </cell>
          <cell r="X42">
            <v>3</v>
          </cell>
          <cell r="Z42">
            <v>10.453648915187376</v>
          </cell>
        </row>
        <row r="43">
          <cell r="A43" t="str">
            <v>22.41</v>
          </cell>
          <cell r="B43" t="str">
            <v>2024-2025</v>
          </cell>
          <cell r="C43" t="str">
            <v>Zona 1</v>
          </cell>
          <cell r="D43" t="str">
            <v>Juan Luis Alonso</v>
          </cell>
          <cell r="E43">
            <v>2</v>
          </cell>
          <cell r="F43" t="str">
            <v>LOS TARROS</v>
          </cell>
          <cell r="G43">
            <v>2.41</v>
          </cell>
          <cell r="H43">
            <v>40.31</v>
          </cell>
          <cell r="I43">
            <v>3574.4064960240003</v>
          </cell>
          <cell r="J43">
            <v>88.672947060878201</v>
          </cell>
          <cell r="K43" t="str">
            <v>4</v>
          </cell>
          <cell r="L43" t="str">
            <v>CG09-133119</v>
          </cell>
          <cell r="M43">
            <v>45279</v>
          </cell>
          <cell r="N43">
            <v>131.38747787550002</v>
          </cell>
          <cell r="O43" t="str">
            <v>Franco arenoso y Arena</v>
          </cell>
          <cell r="P43" t="str">
            <v>Ingenio</v>
          </cell>
          <cell r="Q43">
            <v>469632.25441439688</v>
          </cell>
          <cell r="S43" t="str">
            <v>2024-2025</v>
          </cell>
          <cell r="T43">
            <v>45637</v>
          </cell>
          <cell r="U43">
            <v>45647</v>
          </cell>
          <cell r="V43">
            <v>45644</v>
          </cell>
          <cell r="W43">
            <v>45617</v>
          </cell>
          <cell r="X43">
            <v>3</v>
          </cell>
          <cell r="Z43">
            <v>11.111111111111111</v>
          </cell>
        </row>
        <row r="44">
          <cell r="A44" t="str">
            <v>22.42</v>
          </cell>
          <cell r="B44" t="str">
            <v>2024-2025</v>
          </cell>
          <cell r="C44" t="str">
            <v>Zona 1</v>
          </cell>
          <cell r="D44" t="str">
            <v>Juan Luis Alonso</v>
          </cell>
          <cell r="E44">
            <v>2</v>
          </cell>
          <cell r="F44" t="str">
            <v>LOS TARROS</v>
          </cell>
          <cell r="G44">
            <v>2.42</v>
          </cell>
          <cell r="H44">
            <v>14.17</v>
          </cell>
          <cell r="I44">
            <v>1159.6162041360001</v>
          </cell>
          <cell r="J44">
            <v>81.836005937614686</v>
          </cell>
          <cell r="K44" t="str">
            <v>4</v>
          </cell>
          <cell r="L44" t="str">
            <v>CG09-133119</v>
          </cell>
          <cell r="M44">
            <v>45310</v>
          </cell>
          <cell r="N44">
            <v>151.41783426000001</v>
          </cell>
          <cell r="O44" t="str">
            <v>Franco arenoso y Arena</v>
          </cell>
          <cell r="P44" t="str">
            <v>Ingenio</v>
          </cell>
          <cell r="Q44">
            <v>175586.5742030752</v>
          </cell>
          <cell r="S44" t="str">
            <v>2024-2025</v>
          </cell>
          <cell r="T44">
            <v>45637</v>
          </cell>
          <cell r="U44">
            <v>45647</v>
          </cell>
          <cell r="V44">
            <v>45644</v>
          </cell>
          <cell r="W44">
            <v>45631</v>
          </cell>
          <cell r="X44">
            <v>5</v>
          </cell>
          <cell r="Z44">
            <v>10.552268244575936</v>
          </cell>
        </row>
        <row r="45">
          <cell r="A45" t="str">
            <v>22.43</v>
          </cell>
          <cell r="B45" t="str">
            <v>2024-2025</v>
          </cell>
          <cell r="C45" t="str">
            <v>Zona 1</v>
          </cell>
          <cell r="D45" t="str">
            <v>Juan Luis Alonso</v>
          </cell>
          <cell r="E45">
            <v>2</v>
          </cell>
          <cell r="F45" t="str">
            <v>LOS TARROS</v>
          </cell>
          <cell r="G45">
            <v>2.4300000000000002</v>
          </cell>
          <cell r="H45">
            <v>12.71</v>
          </cell>
          <cell r="I45">
            <v>1026.4367627280001</v>
          </cell>
          <cell r="J45">
            <v>80.758203204405987</v>
          </cell>
          <cell r="K45" t="str">
            <v>4</v>
          </cell>
          <cell r="L45" t="str">
            <v>CG09-06020</v>
          </cell>
          <cell r="M45">
            <v>45280</v>
          </cell>
          <cell r="N45">
            <v>134.76759195900004</v>
          </cell>
          <cell r="O45" t="str">
            <v>Franco arenoso y Arena</v>
          </cell>
          <cell r="P45" t="str">
            <v>Ingenio</v>
          </cell>
          <cell r="Q45">
            <v>138330.41081104407</v>
          </cell>
          <cell r="S45" t="str">
            <v>2024-2025</v>
          </cell>
          <cell r="T45">
            <v>45644</v>
          </cell>
          <cell r="U45">
            <v>45654</v>
          </cell>
          <cell r="V45">
            <v>45651</v>
          </cell>
          <cell r="W45">
            <v>45617</v>
          </cell>
          <cell r="X45">
            <v>3</v>
          </cell>
          <cell r="Z45">
            <v>11.078238001314924</v>
          </cell>
        </row>
        <row r="46">
          <cell r="A46" t="str">
            <v>22.44</v>
          </cell>
          <cell r="B46" t="str">
            <v>2024-2025</v>
          </cell>
          <cell r="C46" t="str">
            <v>Zona 1</v>
          </cell>
          <cell r="D46" t="str">
            <v>Juan Luis Alonso</v>
          </cell>
          <cell r="E46">
            <v>2</v>
          </cell>
          <cell r="F46" t="str">
            <v>LOS TARROS</v>
          </cell>
          <cell r="G46">
            <v>2.44</v>
          </cell>
          <cell r="H46">
            <v>14.36</v>
          </cell>
          <cell r="I46">
            <v>1384.7399251919999</v>
          </cell>
          <cell r="J46">
            <v>96.430356907520888</v>
          </cell>
          <cell r="K46" t="str">
            <v>3</v>
          </cell>
          <cell r="L46" t="str">
            <v>SP80-1842</v>
          </cell>
          <cell r="M46">
            <v>45283</v>
          </cell>
          <cell r="N46">
            <v>143.07227919600001</v>
          </cell>
          <cell r="O46" t="str">
            <v>Franco arenoso y Arena</v>
          </cell>
          <cell r="P46" t="str">
            <v>Ingenio</v>
          </cell>
          <cell r="Q46">
            <v>198117.89719091798</v>
          </cell>
          <cell r="S46" t="str">
            <v>2025-2026</v>
          </cell>
          <cell r="T46">
            <v>45981</v>
          </cell>
          <cell r="U46">
            <v>45991</v>
          </cell>
          <cell r="V46">
            <v>45987</v>
          </cell>
          <cell r="W46">
            <v>45624</v>
          </cell>
          <cell r="X46">
            <v>4</v>
          </cell>
          <cell r="Z46">
            <v>11.209730440499671</v>
          </cell>
        </row>
        <row r="47">
          <cell r="A47" t="str">
            <v>22.45</v>
          </cell>
          <cell r="B47" t="str">
            <v>2024-2025</v>
          </cell>
          <cell r="C47" t="str">
            <v>Zona 1</v>
          </cell>
          <cell r="D47" t="str">
            <v>Juan Luis Alonso</v>
          </cell>
          <cell r="E47">
            <v>2</v>
          </cell>
          <cell r="F47" t="str">
            <v>LOS TARROS</v>
          </cell>
          <cell r="G47">
            <v>2.4500000000000002</v>
          </cell>
          <cell r="H47">
            <v>12.22</v>
          </cell>
          <cell r="I47">
            <v>883.30638364800006</v>
          </cell>
          <cell r="J47">
            <v>72.283664782978718</v>
          </cell>
          <cell r="K47" t="str">
            <v>4</v>
          </cell>
          <cell r="L47" t="str">
            <v>CG09-06020</v>
          </cell>
          <cell r="M47">
            <v>45317</v>
          </cell>
          <cell r="N47">
            <v>145.46213439450003</v>
          </cell>
          <cell r="O47" t="str">
            <v>Franco arenoso y Arena</v>
          </cell>
          <cell r="P47" t="str">
            <v>Ingenio</v>
          </cell>
          <cell r="Q47">
            <v>128487.63188972519</v>
          </cell>
          <cell r="S47" t="str">
            <v>2024-2025</v>
          </cell>
          <cell r="T47">
            <v>45644</v>
          </cell>
          <cell r="U47">
            <v>45654</v>
          </cell>
          <cell r="V47">
            <v>45651</v>
          </cell>
          <cell r="W47">
            <v>45638</v>
          </cell>
          <cell r="X47">
            <v>6</v>
          </cell>
          <cell r="Z47">
            <v>10.552268244575936</v>
          </cell>
        </row>
        <row r="48">
          <cell r="A48" t="str">
            <v>22.46</v>
          </cell>
          <cell r="B48" t="str">
            <v>2024-2025</v>
          </cell>
          <cell r="C48" t="str">
            <v>Zona 1</v>
          </cell>
          <cell r="D48" t="str">
            <v>Juan Luis Alonso</v>
          </cell>
          <cell r="E48">
            <v>2</v>
          </cell>
          <cell r="F48" t="str">
            <v>LOS TARROS</v>
          </cell>
          <cell r="G48">
            <v>2.46</v>
          </cell>
          <cell r="H48">
            <v>34.97</v>
          </cell>
          <cell r="I48">
            <v>2715.8046405360001</v>
          </cell>
          <cell r="J48">
            <v>77.660984859479555</v>
          </cell>
          <cell r="K48" t="str">
            <v>3</v>
          </cell>
          <cell r="L48" t="str">
            <v>CG09-06020</v>
          </cell>
          <cell r="M48">
            <v>45315</v>
          </cell>
          <cell r="N48">
            <v>143.37904142100001</v>
          </cell>
          <cell r="O48" t="str">
            <v>Franco arenoso y Arena</v>
          </cell>
          <cell r="P48" t="str">
            <v>Ingenio</v>
          </cell>
          <cell r="Q48">
            <v>389389.4660467552</v>
          </cell>
          <cell r="S48" t="str">
            <v>2025-2026</v>
          </cell>
          <cell r="T48">
            <v>45987</v>
          </cell>
          <cell r="U48">
            <v>45997</v>
          </cell>
          <cell r="V48">
            <v>45994</v>
          </cell>
          <cell r="W48">
            <v>45638</v>
          </cell>
          <cell r="X48">
            <v>6</v>
          </cell>
          <cell r="Z48">
            <v>10.61801446416831</v>
          </cell>
        </row>
        <row r="49">
          <cell r="A49" t="str">
            <v>22.47</v>
          </cell>
          <cell r="B49" t="str">
            <v>2024-2025</v>
          </cell>
          <cell r="C49" t="str">
            <v>Zona 1</v>
          </cell>
          <cell r="D49" t="str">
            <v>Juan Luis Alonso</v>
          </cell>
          <cell r="E49">
            <v>2</v>
          </cell>
          <cell r="F49" t="str">
            <v>LOS TARROS</v>
          </cell>
          <cell r="G49">
            <v>2.4700000000000002</v>
          </cell>
          <cell r="H49">
            <v>16.189999999999998</v>
          </cell>
          <cell r="I49">
            <v>1437.0527570880001</v>
          </cell>
          <cell r="J49">
            <v>88.761751518715272</v>
          </cell>
          <cell r="K49" t="str">
            <v>3</v>
          </cell>
          <cell r="L49" t="str">
            <v>CGMEX10-26315</v>
          </cell>
          <cell r="M49">
            <v>45391</v>
          </cell>
          <cell r="N49">
            <v>158.71182869850003</v>
          </cell>
          <cell r="O49" t="str">
            <v>Franco arenoso y Arena</v>
          </cell>
          <cell r="P49" t="str">
            <v>Ingenio</v>
          </cell>
          <cell r="Q49">
            <v>228077.27101365785</v>
          </cell>
          <cell r="S49" t="str">
            <v>2025-2026</v>
          </cell>
          <cell r="T49">
            <v>45987</v>
          </cell>
          <cell r="U49">
            <v>45997</v>
          </cell>
          <cell r="V49">
            <v>45994</v>
          </cell>
          <cell r="W49">
            <v>45673</v>
          </cell>
          <cell r="X49">
            <v>11</v>
          </cell>
          <cell r="Z49">
            <v>9.2702169625246551</v>
          </cell>
        </row>
        <row r="50">
          <cell r="A50" t="str">
            <v>22.48</v>
          </cell>
          <cell r="B50" t="str">
            <v>2024-2025</v>
          </cell>
          <cell r="C50" t="str">
            <v>Zona 1</v>
          </cell>
          <cell r="D50" t="str">
            <v>Juan Luis Alonso</v>
          </cell>
          <cell r="E50">
            <v>2</v>
          </cell>
          <cell r="F50" t="str">
            <v>LOS TARROS</v>
          </cell>
          <cell r="G50">
            <v>2.48</v>
          </cell>
          <cell r="H50">
            <v>12.22</v>
          </cell>
          <cell r="I50">
            <v>1308.2094352080001</v>
          </cell>
          <cell r="J50">
            <v>107.05478193191489</v>
          </cell>
          <cell r="K50" t="str">
            <v>3</v>
          </cell>
          <cell r="L50" t="str">
            <v>CG06-05360</v>
          </cell>
          <cell r="M50">
            <v>45394</v>
          </cell>
          <cell r="N50">
            <v>146.610337797</v>
          </cell>
          <cell r="O50" t="str">
            <v>Franco arenoso y Arena</v>
          </cell>
          <cell r="P50" t="str">
            <v>Ingenio</v>
          </cell>
          <cell r="Q50">
            <v>191797.02720506748</v>
          </cell>
          <cell r="S50" t="str">
            <v>2025-2026</v>
          </cell>
          <cell r="T50">
            <v>45987</v>
          </cell>
          <cell r="U50">
            <v>45997</v>
          </cell>
          <cell r="V50">
            <v>45994</v>
          </cell>
          <cell r="W50">
            <v>45680</v>
          </cell>
          <cell r="X50">
            <v>11</v>
          </cell>
          <cell r="Z50">
            <v>9.4017094017094021</v>
          </cell>
        </row>
        <row r="51">
          <cell r="A51" t="str">
            <v>22.49</v>
          </cell>
          <cell r="B51" t="str">
            <v>2024-2025</v>
          </cell>
          <cell r="C51" t="str">
            <v>Zona 1</v>
          </cell>
          <cell r="D51" t="str">
            <v>Juan Luis Alonso</v>
          </cell>
          <cell r="E51">
            <v>2</v>
          </cell>
          <cell r="F51" t="str">
            <v>LOS TARROS</v>
          </cell>
          <cell r="G51">
            <v>2.4900000000000002</v>
          </cell>
          <cell r="H51">
            <v>32.08</v>
          </cell>
          <cell r="I51">
            <v>2843.9243274000005</v>
          </cell>
          <cell r="J51">
            <v>88.651007711970095</v>
          </cell>
          <cell r="K51" t="str">
            <v>3</v>
          </cell>
          <cell r="L51" t="str">
            <v>CG09-133119</v>
          </cell>
          <cell r="M51">
            <v>45371</v>
          </cell>
          <cell r="N51">
            <v>155.83536241350004</v>
          </cell>
          <cell r="O51" t="str">
            <v>Franco arenoso y Arena</v>
          </cell>
          <cell r="P51" t="str">
            <v>Ingenio</v>
          </cell>
          <cell r="Q51">
            <v>443183.97823694843</v>
          </cell>
          <cell r="S51" t="str">
            <v>2025-2026</v>
          </cell>
          <cell r="T51">
            <v>45994</v>
          </cell>
          <cell r="U51">
            <v>46004</v>
          </cell>
          <cell r="V51">
            <v>46001</v>
          </cell>
          <cell r="W51">
            <v>45680</v>
          </cell>
          <cell r="X51">
            <v>12</v>
          </cell>
          <cell r="Z51">
            <v>10.157790927021695</v>
          </cell>
        </row>
        <row r="52">
          <cell r="A52" t="str">
            <v>22.5</v>
          </cell>
          <cell r="B52" t="str">
            <v>2024-2025</v>
          </cell>
          <cell r="C52" t="str">
            <v>Zona 1</v>
          </cell>
          <cell r="D52" t="str">
            <v>Juan Luis Alonso</v>
          </cell>
          <cell r="E52">
            <v>2</v>
          </cell>
          <cell r="F52" t="str">
            <v>LOS TARROS</v>
          </cell>
          <cell r="G52">
            <v>2.5</v>
          </cell>
          <cell r="H52">
            <v>46.78</v>
          </cell>
          <cell r="I52">
            <v>5550.2825317679999</v>
          </cell>
          <cell r="J52">
            <v>118.64648421906797</v>
          </cell>
          <cell r="K52" t="str">
            <v>3</v>
          </cell>
          <cell r="L52" t="str">
            <v>SP80-1842</v>
          </cell>
          <cell r="M52">
            <v>45372</v>
          </cell>
          <cell r="N52">
            <v>143.00311825800003</v>
          </cell>
          <cell r="O52" t="str">
            <v>Franco arenoso y Arena</v>
          </cell>
          <cell r="P52" t="str">
            <v>Ingenio</v>
          </cell>
          <cell r="Q52">
            <v>793707.70925573108</v>
          </cell>
          <cell r="S52" t="str">
            <v>2025-2026</v>
          </cell>
          <cell r="T52">
            <v>45994</v>
          </cell>
          <cell r="U52">
            <v>46004</v>
          </cell>
          <cell r="V52">
            <v>46001</v>
          </cell>
          <cell r="W52">
            <v>45631</v>
          </cell>
          <cell r="X52">
            <v>5</v>
          </cell>
          <cell r="Z52">
            <v>8.5141354372123601</v>
          </cell>
        </row>
        <row r="53">
          <cell r="A53" t="str">
            <v>22.51</v>
          </cell>
          <cell r="B53" t="str">
            <v>2024-2025</v>
          </cell>
          <cell r="C53" t="str">
            <v>Zona 1</v>
          </cell>
          <cell r="D53" t="str">
            <v>Juan Luis Alonso</v>
          </cell>
          <cell r="E53">
            <v>2</v>
          </cell>
          <cell r="F53" t="str">
            <v>LOS TARROS</v>
          </cell>
          <cell r="G53">
            <v>2.5099999999999998</v>
          </cell>
          <cell r="H53">
            <v>10.43</v>
          </cell>
          <cell r="I53">
            <v>974.087455224</v>
          </cell>
          <cell r="J53">
            <v>93.392852849856183</v>
          </cell>
          <cell r="K53" t="str">
            <v>2</v>
          </cell>
          <cell r="L53" t="str">
            <v>CG00-082</v>
          </cell>
          <cell r="M53">
            <v>45303</v>
          </cell>
          <cell r="N53">
            <v>136.79044798650003</v>
          </cell>
          <cell r="O53" t="str">
            <v>Franco arenoso y Arena</v>
          </cell>
          <cell r="P53" t="str">
            <v>Ingenio</v>
          </cell>
          <cell r="Q53">
            <v>133245.85937812075</v>
          </cell>
          <cell r="S53" t="str">
            <v>2026-2027</v>
          </cell>
          <cell r="T53">
            <v>46351</v>
          </cell>
          <cell r="U53">
            <v>46361</v>
          </cell>
          <cell r="V53">
            <v>46365</v>
          </cell>
          <cell r="W53">
            <v>45631</v>
          </cell>
          <cell r="X53">
            <v>5</v>
          </cell>
          <cell r="Z53">
            <v>10.782380013149243</v>
          </cell>
        </row>
        <row r="54">
          <cell r="A54" t="str">
            <v>22.52</v>
          </cell>
          <cell r="B54" t="str">
            <v>2024-2025</v>
          </cell>
          <cell r="C54" t="str">
            <v>Zona 1</v>
          </cell>
          <cell r="D54" t="str">
            <v>Juan Luis Alonso</v>
          </cell>
          <cell r="E54">
            <v>2</v>
          </cell>
          <cell r="F54" t="str">
            <v>LOS TARROS</v>
          </cell>
          <cell r="G54">
            <v>2.52</v>
          </cell>
          <cell r="H54">
            <v>7.56</v>
          </cell>
          <cell r="I54">
            <v>816.94568498400008</v>
          </cell>
          <cell r="J54">
            <v>108.06159854285715</v>
          </cell>
          <cell r="K54" t="str">
            <v>2</v>
          </cell>
          <cell r="L54" t="str">
            <v>CG09-133119</v>
          </cell>
          <cell r="M54">
            <v>45391</v>
          </cell>
          <cell r="N54">
            <v>168.51741984</v>
          </cell>
          <cell r="O54" t="str">
            <v>Franco arenoso y Arena</v>
          </cell>
          <cell r="P54" t="str">
            <v>Ingenio</v>
          </cell>
          <cell r="Q54">
            <v>137669.57898292513</v>
          </cell>
          <cell r="S54" t="str">
            <v>2026-2027</v>
          </cell>
          <cell r="T54">
            <v>46351</v>
          </cell>
          <cell r="U54">
            <v>46361</v>
          </cell>
          <cell r="V54">
            <v>46365</v>
          </cell>
          <cell r="W54">
            <v>45694</v>
          </cell>
          <cell r="X54">
            <v>14</v>
          </cell>
          <cell r="Z54">
            <v>9.9605522682445748</v>
          </cell>
        </row>
        <row r="55">
          <cell r="A55" t="str">
            <v>22.53</v>
          </cell>
          <cell r="B55" t="str">
            <v>2024-2025</v>
          </cell>
          <cell r="C55" t="str">
            <v>Zona 1</v>
          </cell>
          <cell r="D55" t="str">
            <v>Juan Luis Alonso</v>
          </cell>
          <cell r="E55">
            <v>2</v>
          </cell>
          <cell r="F55" t="str">
            <v>LOS TARROS</v>
          </cell>
          <cell r="G55">
            <v>2.5299999999999998</v>
          </cell>
          <cell r="H55">
            <v>7.09</v>
          </cell>
          <cell r="I55">
            <v>590.21012736800003</v>
          </cell>
          <cell r="J55">
            <v>83.245434043441477</v>
          </cell>
          <cell r="K55" t="str">
            <v>1</v>
          </cell>
          <cell r="L55" t="str">
            <v>CG09-133119</v>
          </cell>
          <cell r="M55">
            <v>45301</v>
          </cell>
          <cell r="N55">
            <v>140.40441122400003</v>
          </cell>
          <cell r="O55" t="str">
            <v>Franco arenoso y Arena</v>
          </cell>
          <cell r="P55" t="str">
            <v>Ingenio</v>
          </cell>
          <cell r="Q55">
            <v>82868.105431546108</v>
          </cell>
          <cell r="S55" t="str">
            <v>2026-2027</v>
          </cell>
          <cell r="T55">
            <v>46351</v>
          </cell>
          <cell r="U55">
            <v>46361</v>
          </cell>
          <cell r="V55">
            <v>46365</v>
          </cell>
          <cell r="W55">
            <v>45722</v>
          </cell>
          <cell r="X55">
            <v>18</v>
          </cell>
          <cell r="Z55">
            <v>13.839579224194608</v>
          </cell>
        </row>
        <row r="56">
          <cell r="A56" t="str">
            <v>22.54</v>
          </cell>
          <cell r="B56" t="str">
            <v>2024-2025</v>
          </cell>
          <cell r="C56" t="str">
            <v>Zona 1</v>
          </cell>
          <cell r="D56" t="str">
            <v>Juan Luis Alonso</v>
          </cell>
          <cell r="E56">
            <v>2</v>
          </cell>
          <cell r="F56" t="str">
            <v>LOS TARROS</v>
          </cell>
          <cell r="G56">
            <v>2.54</v>
          </cell>
          <cell r="H56">
            <v>6.34</v>
          </cell>
          <cell r="I56">
            <v>338.50215762724713</v>
          </cell>
          <cell r="J56">
            <v>53.391507512184091</v>
          </cell>
          <cell r="K56" t="str">
            <v>1</v>
          </cell>
          <cell r="L56" t="str">
            <v>CG09-133119</v>
          </cell>
          <cell r="M56">
            <v>45302</v>
          </cell>
          <cell r="N56">
            <v>135.85089360150002</v>
          </cell>
          <cell r="O56" t="str">
            <v>Franco arenoso y Arena</v>
          </cell>
          <cell r="P56" t="str">
            <v>Ingenio</v>
          </cell>
          <cell r="Q56">
            <v>45985.820599697341</v>
          </cell>
          <cell r="S56" t="str">
            <v>2026-2027</v>
          </cell>
          <cell r="T56">
            <v>46351</v>
          </cell>
          <cell r="U56">
            <v>46361</v>
          </cell>
          <cell r="V56">
            <v>46365</v>
          </cell>
          <cell r="W56">
            <v>45722</v>
          </cell>
          <cell r="X56">
            <v>18</v>
          </cell>
          <cell r="Z56">
            <v>13.806706114398422</v>
          </cell>
        </row>
        <row r="57">
          <cell r="A57" t="str">
            <v>22.55</v>
          </cell>
          <cell r="B57" t="str">
            <v>2024-2025</v>
          </cell>
          <cell r="C57" t="str">
            <v>Zona 1</v>
          </cell>
          <cell r="D57" t="str">
            <v>Juan Luis Alonso</v>
          </cell>
          <cell r="E57">
            <v>2</v>
          </cell>
          <cell r="F57" t="str">
            <v>LOS TARROS</v>
          </cell>
          <cell r="G57">
            <v>2.5499999999999998</v>
          </cell>
          <cell r="H57">
            <v>8.91</v>
          </cell>
          <cell r="I57">
            <v>713.36242130400001</v>
          </cell>
          <cell r="J57">
            <v>80.063122480808076</v>
          </cell>
          <cell r="K57" t="str">
            <v>1</v>
          </cell>
          <cell r="L57" t="str">
            <v>CGMEX10-26315</v>
          </cell>
          <cell r="M57">
            <v>45273</v>
          </cell>
          <cell r="N57">
            <v>143.97547845450003</v>
          </cell>
          <cell r="O57" t="str">
            <v>Franco arenoso y Arena</v>
          </cell>
          <cell r="P57" t="str">
            <v>Ingenio</v>
          </cell>
          <cell r="Q57">
            <v>102706.69591870403</v>
          </cell>
          <cell r="S57" t="str">
            <v>2023-2024</v>
          </cell>
          <cell r="T57">
            <v>45289</v>
          </cell>
          <cell r="U57">
            <v>45287</v>
          </cell>
          <cell r="V57">
            <v>6</v>
          </cell>
          <cell r="W57">
            <v>45687</v>
          </cell>
          <cell r="X57">
            <v>13</v>
          </cell>
          <cell r="Z57">
            <v>13.609467455621301</v>
          </cell>
        </row>
        <row r="58">
          <cell r="A58" t="str">
            <v>22.56</v>
          </cell>
          <cell r="B58" t="str">
            <v>2024-2025</v>
          </cell>
          <cell r="C58" t="str">
            <v>Zona 1</v>
          </cell>
          <cell r="D58" t="str">
            <v>Juan Luis Alonso</v>
          </cell>
          <cell r="E58">
            <v>2</v>
          </cell>
          <cell r="F58" t="str">
            <v>LOS TARROS</v>
          </cell>
          <cell r="G58">
            <v>2.56</v>
          </cell>
          <cell r="H58">
            <v>10.55</v>
          </cell>
          <cell r="I58">
            <v>1217.15465664</v>
          </cell>
          <cell r="J58">
            <v>115.37010963412321</v>
          </cell>
          <cell r="K58" t="str">
            <v>2</v>
          </cell>
          <cell r="L58" t="str">
            <v>CG09-133119</v>
          </cell>
          <cell r="M58">
            <v>45333</v>
          </cell>
          <cell r="N58">
            <v>140.92829011800004</v>
          </cell>
          <cell r="O58" t="str">
            <v>Franco arenoso y Arena</v>
          </cell>
          <cell r="P58" t="str">
            <v>Ingenio</v>
          </cell>
          <cell r="Q58">
            <v>171531.52456943665</v>
          </cell>
          <cell r="S58" t="str">
            <v>2026-2027</v>
          </cell>
          <cell r="T58">
            <v>46351</v>
          </cell>
          <cell r="U58">
            <v>46361</v>
          </cell>
          <cell r="V58">
            <v>46365</v>
          </cell>
          <cell r="W58">
            <v>45659</v>
          </cell>
          <cell r="X58">
            <v>9</v>
          </cell>
          <cell r="Z58">
            <v>10.71663379355687</v>
          </cell>
        </row>
        <row r="59">
          <cell r="A59" t="str">
            <v>22.57</v>
          </cell>
          <cell r="B59" t="str">
            <v>2024-2025</v>
          </cell>
          <cell r="C59" t="str">
            <v>Zona 1</v>
          </cell>
          <cell r="D59" t="str">
            <v>Juan Luis Alonso</v>
          </cell>
          <cell r="E59">
            <v>2</v>
          </cell>
          <cell r="F59" t="str">
            <v>LOS TARROS</v>
          </cell>
          <cell r="G59">
            <v>2.57</v>
          </cell>
          <cell r="H59">
            <v>4.46</v>
          </cell>
          <cell r="I59">
            <v>281.24278665720209</v>
          </cell>
          <cell r="J59">
            <v>63.058920775157418</v>
          </cell>
          <cell r="K59" t="str">
            <v>1</v>
          </cell>
          <cell r="L59" t="str">
            <v>CG09-133119</v>
          </cell>
          <cell r="M59">
            <v>45301</v>
          </cell>
          <cell r="N59">
            <v>139.31872647000003</v>
          </cell>
          <cell r="O59" t="str">
            <v>Franco arenoso y Arena</v>
          </cell>
          <cell r="P59" t="str">
            <v>Ingenio</v>
          </cell>
          <cell r="Q59">
            <v>39182.386865955312</v>
          </cell>
          <cell r="S59" t="str">
            <v>2026-2027</v>
          </cell>
          <cell r="T59">
            <v>46351</v>
          </cell>
          <cell r="U59">
            <v>46361</v>
          </cell>
          <cell r="V59">
            <v>46365</v>
          </cell>
          <cell r="W59">
            <v>45715</v>
          </cell>
          <cell r="X59">
            <v>17</v>
          </cell>
          <cell r="Z59">
            <v>13.609467455621301</v>
          </cell>
        </row>
        <row r="60">
          <cell r="A60" t="str">
            <v>22.58</v>
          </cell>
          <cell r="B60" t="str">
            <v>2024-2025</v>
          </cell>
          <cell r="C60" t="str">
            <v>Zona 1</v>
          </cell>
          <cell r="D60" t="str">
            <v>Juan Luis Alonso</v>
          </cell>
          <cell r="E60">
            <v>2</v>
          </cell>
          <cell r="F60" t="str">
            <v>LOS TARROS</v>
          </cell>
          <cell r="G60">
            <v>2.58</v>
          </cell>
          <cell r="H60">
            <v>9.1199999999999992</v>
          </cell>
          <cell r="I60">
            <v>732.38789621174351</v>
          </cell>
          <cell r="J60">
            <v>80.305690374094695</v>
          </cell>
          <cell r="K60" t="str">
            <v>1</v>
          </cell>
          <cell r="L60" t="str">
            <v>CG09-133119</v>
          </cell>
          <cell r="M60">
            <v>45303</v>
          </cell>
          <cell r="N60">
            <v>146.48038216350002</v>
          </cell>
          <cell r="O60" t="str">
            <v>Franco arenoso y Arena</v>
          </cell>
          <cell r="P60" t="str">
            <v>Ingenio</v>
          </cell>
          <cell r="Q60">
            <v>107280.45892901799</v>
          </cell>
          <cell r="S60" t="str">
            <v>2026-2027</v>
          </cell>
          <cell r="T60">
            <v>46351</v>
          </cell>
          <cell r="U60">
            <v>46361</v>
          </cell>
          <cell r="V60">
            <v>46365</v>
          </cell>
          <cell r="W60">
            <v>45715</v>
          </cell>
          <cell r="X60">
            <v>17</v>
          </cell>
          <cell r="Z60">
            <v>13.543721236028928</v>
          </cell>
        </row>
        <row r="61">
          <cell r="A61" t="str">
            <v>22.59</v>
          </cell>
          <cell r="B61" t="str">
            <v>2024-2025</v>
          </cell>
          <cell r="C61" t="str">
            <v>Zona 1</v>
          </cell>
          <cell r="D61" t="str">
            <v>Juan Luis Alonso</v>
          </cell>
          <cell r="E61">
            <v>2</v>
          </cell>
          <cell r="F61" t="str">
            <v>LOS TARROS</v>
          </cell>
          <cell r="G61">
            <v>2.59</v>
          </cell>
          <cell r="H61">
            <v>4.92</v>
          </cell>
          <cell r="I61">
            <v>332.618457288</v>
          </cell>
          <cell r="J61">
            <v>67.60537749756098</v>
          </cell>
          <cell r="K61" t="str">
            <v>4</v>
          </cell>
          <cell r="L61" t="str">
            <v>CG09-06020</v>
          </cell>
          <cell r="M61">
            <v>45289</v>
          </cell>
          <cell r="N61">
            <v>146.69694108300004</v>
          </cell>
          <cell r="O61" t="str">
            <v>Franco arenoso y Arena</v>
          </cell>
          <cell r="P61" t="str">
            <v>Ingenio</v>
          </cell>
          <cell r="Q61">
            <v>48794.110231896098</v>
          </cell>
          <cell r="S61" t="str">
            <v>2024-2025</v>
          </cell>
          <cell r="T61">
            <v>45644</v>
          </cell>
          <cell r="U61">
            <v>45654</v>
          </cell>
          <cell r="V61">
            <v>45651</v>
          </cell>
          <cell r="W61">
            <v>45624</v>
          </cell>
          <cell r="X61">
            <v>4</v>
          </cell>
          <cell r="Z61">
            <v>11.01249178172255</v>
          </cell>
        </row>
        <row r="62">
          <cell r="A62" t="str">
            <v>22.6</v>
          </cell>
          <cell r="B62" t="str">
            <v>2024-2025</v>
          </cell>
          <cell r="C62" t="str">
            <v>Zona 1</v>
          </cell>
          <cell r="D62" t="str">
            <v>Juan Luis Alonso</v>
          </cell>
          <cell r="E62">
            <v>2</v>
          </cell>
          <cell r="F62" t="str">
            <v>LOS TARROS</v>
          </cell>
          <cell r="G62">
            <v>2.6</v>
          </cell>
          <cell r="H62">
            <v>5.63</v>
          </cell>
          <cell r="I62">
            <v>364.78276036799997</v>
          </cell>
          <cell r="J62">
            <v>64.792675020959138</v>
          </cell>
          <cell r="K62" t="str">
            <v>4</v>
          </cell>
          <cell r="L62" t="str">
            <v>CG09-05327</v>
          </cell>
          <cell r="M62">
            <v>45289</v>
          </cell>
          <cell r="N62">
            <v>147.48032560800002</v>
          </cell>
          <cell r="O62" t="str">
            <v>Franco arenoso y Arena</v>
          </cell>
          <cell r="P62" t="str">
            <v>Ingenio</v>
          </cell>
          <cell r="Q62">
            <v>53798.280275257683</v>
          </cell>
          <cell r="S62" t="str">
            <v>2024-2025</v>
          </cell>
          <cell r="T62">
            <v>45644</v>
          </cell>
          <cell r="U62">
            <v>45654</v>
          </cell>
          <cell r="V62">
            <v>45651</v>
          </cell>
          <cell r="W62">
            <v>45624</v>
          </cell>
          <cell r="X62">
            <v>4</v>
          </cell>
          <cell r="Z62">
            <v>11.01249178172255</v>
          </cell>
        </row>
        <row r="63">
          <cell r="A63" t="str">
            <v>22.61</v>
          </cell>
          <cell r="B63" t="str">
            <v>2024-2025</v>
          </cell>
          <cell r="C63" t="str">
            <v>Zona 1</v>
          </cell>
          <cell r="D63" t="str">
            <v>Juan Luis Alonso</v>
          </cell>
          <cell r="E63">
            <v>2</v>
          </cell>
          <cell r="F63" t="str">
            <v>LOS TARROS</v>
          </cell>
          <cell r="G63">
            <v>2.61</v>
          </cell>
          <cell r="H63">
            <v>9.43</v>
          </cell>
          <cell r="I63">
            <v>663.93797246400004</v>
          </cell>
          <cell r="J63">
            <v>70.406996019512206</v>
          </cell>
          <cell r="K63" t="str">
            <v>4</v>
          </cell>
          <cell r="L63" t="str">
            <v>CGMEX10-26315</v>
          </cell>
          <cell r="M63">
            <v>45283</v>
          </cell>
          <cell r="N63">
            <v>149.70412356900002</v>
          </cell>
          <cell r="O63" t="str">
            <v>Franco arenoso y Arena</v>
          </cell>
          <cell r="P63" t="str">
            <v>Ingenio</v>
          </cell>
          <cell r="Q63">
            <v>99394.252271901991</v>
          </cell>
          <cell r="S63" t="str">
            <v>2024-2025</v>
          </cell>
          <cell r="T63">
            <v>45644</v>
          </cell>
          <cell r="U63">
            <v>45654</v>
          </cell>
          <cell r="V63">
            <v>45651</v>
          </cell>
          <cell r="W63">
            <v>45631</v>
          </cell>
          <cell r="X63">
            <v>5</v>
          </cell>
          <cell r="Z63">
            <v>11.439842209072978</v>
          </cell>
        </row>
        <row r="64">
          <cell r="A64" t="str">
            <v>22.62</v>
          </cell>
          <cell r="B64" t="str">
            <v>2024-2025</v>
          </cell>
          <cell r="C64" t="str">
            <v>Zona 1</v>
          </cell>
          <cell r="D64" t="str">
            <v>Juan Luis Alonso</v>
          </cell>
          <cell r="E64">
            <v>2</v>
          </cell>
          <cell r="F64" t="str">
            <v>LOS TARROS</v>
          </cell>
          <cell r="G64">
            <v>2.62</v>
          </cell>
          <cell r="H64">
            <v>5.37</v>
          </cell>
          <cell r="I64">
            <v>371.121213528</v>
          </cell>
          <cell r="J64">
            <v>69.110095629050278</v>
          </cell>
          <cell r="K64" t="str">
            <v>4</v>
          </cell>
          <cell r="L64" t="str">
            <v>CG06-08105</v>
          </cell>
          <cell r="M64">
            <v>45281</v>
          </cell>
          <cell r="N64">
            <v>132.08324502450003</v>
          </cell>
          <cell r="O64" t="str">
            <v>Franco arenoso y Arena</v>
          </cell>
          <cell r="P64" t="str">
            <v>Ingenio</v>
          </cell>
          <cell r="Q64">
            <v>49018.894180208619</v>
          </cell>
          <cell r="S64" t="str">
            <v>2024-2025</v>
          </cell>
          <cell r="T64">
            <v>45644</v>
          </cell>
          <cell r="U64">
            <v>45654</v>
          </cell>
          <cell r="V64">
            <v>45651</v>
          </cell>
          <cell r="W64">
            <v>45638</v>
          </cell>
          <cell r="X64">
            <v>6</v>
          </cell>
          <cell r="Z64">
            <v>11.735700197238659</v>
          </cell>
        </row>
        <row r="65">
          <cell r="A65" t="str">
            <v>22.63</v>
          </cell>
          <cell r="B65" t="str">
            <v>2024-2025</v>
          </cell>
          <cell r="C65" t="str">
            <v>Zona 1</v>
          </cell>
          <cell r="D65" t="str">
            <v>Juan Luis Alonso</v>
          </cell>
          <cell r="E65">
            <v>2</v>
          </cell>
          <cell r="F65" t="str">
            <v>LOS TARROS</v>
          </cell>
          <cell r="G65">
            <v>2.63</v>
          </cell>
          <cell r="H65">
            <v>6.85</v>
          </cell>
          <cell r="I65">
            <v>708.46470801600003</v>
          </cell>
          <cell r="J65">
            <v>103.42550481985403</v>
          </cell>
          <cell r="K65" t="str">
            <v>3</v>
          </cell>
          <cell r="L65" t="str">
            <v>CG09-133119</v>
          </cell>
          <cell r="M65">
            <v>45260</v>
          </cell>
          <cell r="N65">
            <v>122.35350781500001</v>
          </cell>
          <cell r="O65" t="str">
            <v>Franco arenoso y Arena</v>
          </cell>
          <cell r="P65" t="str">
            <v>Ingenio</v>
          </cell>
          <cell r="Q65">
            <v>86683.142188887359</v>
          </cell>
          <cell r="S65" t="str">
            <v>2025-2026</v>
          </cell>
          <cell r="T65">
            <v>46001</v>
          </cell>
          <cell r="U65">
            <v>46011</v>
          </cell>
          <cell r="V65">
            <v>46008</v>
          </cell>
          <cell r="W65">
            <v>45701</v>
          </cell>
          <cell r="X65">
            <v>15</v>
          </cell>
          <cell r="Z65">
            <v>14.497041420118343</v>
          </cell>
        </row>
        <row r="66">
          <cell r="A66" t="str">
            <v>22.64</v>
          </cell>
          <cell r="B66" t="str">
            <v>2024-2025</v>
          </cell>
          <cell r="C66" t="str">
            <v>Zona 1</v>
          </cell>
          <cell r="D66" t="str">
            <v>Juan Luis Alonso</v>
          </cell>
          <cell r="E66">
            <v>2</v>
          </cell>
          <cell r="F66" t="str">
            <v>LOS TARROS</v>
          </cell>
          <cell r="G66">
            <v>2.64</v>
          </cell>
          <cell r="H66">
            <v>14.31</v>
          </cell>
          <cell r="I66">
            <v>1081.028993616</v>
          </cell>
          <cell r="J66">
            <v>75.543605423899365</v>
          </cell>
          <cell r="K66" t="str">
            <v>1</v>
          </cell>
          <cell r="L66" t="str">
            <v>B71-401</v>
          </cell>
          <cell r="M66">
            <v>45271</v>
          </cell>
          <cell r="N66">
            <v>141.72734233350002</v>
          </cell>
          <cell r="O66" t="str">
            <v>Franco arenoso y Arena</v>
          </cell>
          <cell r="P66" t="str">
            <v>Ingenio</v>
          </cell>
          <cell r="Q66">
            <v>153211.36625065384</v>
          </cell>
          <cell r="S66" t="str">
            <v>2023-2024</v>
          </cell>
          <cell r="T66">
            <v>45296</v>
          </cell>
          <cell r="U66">
            <v>45294</v>
          </cell>
          <cell r="V66">
            <v>7</v>
          </cell>
          <cell r="W66">
            <v>45701</v>
          </cell>
          <cell r="X66">
            <v>15</v>
          </cell>
          <cell r="Z66">
            <v>14.135437212360289</v>
          </cell>
        </row>
        <row r="67">
          <cell r="A67" t="str">
            <v>22.65</v>
          </cell>
          <cell r="B67" t="str">
            <v>2024-2025</v>
          </cell>
          <cell r="C67" t="str">
            <v>Zona 1</v>
          </cell>
          <cell r="D67" t="str">
            <v>Juan Luis Alonso</v>
          </cell>
          <cell r="E67">
            <v>2</v>
          </cell>
          <cell r="F67" t="str">
            <v>LOS TARROS</v>
          </cell>
          <cell r="G67">
            <v>2.65</v>
          </cell>
          <cell r="H67">
            <v>14.22</v>
          </cell>
          <cell r="I67">
            <v>1072.2295097280003</v>
          </cell>
          <cell r="J67">
            <v>75.402919108860772</v>
          </cell>
          <cell r="K67" t="str">
            <v>1</v>
          </cell>
          <cell r="L67" t="str">
            <v>SP80-1842</v>
          </cell>
          <cell r="M67">
            <v>45275</v>
          </cell>
          <cell r="N67">
            <v>147.80792738250003</v>
          </cell>
          <cell r="O67" t="str">
            <v>Franco arenoso y Arena</v>
          </cell>
          <cell r="P67" t="str">
            <v>Ingenio</v>
          </cell>
          <cell r="Q67">
            <v>158484.02151124986</v>
          </cell>
          <cell r="S67" t="str">
            <v>2023-2024</v>
          </cell>
          <cell r="T67">
            <v>45289</v>
          </cell>
          <cell r="U67">
            <v>45287</v>
          </cell>
          <cell r="V67">
            <v>6</v>
          </cell>
          <cell r="W67">
            <v>45687</v>
          </cell>
          <cell r="X67">
            <v>13</v>
          </cell>
          <cell r="Z67">
            <v>13.543721236028928</v>
          </cell>
        </row>
        <row r="68">
          <cell r="A68" t="str">
            <v>22.66</v>
          </cell>
          <cell r="B68" t="str">
            <v>2024-2025</v>
          </cell>
          <cell r="C68" t="str">
            <v>Zona 1</v>
          </cell>
          <cell r="D68" t="str">
            <v>Juan Luis Alonso</v>
          </cell>
          <cell r="E68">
            <v>2</v>
          </cell>
          <cell r="F68" t="str">
            <v>LOS TARROS</v>
          </cell>
          <cell r="G68">
            <v>2.66</v>
          </cell>
          <cell r="H68">
            <v>5.31</v>
          </cell>
          <cell r="I68">
            <v>455.67269904000005</v>
          </cell>
          <cell r="J68">
            <v>85.814067615819226</v>
          </cell>
          <cell r="K68" t="str">
            <v>1</v>
          </cell>
          <cell r="L68" t="str">
            <v>CP08-1842</v>
          </cell>
          <cell r="M68">
            <v>45266</v>
          </cell>
          <cell r="N68">
            <v>127.20471155700001</v>
          </cell>
          <cell r="O68" t="str">
            <v>Franco arenoso y Arena</v>
          </cell>
          <cell r="P68" t="str">
            <v>Ingenio</v>
          </cell>
          <cell r="Q68">
            <v>57963.714245782881</v>
          </cell>
          <cell r="S68" t="str">
            <v>2023-2024</v>
          </cell>
          <cell r="T68">
            <v>45296</v>
          </cell>
          <cell r="U68">
            <v>45294</v>
          </cell>
          <cell r="V68">
            <v>7</v>
          </cell>
          <cell r="W68">
            <v>45708</v>
          </cell>
          <cell r="X68">
            <v>16</v>
          </cell>
          <cell r="Z68">
            <v>14.52991452991453</v>
          </cell>
        </row>
        <row r="69">
          <cell r="A69" t="str">
            <v>22.67</v>
          </cell>
          <cell r="B69" t="str">
            <v>2024-2025</v>
          </cell>
          <cell r="C69" t="str">
            <v>Zona 1</v>
          </cell>
          <cell r="D69" t="str">
            <v>Juan Luis Alonso</v>
          </cell>
          <cell r="E69">
            <v>2</v>
          </cell>
          <cell r="F69" t="str">
            <v>LOS TARROS</v>
          </cell>
          <cell r="G69">
            <v>2.67</v>
          </cell>
          <cell r="H69">
            <v>13.5</v>
          </cell>
          <cell r="I69">
            <v>1276.5208076400002</v>
          </cell>
          <cell r="J69">
            <v>94.557096862222238</v>
          </cell>
          <cell r="K69" t="str">
            <v>1</v>
          </cell>
          <cell r="L69" t="str">
            <v>CG00-082</v>
          </cell>
          <cell r="M69">
            <v>45243</v>
          </cell>
          <cell r="N69">
            <v>127.18377059850002</v>
          </cell>
          <cell r="O69" t="str">
            <v>Franco arenoso y Arena</v>
          </cell>
          <cell r="P69" t="str">
            <v>Ingenio</v>
          </cell>
          <cell r="Q69">
            <v>162352.72956309776</v>
          </cell>
          <cell r="S69" t="str">
            <v>2023-2024</v>
          </cell>
          <cell r="T69">
            <v>45275</v>
          </cell>
          <cell r="U69">
            <v>45273</v>
          </cell>
          <cell r="V69">
            <v>4</v>
          </cell>
          <cell r="W69">
            <v>45631</v>
          </cell>
          <cell r="X69">
            <v>5</v>
          </cell>
          <cell r="Z69">
            <v>12.754766600920446</v>
          </cell>
        </row>
        <row r="70">
          <cell r="A70" t="str">
            <v>22.68</v>
          </cell>
          <cell r="B70" t="str">
            <v>2024-2025</v>
          </cell>
          <cell r="C70" t="str">
            <v>Zona 1</v>
          </cell>
          <cell r="D70" t="str">
            <v>Juan Luis Alonso</v>
          </cell>
          <cell r="E70">
            <v>2</v>
          </cell>
          <cell r="F70" t="str">
            <v>LOS TARROS</v>
          </cell>
          <cell r="G70">
            <v>2.68</v>
          </cell>
          <cell r="H70">
            <v>11.86</v>
          </cell>
          <cell r="I70">
            <v>744.52406496000003</v>
          </cell>
          <cell r="J70">
            <v>62.776059440134915</v>
          </cell>
          <cell r="K70" t="str">
            <v>2</v>
          </cell>
          <cell r="L70" t="str">
            <v>CG06-05380</v>
          </cell>
          <cell r="M70">
            <v>45375</v>
          </cell>
          <cell r="N70">
            <v>152.85140258850004</v>
          </cell>
          <cell r="O70" t="str">
            <v>Franco arenoso y Arena</v>
          </cell>
          <cell r="P70" t="str">
            <v>Ingenio</v>
          </cell>
          <cell r="Q70">
            <v>113801.54759002752</v>
          </cell>
          <cell r="S70" t="str">
            <v>2026-2027</v>
          </cell>
          <cell r="T70">
            <v>46358</v>
          </cell>
          <cell r="U70">
            <v>46368</v>
          </cell>
          <cell r="V70">
            <v>46372</v>
          </cell>
          <cell r="W70">
            <v>45687</v>
          </cell>
          <cell r="X70">
            <v>13</v>
          </cell>
          <cell r="Z70">
            <v>10.256410256410255</v>
          </cell>
        </row>
        <row r="71">
          <cell r="A71" t="str">
            <v>22.69</v>
          </cell>
          <cell r="B71" t="str">
            <v>2024-2025</v>
          </cell>
          <cell r="C71" t="str">
            <v>Zona 1</v>
          </cell>
          <cell r="D71" t="str">
            <v>Juan Luis Alonso</v>
          </cell>
          <cell r="E71">
            <v>2</v>
          </cell>
          <cell r="F71" t="str">
            <v>LOS TARROS</v>
          </cell>
          <cell r="G71">
            <v>2.69</v>
          </cell>
          <cell r="H71">
            <v>10.45</v>
          </cell>
          <cell r="I71">
            <v>1198.366640016</v>
          </cell>
          <cell r="J71">
            <v>114.67623349435408</v>
          </cell>
          <cell r="K71" t="str">
            <v>2</v>
          </cell>
          <cell r="L71" t="str">
            <v>CG09-133119</v>
          </cell>
          <cell r="M71">
            <v>45385</v>
          </cell>
          <cell r="N71">
            <v>157.36775381250004</v>
          </cell>
          <cell r="O71" t="str">
            <v>Franco arenoso y Arena</v>
          </cell>
          <cell r="P71" t="str">
            <v>Ingenio</v>
          </cell>
          <cell r="Q71">
            <v>188584.26638315074</v>
          </cell>
          <cell r="S71" t="str">
            <v>2026-2027</v>
          </cell>
          <cell r="T71">
            <v>46358</v>
          </cell>
          <cell r="U71">
            <v>46368</v>
          </cell>
          <cell r="V71">
            <v>46372</v>
          </cell>
          <cell r="W71">
            <v>45687</v>
          </cell>
          <cell r="X71">
            <v>13</v>
          </cell>
          <cell r="Z71">
            <v>9.9276791584483881</v>
          </cell>
        </row>
        <row r="72">
          <cell r="A72" t="str">
            <v>22.7</v>
          </cell>
          <cell r="B72" t="str">
            <v>2024-2025</v>
          </cell>
          <cell r="C72" t="str">
            <v>Zona 1</v>
          </cell>
          <cell r="D72" t="str">
            <v>Juan Luis Alonso</v>
          </cell>
          <cell r="E72">
            <v>2</v>
          </cell>
          <cell r="F72" t="str">
            <v>LOS TARROS</v>
          </cell>
          <cell r="G72">
            <v>2.7</v>
          </cell>
          <cell r="H72">
            <v>4.9000000000000004</v>
          </cell>
          <cell r="I72">
            <v>560.95669624799996</v>
          </cell>
          <cell r="J72">
            <v>114.48095841795917</v>
          </cell>
          <cell r="K72" t="str">
            <v>3</v>
          </cell>
          <cell r="L72" t="str">
            <v>CG06-0894</v>
          </cell>
          <cell r="M72">
            <v>45311</v>
          </cell>
          <cell r="N72">
            <v>123.77815215150002</v>
          </cell>
          <cell r="O72" t="str">
            <v>Franco arenoso y Arena</v>
          </cell>
          <cell r="P72" t="str">
            <v>Ingenio</v>
          </cell>
          <cell r="Q72">
            <v>69434.183298587726</v>
          </cell>
          <cell r="S72" t="str">
            <v>2025-2026</v>
          </cell>
          <cell r="T72">
            <v>46001</v>
          </cell>
          <cell r="U72">
            <v>46011</v>
          </cell>
          <cell r="V72">
            <v>46008</v>
          </cell>
          <cell r="W72">
            <v>45659</v>
          </cell>
          <cell r="X72">
            <v>9</v>
          </cell>
          <cell r="Z72">
            <v>11.439842209072978</v>
          </cell>
        </row>
        <row r="73">
          <cell r="A73" t="str">
            <v>22.71</v>
          </cell>
          <cell r="B73" t="str">
            <v>2024-2025</v>
          </cell>
          <cell r="C73" t="str">
            <v>Zona 1</v>
          </cell>
          <cell r="D73" t="str">
            <v>Juan Luis Alonso</v>
          </cell>
          <cell r="E73">
            <v>2</v>
          </cell>
          <cell r="F73" t="str">
            <v>LOS TARROS</v>
          </cell>
          <cell r="G73">
            <v>2.71</v>
          </cell>
          <cell r="H73">
            <v>8.7799999999999994</v>
          </cell>
          <cell r="I73">
            <v>775.92452589600009</v>
          </cell>
          <cell r="J73">
            <v>88.374091787699328</v>
          </cell>
          <cell r="K73" t="str">
            <v>3</v>
          </cell>
          <cell r="L73" t="str">
            <v>CG06-0894</v>
          </cell>
          <cell r="M73">
            <v>45260</v>
          </cell>
          <cell r="N73">
            <v>122.51469742050001</v>
          </cell>
          <cell r="O73" t="str">
            <v>Franco arenoso y Arena</v>
          </cell>
          <cell r="P73" t="str">
            <v>Ingenio</v>
          </cell>
          <cell r="Q73">
            <v>95062.158511293383</v>
          </cell>
          <cell r="S73" t="str">
            <v>2025-2026</v>
          </cell>
          <cell r="T73">
            <v>46001</v>
          </cell>
          <cell r="U73">
            <v>46011</v>
          </cell>
          <cell r="V73">
            <v>46008</v>
          </cell>
          <cell r="W73">
            <v>45687</v>
          </cell>
          <cell r="X73">
            <v>13</v>
          </cell>
          <cell r="Z73">
            <v>14.036817882971729</v>
          </cell>
        </row>
        <row r="74">
          <cell r="A74" t="str">
            <v>22.72</v>
          </cell>
          <cell r="B74" t="str">
            <v>2024-2025</v>
          </cell>
          <cell r="C74" t="str">
            <v>Zona 1</v>
          </cell>
          <cell r="D74" t="str">
            <v>Juan Luis Alonso</v>
          </cell>
          <cell r="E74">
            <v>2</v>
          </cell>
          <cell r="F74" t="str">
            <v>LOS TARROS</v>
          </cell>
          <cell r="G74">
            <v>2.72</v>
          </cell>
          <cell r="H74">
            <v>31.03</v>
          </cell>
          <cell r="I74">
            <v>2749.4426141520003</v>
          </cell>
          <cell r="J74">
            <v>88.605949537608765</v>
          </cell>
          <cell r="K74" t="str">
            <v>1</v>
          </cell>
          <cell r="L74" t="str">
            <v>SP80-1842</v>
          </cell>
          <cell r="M74">
            <v>45282</v>
          </cell>
          <cell r="N74">
            <v>131.83347465750001</v>
          </cell>
          <cell r="O74" t="str">
            <v>Franco arenoso y Arena</v>
          </cell>
          <cell r="P74" t="str">
            <v>Ingenio</v>
          </cell>
          <cell r="Q74">
            <v>362468.57319505827</v>
          </cell>
          <cell r="S74" t="str">
            <v>2023-2024</v>
          </cell>
          <cell r="T74">
            <v>45282</v>
          </cell>
          <cell r="U74">
            <v>45280</v>
          </cell>
          <cell r="V74">
            <v>5</v>
          </cell>
          <cell r="W74">
            <v>45687</v>
          </cell>
          <cell r="X74">
            <v>13</v>
          </cell>
          <cell r="Z74">
            <v>13.31360946745562</v>
          </cell>
        </row>
        <row r="75">
          <cell r="A75" t="str">
            <v>22.73</v>
          </cell>
          <cell r="B75" t="str">
            <v>2024-2025</v>
          </cell>
          <cell r="C75" t="str">
            <v>Zona 1</v>
          </cell>
          <cell r="D75" t="str">
            <v>Juan Luis Alonso</v>
          </cell>
          <cell r="E75">
            <v>2</v>
          </cell>
          <cell r="F75" t="str">
            <v>LOS TARROS</v>
          </cell>
          <cell r="G75">
            <v>2.73</v>
          </cell>
          <cell r="H75">
            <v>7.09</v>
          </cell>
          <cell r="I75">
            <v>518.53161724627557</v>
          </cell>
          <cell r="J75">
            <v>73.135630077048745</v>
          </cell>
          <cell r="K75" t="str">
            <v>1</v>
          </cell>
          <cell r="L75" t="str">
            <v>CG09-06020</v>
          </cell>
          <cell r="M75">
            <v>45304</v>
          </cell>
          <cell r="N75">
            <v>135.37533609600004</v>
          </cell>
          <cell r="O75" t="str">
            <v>Franco arenoso y Arena</v>
          </cell>
          <cell r="P75" t="str">
            <v>Ingenio</v>
          </cell>
          <cell r="Q75">
            <v>70196.391961117013</v>
          </cell>
          <cell r="S75" t="str">
            <v>2023-2024</v>
          </cell>
          <cell r="T75">
            <v>44994</v>
          </cell>
          <cell r="U75">
            <v>45357</v>
          </cell>
          <cell r="V75">
            <v>15</v>
          </cell>
          <cell r="W75">
            <v>45708</v>
          </cell>
          <cell r="X75">
            <v>16</v>
          </cell>
          <cell r="Z75">
            <v>13.280736357659434</v>
          </cell>
        </row>
        <row r="76">
          <cell r="A76" t="str">
            <v>22.74</v>
          </cell>
          <cell r="B76" t="str">
            <v>2024-2025</v>
          </cell>
          <cell r="C76" t="str">
            <v>Zona 1</v>
          </cell>
          <cell r="D76" t="str">
            <v>Juan Luis Alonso</v>
          </cell>
          <cell r="E76">
            <v>2</v>
          </cell>
          <cell r="F76" t="str">
            <v>LOS TARROS</v>
          </cell>
          <cell r="G76">
            <v>2.74</v>
          </cell>
          <cell r="H76">
            <v>32.799999999999997</v>
          </cell>
          <cell r="I76">
            <v>2307.3676672799998</v>
          </cell>
          <cell r="J76">
            <v>70.346575221951213</v>
          </cell>
          <cell r="K76" t="str">
            <v>1</v>
          </cell>
          <cell r="L76" t="str">
            <v>SP80-1842</v>
          </cell>
          <cell r="M76">
            <v>45287</v>
          </cell>
          <cell r="N76">
            <v>145.10086483200001</v>
          </cell>
          <cell r="O76" t="str">
            <v>Franco arenoso y Arena</v>
          </cell>
          <cell r="P76" t="str">
            <v>Ingenio</v>
          </cell>
          <cell r="Q76">
            <v>334801.0440077224</v>
          </cell>
          <cell r="S76" t="str">
            <v>2026-2027</v>
          </cell>
          <cell r="T76">
            <v>46358</v>
          </cell>
          <cell r="U76">
            <v>46368</v>
          </cell>
          <cell r="V76">
            <v>46372</v>
          </cell>
          <cell r="W76">
            <v>45687</v>
          </cell>
          <cell r="X76">
            <v>13</v>
          </cell>
          <cell r="Z76">
            <v>13.149243918474687</v>
          </cell>
        </row>
        <row r="77">
          <cell r="A77" t="str">
            <v>22.75</v>
          </cell>
          <cell r="B77" t="str">
            <v>2024-2025</v>
          </cell>
          <cell r="C77" t="str">
            <v>Zona 1</v>
          </cell>
          <cell r="D77" t="str">
            <v>Juan Luis Alonso</v>
          </cell>
          <cell r="E77">
            <v>2</v>
          </cell>
          <cell r="F77" t="str">
            <v>LOS TARROS</v>
          </cell>
          <cell r="G77">
            <v>2.75</v>
          </cell>
          <cell r="H77">
            <v>4.4800000000000004</v>
          </cell>
          <cell r="I77">
            <v>446.46340096800003</v>
          </cell>
          <cell r="J77">
            <v>99.657009144642856</v>
          </cell>
          <cell r="K77" t="str">
            <v>4</v>
          </cell>
          <cell r="L77" t="str">
            <v>Varias</v>
          </cell>
          <cell r="M77">
            <v>45347</v>
          </cell>
          <cell r="N77">
            <v>153.30789520200003</v>
          </cell>
          <cell r="O77" t="str">
            <v>Franco arenoso y Arena</v>
          </cell>
          <cell r="P77" t="str">
            <v>Ingenio</v>
          </cell>
          <cell r="Q77">
            <v>68446.364287130666</v>
          </cell>
          <cell r="S77" t="str">
            <v>2024-2025</v>
          </cell>
          <cell r="T77">
            <v>45644</v>
          </cell>
          <cell r="U77">
            <v>45654</v>
          </cell>
          <cell r="V77">
            <v>45651</v>
          </cell>
          <cell r="W77">
            <v>45624</v>
          </cell>
          <cell r="X77">
            <v>4</v>
          </cell>
          <cell r="Z77">
            <v>9.1058514135437214</v>
          </cell>
        </row>
        <row r="78">
          <cell r="A78" t="str">
            <v>22.76</v>
          </cell>
          <cell r="B78" t="str">
            <v>2024-2025</v>
          </cell>
          <cell r="C78" t="str">
            <v>Zona 1</v>
          </cell>
          <cell r="D78" t="str">
            <v>Juan Luis Alonso</v>
          </cell>
          <cell r="E78">
            <v>2</v>
          </cell>
          <cell r="F78" t="str">
            <v>LOS TARROS</v>
          </cell>
          <cell r="G78">
            <v>2.76</v>
          </cell>
          <cell r="H78">
            <v>10.99</v>
          </cell>
          <cell r="I78">
            <v>1130.8751042160002</v>
          </cell>
          <cell r="J78">
            <v>102.90037345004551</v>
          </cell>
          <cell r="K78" t="str">
            <v>4</v>
          </cell>
          <cell r="L78" t="str">
            <v>CG09-133119</v>
          </cell>
          <cell r="M78">
            <v>45352</v>
          </cell>
          <cell r="N78">
            <v>149.54359312200003</v>
          </cell>
          <cell r="O78" t="str">
            <v>Franco arenoso y Arena</v>
          </cell>
          <cell r="P78" t="str">
            <v>Ingenio</v>
          </cell>
          <cell r="Q78">
            <v>169115.12645667692</v>
          </cell>
          <cell r="S78" t="str">
            <v>2024-2025</v>
          </cell>
          <cell r="T78">
            <v>45651</v>
          </cell>
          <cell r="U78">
            <v>45661</v>
          </cell>
          <cell r="V78">
            <v>45658</v>
          </cell>
          <cell r="W78">
            <v>45631</v>
          </cell>
          <cell r="X78">
            <v>5</v>
          </cell>
          <cell r="Z78">
            <v>9.1715976331360949</v>
          </cell>
        </row>
        <row r="79">
          <cell r="A79" t="str">
            <v>22.77</v>
          </cell>
          <cell r="B79" t="str">
            <v>2024-2025</v>
          </cell>
          <cell r="C79" t="str">
            <v>Zona 1</v>
          </cell>
          <cell r="D79" t="str">
            <v>Juan Luis Alonso</v>
          </cell>
          <cell r="E79">
            <v>2</v>
          </cell>
          <cell r="F79" t="str">
            <v>LOS TARROS</v>
          </cell>
          <cell r="G79">
            <v>2.77</v>
          </cell>
          <cell r="H79">
            <v>13.57</v>
          </cell>
          <cell r="I79">
            <v>848.13270297600013</v>
          </cell>
          <cell r="J79">
            <v>62.500567647457636</v>
          </cell>
          <cell r="K79" t="str">
            <v>1</v>
          </cell>
          <cell r="L79" t="str">
            <v>CG09-133119</v>
          </cell>
          <cell r="M79">
            <v>45269</v>
          </cell>
          <cell r="N79">
            <v>143.58074392200004</v>
          </cell>
          <cell r="O79" t="str">
            <v>Franco arenoso y Arena</v>
          </cell>
          <cell r="P79" t="str">
            <v>Ingenio</v>
          </cell>
          <cell r="Q79">
            <v>121775.5244378708</v>
          </cell>
          <cell r="S79" t="str">
            <v>2026-2027</v>
          </cell>
          <cell r="T79">
            <v>46358</v>
          </cell>
          <cell r="U79">
            <v>46368</v>
          </cell>
          <cell r="V79">
            <v>46372</v>
          </cell>
          <cell r="W79">
            <v>45701</v>
          </cell>
          <cell r="X79">
            <v>15</v>
          </cell>
          <cell r="Z79">
            <v>14.201183431952662</v>
          </cell>
        </row>
        <row r="80">
          <cell r="A80" t="str">
            <v>22.78</v>
          </cell>
          <cell r="B80" t="str">
            <v>2024-2025</v>
          </cell>
          <cell r="C80" t="str">
            <v>Zona 1</v>
          </cell>
          <cell r="D80" t="str">
            <v>Juan Luis Alonso</v>
          </cell>
          <cell r="E80">
            <v>2</v>
          </cell>
          <cell r="F80" t="str">
            <v>LOS TARROS</v>
          </cell>
          <cell r="G80">
            <v>2.78</v>
          </cell>
          <cell r="H80">
            <v>6.21</v>
          </cell>
          <cell r="I80">
            <v>561.07321295999998</v>
          </cell>
          <cell r="J80">
            <v>90.34995377777777</v>
          </cell>
          <cell r="K80" t="str">
            <v>2</v>
          </cell>
          <cell r="L80" t="str">
            <v>CG09-133119</v>
          </cell>
          <cell r="M80">
            <v>45304</v>
          </cell>
          <cell r="N80">
            <v>144.46934028450002</v>
          </cell>
          <cell r="O80" t="str">
            <v>Franco arenoso y Arena</v>
          </cell>
          <cell r="P80" t="str">
            <v>Ingenio</v>
          </cell>
          <cell r="Q80">
            <v>81057.876927635982</v>
          </cell>
          <cell r="S80" t="str">
            <v>2026-2027</v>
          </cell>
          <cell r="T80">
            <v>46365</v>
          </cell>
          <cell r="U80">
            <v>46375</v>
          </cell>
          <cell r="V80">
            <v>46379</v>
          </cell>
          <cell r="W80">
            <v>45631</v>
          </cell>
          <cell r="X80">
            <v>5</v>
          </cell>
          <cell r="Z80">
            <v>10.749506903353057</v>
          </cell>
        </row>
        <row r="81">
          <cell r="A81" t="str">
            <v>22.79</v>
          </cell>
          <cell r="B81" t="str">
            <v>2024-2025</v>
          </cell>
          <cell r="C81" t="str">
            <v>Zona 1</v>
          </cell>
          <cell r="D81" t="str">
            <v>Juan Luis Alonso</v>
          </cell>
          <cell r="E81">
            <v>2</v>
          </cell>
          <cell r="F81" t="str">
            <v>LOS TARROS</v>
          </cell>
          <cell r="G81">
            <v>2.79</v>
          </cell>
          <cell r="H81">
            <v>10.57</v>
          </cell>
          <cell r="I81">
            <v>541.53544067999997</v>
          </cell>
          <cell r="J81">
            <v>51.233248881740771</v>
          </cell>
          <cell r="K81" t="str">
            <v>2</v>
          </cell>
          <cell r="L81" t="str">
            <v>CG06-0894</v>
          </cell>
          <cell r="M81">
            <v>45373</v>
          </cell>
          <cell r="N81">
            <v>157.39726383150003</v>
          </cell>
          <cell r="O81" t="str">
            <v>Franco arenoso y Arena</v>
          </cell>
          <cell r="P81" t="str">
            <v>Ingenio</v>
          </cell>
          <cell r="Q81">
            <v>85236.196630817591</v>
          </cell>
          <cell r="S81" t="str">
            <v>2026-2027</v>
          </cell>
          <cell r="T81">
            <v>46365</v>
          </cell>
          <cell r="U81">
            <v>46375</v>
          </cell>
          <cell r="V81">
            <v>46379</v>
          </cell>
          <cell r="W81">
            <v>45687</v>
          </cell>
          <cell r="X81">
            <v>13</v>
          </cell>
          <cell r="Z81">
            <v>10.322156476002629</v>
          </cell>
        </row>
        <row r="82">
          <cell r="A82" t="str">
            <v>22.81</v>
          </cell>
          <cell r="B82" t="str">
            <v>2024-2025</v>
          </cell>
          <cell r="C82" t="str">
            <v>Zona 1</v>
          </cell>
          <cell r="D82" t="str">
            <v>Juan Luis Alonso</v>
          </cell>
          <cell r="E82">
            <v>2</v>
          </cell>
          <cell r="F82" t="str">
            <v>LOS TARROS</v>
          </cell>
          <cell r="G82">
            <v>2.81</v>
          </cell>
          <cell r="H82">
            <v>13.83</v>
          </cell>
          <cell r="I82">
            <v>468.41770559999998</v>
          </cell>
          <cell r="J82">
            <v>33.869682255965294</v>
          </cell>
          <cell r="K82" t="str">
            <v>2</v>
          </cell>
          <cell r="L82" t="str">
            <v>CG03-138</v>
          </cell>
          <cell r="M82">
            <v>45376</v>
          </cell>
          <cell r="N82">
            <v>152.32615467300002</v>
          </cell>
          <cell r="O82" t="str">
            <v>Franco arenoso y Arena</v>
          </cell>
          <cell r="P82" t="str">
            <v>Ingenio</v>
          </cell>
          <cell r="Q82">
            <v>71352.267874797384</v>
          </cell>
          <cell r="S82" t="str">
            <v>2026-2027</v>
          </cell>
          <cell r="T82">
            <v>46365</v>
          </cell>
          <cell r="U82">
            <v>46375</v>
          </cell>
          <cell r="V82">
            <v>46379</v>
          </cell>
          <cell r="W82">
            <v>45687</v>
          </cell>
          <cell r="X82">
            <v>13</v>
          </cell>
          <cell r="Z82">
            <v>10.223537146614069</v>
          </cell>
        </row>
        <row r="83">
          <cell r="A83" t="str">
            <v>22.82</v>
          </cell>
          <cell r="B83" t="str">
            <v>2024-2025</v>
          </cell>
          <cell r="C83" t="str">
            <v>Zona 1</v>
          </cell>
          <cell r="D83" t="str">
            <v>Juan Luis Alonso</v>
          </cell>
          <cell r="E83">
            <v>2</v>
          </cell>
          <cell r="F83" t="str">
            <v>LOS TARROS</v>
          </cell>
          <cell r="G83">
            <v>2.82</v>
          </cell>
          <cell r="H83">
            <v>11.13</v>
          </cell>
          <cell r="I83">
            <v>1247.7996945993762</v>
          </cell>
          <cell r="J83">
            <v>112.11138316256748</v>
          </cell>
          <cell r="K83" t="str">
            <v>1</v>
          </cell>
          <cell r="L83" t="str">
            <v>CG09-06020</v>
          </cell>
          <cell r="M83">
            <v>45303</v>
          </cell>
          <cell r="N83">
            <v>150.03902679150002</v>
          </cell>
          <cell r="O83" t="str">
            <v>Franco arenoso y Arena</v>
          </cell>
          <cell r="P83" t="str">
            <v>Ingenio</v>
          </cell>
          <cell r="Q83">
            <v>187218.65180842133</v>
          </cell>
          <cell r="S83" t="str">
            <v>2023-2024</v>
          </cell>
          <cell r="T83">
            <v>45282</v>
          </cell>
          <cell r="U83">
            <v>45280</v>
          </cell>
          <cell r="V83">
            <v>5</v>
          </cell>
          <cell r="W83">
            <v>45715</v>
          </cell>
          <cell r="X83">
            <v>17</v>
          </cell>
          <cell r="Z83">
            <v>13.543721236028928</v>
          </cell>
        </row>
        <row r="84">
          <cell r="A84" t="str">
            <v>22.83</v>
          </cell>
          <cell r="B84" t="str">
            <v>2024-2025</v>
          </cell>
          <cell r="C84" t="str">
            <v>Zona 1</v>
          </cell>
          <cell r="D84" t="str">
            <v>Juan Luis Alonso</v>
          </cell>
          <cell r="E84">
            <v>2</v>
          </cell>
          <cell r="F84" t="str">
            <v>LOS TARROS</v>
          </cell>
          <cell r="G84">
            <v>2.83</v>
          </cell>
          <cell r="H84">
            <v>15.66</v>
          </cell>
          <cell r="I84">
            <v>898.55206833600005</v>
          </cell>
          <cell r="J84">
            <v>57.378803852873567</v>
          </cell>
          <cell r="K84" t="str">
            <v>5</v>
          </cell>
          <cell r="L84" t="str">
            <v>CG09-133119</v>
          </cell>
          <cell r="M84">
            <v>45275</v>
          </cell>
          <cell r="N84">
            <v>124.86246788400003</v>
          </cell>
          <cell r="O84" t="str">
            <v>Franco arenoso y Arena</v>
          </cell>
          <cell r="P84" t="str">
            <v>Ingenio</v>
          </cell>
          <cell r="Q84">
            <v>112195.42877470561</v>
          </cell>
          <cell r="S84" t="str">
            <v>2024-2025</v>
          </cell>
          <cell r="T84">
            <v>45651</v>
          </cell>
          <cell r="U84">
            <v>45661</v>
          </cell>
          <cell r="V84">
            <v>45658</v>
          </cell>
          <cell r="W84">
            <v>45624</v>
          </cell>
          <cell r="X84">
            <v>4</v>
          </cell>
          <cell r="Z84">
            <v>11.472715318869165</v>
          </cell>
        </row>
        <row r="85">
          <cell r="A85" t="str">
            <v>22.84</v>
          </cell>
          <cell r="B85" t="str">
            <v>2024-2025</v>
          </cell>
          <cell r="C85" t="str">
            <v>Zona 1</v>
          </cell>
          <cell r="D85" t="str">
            <v>Juan Luis Alonso</v>
          </cell>
          <cell r="E85">
            <v>2</v>
          </cell>
          <cell r="F85" t="str">
            <v>LOS TARROS</v>
          </cell>
          <cell r="G85">
            <v>2.84</v>
          </cell>
          <cell r="H85">
            <v>17.3</v>
          </cell>
          <cell r="I85">
            <v>1548.2890884240001</v>
          </cell>
          <cell r="J85">
            <v>89.496479099653172</v>
          </cell>
          <cell r="K85" t="str">
            <v>3</v>
          </cell>
          <cell r="L85" t="str">
            <v>CG03-138</v>
          </cell>
          <cell r="M85">
            <v>45263</v>
          </cell>
          <cell r="N85">
            <v>125.61882691050002</v>
          </cell>
          <cell r="O85" t="str">
            <v>Franco arenoso y Arena</v>
          </cell>
          <cell r="P85" t="str">
            <v>Ingenio</v>
          </cell>
          <cell r="Q85">
            <v>194494.25900615033</v>
          </cell>
          <cell r="S85" t="str">
            <v>2025-2026</v>
          </cell>
          <cell r="T85">
            <v>46001</v>
          </cell>
          <cell r="U85">
            <v>46011</v>
          </cell>
          <cell r="V85">
            <v>46008</v>
          </cell>
          <cell r="W85">
            <v>45659</v>
          </cell>
          <cell r="X85">
            <v>9</v>
          </cell>
          <cell r="Z85">
            <v>13.01775147928994</v>
          </cell>
        </row>
        <row r="86">
          <cell r="A86" t="str">
            <v>22.85</v>
          </cell>
          <cell r="B86" t="str">
            <v>2024-2025</v>
          </cell>
          <cell r="C86" t="str">
            <v>Zona 1</v>
          </cell>
          <cell r="D86" t="str">
            <v>Juan Luis Alonso</v>
          </cell>
          <cell r="E86">
            <v>2</v>
          </cell>
          <cell r="F86" t="str">
            <v>LOS TARROS</v>
          </cell>
          <cell r="G86">
            <v>2.85</v>
          </cell>
          <cell r="H86">
            <v>5.81</v>
          </cell>
          <cell r="I86">
            <v>2036.2685413199999</v>
          </cell>
          <cell r="J86">
            <v>350.47651313597248</v>
          </cell>
          <cell r="K86" t="str">
            <v>5</v>
          </cell>
          <cell r="L86" t="str">
            <v>SP80-1842</v>
          </cell>
          <cell r="M86">
            <v>45338</v>
          </cell>
          <cell r="N86">
            <v>135.27696936600003</v>
          </cell>
          <cell r="O86" t="str">
            <v>Franco arenoso y Arena</v>
          </cell>
          <cell r="P86" t="str">
            <v>Ingenio</v>
          </cell>
          <cell r="Q86">
            <v>275460.2370850952</v>
          </cell>
          <cell r="S86" t="str">
            <v>2024-2025</v>
          </cell>
          <cell r="T86">
            <v>45651</v>
          </cell>
          <cell r="U86">
            <v>45661</v>
          </cell>
          <cell r="V86">
            <v>45658</v>
          </cell>
          <cell r="W86">
            <v>45659</v>
          </cell>
          <cell r="X86">
            <v>9</v>
          </cell>
          <cell r="Z86">
            <v>10.552268244575936</v>
          </cell>
        </row>
        <row r="87">
          <cell r="A87" t="str">
            <v>22.86</v>
          </cell>
          <cell r="B87" t="str">
            <v>2024-2025</v>
          </cell>
          <cell r="C87" t="str">
            <v>Zona 1</v>
          </cell>
          <cell r="D87" t="str">
            <v>Juan Luis Alonso</v>
          </cell>
          <cell r="E87">
            <v>2</v>
          </cell>
          <cell r="F87" t="str">
            <v>LOS TARROS</v>
          </cell>
          <cell r="G87">
            <v>2.86</v>
          </cell>
          <cell r="H87">
            <v>5.97</v>
          </cell>
          <cell r="I87">
            <v>566.15647607999995</v>
          </cell>
          <cell r="J87">
            <v>94.833580582914564</v>
          </cell>
          <cell r="K87" t="str">
            <v>3</v>
          </cell>
          <cell r="L87" t="str">
            <v>CG09-05327</v>
          </cell>
          <cell r="M87">
            <v>45272</v>
          </cell>
          <cell r="N87">
            <v>135.72970984650001</v>
          </cell>
          <cell r="O87" t="str">
            <v>Franco arenoso y Arena</v>
          </cell>
          <cell r="P87" t="str">
            <v>Ingenio</v>
          </cell>
          <cell r="Q87">
            <v>76844.254226055316</v>
          </cell>
          <cell r="S87" t="str">
            <v>2025-2026</v>
          </cell>
          <cell r="T87">
            <v>46001</v>
          </cell>
          <cell r="U87">
            <v>46011</v>
          </cell>
          <cell r="V87">
            <v>46008</v>
          </cell>
          <cell r="W87">
            <v>45666</v>
          </cell>
          <cell r="X87">
            <v>10</v>
          </cell>
          <cell r="Z87">
            <v>12.952005259697566</v>
          </cell>
        </row>
        <row r="88">
          <cell r="A88" t="str">
            <v>22.87</v>
          </cell>
          <cell r="B88" t="str">
            <v>2024-2025</v>
          </cell>
          <cell r="C88" t="str">
            <v>Zona 1</v>
          </cell>
          <cell r="D88" t="str">
            <v>Juan Luis Alonso</v>
          </cell>
          <cell r="E88">
            <v>2</v>
          </cell>
          <cell r="F88" t="str">
            <v>LOS TARROS</v>
          </cell>
          <cell r="G88">
            <v>2.87</v>
          </cell>
          <cell r="H88">
            <v>7.53</v>
          </cell>
          <cell r="I88">
            <v>587.45449963200008</v>
          </cell>
          <cell r="J88">
            <v>78.015205794422315</v>
          </cell>
          <cell r="K88" t="str">
            <v>4</v>
          </cell>
          <cell r="L88" t="str">
            <v>SP80-1842</v>
          </cell>
          <cell r="M88">
            <v>45339</v>
          </cell>
          <cell r="N88">
            <v>143.51863090950002</v>
          </cell>
          <cell r="O88" t="str">
            <v>Franco arenoso y Arena</v>
          </cell>
          <cell r="P88" t="str">
            <v>Ingenio</v>
          </cell>
          <cell r="Q88">
            <v>84310.665508810038</v>
          </cell>
          <cell r="S88" t="str">
            <v>2024-2025</v>
          </cell>
          <cell r="T88">
            <v>45651</v>
          </cell>
          <cell r="U88">
            <v>45661</v>
          </cell>
          <cell r="V88">
            <v>45658</v>
          </cell>
          <cell r="W88">
            <v>45617</v>
          </cell>
          <cell r="X88">
            <v>3</v>
          </cell>
          <cell r="Z88">
            <v>9.1387245233399081</v>
          </cell>
        </row>
        <row r="89">
          <cell r="A89" t="str">
            <v>22.88</v>
          </cell>
          <cell r="B89" t="str">
            <v>2024-2025</v>
          </cell>
          <cell r="C89" t="str">
            <v>Zona 1</v>
          </cell>
          <cell r="D89" t="str">
            <v>Juan Luis Alonso</v>
          </cell>
          <cell r="E89">
            <v>2</v>
          </cell>
          <cell r="F89" t="str">
            <v>LOS TARROS</v>
          </cell>
          <cell r="G89">
            <v>2.88</v>
          </cell>
          <cell r="H89">
            <v>11.57</v>
          </cell>
          <cell r="I89">
            <v>709.21922136000001</v>
          </cell>
          <cell r="J89">
            <v>61.298117662921349</v>
          </cell>
          <cell r="K89" t="str">
            <v>2</v>
          </cell>
          <cell r="L89" t="str">
            <v>CGMEX10-26315</v>
          </cell>
          <cell r="M89">
            <v>45264</v>
          </cell>
          <cell r="N89">
            <v>128.01446242200001</v>
          </cell>
          <cell r="O89" t="str">
            <v>Franco arenoso y Arena</v>
          </cell>
          <cell r="P89" t="str">
            <v>Ingenio</v>
          </cell>
          <cell r="Q89">
            <v>90790.317361749825</v>
          </cell>
          <cell r="S89" t="str">
            <v>2026-2027</v>
          </cell>
          <cell r="T89">
            <v>46365</v>
          </cell>
          <cell r="U89">
            <v>46375</v>
          </cell>
          <cell r="V89">
            <v>46379</v>
          </cell>
          <cell r="W89">
            <v>45631</v>
          </cell>
          <cell r="X89">
            <v>5</v>
          </cell>
          <cell r="Z89">
            <v>12.064431295200526</v>
          </cell>
        </row>
        <row r="90">
          <cell r="A90" t="str">
            <v>22.89</v>
          </cell>
          <cell r="B90" t="str">
            <v>2024-2025</v>
          </cell>
          <cell r="C90" t="str">
            <v>Zona 1</v>
          </cell>
          <cell r="D90" t="str">
            <v>Juan Luis Alonso</v>
          </cell>
          <cell r="E90">
            <v>2</v>
          </cell>
          <cell r="F90" t="str">
            <v>LOS TARROS</v>
          </cell>
          <cell r="G90">
            <v>2.89</v>
          </cell>
          <cell r="H90">
            <v>8.59</v>
          </cell>
          <cell r="I90">
            <v>1562.4372397920001</v>
          </cell>
          <cell r="J90">
            <v>181.89024910267756</v>
          </cell>
          <cell r="K90" t="str">
            <v>2</v>
          </cell>
          <cell r="L90" t="str">
            <v>CG09-133119</v>
          </cell>
          <cell r="M90">
            <v>45345</v>
          </cell>
          <cell r="N90">
            <v>142.41347562750002</v>
          </cell>
          <cell r="O90" t="str">
            <v>Franco arenoso y Arena</v>
          </cell>
          <cell r="P90" t="str">
            <v>Ingenio</v>
          </cell>
          <cell r="Q90">
            <v>222512.11776861642</v>
          </cell>
          <cell r="S90" t="str">
            <v>2026-2027</v>
          </cell>
          <cell r="T90">
            <v>46365</v>
          </cell>
          <cell r="U90">
            <v>46375</v>
          </cell>
          <cell r="V90">
            <v>46379</v>
          </cell>
          <cell r="W90">
            <v>45631</v>
          </cell>
          <cell r="X90">
            <v>5</v>
          </cell>
          <cell r="Z90">
            <v>9.4017094017094021</v>
          </cell>
        </row>
        <row r="91">
          <cell r="A91" t="str">
            <v>22.9</v>
          </cell>
          <cell r="B91" t="str">
            <v>2024-2025</v>
          </cell>
          <cell r="C91" t="str">
            <v>Zona 1</v>
          </cell>
          <cell r="D91" t="str">
            <v>Juan Luis Alonso</v>
          </cell>
          <cell r="E91">
            <v>2</v>
          </cell>
          <cell r="F91" t="str">
            <v>LOS TARROS</v>
          </cell>
          <cell r="G91">
            <v>2.9</v>
          </cell>
          <cell r="H91">
            <v>9.15</v>
          </cell>
          <cell r="I91">
            <v>928.16783654400012</v>
          </cell>
          <cell r="J91">
            <v>101.4391078190164</v>
          </cell>
          <cell r="K91" t="str">
            <v>2</v>
          </cell>
          <cell r="L91" t="str">
            <v>CG03-138</v>
          </cell>
          <cell r="M91">
            <v>45347</v>
          </cell>
          <cell r="N91">
            <v>145.65313824600003</v>
          </cell>
          <cell r="P91" t="str">
            <v>Ingenio</v>
          </cell>
          <cell r="Q91">
            <v>135190.55821163399</v>
          </cell>
          <cell r="S91" t="str">
            <v>2026-2027</v>
          </cell>
          <cell r="T91">
            <v>46365</v>
          </cell>
          <cell r="U91">
            <v>46375</v>
          </cell>
          <cell r="V91">
            <v>46379</v>
          </cell>
          <cell r="W91">
            <v>45631</v>
          </cell>
          <cell r="X91">
            <v>5</v>
          </cell>
          <cell r="Z91">
            <v>9.3359631821170286</v>
          </cell>
        </row>
        <row r="92">
          <cell r="A92" t="str">
            <v>22.91</v>
          </cell>
          <cell r="B92" t="str">
            <v>2024-2025</v>
          </cell>
          <cell r="C92" t="str">
            <v>Zona 1</v>
          </cell>
          <cell r="D92" t="str">
            <v>Juan Luis Alonso</v>
          </cell>
          <cell r="E92">
            <v>2</v>
          </cell>
          <cell r="F92" t="str">
            <v>LOS TARROS</v>
          </cell>
          <cell r="G92">
            <v>2.91</v>
          </cell>
          <cell r="H92">
            <v>6.47</v>
          </cell>
          <cell r="I92">
            <v>911.76864573599994</v>
          </cell>
          <cell r="J92">
            <v>140.92251093292117</v>
          </cell>
          <cell r="K92" t="str">
            <v>2</v>
          </cell>
          <cell r="L92" t="str">
            <v>CG09-05327</v>
          </cell>
          <cell r="M92">
            <v>45368</v>
          </cell>
          <cell r="N92">
            <v>143.37878789850004</v>
          </cell>
          <cell r="P92" t="str">
            <v>Ingenio</v>
          </cell>
          <cell r="Q92">
            <v>130728.28326948456</v>
          </cell>
          <cell r="S92" t="str">
            <v>2026-2027</v>
          </cell>
          <cell r="T92">
            <v>46372</v>
          </cell>
          <cell r="U92">
            <v>46382</v>
          </cell>
          <cell r="V92">
            <v>46386</v>
          </cell>
          <cell r="W92">
            <v>45631</v>
          </cell>
          <cell r="X92">
            <v>5</v>
          </cell>
          <cell r="Z92">
            <v>8.6456278763971071</v>
          </cell>
        </row>
        <row r="93">
          <cell r="A93" t="str">
            <v>22.92</v>
          </cell>
          <cell r="B93" t="str">
            <v>2024-2025</v>
          </cell>
          <cell r="C93" t="str">
            <v>Zona 1</v>
          </cell>
          <cell r="D93" t="str">
            <v>Juan Luis Alonso</v>
          </cell>
          <cell r="E93">
            <v>2</v>
          </cell>
          <cell r="F93" t="str">
            <v>LOS TARROS</v>
          </cell>
          <cell r="G93">
            <v>2.92</v>
          </cell>
          <cell r="H93">
            <v>9.31</v>
          </cell>
          <cell r="I93">
            <v>762.98967825600005</v>
          </cell>
          <cell r="J93">
            <v>81.953778545220189</v>
          </cell>
          <cell r="K93" t="str">
            <v>2</v>
          </cell>
          <cell r="L93" t="str">
            <v>CG09-133119</v>
          </cell>
          <cell r="M93">
            <v>45368</v>
          </cell>
          <cell r="N93">
            <v>145.7389809645</v>
          </cell>
          <cell r="P93" t="str">
            <v>Ingenio</v>
          </cell>
          <cell r="Q93">
            <v>111197.33819546117</v>
          </cell>
          <cell r="S93" t="str">
            <v>2026-2027</v>
          </cell>
          <cell r="T93">
            <v>46372</v>
          </cell>
          <cell r="U93">
            <v>46382</v>
          </cell>
          <cell r="V93">
            <v>46386</v>
          </cell>
          <cell r="W93">
            <v>45631</v>
          </cell>
          <cell r="X93">
            <v>5</v>
          </cell>
          <cell r="Z93">
            <v>8.6456278763971071</v>
          </cell>
        </row>
        <row r="94">
          <cell r="A94" t="str">
            <v>22.93</v>
          </cell>
          <cell r="B94" t="str">
            <v>2024-2025</v>
          </cell>
          <cell r="C94" t="str">
            <v>Zona 1</v>
          </cell>
          <cell r="D94" t="str">
            <v>Juan Luis Alonso</v>
          </cell>
          <cell r="E94">
            <v>2</v>
          </cell>
          <cell r="F94" t="str">
            <v>LOS TARROS</v>
          </cell>
          <cell r="G94">
            <v>2.93</v>
          </cell>
          <cell r="H94">
            <v>7.410000000000001</v>
          </cell>
          <cell r="I94">
            <v>1060.839977808</v>
          </cell>
          <cell r="J94">
            <v>143.16328985263155</v>
          </cell>
          <cell r="K94" t="str">
            <v>2</v>
          </cell>
          <cell r="L94" t="str">
            <v>CG09-06020</v>
          </cell>
          <cell r="M94">
            <v>45369</v>
          </cell>
          <cell r="N94">
            <v>163.29830424600004</v>
          </cell>
          <cell r="P94" t="str">
            <v>Ingenio</v>
          </cell>
          <cell r="Q94">
            <v>173233.3694524107</v>
          </cell>
          <cell r="S94" t="str">
            <v>2026-2027</v>
          </cell>
          <cell r="T94">
            <v>46372</v>
          </cell>
          <cell r="U94">
            <v>46382</v>
          </cell>
          <cell r="V94">
            <v>46386</v>
          </cell>
          <cell r="W94">
            <v>45687</v>
          </cell>
          <cell r="X94">
            <v>13</v>
          </cell>
          <cell r="Z94">
            <v>10.453648915187376</v>
          </cell>
        </row>
        <row r="95">
          <cell r="A95" t="str">
            <v>22.94</v>
          </cell>
          <cell r="B95" t="str">
            <v>2024-2025</v>
          </cell>
          <cell r="C95" t="str">
            <v>Zona 1</v>
          </cell>
          <cell r="D95" t="str">
            <v>Juan Luis Alonso</v>
          </cell>
          <cell r="E95">
            <v>2</v>
          </cell>
          <cell r="F95" t="str">
            <v>LOS TARROS</v>
          </cell>
          <cell r="G95">
            <v>2.94</v>
          </cell>
          <cell r="H95">
            <v>23.47</v>
          </cell>
          <cell r="I95">
            <v>658.65805824000006</v>
          </cell>
          <cell r="J95">
            <v>28.063828642522374</v>
          </cell>
          <cell r="K95" t="str">
            <v>3</v>
          </cell>
          <cell r="L95" t="str">
            <v>SP80-1842</v>
          </cell>
          <cell r="M95">
            <v>45389</v>
          </cell>
          <cell r="N95">
            <v>151.50529952250002</v>
          </cell>
          <cell r="P95" t="str">
            <v>Ingenio</v>
          </cell>
          <cell r="Q95">
            <v>99790.186396559468</v>
          </cell>
          <cell r="S95" t="str">
            <v>2025-2026</v>
          </cell>
          <cell r="T95">
            <v>46001</v>
          </cell>
          <cell r="U95">
            <v>46011</v>
          </cell>
          <cell r="V95">
            <v>46008</v>
          </cell>
          <cell r="W95">
            <v>45624</v>
          </cell>
          <cell r="X95">
            <v>4</v>
          </cell>
          <cell r="Z95">
            <v>7.7251808021038784</v>
          </cell>
        </row>
        <row r="96">
          <cell r="A96" t="str">
            <v>22.95</v>
          </cell>
          <cell r="B96" t="str">
            <v>2024-2025</v>
          </cell>
          <cell r="C96" t="str">
            <v>Zona 1</v>
          </cell>
          <cell r="D96" t="str">
            <v>Juan Luis Alonso</v>
          </cell>
          <cell r="E96">
            <v>2</v>
          </cell>
          <cell r="F96" t="str">
            <v>LOS TARROS</v>
          </cell>
          <cell r="G96">
            <v>2.95</v>
          </cell>
          <cell r="H96">
            <v>9.2899999999999991</v>
          </cell>
          <cell r="I96">
            <v>2699.5798049999999</v>
          </cell>
          <cell r="J96">
            <v>290.58986060279869</v>
          </cell>
          <cell r="K96" t="str">
            <v>3</v>
          </cell>
          <cell r="L96" t="str">
            <v>SP80-1842</v>
          </cell>
          <cell r="M96">
            <v>45303</v>
          </cell>
          <cell r="N96">
            <v>141.35958259500001</v>
          </cell>
          <cell r="P96" t="str">
            <v>Ingenio</v>
          </cell>
          <cell r="Q96">
            <v>381611.47441669146</v>
          </cell>
          <cell r="S96" t="str">
            <v>2025-2026</v>
          </cell>
          <cell r="T96">
            <v>46008</v>
          </cell>
          <cell r="U96">
            <v>46018</v>
          </cell>
          <cell r="V96">
            <v>46015</v>
          </cell>
          <cell r="W96">
            <v>45715</v>
          </cell>
          <cell r="X96">
            <v>17</v>
          </cell>
          <cell r="Z96">
            <v>13.543721236028928</v>
          </cell>
        </row>
        <row r="97">
          <cell r="A97" t="str">
            <v>22.96</v>
          </cell>
          <cell r="B97" t="str">
            <v>2024-2025</v>
          </cell>
          <cell r="C97" t="str">
            <v>Zona 1</v>
          </cell>
          <cell r="D97" t="str">
            <v>Juan Luis Alonso</v>
          </cell>
          <cell r="E97">
            <v>2</v>
          </cell>
          <cell r="F97" t="str">
            <v>LOS TARROS</v>
          </cell>
          <cell r="G97">
            <v>2.96</v>
          </cell>
          <cell r="H97">
            <v>20.37</v>
          </cell>
          <cell r="I97">
            <v>979.32501669600015</v>
          </cell>
          <cell r="J97">
            <v>48.076829489248901</v>
          </cell>
          <cell r="K97" t="str">
            <v>2</v>
          </cell>
          <cell r="L97" t="str">
            <v>CG09-06020</v>
          </cell>
          <cell r="M97">
            <v>45277</v>
          </cell>
          <cell r="N97">
            <v>133.36312801350005</v>
          </cell>
          <cell r="P97" t="str">
            <v>Ingenio</v>
          </cell>
          <cell r="Q97">
            <v>130605.84756845173</v>
          </cell>
          <cell r="S97" t="str">
            <v>2026-2027</v>
          </cell>
          <cell r="T97">
            <v>46372</v>
          </cell>
          <cell r="U97">
            <v>46382</v>
          </cell>
          <cell r="V97">
            <v>46386</v>
          </cell>
          <cell r="W97">
            <v>45624</v>
          </cell>
          <cell r="X97">
            <v>4</v>
          </cell>
          <cell r="Z97">
            <v>11.406969099276791</v>
          </cell>
        </row>
        <row r="98">
          <cell r="A98" t="str">
            <v>22.97</v>
          </cell>
          <cell r="B98" t="str">
            <v>2024-2025</v>
          </cell>
          <cell r="C98" t="str">
            <v>Zona 1</v>
          </cell>
          <cell r="D98" t="str">
            <v>Juan Luis Alonso</v>
          </cell>
          <cell r="E98">
            <v>2</v>
          </cell>
          <cell r="F98" t="str">
            <v>LOS TARROS</v>
          </cell>
          <cell r="G98">
            <v>2.97</v>
          </cell>
          <cell r="H98">
            <v>17.240000000000002</v>
          </cell>
          <cell r="I98">
            <v>2194.7541252000001</v>
          </cell>
          <cell r="J98">
            <v>127.30592373549884</v>
          </cell>
          <cell r="K98" t="str">
            <v>2</v>
          </cell>
          <cell r="L98" t="str">
            <v>CG06-0894</v>
          </cell>
          <cell r="M98">
            <v>45301</v>
          </cell>
          <cell r="N98">
            <v>140.51104278750003</v>
          </cell>
          <cell r="P98" t="str">
            <v>Ingenio</v>
          </cell>
          <cell r="Q98">
            <v>308387.19079401944</v>
          </cell>
          <cell r="S98" t="str">
            <v>2026-2027</v>
          </cell>
          <cell r="T98">
            <v>46372</v>
          </cell>
          <cell r="U98">
            <v>46382</v>
          </cell>
          <cell r="V98">
            <v>46386</v>
          </cell>
          <cell r="W98">
            <v>45624</v>
          </cell>
          <cell r="X98">
            <v>4</v>
          </cell>
          <cell r="Z98">
            <v>10.61801446416831</v>
          </cell>
        </row>
        <row r="99">
          <cell r="A99" t="str">
            <v>22.98</v>
          </cell>
          <cell r="B99" t="str">
            <v>2024-2025</v>
          </cell>
          <cell r="C99" t="str">
            <v>Zona 1</v>
          </cell>
          <cell r="D99" t="str">
            <v>Juan Luis Alonso</v>
          </cell>
          <cell r="E99">
            <v>2</v>
          </cell>
          <cell r="F99" t="str">
            <v>LOS TARROS</v>
          </cell>
          <cell r="G99">
            <v>2.98</v>
          </cell>
          <cell r="H99">
            <v>7.97</v>
          </cell>
          <cell r="I99">
            <v>1576.4363169359999</v>
          </cell>
          <cell r="J99">
            <v>197.79627565069009</v>
          </cell>
          <cell r="K99" t="str">
            <v>5</v>
          </cell>
          <cell r="L99" t="str">
            <v>SP80-1842</v>
          </cell>
          <cell r="M99">
            <v>45302</v>
          </cell>
          <cell r="N99">
            <v>147.22639747200003</v>
          </cell>
          <cell r="P99" t="str">
            <v>Ingenio</v>
          </cell>
          <cell r="Q99">
            <v>232093.03978651535</v>
          </cell>
          <cell r="S99" t="str">
            <v>2025-2026</v>
          </cell>
          <cell r="T99">
            <v>46008</v>
          </cell>
          <cell r="U99">
            <v>46018</v>
          </cell>
          <cell r="V99">
            <v>46015</v>
          </cell>
          <cell r="W99">
            <v>45666</v>
          </cell>
          <cell r="X99">
            <v>10</v>
          </cell>
          <cell r="Z99">
            <v>11.965811965811966</v>
          </cell>
        </row>
        <row r="100">
          <cell r="A100" t="str">
            <v>22.99</v>
          </cell>
          <cell r="B100" t="str">
            <v>2024-2025</v>
          </cell>
          <cell r="C100" t="str">
            <v>Zona 1</v>
          </cell>
          <cell r="D100" t="str">
            <v>Juan Luis Alonso</v>
          </cell>
          <cell r="E100">
            <v>2</v>
          </cell>
          <cell r="F100" t="str">
            <v>LOS TARROS</v>
          </cell>
          <cell r="G100">
            <v>2.99</v>
          </cell>
          <cell r="H100">
            <v>18.84</v>
          </cell>
          <cell r="I100">
            <v>881.12792227199998</v>
          </cell>
          <cell r="J100">
            <v>46.768997997452232</v>
          </cell>
          <cell r="K100" t="str">
            <v>3</v>
          </cell>
          <cell r="L100" t="str">
            <v>CG09-133119</v>
          </cell>
          <cell r="M100">
            <v>45346</v>
          </cell>
          <cell r="N100">
            <v>142.06772164200001</v>
          </cell>
          <cell r="P100" t="str">
            <v>Ingenio</v>
          </cell>
          <cell r="Q100">
            <v>125179.83639233232</v>
          </cell>
          <cell r="S100" t="str">
            <v>2025-2026</v>
          </cell>
          <cell r="T100">
            <v>46008</v>
          </cell>
          <cell r="U100">
            <v>46018</v>
          </cell>
          <cell r="V100">
            <v>46015</v>
          </cell>
          <cell r="W100">
            <v>45666</v>
          </cell>
          <cell r="X100">
            <v>10</v>
          </cell>
          <cell r="Z100">
            <v>10.519395134779749</v>
          </cell>
        </row>
        <row r="101">
          <cell r="A101" t="str">
            <v>33.01</v>
          </cell>
          <cell r="B101" t="str">
            <v>2024-2025</v>
          </cell>
          <cell r="C101" t="str">
            <v>Zona 2</v>
          </cell>
          <cell r="D101" t="str">
            <v>Alvaro Mejía</v>
          </cell>
          <cell r="E101">
            <v>3</v>
          </cell>
          <cell r="F101" t="str">
            <v>LAS PALMAS</v>
          </cell>
          <cell r="G101">
            <v>3.01</v>
          </cell>
          <cell r="H101">
            <v>94.33</v>
          </cell>
          <cell r="I101">
            <v>10852.208284688892</v>
          </cell>
          <cell r="J101">
            <v>115.04514242222932</v>
          </cell>
          <cell r="K101" t="str">
            <v>4</v>
          </cell>
          <cell r="L101" t="str">
            <v>CG12-116</v>
          </cell>
          <cell r="M101">
            <v>45427</v>
          </cell>
          <cell r="N101">
            <v>157.68577243650003</v>
          </cell>
          <cell r="O101" t="str">
            <v>Franco arcilloso</v>
          </cell>
          <cell r="P101" t="str">
            <v>Ingenio</v>
          </cell>
          <cell r="Q101">
            <v>1711238.846012953</v>
          </cell>
          <cell r="S101" t="str">
            <v>2026-2027</v>
          </cell>
          <cell r="T101"/>
          <cell r="U101"/>
          <cell r="V101"/>
          <cell r="W101">
            <v>45708</v>
          </cell>
          <cell r="X101">
            <v>16</v>
          </cell>
          <cell r="Y101">
            <v>1</v>
          </cell>
          <cell r="Z101">
            <v>9.2373438527284684</v>
          </cell>
        </row>
        <row r="102">
          <cell r="A102" t="str">
            <v>33.02</v>
          </cell>
          <cell r="B102" t="str">
            <v>2024-2025</v>
          </cell>
          <cell r="C102" t="str">
            <v>Zona 2</v>
          </cell>
          <cell r="D102" t="str">
            <v>Alvaro Mejía</v>
          </cell>
          <cell r="E102">
            <v>3</v>
          </cell>
          <cell r="F102" t="str">
            <v>LAS PALMAS</v>
          </cell>
          <cell r="G102">
            <v>3.02</v>
          </cell>
          <cell r="H102">
            <v>96.07</v>
          </cell>
          <cell r="I102">
            <v>10189.111428200804</v>
          </cell>
          <cell r="J102">
            <v>106.0592425127595</v>
          </cell>
          <cell r="K102" t="str">
            <v>4</v>
          </cell>
          <cell r="L102" t="str">
            <v>CGMEX10-26315</v>
          </cell>
          <cell r="M102">
            <v>45427</v>
          </cell>
          <cell r="N102">
            <v>137.28243375000002</v>
          </cell>
          <cell r="O102" t="str">
            <v>Franco Arenoso</v>
          </cell>
          <cell r="P102" t="str">
            <v>Ingenio</v>
          </cell>
          <cell r="Q102">
            <v>1398786.014613345</v>
          </cell>
          <cell r="S102" t="str">
            <v>2026-2027</v>
          </cell>
          <cell r="T102"/>
          <cell r="U102"/>
          <cell r="V102"/>
          <cell r="W102">
            <v>45708</v>
          </cell>
          <cell r="X102">
            <v>16</v>
          </cell>
          <cell r="Y102">
            <v>2</v>
          </cell>
          <cell r="Z102">
            <v>9.2373438527284684</v>
          </cell>
        </row>
        <row r="103">
          <cell r="B103" t="str">
            <v>2024-2025</v>
          </cell>
          <cell r="C103" t="str">
            <v>Zona 2</v>
          </cell>
          <cell r="D103" t="str">
            <v>Alvaro Mejía</v>
          </cell>
          <cell r="E103">
            <v>3</v>
          </cell>
          <cell r="F103" t="str">
            <v>LAS PALMAS</v>
          </cell>
          <cell r="G103">
            <v>3.02</v>
          </cell>
          <cell r="H103">
            <v>18.05</v>
          </cell>
          <cell r="I103">
            <v>1300</v>
          </cell>
          <cell r="J103">
            <v>72.022160664819936</v>
          </cell>
          <cell r="K103" t="str">
            <v>3</v>
          </cell>
          <cell r="L103" t="str">
            <v>CGMEX10-26315</v>
          </cell>
          <cell r="M103" t="e">
            <v>#N/A</v>
          </cell>
          <cell r="N103">
            <v>142.15964890050003</v>
          </cell>
          <cell r="O103" t="str">
            <v>Franco Arenoso</v>
          </cell>
          <cell r="P103" t="str">
            <v>Semillero</v>
          </cell>
          <cell r="Q103">
            <v>184807.54357065004</v>
          </cell>
          <cell r="S103" t="str">
            <v>2024-2025</v>
          </cell>
          <cell r="T103"/>
          <cell r="U103"/>
          <cell r="V103"/>
          <cell r="Z103" t="e">
            <v>#N/A</v>
          </cell>
        </row>
        <row r="104">
          <cell r="A104" t="str">
            <v>44.01</v>
          </cell>
          <cell r="B104" t="str">
            <v>2024-2025</v>
          </cell>
          <cell r="C104" t="str">
            <v>Zona 2</v>
          </cell>
          <cell r="D104" t="str">
            <v>Alejandro Ordóñez</v>
          </cell>
          <cell r="E104">
            <v>4</v>
          </cell>
          <cell r="F104" t="str">
            <v>MARGARITAS</v>
          </cell>
          <cell r="G104">
            <v>4.01</v>
          </cell>
          <cell r="H104">
            <v>192.03</v>
          </cell>
          <cell r="I104">
            <v>13332.916677476544</v>
          </cell>
          <cell r="J104">
            <v>69.431425701591124</v>
          </cell>
          <cell r="K104" t="str">
            <v>1</v>
          </cell>
          <cell r="L104" t="str">
            <v>CG02-163</v>
          </cell>
          <cell r="M104">
            <v>45462</v>
          </cell>
          <cell r="N104">
            <v>152.28716291250001</v>
          </cell>
          <cell r="O104" t="str">
            <v>Franco Arenoso</v>
          </cell>
          <cell r="P104" t="str">
            <v>Ingenio</v>
          </cell>
          <cell r="Q104">
            <v>2030432.0541616587</v>
          </cell>
          <cell r="S104" t="str">
            <v>2023-2024</v>
          </cell>
          <cell r="T104"/>
          <cell r="U104"/>
          <cell r="V104"/>
          <cell r="W104">
            <v>45764</v>
          </cell>
          <cell r="X104">
            <v>24</v>
          </cell>
          <cell r="Y104">
            <v>10</v>
          </cell>
          <cell r="Z104">
            <v>9.9276791584483881</v>
          </cell>
        </row>
        <row r="105">
          <cell r="A105" t="str">
            <v>44.02</v>
          </cell>
          <cell r="B105" t="str">
            <v>2024-2025</v>
          </cell>
          <cell r="C105" t="str">
            <v>Zona 2</v>
          </cell>
          <cell r="D105" t="str">
            <v>Alejandro Ordóñez</v>
          </cell>
          <cell r="E105">
            <v>4</v>
          </cell>
          <cell r="F105" t="str">
            <v>MARGARITAS</v>
          </cell>
          <cell r="G105">
            <v>4.0199999999999996</v>
          </cell>
          <cell r="H105">
            <v>249.27</v>
          </cell>
          <cell r="I105">
            <v>24085.348544925881</v>
          </cell>
          <cell r="J105">
            <v>96.623534901616239</v>
          </cell>
          <cell r="K105" t="str">
            <v>3</v>
          </cell>
          <cell r="L105" t="str">
            <v>CGMEX10-26315</v>
          </cell>
          <cell r="M105">
            <v>45420</v>
          </cell>
          <cell r="N105">
            <v>148.69505331450003</v>
          </cell>
          <cell r="O105" t="str">
            <v>Arenoso</v>
          </cell>
          <cell r="P105" t="str">
            <v>Ingenio</v>
          </cell>
          <cell r="Q105">
            <v>3581372.1859860695</v>
          </cell>
          <cell r="S105" t="str">
            <v>2027-2028</v>
          </cell>
          <cell r="T105">
            <v>46850</v>
          </cell>
          <cell r="U105">
            <v>46871</v>
          </cell>
          <cell r="V105">
            <v>46876</v>
          </cell>
          <cell r="W105">
            <v>45757</v>
          </cell>
          <cell r="X105">
            <v>23</v>
          </cell>
          <cell r="Y105">
            <v>9</v>
          </cell>
          <cell r="Z105">
            <v>11.078238001314924</v>
          </cell>
        </row>
        <row r="106">
          <cell r="A106" t="str">
            <v>44.03</v>
          </cell>
          <cell r="B106" t="str">
            <v>2024-2025</v>
          </cell>
          <cell r="C106" t="str">
            <v>Zona 2</v>
          </cell>
          <cell r="D106" t="str">
            <v>Alejandro Ordóñez</v>
          </cell>
          <cell r="E106">
            <v>4</v>
          </cell>
          <cell r="F106" t="str">
            <v>MARGARITAS</v>
          </cell>
          <cell r="G106">
            <v>4.03</v>
          </cell>
          <cell r="H106">
            <v>54.82</v>
          </cell>
          <cell r="I106">
            <v>6409.5737973693977</v>
          </cell>
          <cell r="J106">
            <v>116.92035383745709</v>
          </cell>
          <cell r="K106" t="str">
            <v>2</v>
          </cell>
          <cell r="L106" t="str">
            <v>CG02-163</v>
          </cell>
          <cell r="M106">
            <v>45317</v>
          </cell>
          <cell r="N106">
            <v>139.66057620900003</v>
          </cell>
          <cell r="O106" t="str">
            <v>Franco Arenoso</v>
          </cell>
          <cell r="P106" t="str">
            <v>Ingenio</v>
          </cell>
          <cell r="Q106">
            <v>895164.76979471848</v>
          </cell>
          <cell r="S106" t="str">
            <v>2027-2028</v>
          </cell>
          <cell r="T106">
            <v>46733</v>
          </cell>
          <cell r="U106">
            <v>46754</v>
          </cell>
          <cell r="V106">
            <v>46750</v>
          </cell>
          <cell r="W106">
            <v>45645</v>
          </cell>
          <cell r="X106">
            <v>7</v>
          </cell>
          <cell r="Y106">
            <v>3</v>
          </cell>
          <cell r="Z106">
            <v>10.782380013149243</v>
          </cell>
        </row>
        <row r="107">
          <cell r="A107" t="str">
            <v>44.04</v>
          </cell>
          <cell r="B107" t="str">
            <v>2024-2025</v>
          </cell>
          <cell r="C107" t="str">
            <v>Zona 2</v>
          </cell>
          <cell r="D107" t="str">
            <v>Alejandro Ordóñez</v>
          </cell>
          <cell r="E107">
            <v>4</v>
          </cell>
          <cell r="F107" t="str">
            <v>MARGARITAS</v>
          </cell>
          <cell r="G107">
            <v>4.04</v>
          </cell>
          <cell r="H107">
            <v>178.41999999999996</v>
          </cell>
          <cell r="I107">
            <v>17694.452846770542</v>
          </cell>
          <cell r="J107">
            <v>99.173034675319727</v>
          </cell>
          <cell r="K107" t="str">
            <v>8</v>
          </cell>
          <cell r="L107" t="str">
            <v>CG02-163</v>
          </cell>
          <cell r="M107">
            <v>45420</v>
          </cell>
          <cell r="N107">
            <v>144.75216998550002</v>
          </cell>
          <cell r="O107" t="str">
            <v>Franco Arenoso</v>
          </cell>
          <cell r="P107" t="str">
            <v>Ingenio</v>
          </cell>
          <cell r="Q107">
            <v>2561310.4462761441</v>
          </cell>
          <cell r="S107" t="str">
            <v>2024-2025</v>
          </cell>
          <cell r="T107">
            <v>45780</v>
          </cell>
          <cell r="U107">
            <v>45784</v>
          </cell>
          <cell r="V107">
            <v>45784</v>
          </cell>
          <cell r="W107">
            <v>45750</v>
          </cell>
          <cell r="X107">
            <v>22</v>
          </cell>
          <cell r="Y107">
            <v>8</v>
          </cell>
          <cell r="Z107">
            <v>10.848126232741617</v>
          </cell>
        </row>
        <row r="108">
          <cell r="A108" t="str">
            <v>44.05</v>
          </cell>
          <cell r="B108" t="str">
            <v>2024-2025</v>
          </cell>
          <cell r="C108" t="str">
            <v>Zona 2</v>
          </cell>
          <cell r="D108" t="str">
            <v>Alejandro Ordóñez</v>
          </cell>
          <cell r="E108">
            <v>4</v>
          </cell>
          <cell r="F108" t="str">
            <v>MARGARITAS</v>
          </cell>
          <cell r="G108">
            <v>4.05</v>
          </cell>
          <cell r="H108">
            <v>41.2</v>
          </cell>
          <cell r="I108">
            <v>2120.3962460193316</v>
          </cell>
          <cell r="J108">
            <v>51.46592830144008</v>
          </cell>
          <cell r="K108" t="str">
            <v>8</v>
          </cell>
          <cell r="L108" t="str">
            <v>CG02-163</v>
          </cell>
          <cell r="M108">
            <v>45353</v>
          </cell>
          <cell r="N108">
            <v>143.03272968600001</v>
          </cell>
          <cell r="O108" t="str">
            <v>Arcilla pesada</v>
          </cell>
          <cell r="P108" t="str">
            <v>Ingenio</v>
          </cell>
          <cell r="Q108">
            <v>303286.06308409222</v>
          </cell>
          <cell r="S108" t="str">
            <v>2025-2026</v>
          </cell>
          <cell r="T108">
            <v>46073</v>
          </cell>
          <cell r="U108">
            <v>46148</v>
          </cell>
          <cell r="V108">
            <v>46148</v>
          </cell>
          <cell r="W108">
            <v>45722</v>
          </cell>
          <cell r="X108">
            <v>18</v>
          </cell>
          <cell r="Y108">
            <v>6</v>
          </cell>
          <cell r="Z108">
            <v>12.130177514792898</v>
          </cell>
        </row>
        <row r="109">
          <cell r="A109" t="str">
            <v>44.06</v>
          </cell>
          <cell r="B109" t="str">
            <v>2024-2025</v>
          </cell>
          <cell r="C109" t="str">
            <v>Zona 2</v>
          </cell>
          <cell r="D109" t="str">
            <v>Alejandro Ordóñez</v>
          </cell>
          <cell r="E109">
            <v>4</v>
          </cell>
          <cell r="F109" t="str">
            <v>MARGARITAS</v>
          </cell>
          <cell r="G109">
            <v>4.0599999999999996</v>
          </cell>
          <cell r="H109">
            <v>18.91</v>
          </cell>
          <cell r="I109">
            <v>1157.4936830648207</v>
          </cell>
          <cell r="J109">
            <v>61.210665418552125</v>
          </cell>
          <cell r="K109" t="str">
            <v>8</v>
          </cell>
          <cell r="L109" t="str">
            <v>Varias</v>
          </cell>
          <cell r="M109">
            <v>45351</v>
          </cell>
          <cell r="N109">
            <v>145.67935247250003</v>
          </cell>
          <cell r="O109" t="str">
            <v>Arcilla pesada</v>
          </cell>
          <cell r="P109" t="str">
            <v>Ingenio</v>
          </cell>
          <cell r="Q109">
            <v>168622.93023989224</v>
          </cell>
          <cell r="S109" t="str">
            <v>2024-2025</v>
          </cell>
          <cell r="T109">
            <v>45711</v>
          </cell>
          <cell r="U109">
            <v>45791</v>
          </cell>
          <cell r="V109">
            <v>45791</v>
          </cell>
          <cell r="W109">
            <v>45722</v>
          </cell>
          <cell r="X109">
            <v>18</v>
          </cell>
          <cell r="Y109">
            <v>7</v>
          </cell>
          <cell r="Z109">
            <v>12.195923734385271</v>
          </cell>
        </row>
        <row r="110">
          <cell r="A110" t="str">
            <v>44.07</v>
          </cell>
          <cell r="B110" t="str">
            <v>2024-2025</v>
          </cell>
          <cell r="C110" t="str">
            <v>Zona 2</v>
          </cell>
          <cell r="D110" t="str">
            <v>Alejandro Ordóñez</v>
          </cell>
          <cell r="E110">
            <v>4</v>
          </cell>
          <cell r="F110" t="str">
            <v>MARGARITAS</v>
          </cell>
          <cell r="G110">
            <v>4.07</v>
          </cell>
          <cell r="H110">
            <v>29.86</v>
          </cell>
          <cell r="I110">
            <v>2007.3030712311011</v>
          </cell>
          <cell r="J110">
            <v>67.223813504055627</v>
          </cell>
          <cell r="K110" t="str">
            <v>9</v>
          </cell>
          <cell r="L110" t="str">
            <v>RB84-5210</v>
          </cell>
          <cell r="M110">
            <v>45351</v>
          </cell>
          <cell r="N110">
            <v>119.94017643300002</v>
          </cell>
          <cell r="O110" t="str">
            <v>Arenoso</v>
          </cell>
          <cell r="P110" t="str">
            <v>Ingenio</v>
          </cell>
          <cell r="Q110">
            <v>240756.28451796106</v>
          </cell>
          <cell r="S110" t="str">
            <v>2024-2025</v>
          </cell>
          <cell r="T110">
            <v>45711</v>
          </cell>
          <cell r="U110">
            <v>45791</v>
          </cell>
          <cell r="V110">
            <v>45791</v>
          </cell>
          <cell r="W110">
            <v>45652</v>
          </cell>
          <cell r="X110">
            <v>8</v>
          </cell>
          <cell r="Y110">
            <v>5</v>
          </cell>
          <cell r="Z110">
            <v>9.8948060486522014</v>
          </cell>
        </row>
        <row r="111">
          <cell r="A111" t="str">
            <v>44.08</v>
          </cell>
          <cell r="B111" t="str">
            <v>2024-2025</v>
          </cell>
          <cell r="C111" t="str">
            <v>Zona 2</v>
          </cell>
          <cell r="D111" t="str">
            <v>Alejandro Ordóñez</v>
          </cell>
          <cell r="E111">
            <v>4</v>
          </cell>
          <cell r="F111" t="str">
            <v>MARGARITAS</v>
          </cell>
          <cell r="G111">
            <v>4.08</v>
          </cell>
          <cell r="H111">
            <v>113.00999999999999</v>
          </cell>
          <cell r="I111">
            <v>13659.505193518438</v>
          </cell>
          <cell r="J111">
            <v>120.86988048419113</v>
          </cell>
          <cell r="K111" t="str">
            <v>3</v>
          </cell>
          <cell r="L111" t="str">
            <v>CG02-163</v>
          </cell>
          <cell r="M111">
            <v>45280</v>
          </cell>
          <cell r="N111">
            <v>130.22862652800001</v>
          </cell>
          <cell r="O111" t="str">
            <v>Franco Arenoso</v>
          </cell>
          <cell r="P111" t="str">
            <v>Ingenio</v>
          </cell>
          <cell r="Q111">
            <v>1778858.6004039892</v>
          </cell>
          <cell r="S111" t="str">
            <v>2027-2028</v>
          </cell>
          <cell r="T111">
            <v>46740</v>
          </cell>
          <cell r="U111">
            <v>46761</v>
          </cell>
          <cell r="V111">
            <v>46757</v>
          </cell>
          <cell r="W111">
            <v>45652</v>
          </cell>
          <cell r="X111">
            <v>8</v>
          </cell>
          <cell r="Y111">
            <v>4</v>
          </cell>
          <cell r="Z111">
            <v>12.228796844181458</v>
          </cell>
        </row>
        <row r="112">
          <cell r="A112" t="str">
            <v>44.09</v>
          </cell>
          <cell r="B112" t="str">
            <v>2024-2025</v>
          </cell>
          <cell r="C112" t="str">
            <v>Zona 2</v>
          </cell>
          <cell r="D112" t="str">
            <v>Alejandro Ordóñez</v>
          </cell>
          <cell r="E112">
            <v>4</v>
          </cell>
          <cell r="F112" t="str">
            <v>MARGARITAS</v>
          </cell>
          <cell r="G112">
            <v>4.09</v>
          </cell>
          <cell r="H112">
            <v>74.22999999999999</v>
          </cell>
          <cell r="I112">
            <v>6103.3646819734513</v>
          </cell>
          <cell r="J112">
            <v>82.222345170058631</v>
          </cell>
          <cell r="K112" t="str">
            <v>4</v>
          </cell>
          <cell r="L112" t="str">
            <v>CG02-163</v>
          </cell>
          <cell r="M112">
            <v>45276</v>
          </cell>
          <cell r="N112">
            <v>127.46421718800002</v>
          </cell>
          <cell r="O112" t="str">
            <v>Arcilla pesada</v>
          </cell>
          <cell r="P112" t="str">
            <v>Ingenio</v>
          </cell>
          <cell r="Q112">
            <v>777960.60140063264</v>
          </cell>
          <cell r="S112" t="str">
            <v>2026-2027</v>
          </cell>
          <cell r="T112">
            <v>46378</v>
          </cell>
          <cell r="U112">
            <v>46399</v>
          </cell>
          <cell r="V112">
            <v>46399</v>
          </cell>
          <cell r="W112">
            <v>45645</v>
          </cell>
          <cell r="X112">
            <v>7</v>
          </cell>
          <cell r="Y112">
            <v>2</v>
          </cell>
          <cell r="Z112">
            <v>12.130177514792898</v>
          </cell>
        </row>
        <row r="113">
          <cell r="A113" t="str">
            <v>44.1</v>
          </cell>
          <cell r="B113" t="str">
            <v>2024-2025</v>
          </cell>
          <cell r="C113" t="str">
            <v>Zona 2</v>
          </cell>
          <cell r="D113" t="str">
            <v>Alejandro Ordóñez</v>
          </cell>
          <cell r="E113">
            <v>4</v>
          </cell>
          <cell r="F113" t="str">
            <v>MARGARITAS</v>
          </cell>
          <cell r="G113">
            <v>4.0999999999999996</v>
          </cell>
          <cell r="H113">
            <v>55.11</v>
          </cell>
          <cell r="I113">
            <v>6079.5220090254479</v>
          </cell>
          <cell r="J113">
            <v>110.31613153738792</v>
          </cell>
          <cell r="K113" t="str">
            <v>4</v>
          </cell>
          <cell r="L113" t="str">
            <v>CG04-10295</v>
          </cell>
          <cell r="M113">
            <v>45274</v>
          </cell>
          <cell r="N113">
            <v>112.06789717200002</v>
          </cell>
          <cell r="O113" t="str">
            <v>Franco Arenoso</v>
          </cell>
          <cell r="P113" t="str">
            <v>Ingenio</v>
          </cell>
          <cell r="Q113">
            <v>681319.24736237491</v>
          </cell>
          <cell r="S113" t="str">
            <v>2026-2027</v>
          </cell>
          <cell r="T113">
            <v>46376</v>
          </cell>
          <cell r="U113">
            <v>46397</v>
          </cell>
          <cell r="V113">
            <v>46399</v>
          </cell>
          <cell r="W113">
            <v>45645</v>
          </cell>
          <cell r="X113">
            <v>7</v>
          </cell>
          <cell r="Y113">
            <v>1</v>
          </cell>
          <cell r="Z113">
            <v>12.195923734385271</v>
          </cell>
        </row>
        <row r="114">
          <cell r="B114" t="str">
            <v>2024-2025</v>
          </cell>
          <cell r="C114" t="str">
            <v>Zona 2</v>
          </cell>
          <cell r="D114" t="str">
            <v>Alejandro Ordóñez</v>
          </cell>
          <cell r="E114">
            <v>4</v>
          </cell>
          <cell r="F114" t="str">
            <v>MARGARITAS</v>
          </cell>
          <cell r="G114">
            <v>4.1100000000000003</v>
          </cell>
          <cell r="H114">
            <v>52.42</v>
          </cell>
          <cell r="I114">
            <v>4000</v>
          </cell>
          <cell r="J114">
            <v>76.306753147653566</v>
          </cell>
          <cell r="K114" t="str">
            <v>1</v>
          </cell>
          <cell r="L114" t="str">
            <v>Varias</v>
          </cell>
          <cell r="M114"/>
          <cell r="N114">
            <v>118.34410018200002</v>
          </cell>
          <cell r="P114" t="str">
            <v>Semillero</v>
          </cell>
          <cell r="Q114">
            <v>473376.4007280001</v>
          </cell>
          <cell r="S114" t="str">
            <v>Semillero</v>
          </cell>
          <cell r="T114"/>
          <cell r="U114"/>
          <cell r="V114"/>
          <cell r="Z114">
            <v>0</v>
          </cell>
        </row>
        <row r="115">
          <cell r="A115" t="str">
            <v>55.01</v>
          </cell>
          <cell r="B115" t="str">
            <v>2024-2025</v>
          </cell>
          <cell r="C115" t="str">
            <v>Zona 1</v>
          </cell>
          <cell r="D115" t="str">
            <v>Mario Rodas</v>
          </cell>
          <cell r="E115">
            <v>5</v>
          </cell>
          <cell r="F115" t="str">
            <v>TEHUANTEPEC</v>
          </cell>
          <cell r="G115">
            <v>5.01</v>
          </cell>
          <cell r="H115">
            <v>85.430000000000021</v>
          </cell>
          <cell r="I115">
            <v>7775.8291417659748</v>
          </cell>
          <cell r="J115">
            <v>91.019889286737367</v>
          </cell>
          <cell r="K115" t="str">
            <v>1</v>
          </cell>
          <cell r="L115" t="str">
            <v>CG02-163</v>
          </cell>
          <cell r="M115">
            <v>45407</v>
          </cell>
          <cell r="N115">
            <v>119.20440343350002</v>
          </cell>
          <cell r="O115" t="str">
            <v>Arenoso</v>
          </cell>
          <cell r="P115" t="str">
            <v>Ingenio</v>
          </cell>
          <cell r="Q115">
            <v>926913.0740450375</v>
          </cell>
          <cell r="S115" t="str">
            <v>2023-2024</v>
          </cell>
          <cell r="T115"/>
          <cell r="U115"/>
          <cell r="V115"/>
          <cell r="W115">
            <v>45764</v>
          </cell>
          <cell r="X115">
            <v>24</v>
          </cell>
          <cell r="Y115">
            <v>18</v>
          </cell>
          <cell r="Z115">
            <v>11.735700197238659</v>
          </cell>
        </row>
        <row r="116">
          <cell r="A116" t="str">
            <v>55.02</v>
          </cell>
          <cell r="B116" t="str">
            <v>2024-2025</v>
          </cell>
          <cell r="C116" t="str">
            <v>Zona 1</v>
          </cell>
          <cell r="D116" t="str">
            <v>Mario Rodas</v>
          </cell>
          <cell r="E116">
            <v>5</v>
          </cell>
          <cell r="F116" t="str">
            <v>TEHUANTEPEC</v>
          </cell>
          <cell r="G116">
            <v>5.0199999999999996</v>
          </cell>
          <cell r="H116">
            <v>32.01</v>
          </cell>
          <cell r="I116">
            <v>3072.1774981623212</v>
          </cell>
          <cell r="J116">
            <v>95.975554456804787</v>
          </cell>
          <cell r="K116" t="str">
            <v>4</v>
          </cell>
          <cell r="L116" t="str">
            <v>CG98-78</v>
          </cell>
          <cell r="M116">
            <v>45350</v>
          </cell>
          <cell r="N116">
            <v>130.26057036300003</v>
          </cell>
          <cell r="O116" t="str">
            <v>Arenoso</v>
          </cell>
          <cell r="P116" t="str">
            <v>Ingenio</v>
          </cell>
          <cell r="Q116">
            <v>400183.59316699841</v>
          </cell>
          <cell r="S116" t="str">
            <v>2026-2027</v>
          </cell>
          <cell r="T116">
            <v>46430</v>
          </cell>
          <cell r="U116">
            <v>46451</v>
          </cell>
          <cell r="V116">
            <v>46512</v>
          </cell>
          <cell r="W116">
            <v>45729</v>
          </cell>
          <cell r="X116">
            <v>19</v>
          </cell>
          <cell r="Y116">
            <v>8</v>
          </cell>
          <cell r="Z116">
            <v>12.458908612754765</v>
          </cell>
        </row>
        <row r="117">
          <cell r="A117" t="str">
            <v>55.03</v>
          </cell>
          <cell r="B117" t="str">
            <v>2024-2025</v>
          </cell>
          <cell r="C117" t="str">
            <v>Zona 1</v>
          </cell>
          <cell r="D117" t="str">
            <v>Mario Rodas</v>
          </cell>
          <cell r="E117">
            <v>5</v>
          </cell>
          <cell r="F117" t="str">
            <v>TEHUANTEPEC</v>
          </cell>
          <cell r="G117">
            <v>5.03</v>
          </cell>
          <cell r="H117">
            <v>67.44</v>
          </cell>
          <cell r="I117">
            <v>7819.1131256553472</v>
          </cell>
          <cell r="J117">
            <v>115.94177232585035</v>
          </cell>
          <cell r="K117" t="str">
            <v>6</v>
          </cell>
          <cell r="L117" t="str">
            <v>CG02-163</v>
          </cell>
          <cell r="M117">
            <v>45352</v>
          </cell>
          <cell r="N117">
            <v>131.87155373700003</v>
          </cell>
          <cell r="O117" t="str">
            <v>Arenoso</v>
          </cell>
          <cell r="P117" t="str">
            <v>Ingenio</v>
          </cell>
          <cell r="Q117">
            <v>1031118.5967255414</v>
          </cell>
          <cell r="R117" t="str">
            <v>Sí</v>
          </cell>
          <cell r="S117" t="str">
            <v>2024-2025</v>
          </cell>
          <cell r="T117">
            <v>45682</v>
          </cell>
          <cell r="U117">
            <v>45703</v>
          </cell>
          <cell r="V117">
            <v>45679</v>
          </cell>
          <cell r="W117">
            <v>45693</v>
          </cell>
          <cell r="X117">
            <v>14</v>
          </cell>
          <cell r="Y117">
            <v>7</v>
          </cell>
          <cell r="Z117">
            <v>11.209730440499671</v>
          </cell>
        </row>
        <row r="118">
          <cell r="B118" t="str">
            <v>2024-2025</v>
          </cell>
          <cell r="C118" t="str">
            <v>Zona 1</v>
          </cell>
          <cell r="D118" t="str">
            <v>Mario Rodas</v>
          </cell>
          <cell r="E118">
            <v>5</v>
          </cell>
          <cell r="F118" t="str">
            <v>TEHUANTEPEC</v>
          </cell>
          <cell r="G118">
            <v>5.03</v>
          </cell>
          <cell r="H118">
            <v>20.2</v>
          </cell>
          <cell r="I118">
            <v>1500</v>
          </cell>
          <cell r="J118">
            <v>74.257425742574256</v>
          </cell>
          <cell r="K118" t="str">
            <v>1</v>
          </cell>
          <cell r="L118" t="str">
            <v>Varias</v>
          </cell>
          <cell r="M118"/>
          <cell r="N118">
            <v>0</v>
          </cell>
          <cell r="P118" t="str">
            <v>Semillero</v>
          </cell>
          <cell r="Q118"/>
          <cell r="S118" t="str">
            <v>Semillero</v>
          </cell>
          <cell r="T118"/>
          <cell r="U118"/>
          <cell r="V118"/>
          <cell r="Z118">
            <v>0</v>
          </cell>
        </row>
        <row r="119">
          <cell r="A119" t="str">
            <v>55.04</v>
          </cell>
          <cell r="B119" t="str">
            <v>2024-2025</v>
          </cell>
          <cell r="C119" t="str">
            <v>Zona 1</v>
          </cell>
          <cell r="D119" t="str">
            <v>Mario Rodas</v>
          </cell>
          <cell r="E119">
            <v>5</v>
          </cell>
          <cell r="F119" t="str">
            <v>TEHUANTEPEC</v>
          </cell>
          <cell r="G119">
            <v>5.04</v>
          </cell>
          <cell r="H119">
            <v>97.740000000000009</v>
          </cell>
          <cell r="I119">
            <v>9012.3922003208681</v>
          </cell>
          <cell r="J119">
            <v>92.207818705963447</v>
          </cell>
          <cell r="K119" t="str">
            <v>6</v>
          </cell>
          <cell r="L119" t="str">
            <v>CG98-78</v>
          </cell>
          <cell r="M119">
            <v>45285</v>
          </cell>
          <cell r="N119">
            <v>123.21964208400001</v>
          </cell>
          <cell r="O119" t="str">
            <v>Arenoso</v>
          </cell>
          <cell r="P119" t="str">
            <v>Ingenio</v>
          </cell>
          <cell r="Q119">
            <v>1110503.7412441708</v>
          </cell>
          <cell r="S119" t="str">
            <v>2025-2026</v>
          </cell>
          <cell r="T119">
            <v>45975</v>
          </cell>
          <cell r="U119">
            <v>45996</v>
          </cell>
          <cell r="V119">
            <v>45994</v>
          </cell>
          <cell r="W119">
            <v>45645</v>
          </cell>
          <cell r="X119">
            <v>7</v>
          </cell>
          <cell r="Y119">
            <v>3</v>
          </cell>
          <cell r="Z119">
            <v>11.834319526627219</v>
          </cell>
        </row>
        <row r="120">
          <cell r="A120" t="str">
            <v>55.05</v>
          </cell>
          <cell r="B120" t="str">
            <v>2024-2025</v>
          </cell>
          <cell r="C120" t="str">
            <v>Zona 1</v>
          </cell>
          <cell r="D120" t="str">
            <v>Mario Rodas</v>
          </cell>
          <cell r="E120">
            <v>5</v>
          </cell>
          <cell r="F120" t="str">
            <v>TEHUANTEPEC</v>
          </cell>
          <cell r="G120">
            <v>5.05</v>
          </cell>
          <cell r="H120">
            <v>75.41</v>
          </cell>
          <cell r="I120">
            <v>8511.1252508264333</v>
          </cell>
          <cell r="J120">
            <v>112.86467644644522</v>
          </cell>
          <cell r="K120" t="str">
            <v>4</v>
          </cell>
          <cell r="L120" t="str">
            <v>CG02-163</v>
          </cell>
          <cell r="M120">
            <v>45278</v>
          </cell>
          <cell r="N120">
            <v>119.07505625400002</v>
          </cell>
          <cell r="O120" t="str">
            <v>Franco Arenoso</v>
          </cell>
          <cell r="P120" t="str">
            <v>Ingenio</v>
          </cell>
          <cell r="Q120">
            <v>1013462.7180269975</v>
          </cell>
          <cell r="S120" t="str">
            <v>2026-2027</v>
          </cell>
          <cell r="T120">
            <v>46373</v>
          </cell>
          <cell r="U120">
            <v>46394</v>
          </cell>
          <cell r="V120">
            <v>46393</v>
          </cell>
          <cell r="W120">
            <v>45638</v>
          </cell>
          <cell r="X120">
            <v>6</v>
          </cell>
          <cell r="Y120">
            <v>2</v>
          </cell>
          <cell r="Z120">
            <v>11.834319526627219</v>
          </cell>
        </row>
        <row r="121">
          <cell r="A121" t="str">
            <v>55.06</v>
          </cell>
          <cell r="B121" t="str">
            <v>2024-2025</v>
          </cell>
          <cell r="C121" t="str">
            <v>Zona 1</v>
          </cell>
          <cell r="D121" t="str">
            <v>Mario Rodas</v>
          </cell>
          <cell r="E121">
            <v>5</v>
          </cell>
          <cell r="F121" t="str">
            <v>TEHUANTEPEC</v>
          </cell>
          <cell r="G121">
            <v>5.0599999999999996</v>
          </cell>
          <cell r="H121">
            <v>58.24</v>
          </cell>
          <cell r="I121">
            <v>7584.3788355380848</v>
          </cell>
          <cell r="J121">
            <v>130.22628495085996</v>
          </cell>
          <cell r="K121" t="str">
            <v>6</v>
          </cell>
          <cell r="L121" t="str">
            <v>Varias</v>
          </cell>
          <cell r="M121">
            <v>45305</v>
          </cell>
          <cell r="N121">
            <v>131.23333619550002</v>
          </cell>
          <cell r="O121" t="str">
            <v>Franco Arenoso</v>
          </cell>
          <cell r="P121" t="str">
            <v>Ingenio</v>
          </cell>
          <cell r="Q121">
            <v>995323.33755820442</v>
          </cell>
          <cell r="R121" t="str">
            <v>Sí</v>
          </cell>
          <cell r="S121" t="str">
            <v>2024-2025</v>
          </cell>
          <cell r="T121">
            <v>45628</v>
          </cell>
          <cell r="U121">
            <v>45649</v>
          </cell>
          <cell r="V121">
            <v>45644</v>
          </cell>
          <cell r="W121">
            <v>45652</v>
          </cell>
          <cell r="X121">
            <v>8</v>
          </cell>
          <cell r="Y121">
            <v>1</v>
          </cell>
          <cell r="Z121">
            <v>11.406969099276791</v>
          </cell>
        </row>
        <row r="122">
          <cell r="B122" t="str">
            <v>2024-2025</v>
          </cell>
          <cell r="C122" t="str">
            <v>Zona 1</v>
          </cell>
          <cell r="D122" t="str">
            <v>Mario Rodas</v>
          </cell>
          <cell r="E122">
            <v>5</v>
          </cell>
          <cell r="F122" t="str">
            <v>TEHUANTEPEC</v>
          </cell>
          <cell r="G122">
            <v>5.0599999999999996</v>
          </cell>
          <cell r="H122">
            <v>22.240000000000002</v>
          </cell>
          <cell r="I122">
            <v>1650</v>
          </cell>
          <cell r="J122">
            <v>74.190647482014384</v>
          </cell>
          <cell r="K122" t="str">
            <v>1</v>
          </cell>
          <cell r="L122" t="str">
            <v>Varias</v>
          </cell>
          <cell r="M122"/>
          <cell r="N122">
            <v>0</v>
          </cell>
          <cell r="P122" t="str">
            <v>Semillero</v>
          </cell>
          <cell r="Q122"/>
          <cell r="S122" t="str">
            <v>Semillero</v>
          </cell>
          <cell r="T122"/>
          <cell r="U122"/>
          <cell r="V122"/>
          <cell r="Z122">
            <v>0</v>
          </cell>
        </row>
        <row r="123">
          <cell r="A123" t="str">
            <v>55.07</v>
          </cell>
          <cell r="B123" t="str">
            <v>2024-2025</v>
          </cell>
          <cell r="C123" t="str">
            <v>Zona 1</v>
          </cell>
          <cell r="D123" t="str">
            <v>Mario Rodas</v>
          </cell>
          <cell r="E123">
            <v>5</v>
          </cell>
          <cell r="F123" t="str">
            <v>TEHUANTEPEC</v>
          </cell>
          <cell r="G123">
            <v>5.07</v>
          </cell>
          <cell r="H123">
            <v>124.96</v>
          </cell>
          <cell r="I123">
            <v>17695.220784105888</v>
          </cell>
          <cell r="J123">
            <v>141.60708053861947</v>
          </cell>
          <cell r="K123" t="str">
            <v>2</v>
          </cell>
          <cell r="L123" t="str">
            <v>CG02-163</v>
          </cell>
          <cell r="M123">
            <v>45331</v>
          </cell>
          <cell r="N123">
            <v>123.81176923500001</v>
          </cell>
          <cell r="O123" t="str">
            <v>Franco</v>
          </cell>
          <cell r="P123" t="str">
            <v>Ingenio</v>
          </cell>
          <cell r="Q123">
            <v>2190876.5922840941</v>
          </cell>
          <cell r="S123" t="str">
            <v>2028-2029</v>
          </cell>
          <cell r="T123">
            <v>47112</v>
          </cell>
          <cell r="U123">
            <v>47133</v>
          </cell>
          <cell r="V123">
            <v>47128</v>
          </cell>
          <cell r="W123">
            <v>45687</v>
          </cell>
          <cell r="X123">
            <v>13</v>
          </cell>
          <cell r="Y123">
            <v>7</v>
          </cell>
          <cell r="Z123">
            <v>11.702827087442472</v>
          </cell>
        </row>
        <row r="124">
          <cell r="A124" t="str">
            <v>55.08</v>
          </cell>
          <cell r="B124" t="str">
            <v>2024-2025</v>
          </cell>
          <cell r="C124" t="str">
            <v>Zona 1</v>
          </cell>
          <cell r="D124" t="str">
            <v>Mario Rodas</v>
          </cell>
          <cell r="E124">
            <v>5</v>
          </cell>
          <cell r="F124" t="str">
            <v>TEHUANTEPEC</v>
          </cell>
          <cell r="G124">
            <v>5.08</v>
          </cell>
          <cell r="H124">
            <v>117.59999999999998</v>
          </cell>
          <cell r="I124">
            <v>13328.179339518145</v>
          </cell>
          <cell r="J124">
            <v>113.33485832923594</v>
          </cell>
          <cell r="K124" t="str">
            <v>3</v>
          </cell>
          <cell r="L124" t="str">
            <v>CG02-163</v>
          </cell>
          <cell r="M124">
            <v>45397</v>
          </cell>
          <cell r="N124">
            <v>122.24657202450003</v>
          </cell>
          <cell r="O124" t="str">
            <v>Arenoso</v>
          </cell>
          <cell r="P124" t="str">
            <v>Ingenio</v>
          </cell>
          <cell r="Q124">
            <v>1629324.2355838581</v>
          </cell>
          <cell r="S124" t="str">
            <v>2027-2028</v>
          </cell>
          <cell r="T124">
            <v>46857</v>
          </cell>
          <cell r="U124">
            <v>46878</v>
          </cell>
          <cell r="V124">
            <v>46876</v>
          </cell>
          <cell r="W124">
            <v>45750</v>
          </cell>
          <cell r="X124">
            <v>22</v>
          </cell>
          <cell r="Y124">
            <v>14</v>
          </cell>
          <cell r="Z124">
            <v>11.604207758053912</v>
          </cell>
        </row>
        <row r="125">
          <cell r="A125" t="str">
            <v>55.09</v>
          </cell>
          <cell r="B125" t="str">
            <v>2024-2025</v>
          </cell>
          <cell r="C125" t="str">
            <v>Zona 1</v>
          </cell>
          <cell r="D125" t="str">
            <v>Mario Rodas</v>
          </cell>
          <cell r="E125">
            <v>5</v>
          </cell>
          <cell r="F125" t="str">
            <v>TEHUANTEPEC</v>
          </cell>
          <cell r="G125">
            <v>5.09</v>
          </cell>
          <cell r="H125">
            <v>50.96</v>
          </cell>
          <cell r="I125">
            <v>5126.9681428209014</v>
          </cell>
          <cell r="J125">
            <v>100.60769511030026</v>
          </cell>
          <cell r="K125" t="str">
            <v>4</v>
          </cell>
          <cell r="L125" t="str">
            <v>CGMEX10-26315</v>
          </cell>
          <cell r="M125">
            <v>45392</v>
          </cell>
          <cell r="N125">
            <v>130.43899949850004</v>
          </cell>
          <cell r="O125" t="str">
            <v>Franco Arenoso</v>
          </cell>
          <cell r="P125" t="str">
            <v>Ingenio</v>
          </cell>
          <cell r="Q125">
            <v>668756.59501024126</v>
          </cell>
          <cell r="S125" t="str">
            <v>2026-2027</v>
          </cell>
          <cell r="T125">
            <v>46487</v>
          </cell>
          <cell r="U125">
            <v>46508</v>
          </cell>
          <cell r="V125">
            <v>46512</v>
          </cell>
          <cell r="W125">
            <v>45750</v>
          </cell>
          <cell r="X125">
            <v>22</v>
          </cell>
          <cell r="Y125">
            <v>15</v>
          </cell>
          <cell r="Z125">
            <v>11.768573307034845</v>
          </cell>
        </row>
        <row r="126">
          <cell r="A126" t="str">
            <v>55.1</v>
          </cell>
          <cell r="B126" t="str">
            <v>2024-2025</v>
          </cell>
          <cell r="C126" t="str">
            <v>Zona 1</v>
          </cell>
          <cell r="D126" t="str">
            <v>Mario Rodas</v>
          </cell>
          <cell r="E126">
            <v>5</v>
          </cell>
          <cell r="F126" t="str">
            <v>TEHUANTEPEC</v>
          </cell>
          <cell r="G126">
            <v>5.0999999999999996</v>
          </cell>
          <cell r="H126">
            <v>43.71</v>
          </cell>
          <cell r="I126">
            <v>3958.9302174327677</v>
          </cell>
          <cell r="J126">
            <v>90.572642814751035</v>
          </cell>
          <cell r="K126" t="str">
            <v>5</v>
          </cell>
          <cell r="L126" t="str">
            <v>CGMEX10-26315</v>
          </cell>
          <cell r="M126">
            <v>45389</v>
          </cell>
          <cell r="N126">
            <v>132.33666611550004</v>
          </cell>
          <cell r="O126" t="str">
            <v>Franco Arenoso</v>
          </cell>
          <cell r="P126" t="str">
            <v>Ingenio</v>
          </cell>
          <cell r="Q126">
            <v>523911.62635896413</v>
          </cell>
          <cell r="S126" t="str">
            <v>2025-2026</v>
          </cell>
          <cell r="T126">
            <v>46109</v>
          </cell>
          <cell r="U126">
            <v>46130</v>
          </cell>
          <cell r="V126">
            <v>46148</v>
          </cell>
          <cell r="W126">
            <v>45757</v>
          </cell>
          <cell r="X126">
            <v>23</v>
          </cell>
          <cell r="Y126">
            <v>16</v>
          </cell>
          <cell r="Z126">
            <v>12.097304404996713</v>
          </cell>
        </row>
        <row r="127">
          <cell r="A127" t="str">
            <v>55.11</v>
          </cell>
          <cell r="B127" t="str">
            <v>2024-2025</v>
          </cell>
          <cell r="C127" t="str">
            <v>Zona 1</v>
          </cell>
          <cell r="D127" t="str">
            <v>Mario Rodas</v>
          </cell>
          <cell r="E127">
            <v>5</v>
          </cell>
          <cell r="F127" t="str">
            <v>TEHUANTEPEC</v>
          </cell>
          <cell r="G127">
            <v>5.1100000000000003</v>
          </cell>
          <cell r="H127">
            <v>126.67</v>
          </cell>
          <cell r="I127">
            <v>16063.568368871056</v>
          </cell>
          <cell r="J127">
            <v>126.8143077987768</v>
          </cell>
          <cell r="K127" t="str">
            <v>2</v>
          </cell>
          <cell r="L127" t="str">
            <v>CG02-163</v>
          </cell>
          <cell r="M127">
            <v>45291</v>
          </cell>
          <cell r="N127">
            <v>128.36878546800003</v>
          </cell>
          <cell r="O127" t="str">
            <v>Franco Arenoso</v>
          </cell>
          <cell r="P127" t="str">
            <v>Ingenio</v>
          </cell>
          <cell r="Q127">
            <v>2062060.7617941597</v>
          </cell>
          <cell r="S127" t="str">
            <v>2028-2029</v>
          </cell>
          <cell r="T127">
            <v>47086</v>
          </cell>
          <cell r="U127">
            <v>47107</v>
          </cell>
          <cell r="V127">
            <v>47107</v>
          </cell>
          <cell r="W127">
            <v>45652</v>
          </cell>
          <cell r="X127">
            <v>8</v>
          </cell>
          <cell r="Y127">
            <v>4</v>
          </cell>
          <cell r="Z127">
            <v>11.867192636423406</v>
          </cell>
        </row>
        <row r="128">
          <cell r="A128" t="str">
            <v>55.12</v>
          </cell>
          <cell r="B128" t="str">
            <v>2024-2025</v>
          </cell>
          <cell r="C128" t="str">
            <v>Zona 1</v>
          </cell>
          <cell r="D128" t="str">
            <v>Mario Rodas</v>
          </cell>
          <cell r="E128">
            <v>5</v>
          </cell>
          <cell r="F128" t="str">
            <v>TEHUANTEPEC</v>
          </cell>
          <cell r="G128">
            <v>5.12</v>
          </cell>
          <cell r="H128">
            <v>51.91</v>
          </cell>
          <cell r="I128">
            <v>6906.3048709039695</v>
          </cell>
          <cell r="J128">
            <v>133.04382336551666</v>
          </cell>
          <cell r="K128" t="str">
            <v>2</v>
          </cell>
          <cell r="L128" t="str">
            <v>CG02-163</v>
          </cell>
          <cell r="M128">
            <v>45312</v>
          </cell>
          <cell r="N128">
            <v>118.19949094800002</v>
          </cell>
          <cell r="O128" t="str">
            <v>Franco Arenoso</v>
          </cell>
          <cell r="P128" t="str">
            <v>Ingenio</v>
          </cell>
          <cell r="Q128">
            <v>816321.7200725422</v>
          </cell>
          <cell r="S128" t="str">
            <v>2028-2029</v>
          </cell>
          <cell r="T128">
            <v>47100</v>
          </cell>
          <cell r="U128">
            <v>47121</v>
          </cell>
          <cell r="V128">
            <v>47121</v>
          </cell>
          <cell r="W128">
            <v>45673</v>
          </cell>
          <cell r="X128">
            <v>11</v>
          </cell>
          <cell r="Y128">
            <v>5</v>
          </cell>
          <cell r="Z128">
            <v>11.867192636423406</v>
          </cell>
        </row>
        <row r="129">
          <cell r="A129" t="str">
            <v>55.13</v>
          </cell>
          <cell r="B129" t="str">
            <v>2024-2025</v>
          </cell>
          <cell r="C129" t="str">
            <v>Zona 1</v>
          </cell>
          <cell r="D129" t="str">
            <v>Mario Rodas</v>
          </cell>
          <cell r="E129">
            <v>5</v>
          </cell>
          <cell r="F129" t="str">
            <v>TEHUANTEPEC</v>
          </cell>
          <cell r="G129">
            <v>5.13</v>
          </cell>
          <cell r="H129">
            <v>104.92999999999999</v>
          </cell>
          <cell r="I129">
            <v>11018.786328762249</v>
          </cell>
          <cell r="J129">
            <v>105.01082939828696</v>
          </cell>
          <cell r="K129" t="str">
            <v>3</v>
          </cell>
          <cell r="L129" t="str">
            <v>CG02-163</v>
          </cell>
          <cell r="M129">
            <v>45393</v>
          </cell>
          <cell r="N129">
            <v>140.09536729650003</v>
          </cell>
          <cell r="O129" t="str">
            <v>Franco Arenoso</v>
          </cell>
          <cell r="P129" t="str">
            <v>Ingenio</v>
          </cell>
          <cell r="Q129">
            <v>1543680.9178896004</v>
          </cell>
          <cell r="S129" t="str">
            <v>2027-2028</v>
          </cell>
          <cell r="T129">
            <v>46853</v>
          </cell>
          <cell r="U129">
            <v>46874</v>
          </cell>
          <cell r="V129">
            <v>46876</v>
          </cell>
          <cell r="W129">
            <v>45757</v>
          </cell>
          <cell r="X129">
            <v>23</v>
          </cell>
          <cell r="Y129">
            <v>17</v>
          </cell>
          <cell r="Z129">
            <v>11.965811965811966</v>
          </cell>
        </row>
        <row r="130">
          <cell r="A130" t="str">
            <v>55.14</v>
          </cell>
          <cell r="B130" t="str">
            <v>2024-2025</v>
          </cell>
          <cell r="C130" t="str">
            <v>Zona 1</v>
          </cell>
          <cell r="D130" t="str">
            <v>Mario Rodas</v>
          </cell>
          <cell r="E130">
            <v>5</v>
          </cell>
          <cell r="F130" t="str">
            <v>TEHUANTEPEC</v>
          </cell>
          <cell r="G130">
            <v>5.14</v>
          </cell>
          <cell r="H130">
            <v>85.890000000000015</v>
          </cell>
          <cell r="I130">
            <v>12495.335774729981</v>
          </cell>
          <cell r="J130">
            <v>145.48068197380346</v>
          </cell>
          <cell r="K130" t="str">
            <v>2</v>
          </cell>
          <cell r="L130" t="str">
            <v>CG02-163</v>
          </cell>
          <cell r="M130">
            <v>45313</v>
          </cell>
          <cell r="N130">
            <v>123.95064886050001</v>
          </cell>
          <cell r="O130" t="str">
            <v>Franco Arenoso</v>
          </cell>
          <cell r="P130" t="str">
            <v>Ingenio</v>
          </cell>
          <cell r="Q130">
            <v>1548804.9770075998</v>
          </cell>
          <cell r="S130" t="str">
            <v>2028-2029</v>
          </cell>
          <cell r="T130">
            <v>47101</v>
          </cell>
          <cell r="U130">
            <v>47122</v>
          </cell>
          <cell r="V130">
            <v>47121</v>
          </cell>
          <cell r="W130">
            <v>45673</v>
          </cell>
          <cell r="X130">
            <v>11</v>
          </cell>
          <cell r="Y130">
            <v>6</v>
          </cell>
          <cell r="Z130">
            <v>11.834319526627219</v>
          </cell>
        </row>
        <row r="131">
          <cell r="B131" t="str">
            <v>2024-2025</v>
          </cell>
          <cell r="C131" t="str">
            <v>Zona 1</v>
          </cell>
          <cell r="D131" t="str">
            <v>Mario Rodas</v>
          </cell>
          <cell r="E131">
            <v>5</v>
          </cell>
          <cell r="F131" t="str">
            <v>TEHUANTEPEC</v>
          </cell>
          <cell r="G131">
            <v>5.15</v>
          </cell>
          <cell r="H131">
            <v>20.6</v>
          </cell>
          <cell r="I131">
            <v>1450</v>
          </cell>
          <cell r="J131">
            <v>70.388349514563103</v>
          </cell>
          <cell r="K131" t="str">
            <v>2</v>
          </cell>
          <cell r="L131" t="str">
            <v>CG02-163</v>
          </cell>
          <cell r="M131">
            <v>45395</v>
          </cell>
          <cell r="N131">
            <v>133.62339421200002</v>
          </cell>
          <cell r="O131" t="str">
            <v>Franco</v>
          </cell>
          <cell r="P131" t="str">
            <v>Semillero</v>
          </cell>
          <cell r="Q131">
            <v>193753.92160740003</v>
          </cell>
          <cell r="S131" t="str">
            <v>Semillero</v>
          </cell>
          <cell r="T131"/>
          <cell r="U131"/>
          <cell r="V131"/>
          <cell r="Z131">
            <v>-1492.274819197896</v>
          </cell>
        </row>
        <row r="132">
          <cell r="A132" t="str">
            <v>55.16</v>
          </cell>
          <cell r="B132" t="str">
            <v>2024-2025</v>
          </cell>
          <cell r="C132" t="str">
            <v>Zona 1</v>
          </cell>
          <cell r="D132" t="str">
            <v>Mario Rodas</v>
          </cell>
          <cell r="E132">
            <v>5</v>
          </cell>
          <cell r="F132" t="str">
            <v>TEHUANTEPEC</v>
          </cell>
          <cell r="G132">
            <v>5.16</v>
          </cell>
          <cell r="H132">
            <v>72.759999999999991</v>
          </cell>
          <cell r="I132">
            <v>9673.6444063319941</v>
          </cell>
          <cell r="J132">
            <v>132.95278183523908</v>
          </cell>
          <cell r="K132" t="str">
            <v>4</v>
          </cell>
          <cell r="L132" t="str">
            <v>CGMEX10-26315</v>
          </cell>
          <cell r="M132">
            <v>45371</v>
          </cell>
          <cell r="N132">
            <v>127.24887517650002</v>
          </cell>
          <cell r="O132" t="str">
            <v>Franco</v>
          </cell>
          <cell r="P132" t="str">
            <v>Ingenio</v>
          </cell>
          <cell r="Q132">
            <v>1230960.3695631875</v>
          </cell>
          <cell r="S132" t="str">
            <v>2026-2027</v>
          </cell>
          <cell r="T132">
            <v>46436</v>
          </cell>
          <cell r="U132">
            <v>46457</v>
          </cell>
          <cell r="V132">
            <v>46470</v>
          </cell>
          <cell r="W132">
            <v>45743</v>
          </cell>
          <cell r="X132">
            <v>21</v>
          </cell>
          <cell r="Y132">
            <v>12</v>
          </cell>
          <cell r="Z132">
            <v>12.228796844181458</v>
          </cell>
        </row>
        <row r="133">
          <cell r="A133" t="str">
            <v>55.17</v>
          </cell>
          <cell r="B133" t="str">
            <v>2024-2025</v>
          </cell>
          <cell r="C133" t="str">
            <v>Zona 1</v>
          </cell>
          <cell r="D133" t="str">
            <v>Mario Rodas</v>
          </cell>
          <cell r="E133">
            <v>5</v>
          </cell>
          <cell r="F133" t="str">
            <v>TEHUANTEPEC</v>
          </cell>
          <cell r="G133">
            <v>5.17</v>
          </cell>
          <cell r="H133">
            <v>84</v>
          </cell>
          <cell r="I133">
            <v>3673.4386538853068</v>
          </cell>
          <cell r="J133">
            <v>43.731412546253651</v>
          </cell>
          <cell r="K133" t="str">
            <v>4</v>
          </cell>
          <cell r="L133" t="str">
            <v>CGMEX10-26315</v>
          </cell>
          <cell r="M133">
            <v>45388</v>
          </cell>
          <cell r="N133">
            <v>134.989069215</v>
          </cell>
          <cell r="O133" t="str">
            <v>Arcilla pesada</v>
          </cell>
          <cell r="P133" t="str">
            <v>Ingenio</v>
          </cell>
          <cell r="Q133">
            <v>495874.06470638013</v>
          </cell>
          <cell r="S133" t="str">
            <v>2026-2027</v>
          </cell>
          <cell r="T133">
            <v>46453</v>
          </cell>
          <cell r="U133">
            <v>46474</v>
          </cell>
          <cell r="V133">
            <v>46449</v>
          </cell>
          <cell r="W133">
            <v>45729</v>
          </cell>
          <cell r="X133">
            <v>19</v>
          </cell>
          <cell r="Y133">
            <v>9</v>
          </cell>
          <cell r="Z133">
            <v>11.209730440499671</v>
          </cell>
        </row>
        <row r="134">
          <cell r="A134" t="str">
            <v>55.18</v>
          </cell>
          <cell r="B134" t="str">
            <v>2024-2025</v>
          </cell>
          <cell r="C134" t="str">
            <v>Zona 1</v>
          </cell>
          <cell r="D134" t="str">
            <v>Mario Rodas</v>
          </cell>
          <cell r="E134">
            <v>5</v>
          </cell>
          <cell r="F134" t="str">
            <v>TEHUANTEPEC</v>
          </cell>
          <cell r="G134">
            <v>5.18</v>
          </cell>
          <cell r="H134">
            <v>33.470000000000006</v>
          </cell>
          <cell r="I134">
            <v>6148.683401604927</v>
          </cell>
          <cell r="J134">
            <v>183.70730210949884</v>
          </cell>
          <cell r="K134" t="str">
            <v>3</v>
          </cell>
          <cell r="L134" t="str">
            <v>CG02-163</v>
          </cell>
          <cell r="M134">
            <v>45385</v>
          </cell>
          <cell r="N134">
            <v>134.9245223865</v>
          </cell>
          <cell r="O134" t="str">
            <v>Franco</v>
          </cell>
          <cell r="P134" t="str">
            <v>Ingenio</v>
          </cell>
          <cell r="Q134">
            <v>829608.17126734497</v>
          </cell>
          <cell r="S134" t="str">
            <v>2027-2028</v>
          </cell>
          <cell r="T134">
            <v>46794</v>
          </cell>
          <cell r="U134">
            <v>46815</v>
          </cell>
          <cell r="V134">
            <v>46813</v>
          </cell>
          <cell r="W134">
            <v>45750</v>
          </cell>
          <cell r="X134">
            <v>22</v>
          </cell>
          <cell r="Y134">
            <v>13</v>
          </cell>
          <cell r="Z134">
            <v>11.998685075608153</v>
          </cell>
        </row>
        <row r="135">
          <cell r="A135" t="str">
            <v>55.19</v>
          </cell>
          <cell r="B135" t="str">
            <v>2024-2025</v>
          </cell>
          <cell r="C135" t="str">
            <v>Zona 1</v>
          </cell>
          <cell r="D135" t="str">
            <v>Mario Rodas</v>
          </cell>
          <cell r="E135">
            <v>5</v>
          </cell>
          <cell r="F135" t="str">
            <v>TEHUANTEPEC</v>
          </cell>
          <cell r="G135">
            <v>5.19</v>
          </cell>
          <cell r="H135">
            <v>52.9</v>
          </cell>
          <cell r="I135">
            <v>6137.7695346961191</v>
          </cell>
          <cell r="J135">
            <v>116.02588912469035</v>
          </cell>
          <cell r="K135" t="str">
            <v>4</v>
          </cell>
          <cell r="L135" t="str">
            <v>CGMEX10-26315</v>
          </cell>
          <cell r="M135">
            <v>45385</v>
          </cell>
          <cell r="N135">
            <v>134.9245223865</v>
          </cell>
          <cell r="O135" t="str">
            <v>Arcilla pesada</v>
          </cell>
          <cell r="P135" t="str">
            <v>Ingenio</v>
          </cell>
          <cell r="Q135">
            <v>828135.62298728421</v>
          </cell>
          <cell r="S135" t="str">
            <v>2026-2027</v>
          </cell>
          <cell r="T135">
            <v>46450</v>
          </cell>
          <cell r="U135">
            <v>46471</v>
          </cell>
          <cell r="V135">
            <v>46456</v>
          </cell>
          <cell r="W135">
            <v>45736</v>
          </cell>
          <cell r="X135">
            <v>20</v>
          </cell>
          <cell r="Y135">
            <v>10</v>
          </cell>
          <cell r="Z135">
            <v>11.538461538461538</v>
          </cell>
        </row>
        <row r="136">
          <cell r="A136" t="str">
            <v>55.21</v>
          </cell>
          <cell r="B136" t="str">
            <v>2024-2025</v>
          </cell>
          <cell r="C136" t="str">
            <v>Zona 1</v>
          </cell>
          <cell r="D136" t="str">
            <v>Mario Rodas</v>
          </cell>
          <cell r="E136">
            <v>5</v>
          </cell>
          <cell r="F136" t="str">
            <v>TEHUANTEPEC</v>
          </cell>
          <cell r="G136">
            <v>5.21</v>
          </cell>
          <cell r="H136">
            <v>18.440000000000001</v>
          </cell>
          <cell r="I136">
            <v>1621.7589655669763</v>
          </cell>
          <cell r="J136">
            <v>87.947883165237315</v>
          </cell>
          <cell r="K136" t="str">
            <v>4</v>
          </cell>
          <cell r="L136" t="str">
            <v>CG02-163</v>
          </cell>
          <cell r="M136">
            <v>45373</v>
          </cell>
          <cell r="N136">
            <v>140.21873134500001</v>
          </cell>
          <cell r="O136" t="str">
            <v>Arcilloso</v>
          </cell>
          <cell r="P136" t="str">
            <v>Ingenio</v>
          </cell>
          <cell r="Q136">
            <v>227400.98469918096</v>
          </cell>
          <cell r="S136" t="str">
            <v>2026-2027</v>
          </cell>
          <cell r="T136">
            <v>46438</v>
          </cell>
          <cell r="U136">
            <v>46459</v>
          </cell>
          <cell r="V136">
            <v>46456</v>
          </cell>
          <cell r="W136">
            <v>45736</v>
          </cell>
          <cell r="X136">
            <v>20</v>
          </cell>
          <cell r="Y136">
            <v>11</v>
          </cell>
          <cell r="Z136">
            <v>11.932938856015779</v>
          </cell>
        </row>
        <row r="137">
          <cell r="B137" t="str">
            <v>2024-2025</v>
          </cell>
          <cell r="C137" t="str">
            <v>Zona 1</v>
          </cell>
          <cell r="D137" t="str">
            <v>Mario Rodas</v>
          </cell>
          <cell r="E137">
            <v>5</v>
          </cell>
          <cell r="F137" t="str">
            <v>TEHUANTEPEC</v>
          </cell>
          <cell r="G137">
            <v>5.22</v>
          </cell>
          <cell r="H137">
            <v>9.69</v>
          </cell>
          <cell r="I137">
            <v>700</v>
          </cell>
          <cell r="J137">
            <v>72.239422084623328</v>
          </cell>
          <cell r="K137" t="str">
            <v>3</v>
          </cell>
          <cell r="L137" t="str">
            <v>Varias</v>
          </cell>
          <cell r="M137">
            <v>45038</v>
          </cell>
          <cell r="N137">
            <v>0</v>
          </cell>
          <cell r="P137" t="str">
            <v>Semillero</v>
          </cell>
          <cell r="Q137">
            <v>0</v>
          </cell>
          <cell r="S137" t="str">
            <v>Semillero</v>
          </cell>
          <cell r="T137">
            <v>44959</v>
          </cell>
          <cell r="U137">
            <v>45322</v>
          </cell>
          <cell r="V137">
            <v>10</v>
          </cell>
          <cell r="Z137">
            <v>-1480.5391190006574</v>
          </cell>
        </row>
        <row r="138">
          <cell r="B138" t="str">
            <v>2024-2025</v>
          </cell>
          <cell r="C138" t="str">
            <v>Zona 1</v>
          </cell>
          <cell r="D138" t="str">
            <v>Mario Rodas</v>
          </cell>
          <cell r="E138">
            <v>5</v>
          </cell>
          <cell r="F138" t="str">
            <v>TEHUANTEPEC</v>
          </cell>
          <cell r="G138">
            <v>5.23</v>
          </cell>
          <cell r="H138">
            <v>6.9</v>
          </cell>
          <cell r="I138">
            <v>450</v>
          </cell>
          <cell r="J138">
            <v>65.217391304347828</v>
          </cell>
          <cell r="K138" t="str">
            <v>1</v>
          </cell>
          <cell r="L138" t="str">
            <v>Varias</v>
          </cell>
          <cell r="M138"/>
          <cell r="N138">
            <v>132.41257075200002</v>
          </cell>
          <cell r="P138" t="str">
            <v>Semillero</v>
          </cell>
          <cell r="Q138"/>
          <cell r="S138" t="str">
            <v>Semillero</v>
          </cell>
          <cell r="T138"/>
          <cell r="U138"/>
          <cell r="V138"/>
          <cell r="Z138">
            <v>0</v>
          </cell>
        </row>
        <row r="139">
          <cell r="A139" t="str">
            <v>66.01</v>
          </cell>
          <cell r="B139" t="str">
            <v>2024-2025</v>
          </cell>
          <cell r="C139" t="str">
            <v>Zona 2</v>
          </cell>
          <cell r="D139" t="str">
            <v>Alvaro Mejía</v>
          </cell>
          <cell r="E139">
            <v>6</v>
          </cell>
          <cell r="F139" t="str">
            <v>SAN FRANCISCO LU</v>
          </cell>
          <cell r="G139">
            <v>6.01</v>
          </cell>
          <cell r="H139">
            <v>20.57</v>
          </cell>
          <cell r="I139">
            <v>2775</v>
          </cell>
          <cell r="J139">
            <v>134.90520175012153</v>
          </cell>
          <cell r="K139" t="str">
            <v>3</v>
          </cell>
          <cell r="L139" t="str">
            <v>CG02-163</v>
          </cell>
          <cell r="M139">
            <v>45272</v>
          </cell>
          <cell r="N139">
            <v>133.68890442600002</v>
          </cell>
          <cell r="O139" t="str">
            <v>Franco Arenoso</v>
          </cell>
          <cell r="P139" t="str">
            <v>Ingenio</v>
          </cell>
          <cell r="Q139">
            <v>370986.70978215005</v>
          </cell>
          <cell r="S139" t="str">
            <v>2027-2028</v>
          </cell>
          <cell r="T139">
            <v>46711</v>
          </cell>
          <cell r="U139">
            <v>46732</v>
          </cell>
          <cell r="V139">
            <v>46729</v>
          </cell>
          <cell r="W139">
            <v>45638</v>
          </cell>
          <cell r="X139">
            <v>6</v>
          </cell>
          <cell r="Z139">
            <v>12.031558185404339</v>
          </cell>
        </row>
        <row r="140">
          <cell r="B140" t="str">
            <v>2024-2025</v>
          </cell>
          <cell r="C140" t="str">
            <v>Zona 2</v>
          </cell>
          <cell r="D140" t="str">
            <v>Alvaro Mejía</v>
          </cell>
          <cell r="E140">
            <v>6</v>
          </cell>
          <cell r="F140" t="str">
            <v>SAN FRANCISCO LU</v>
          </cell>
          <cell r="G140">
            <v>6.02</v>
          </cell>
          <cell r="H140">
            <v>17.100000000000001</v>
          </cell>
          <cell r="I140">
            <v>1200</v>
          </cell>
          <cell r="J140">
            <v>70.175438596491219</v>
          </cell>
          <cell r="K140" t="str">
            <v>1</v>
          </cell>
          <cell r="L140" t="str">
            <v>CG02-163</v>
          </cell>
          <cell r="M140">
            <v>45489</v>
          </cell>
          <cell r="N140">
            <v>141.86870647950002</v>
          </cell>
          <cell r="O140" t="str">
            <v>Franco Arenoso</v>
          </cell>
          <cell r="P140" t="str">
            <v>Semillero</v>
          </cell>
          <cell r="Q140">
            <v>170242.44777540001</v>
          </cell>
          <cell r="S140" t="str">
            <v>Semillero</v>
          </cell>
          <cell r="T140">
            <v>45050</v>
          </cell>
          <cell r="U140">
            <v>45413</v>
          </cell>
          <cell r="V140">
            <v>22</v>
          </cell>
          <cell r="Z140">
            <v>-1495.3648915187375</v>
          </cell>
        </row>
        <row r="141">
          <cell r="A141" t="str">
            <v>66.03</v>
          </cell>
          <cell r="B141" t="str">
            <v>2024-2025</v>
          </cell>
          <cell r="C141" t="str">
            <v>Zona 2</v>
          </cell>
          <cell r="D141" t="str">
            <v>Alvaro Mejía</v>
          </cell>
          <cell r="E141">
            <v>6</v>
          </cell>
          <cell r="F141" t="str">
            <v>SAN FRANCISCO LU</v>
          </cell>
          <cell r="G141">
            <v>6.03</v>
          </cell>
          <cell r="H141">
            <v>145.69</v>
          </cell>
          <cell r="I141">
            <v>16000</v>
          </cell>
          <cell r="J141">
            <v>109.82222527283959</v>
          </cell>
          <cell r="K141" t="str">
            <v>6</v>
          </cell>
          <cell r="L141" t="str">
            <v>CG02-163</v>
          </cell>
          <cell r="M141">
            <v>45422</v>
          </cell>
          <cell r="N141">
            <v>146.0256642075</v>
          </cell>
          <cell r="O141" t="str">
            <v>Franco Arenoso</v>
          </cell>
          <cell r="P141" t="str">
            <v>Ingenio</v>
          </cell>
          <cell r="Q141">
            <v>2336410.62732</v>
          </cell>
          <cell r="S141" t="str">
            <v>2024-2025</v>
          </cell>
          <cell r="T141">
            <v>45782</v>
          </cell>
          <cell r="U141">
            <v>45797</v>
          </cell>
          <cell r="V141">
            <v>45784</v>
          </cell>
          <cell r="W141">
            <v>45764</v>
          </cell>
          <cell r="X141">
            <v>24</v>
          </cell>
          <cell r="Z141">
            <v>11.242603550295858</v>
          </cell>
        </row>
        <row r="142">
          <cell r="A142" t="str">
            <v>66.04</v>
          </cell>
          <cell r="B142" t="str">
            <v>2024-2025</v>
          </cell>
          <cell r="C142" t="str">
            <v>Zona 2</v>
          </cell>
          <cell r="D142" t="str">
            <v>Alvaro Mejía</v>
          </cell>
          <cell r="E142">
            <v>6</v>
          </cell>
          <cell r="F142" t="str">
            <v>SAN FRANCISCO LU</v>
          </cell>
          <cell r="G142">
            <v>6.04</v>
          </cell>
          <cell r="H142">
            <v>115.89999999999999</v>
          </cell>
          <cell r="I142">
            <v>15720</v>
          </cell>
          <cell r="J142">
            <v>135.63416738567733</v>
          </cell>
          <cell r="K142" t="str">
            <v>5</v>
          </cell>
          <cell r="L142" t="str">
            <v>CG02-163</v>
          </cell>
          <cell r="M142">
            <v>45423</v>
          </cell>
          <cell r="N142">
            <v>126.02167416300003</v>
          </cell>
          <cell r="O142" t="str">
            <v>Franco Arenoso</v>
          </cell>
          <cell r="P142" t="str">
            <v>Ingenio</v>
          </cell>
          <cell r="Q142">
            <v>1981060.7178423605</v>
          </cell>
          <cell r="S142" t="str">
            <v>2025-2026</v>
          </cell>
          <cell r="T142">
            <v>46113</v>
          </cell>
          <cell r="U142">
            <v>46134</v>
          </cell>
          <cell r="V142">
            <v>46113</v>
          </cell>
          <cell r="W142">
            <v>45771</v>
          </cell>
          <cell r="X142">
            <v>25</v>
          </cell>
          <cell r="Z142">
            <v>11.439842209072978</v>
          </cell>
        </row>
        <row r="143">
          <cell r="A143" t="str">
            <v>66.05</v>
          </cell>
          <cell r="B143" t="str">
            <v>2024-2025</v>
          </cell>
          <cell r="C143" t="str">
            <v>Zona 2</v>
          </cell>
          <cell r="D143" t="str">
            <v>Alvaro Mejía</v>
          </cell>
          <cell r="E143">
            <v>6</v>
          </cell>
          <cell r="F143" t="str">
            <v>SAN FRANCISCO LU</v>
          </cell>
          <cell r="G143">
            <v>6.05</v>
          </cell>
          <cell r="H143">
            <v>37.78</v>
          </cell>
          <cell r="I143">
            <v>4200</v>
          </cell>
          <cell r="J143">
            <v>111.16993118051879</v>
          </cell>
          <cell r="K143" t="str">
            <v>4</v>
          </cell>
          <cell r="L143" t="str">
            <v>Varias</v>
          </cell>
          <cell r="M143">
            <v>45422</v>
          </cell>
          <cell r="N143">
            <v>136.88942317050001</v>
          </cell>
          <cell r="O143" t="str">
            <v>Franco Arenoso</v>
          </cell>
          <cell r="P143" t="str">
            <v>Ingenio</v>
          </cell>
          <cell r="Q143">
            <v>574935.57731610001</v>
          </cell>
          <cell r="S143" t="str">
            <v>2026-2027</v>
          </cell>
          <cell r="T143">
            <v>46517</v>
          </cell>
          <cell r="U143">
            <v>46538</v>
          </cell>
          <cell r="V143">
            <v>46526</v>
          </cell>
          <cell r="W143">
            <v>45771</v>
          </cell>
          <cell r="X143">
            <v>25</v>
          </cell>
          <cell r="Z143">
            <v>11.472715318869165</v>
          </cell>
        </row>
        <row r="144">
          <cell r="B144" t="str">
            <v>2024-2025</v>
          </cell>
          <cell r="C144" t="str">
            <v>Zona 2</v>
          </cell>
          <cell r="D144" t="str">
            <v>Alvaro Mejía</v>
          </cell>
          <cell r="E144">
            <v>6</v>
          </cell>
          <cell r="F144" t="str">
            <v>SAN FRANCISCO LU</v>
          </cell>
          <cell r="G144">
            <v>6.05</v>
          </cell>
          <cell r="H144">
            <v>61.83</v>
          </cell>
          <cell r="I144">
            <v>4000</v>
          </cell>
          <cell r="J144">
            <v>64.69351447517387</v>
          </cell>
          <cell r="K144" t="str">
            <v>1</v>
          </cell>
          <cell r="L144" t="str">
            <v>CG02-163</v>
          </cell>
          <cell r="M144">
            <v>45496</v>
          </cell>
          <cell r="N144">
            <v>0</v>
          </cell>
          <cell r="P144" t="str">
            <v>Semillero</v>
          </cell>
          <cell r="Q144"/>
          <cell r="S144" t="str">
            <v>Semillero</v>
          </cell>
          <cell r="T144"/>
          <cell r="U144"/>
          <cell r="V144"/>
          <cell r="Z144">
            <v>-1495.5950032873109</v>
          </cell>
        </row>
        <row r="145">
          <cell r="A145" t="str">
            <v>66.06</v>
          </cell>
          <cell r="B145" t="str">
            <v>2024-2025</v>
          </cell>
          <cell r="C145" t="str">
            <v>Zona 2</v>
          </cell>
          <cell r="D145" t="str">
            <v>Alvaro Mejía</v>
          </cell>
          <cell r="E145">
            <v>6</v>
          </cell>
          <cell r="F145" t="str">
            <v>SAN FRANCISCO LU</v>
          </cell>
          <cell r="G145">
            <v>6.06</v>
          </cell>
          <cell r="H145">
            <v>43.540000000000006</v>
          </cell>
          <cell r="I145">
            <v>3400</v>
          </cell>
          <cell r="J145">
            <v>78.089113458888363</v>
          </cell>
          <cell r="K145" t="str">
            <v>3</v>
          </cell>
          <cell r="L145" t="str">
            <v>CG12-116</v>
          </cell>
          <cell r="M145">
            <v>45418</v>
          </cell>
          <cell r="N145">
            <v>123.07903850550002</v>
          </cell>
          <cell r="O145" t="str">
            <v>Franco arcilloso</v>
          </cell>
          <cell r="P145" t="str">
            <v>Ingenio</v>
          </cell>
          <cell r="Q145">
            <v>418468.73091870005</v>
          </cell>
          <cell r="S145" t="str">
            <v>2027-2028</v>
          </cell>
          <cell r="T145">
            <v>46878</v>
          </cell>
          <cell r="U145">
            <v>46899</v>
          </cell>
          <cell r="V145">
            <v>46890</v>
          </cell>
          <cell r="W145">
            <v>45771</v>
          </cell>
          <cell r="X145">
            <v>25</v>
          </cell>
          <cell r="Z145">
            <v>11.604207758053912</v>
          </cell>
        </row>
        <row r="146">
          <cell r="A146" t="str">
            <v>88.01</v>
          </cell>
          <cell r="B146" t="str">
            <v>2024-2025</v>
          </cell>
          <cell r="C146" t="str">
            <v>Zona 1</v>
          </cell>
          <cell r="D146" t="str">
            <v>Carlos López</v>
          </cell>
          <cell r="E146">
            <v>8</v>
          </cell>
          <cell r="F146" t="str">
            <v>BELEN</v>
          </cell>
          <cell r="G146">
            <v>8.01</v>
          </cell>
          <cell r="H146">
            <v>122.45000000000003</v>
          </cell>
          <cell r="I146">
            <v>12720.693132018198</v>
          </cell>
          <cell r="J146">
            <v>103.88479487152466</v>
          </cell>
          <cell r="K146" t="str">
            <v>4</v>
          </cell>
          <cell r="L146" t="str">
            <v>CGMEX10-26315</v>
          </cell>
          <cell r="M146">
            <v>45386</v>
          </cell>
          <cell r="N146">
            <v>153.51674703750001</v>
          </cell>
          <cell r="O146" t="str">
            <v xml:space="preserve">Franco arenoso + piedra </v>
          </cell>
          <cell r="P146" t="str">
            <v>Ingenio</v>
          </cell>
          <cell r="Q146">
            <v>1952839.4296897014</v>
          </cell>
          <cell r="S146" t="str">
            <v>2026-2027</v>
          </cell>
          <cell r="T146">
            <v>46481</v>
          </cell>
          <cell r="U146">
            <v>46502</v>
          </cell>
          <cell r="V146">
            <v>46512</v>
          </cell>
          <cell r="W146">
            <v>45757</v>
          </cell>
          <cell r="X146">
            <v>23</v>
          </cell>
          <cell r="Y146">
            <v>5</v>
          </cell>
          <cell r="Z146">
            <v>12.195923734385271</v>
          </cell>
        </row>
        <row r="147">
          <cell r="A147" t="str">
            <v>88.02</v>
          </cell>
          <cell r="B147" t="str">
            <v>2024-2025</v>
          </cell>
          <cell r="C147" t="str">
            <v>Zona 1</v>
          </cell>
          <cell r="D147" t="str">
            <v>Carlos López</v>
          </cell>
          <cell r="E147">
            <v>8</v>
          </cell>
          <cell r="F147" t="str">
            <v>BELEN</v>
          </cell>
          <cell r="G147">
            <v>8.02</v>
          </cell>
          <cell r="H147">
            <v>57.42</v>
          </cell>
          <cell r="I147">
            <v>5120.5708025792574</v>
          </cell>
          <cell r="J147">
            <v>89.177478275500818</v>
          </cell>
          <cell r="K147" t="str">
            <v>2</v>
          </cell>
          <cell r="L147" t="str">
            <v>CGMEX10-26315</v>
          </cell>
          <cell r="M147">
            <v>45387</v>
          </cell>
          <cell r="N147">
            <v>144.22915306800002</v>
          </cell>
          <cell r="O147" t="str">
            <v xml:space="preserve">Franco arenoso + piedra </v>
          </cell>
          <cell r="P147" t="str">
            <v>Ingenio</v>
          </cell>
          <cell r="Q147">
            <v>738535.59008073539</v>
          </cell>
          <cell r="S147" t="str">
            <v>2028-2029</v>
          </cell>
          <cell r="T147">
            <v>47182</v>
          </cell>
          <cell r="U147">
            <v>47203</v>
          </cell>
          <cell r="V147">
            <v>47212</v>
          </cell>
          <cell r="W147">
            <v>45764</v>
          </cell>
          <cell r="X147">
            <v>24</v>
          </cell>
          <cell r="Y147">
            <v>6</v>
          </cell>
          <cell r="Z147">
            <v>12.393162393162392</v>
          </cell>
        </row>
        <row r="148">
          <cell r="B148" t="str">
            <v>2024-2025</v>
          </cell>
          <cell r="C148" t="str">
            <v>Zona 1</v>
          </cell>
          <cell r="D148" t="str">
            <v>Carlos López</v>
          </cell>
          <cell r="E148">
            <v>8</v>
          </cell>
          <cell r="F148" t="str">
            <v>BELEN</v>
          </cell>
          <cell r="G148">
            <v>8.0299999999999994</v>
          </cell>
          <cell r="H148">
            <v>18.68</v>
          </cell>
          <cell r="I148">
            <v>1300</v>
          </cell>
          <cell r="J148">
            <v>69.593147751605997</v>
          </cell>
          <cell r="K148" t="str">
            <v>2</v>
          </cell>
          <cell r="L148" t="str">
            <v>Varias</v>
          </cell>
          <cell r="M148">
            <v>45427</v>
          </cell>
          <cell r="N148">
            <v>106.58927594700002</v>
          </cell>
          <cell r="O148" t="str">
            <v xml:space="preserve">Franco arenoso + piedra </v>
          </cell>
          <cell r="P148" t="str">
            <v>Semillero</v>
          </cell>
          <cell r="Q148">
            <v>138566.05873110003</v>
          </cell>
          <cell r="S148" t="str">
            <v>Semillero</v>
          </cell>
          <cell r="T148"/>
          <cell r="U148"/>
          <cell r="V148"/>
          <cell r="Z148">
            <v>-1493.3267587113739</v>
          </cell>
        </row>
        <row r="149">
          <cell r="A149" t="str">
            <v>88.04</v>
          </cell>
          <cell r="B149" t="str">
            <v>2024-2025</v>
          </cell>
          <cell r="C149" t="str">
            <v>Zona 1</v>
          </cell>
          <cell r="D149" t="str">
            <v>Carlos López</v>
          </cell>
          <cell r="E149">
            <v>8</v>
          </cell>
          <cell r="F149" t="str">
            <v>BELEN</v>
          </cell>
          <cell r="G149">
            <v>8.0399999999999991</v>
          </cell>
          <cell r="H149">
            <v>38.85</v>
          </cell>
          <cell r="I149">
            <v>4500</v>
          </cell>
          <cell r="J149">
            <v>115.83011583011583</v>
          </cell>
          <cell r="K149" t="str">
            <v>1</v>
          </cell>
          <cell r="L149" t="str">
            <v>CG02-163</v>
          </cell>
          <cell r="M149">
            <v>45373.5</v>
          </cell>
          <cell r="N149">
            <v>118.70962892250002</v>
          </cell>
          <cell r="O149" t="str">
            <v xml:space="preserve">Franco arenoso + piedra </v>
          </cell>
          <cell r="P149" t="str">
            <v>Ingenio</v>
          </cell>
          <cell r="Q149">
            <v>534193.33015125012</v>
          </cell>
          <cell r="S149" t="str">
            <v>2023-2024</v>
          </cell>
          <cell r="T149">
            <v>44994</v>
          </cell>
          <cell r="U149">
            <v>45357</v>
          </cell>
          <cell r="V149">
            <v>15</v>
          </cell>
          <cell r="W149">
            <v>45750</v>
          </cell>
          <cell r="X149">
            <v>22</v>
          </cell>
          <cell r="Y149">
            <v>3</v>
          </cell>
          <cell r="Z149">
            <v>12.376725838264299</v>
          </cell>
        </row>
        <row r="150">
          <cell r="B150" t="str">
            <v>2024-2025</v>
          </cell>
          <cell r="C150" t="str">
            <v>Zona 1</v>
          </cell>
          <cell r="D150" t="str">
            <v>Carlos López</v>
          </cell>
          <cell r="E150">
            <v>8</v>
          </cell>
          <cell r="F150" t="str">
            <v>BELEN</v>
          </cell>
          <cell r="G150">
            <v>8.0500000000000007</v>
          </cell>
          <cell r="H150">
            <v>5.21</v>
          </cell>
          <cell r="I150">
            <v>375</v>
          </cell>
          <cell r="J150">
            <v>71.976967370441457</v>
          </cell>
          <cell r="K150" t="str">
            <v>4</v>
          </cell>
          <cell r="L150" t="str">
            <v>Varias</v>
          </cell>
          <cell r="M150">
            <v>45387</v>
          </cell>
          <cell r="N150">
            <v>103.27644673500001</v>
          </cell>
          <cell r="O150" t="str">
            <v>Franco Arenoso</v>
          </cell>
          <cell r="P150" t="str">
            <v>Semillero</v>
          </cell>
          <cell r="Q150">
            <v>38728.667525625002</v>
          </cell>
          <cell r="S150" t="str">
            <v>Semillero</v>
          </cell>
          <cell r="T150"/>
          <cell r="U150"/>
          <cell r="V150"/>
          <cell r="Z150">
            <v>-1492.0118343195265</v>
          </cell>
        </row>
        <row r="151">
          <cell r="A151" t="str">
            <v>88.06</v>
          </cell>
          <cell r="B151" t="str">
            <v>2024-2025</v>
          </cell>
          <cell r="C151" t="str">
            <v>Zona 1</v>
          </cell>
          <cell r="D151" t="str">
            <v>Carlos López</v>
          </cell>
          <cell r="E151">
            <v>8</v>
          </cell>
          <cell r="F151" t="str">
            <v>BELEN</v>
          </cell>
          <cell r="G151">
            <v>8.06</v>
          </cell>
          <cell r="H151">
            <v>41.87</v>
          </cell>
          <cell r="I151">
            <v>3671.7376244811685</v>
          </cell>
          <cell r="J151">
            <v>87.693757451186258</v>
          </cell>
          <cell r="K151" t="str">
            <v>1</v>
          </cell>
          <cell r="L151" t="str">
            <v>CG02-163</v>
          </cell>
          <cell r="M151">
            <v>45388</v>
          </cell>
          <cell r="N151">
            <v>127.71900730050002</v>
          </cell>
          <cell r="O151" t="str">
            <v>Franco Arenoso</v>
          </cell>
          <cell r="P151" t="str">
            <v>Ingenio</v>
          </cell>
          <cell r="Q151">
            <v>468950.68446663098</v>
          </cell>
          <cell r="S151" t="str">
            <v>2023-2024</v>
          </cell>
          <cell r="T151">
            <v>45029</v>
          </cell>
          <cell r="U151">
            <v>45392</v>
          </cell>
          <cell r="V151">
            <v>19</v>
          </cell>
          <cell r="W151">
            <v>45757</v>
          </cell>
          <cell r="X151">
            <v>23</v>
          </cell>
          <cell r="Y151">
            <v>4</v>
          </cell>
          <cell r="Z151">
            <v>12.130177514792898</v>
          </cell>
        </row>
        <row r="152">
          <cell r="A152" t="str">
            <v>88.07</v>
          </cell>
          <cell r="B152" t="str">
            <v>2024-2025</v>
          </cell>
          <cell r="C152" t="str">
            <v>Zona 1</v>
          </cell>
          <cell r="D152" t="str">
            <v>Carlos López</v>
          </cell>
          <cell r="E152">
            <v>8</v>
          </cell>
          <cell r="F152" t="str">
            <v>BELEN</v>
          </cell>
          <cell r="G152">
            <v>8.07</v>
          </cell>
          <cell r="H152">
            <v>35.74</v>
          </cell>
          <cell r="I152">
            <v>4284.1833354953087</v>
          </cell>
          <cell r="J152">
            <v>119.87082639886145</v>
          </cell>
          <cell r="K152" t="str">
            <v>3</v>
          </cell>
          <cell r="L152" t="str">
            <v>CG04-10295</v>
          </cell>
          <cell r="M152">
            <v>45291</v>
          </cell>
          <cell r="N152">
            <v>110.89064009100002</v>
          </cell>
          <cell r="O152" t="str">
            <v xml:space="preserve">Franco arenoso + piedra </v>
          </cell>
          <cell r="P152" t="str">
            <v>Ingenio</v>
          </cell>
          <cell r="Q152">
            <v>475075.83234027028</v>
          </cell>
          <cell r="S152" t="str">
            <v>2027-2028</v>
          </cell>
          <cell r="T152">
            <v>46714</v>
          </cell>
          <cell r="U152">
            <v>46735</v>
          </cell>
          <cell r="V152">
            <v>46736</v>
          </cell>
          <cell r="W152">
            <v>45652</v>
          </cell>
          <cell r="X152">
            <v>8</v>
          </cell>
          <cell r="Y152">
            <v>1</v>
          </cell>
          <cell r="Z152">
            <v>11.867192636423406</v>
          </cell>
        </row>
        <row r="153">
          <cell r="A153" t="str">
            <v>88.08</v>
          </cell>
          <cell r="B153" t="str">
            <v>2024-2025</v>
          </cell>
          <cell r="C153" t="str">
            <v>Zona 1</v>
          </cell>
          <cell r="D153" t="str">
            <v>Carlos López</v>
          </cell>
          <cell r="E153">
            <v>8</v>
          </cell>
          <cell r="F153" t="str">
            <v>BELEN</v>
          </cell>
          <cell r="G153">
            <v>8.08</v>
          </cell>
          <cell r="H153">
            <v>15.61</v>
          </cell>
          <cell r="I153">
            <v>1789.3286634669435</v>
          </cell>
          <cell r="J153">
            <v>114.62707645528145</v>
          </cell>
          <cell r="K153" t="str">
            <v>3</v>
          </cell>
          <cell r="L153" t="str">
            <v>CG10-044124</v>
          </cell>
          <cell r="M153">
            <v>45288</v>
          </cell>
          <cell r="N153">
            <v>112.04056744650002</v>
          </cell>
          <cell r="O153" t="str">
            <v>Franco Arenoso</v>
          </cell>
          <cell r="P153" t="str">
            <v>Ingenio</v>
          </cell>
          <cell r="Q153">
            <v>200477.39880312383</v>
          </cell>
          <cell r="S153" t="str">
            <v>2027-2028</v>
          </cell>
          <cell r="T153">
            <v>46718</v>
          </cell>
          <cell r="U153">
            <v>46739</v>
          </cell>
          <cell r="V153">
            <v>46736</v>
          </cell>
          <cell r="W153">
            <v>45652</v>
          </cell>
          <cell r="X153">
            <v>8</v>
          </cell>
          <cell r="Y153">
            <v>2</v>
          </cell>
          <cell r="Z153">
            <v>11.965811965811966</v>
          </cell>
        </row>
        <row r="154">
          <cell r="A154" t="str">
            <v>88.09</v>
          </cell>
          <cell r="B154" t="str">
            <v>2024-2025</v>
          </cell>
          <cell r="C154" t="str">
            <v>Zona 1</v>
          </cell>
          <cell r="D154" t="str">
            <v>Carlos López</v>
          </cell>
          <cell r="E154">
            <v>8</v>
          </cell>
          <cell r="F154" t="str">
            <v>BELEN</v>
          </cell>
          <cell r="G154">
            <v>8.09</v>
          </cell>
          <cell r="H154">
            <v>4.5</v>
          </cell>
          <cell r="I154">
            <v>562</v>
          </cell>
          <cell r="J154">
            <v>124.88888888888889</v>
          </cell>
          <cell r="K154" t="str">
            <v>3</v>
          </cell>
          <cell r="L154" t="str">
            <v>CG04-10295</v>
          </cell>
          <cell r="M154">
            <v>45387</v>
          </cell>
          <cell r="N154">
            <v>124.60123830000002</v>
          </cell>
          <cell r="O154" t="str">
            <v>Franco Arenoso</v>
          </cell>
          <cell r="P154" t="str">
            <v>Ingenio</v>
          </cell>
          <cell r="Q154">
            <v>70025.895924600016</v>
          </cell>
          <cell r="S154" t="str">
            <v>2027-2028</v>
          </cell>
          <cell r="T154">
            <v>46847</v>
          </cell>
          <cell r="U154">
            <v>46868</v>
          </cell>
          <cell r="V154">
            <v>46876</v>
          </cell>
          <cell r="W154">
            <v>45764</v>
          </cell>
          <cell r="X154">
            <v>24</v>
          </cell>
          <cell r="Y154">
            <v>7</v>
          </cell>
          <cell r="Z154">
            <v>12.393162393162392</v>
          </cell>
        </row>
        <row r="155">
          <cell r="A155" t="str">
            <v>99.01</v>
          </cell>
          <cell r="B155" t="str">
            <v>2024-2025</v>
          </cell>
          <cell r="C155" t="str">
            <v>Zona 3</v>
          </cell>
          <cell r="D155" t="str">
            <v>Leonardo Juárez</v>
          </cell>
          <cell r="E155">
            <v>9</v>
          </cell>
          <cell r="F155" t="str">
            <v>CRISTOBAL 1</v>
          </cell>
          <cell r="G155">
            <v>9.01</v>
          </cell>
          <cell r="H155">
            <v>124.45</v>
          </cell>
          <cell r="I155">
            <v>10686.365313503356</v>
          </cell>
          <cell r="J155">
            <v>85.868744985965094</v>
          </cell>
          <cell r="K155" t="str">
            <v>5</v>
          </cell>
          <cell r="L155" t="str">
            <v>RB84-5210</v>
          </cell>
          <cell r="M155">
            <v>45394</v>
          </cell>
          <cell r="N155">
            <v>149.81440585650003</v>
          </cell>
          <cell r="O155" t="str">
            <v>Franco</v>
          </cell>
          <cell r="P155" t="str">
            <v>Ingenio</v>
          </cell>
          <cell r="Q155">
            <v>1600971.470208016</v>
          </cell>
          <cell r="S155" t="str">
            <v>2026-2027</v>
          </cell>
          <cell r="T155">
            <v>46489</v>
          </cell>
          <cell r="U155">
            <v>46510</v>
          </cell>
          <cell r="V155">
            <v>46512</v>
          </cell>
          <cell r="W155">
            <v>45750</v>
          </cell>
          <cell r="X155">
            <v>22</v>
          </cell>
          <cell r="Y155">
            <v>7</v>
          </cell>
          <cell r="Z155">
            <v>11.702827087442472</v>
          </cell>
        </row>
        <row r="156">
          <cell r="A156" t="str">
            <v>99.02</v>
          </cell>
          <cell r="B156" t="str">
            <v>2024-2025</v>
          </cell>
          <cell r="C156" t="str">
            <v>Zona 3</v>
          </cell>
          <cell r="D156" t="str">
            <v>Leonardo Juárez</v>
          </cell>
          <cell r="E156">
            <v>9</v>
          </cell>
          <cell r="F156" t="str">
            <v>CRISTOBAL 1</v>
          </cell>
          <cell r="G156">
            <v>9.02</v>
          </cell>
          <cell r="H156">
            <v>60.12</v>
          </cell>
          <cell r="I156">
            <v>5660.9930919360004</v>
          </cell>
          <cell r="J156">
            <v>94.161561742115779</v>
          </cell>
          <cell r="K156" t="str">
            <v>4</v>
          </cell>
          <cell r="L156" t="str">
            <v>CGMEX10-26315</v>
          </cell>
          <cell r="M156">
            <v>45424</v>
          </cell>
          <cell r="N156">
            <v>156.31112273700001</v>
          </cell>
          <cell r="O156" t="str">
            <v xml:space="preserve">Franco arenoso + piedra </v>
          </cell>
          <cell r="P156" t="str">
            <v>Ingenio</v>
          </cell>
          <cell r="Q156">
            <v>884876.18600691727</v>
          </cell>
          <cell r="S156" t="str">
            <v>2026-2027</v>
          </cell>
          <cell r="T156">
            <v>46519</v>
          </cell>
          <cell r="U156">
            <v>46540</v>
          </cell>
          <cell r="V156">
            <v>46512</v>
          </cell>
          <cell r="W156">
            <v>45757</v>
          </cell>
          <cell r="X156">
            <v>23</v>
          </cell>
          <cell r="Y156">
            <v>8</v>
          </cell>
          <cell r="Z156">
            <v>10.946745562130177</v>
          </cell>
        </row>
        <row r="157">
          <cell r="A157" t="str">
            <v>99.03</v>
          </cell>
          <cell r="B157" t="str">
            <v>2024-2025</v>
          </cell>
          <cell r="C157" t="str">
            <v>Zona 3</v>
          </cell>
          <cell r="D157" t="str">
            <v>Leonardo Juárez</v>
          </cell>
          <cell r="E157">
            <v>9</v>
          </cell>
          <cell r="F157" t="str">
            <v>CRISTOBAL 1</v>
          </cell>
          <cell r="G157">
            <v>9.0299999999999994</v>
          </cell>
          <cell r="H157">
            <v>81.069999999999993</v>
          </cell>
          <cell r="I157">
            <v>6115.4394536748878</v>
          </cell>
          <cell r="J157">
            <v>75.434062583876752</v>
          </cell>
          <cell r="K157" t="str">
            <v>1</v>
          </cell>
          <cell r="L157" t="str">
            <v>RB84-5210</v>
          </cell>
          <cell r="M157">
            <v>45472</v>
          </cell>
          <cell r="N157">
            <v>135.72225628500001</v>
          </cell>
          <cell r="O157" t="str">
            <v>Arcilla + Arena Blanca</v>
          </cell>
          <cell r="P157" t="str">
            <v>Ingenio</v>
          </cell>
          <cell r="Q157">
            <v>830001.24082706356</v>
          </cell>
          <cell r="S157" t="str">
            <v>2023-2024</v>
          </cell>
          <cell r="T157"/>
          <cell r="U157"/>
          <cell r="V157"/>
          <cell r="W157">
            <v>45750</v>
          </cell>
          <cell r="X157">
            <v>22</v>
          </cell>
          <cell r="Y157">
            <v>7</v>
          </cell>
          <cell r="Z157">
            <v>9.1387245233399081</v>
          </cell>
        </row>
        <row r="158">
          <cell r="A158" t="str">
            <v>99.04</v>
          </cell>
          <cell r="B158" t="str">
            <v>2024-2025</v>
          </cell>
          <cell r="C158" t="str">
            <v>Zona 3</v>
          </cell>
          <cell r="D158" t="str">
            <v>Leonardo Juárez</v>
          </cell>
          <cell r="E158">
            <v>9</v>
          </cell>
          <cell r="F158" t="str">
            <v>CRISTOBAL 1</v>
          </cell>
          <cell r="G158">
            <v>9.0399999999999991</v>
          </cell>
          <cell r="H158">
            <v>102.36</v>
          </cell>
          <cell r="I158">
            <v>8310.9883726549015</v>
          </cell>
          <cell r="J158">
            <v>81.193712120505097</v>
          </cell>
          <cell r="K158" t="str">
            <v>1</v>
          </cell>
          <cell r="L158" t="str">
            <v>CGMEX10-26315</v>
          </cell>
          <cell r="M158">
            <v>45450</v>
          </cell>
          <cell r="N158">
            <v>138.46866552750001</v>
          </cell>
          <cell r="O158" t="str">
            <v xml:space="preserve">Franco arenoso + piedra </v>
          </cell>
          <cell r="P158" t="str">
            <v>Ingenio</v>
          </cell>
          <cell r="Q158">
            <v>1150811.4691760931</v>
          </cell>
          <cell r="S158" t="str">
            <v>2023-2024</v>
          </cell>
          <cell r="T158">
            <v>45043</v>
          </cell>
          <cell r="U158">
            <v>45406</v>
          </cell>
          <cell r="V158">
            <v>45312</v>
          </cell>
          <cell r="W158">
            <v>45764</v>
          </cell>
          <cell r="X158">
            <v>24</v>
          </cell>
          <cell r="Y158">
            <v>9</v>
          </cell>
          <cell r="Z158">
            <v>10.322156476002629</v>
          </cell>
        </row>
        <row r="159">
          <cell r="A159" t="str">
            <v>99.05</v>
          </cell>
          <cell r="B159" t="str">
            <v>2024-2025</v>
          </cell>
          <cell r="C159" t="str">
            <v>Zona 3</v>
          </cell>
          <cell r="D159" t="str">
            <v>Leonardo Juárez</v>
          </cell>
          <cell r="E159">
            <v>9</v>
          </cell>
          <cell r="F159" t="str">
            <v>CRISTOBAL 1</v>
          </cell>
          <cell r="G159">
            <v>9.0500000000000007</v>
          </cell>
          <cell r="H159">
            <v>50.42</v>
          </cell>
          <cell r="I159">
            <v>4843.7410726918679</v>
          </cell>
          <cell r="J159">
            <v>96.067851501227054</v>
          </cell>
          <cell r="K159" t="str">
            <v>5</v>
          </cell>
          <cell r="L159" t="str">
            <v>CG02-163</v>
          </cell>
          <cell r="M159">
            <v>45286</v>
          </cell>
          <cell r="N159">
            <v>129.06211880100003</v>
          </cell>
          <cell r="O159" t="str">
            <v xml:space="preserve">Franco arenoso + piedra </v>
          </cell>
          <cell r="P159" t="str">
            <v>Ingenio</v>
          </cell>
          <cell r="Q159">
            <v>625143.4857650412</v>
          </cell>
          <cell r="S159" t="str">
            <v>2025-2026</v>
          </cell>
          <cell r="T159">
            <v>45976</v>
          </cell>
          <cell r="U159">
            <v>45997</v>
          </cell>
          <cell r="V159">
            <v>45994</v>
          </cell>
          <cell r="W159">
            <v>45638</v>
          </cell>
          <cell r="X159">
            <v>6</v>
          </cell>
          <cell r="Y159">
            <v>2</v>
          </cell>
          <cell r="Z159">
            <v>11.571334648257725</v>
          </cell>
        </row>
        <row r="160">
          <cell r="A160" t="str">
            <v>99.06</v>
          </cell>
          <cell r="B160" t="str">
            <v>2024-2025</v>
          </cell>
          <cell r="C160" t="str">
            <v>Zona 3</v>
          </cell>
          <cell r="D160" t="str">
            <v>Leonardo Juárez</v>
          </cell>
          <cell r="E160">
            <v>9</v>
          </cell>
          <cell r="F160" t="str">
            <v>CRISTOBAL 1</v>
          </cell>
          <cell r="G160">
            <v>9.06</v>
          </cell>
          <cell r="H160">
            <v>41.64</v>
          </cell>
          <cell r="I160">
            <v>3122.2092414240001</v>
          </cell>
          <cell r="J160">
            <v>74.981009640345818</v>
          </cell>
          <cell r="K160" t="str">
            <v>7</v>
          </cell>
          <cell r="L160" t="str">
            <v>Varias</v>
          </cell>
          <cell r="M160">
            <v>45419</v>
          </cell>
          <cell r="N160">
            <v>131.86744667250002</v>
          </cell>
          <cell r="O160" t="str">
            <v xml:space="preserve">Franco arenoso + piedra </v>
          </cell>
          <cell r="P160" t="str">
            <v>Ingenio</v>
          </cell>
          <cell r="Q160">
            <v>411717.76064386609</v>
          </cell>
          <cell r="S160" t="str">
            <v>2025-2026</v>
          </cell>
          <cell r="T160">
            <v>46109</v>
          </cell>
          <cell r="U160">
            <v>46130</v>
          </cell>
          <cell r="V160">
            <v>46134</v>
          </cell>
          <cell r="W160">
            <v>45771</v>
          </cell>
          <cell r="X160">
            <v>25</v>
          </cell>
          <cell r="Y160">
            <v>10</v>
          </cell>
          <cell r="Z160">
            <v>11.571334648257725</v>
          </cell>
        </row>
        <row r="161">
          <cell r="A161" t="str">
            <v>99.07</v>
          </cell>
          <cell r="B161" t="str">
            <v>2024-2025</v>
          </cell>
          <cell r="C161" t="str">
            <v>Zona 3</v>
          </cell>
          <cell r="D161" t="str">
            <v>Leonardo Juárez</v>
          </cell>
          <cell r="E161">
            <v>9</v>
          </cell>
          <cell r="F161" t="str">
            <v>CRISTOBAL 1</v>
          </cell>
          <cell r="G161">
            <v>9.07</v>
          </cell>
          <cell r="H161">
            <v>93.429999999999978</v>
          </cell>
          <cell r="I161">
            <v>10894.459188133955</v>
          </cell>
          <cell r="J161">
            <v>116.60557838096925</v>
          </cell>
          <cell r="K161" t="str">
            <v>2</v>
          </cell>
          <cell r="L161" t="str">
            <v>CG02-163</v>
          </cell>
          <cell r="M161">
            <v>45343</v>
          </cell>
          <cell r="N161">
            <v>131.96378522250001</v>
          </cell>
          <cell r="O161" t="str">
            <v>Franco</v>
          </cell>
          <cell r="P161" t="str">
            <v>Ingenio</v>
          </cell>
          <cell r="Q161">
            <v>1437674.072418201</v>
          </cell>
          <cell r="S161" t="str">
            <v>2027-2028</v>
          </cell>
          <cell r="T161">
            <v>46780</v>
          </cell>
          <cell r="U161">
            <v>46801</v>
          </cell>
          <cell r="V161">
            <v>46799</v>
          </cell>
          <cell r="W161">
            <v>45694</v>
          </cell>
          <cell r="X161">
            <v>14</v>
          </cell>
          <cell r="Y161">
            <v>6</v>
          </cell>
          <cell r="Z161">
            <v>11.538461538461538</v>
          </cell>
        </row>
        <row r="162">
          <cell r="A162" t="str">
            <v>99.08</v>
          </cell>
          <cell r="B162" t="str">
            <v>2024-2025</v>
          </cell>
          <cell r="C162" t="str">
            <v>Zona 3</v>
          </cell>
          <cell r="D162" t="str">
            <v>Leonardo Juárez</v>
          </cell>
          <cell r="E162">
            <v>9</v>
          </cell>
          <cell r="F162" t="str">
            <v>CRISTOBAL 1</v>
          </cell>
          <cell r="G162">
            <v>9.08</v>
          </cell>
          <cell r="H162">
            <v>104.53999999999998</v>
          </cell>
          <cell r="I162">
            <v>11567.828847045563</v>
          </cell>
          <cell r="J162">
            <v>110.65457094935493</v>
          </cell>
          <cell r="K162" t="str">
            <v>7</v>
          </cell>
          <cell r="L162" t="str">
            <v>CG02-163</v>
          </cell>
          <cell r="M162">
            <v>45286</v>
          </cell>
          <cell r="N162">
            <v>128.074293732</v>
          </cell>
          <cell r="O162" t="str">
            <v>Arcilla pesada</v>
          </cell>
          <cell r="P162" t="str">
            <v>Ingenio</v>
          </cell>
          <cell r="Q162">
            <v>1481541.5095980163</v>
          </cell>
          <cell r="R162" t="str">
            <v>Sí</v>
          </cell>
          <cell r="S162" t="str">
            <v>2024-2025</v>
          </cell>
          <cell r="T162">
            <v>45639</v>
          </cell>
          <cell r="U162">
            <v>45660</v>
          </cell>
          <cell r="V162">
            <v>45658</v>
          </cell>
          <cell r="W162">
            <v>45666</v>
          </cell>
          <cell r="X162">
            <v>10</v>
          </cell>
          <cell r="Y162">
            <v>1</v>
          </cell>
          <cell r="Z162">
            <v>12.491781722550952</v>
          </cell>
        </row>
        <row r="163">
          <cell r="B163" t="str">
            <v>2024-2025</v>
          </cell>
          <cell r="C163" t="str">
            <v>Zona 3</v>
          </cell>
          <cell r="D163" t="str">
            <v>Leonardo Juárez</v>
          </cell>
          <cell r="E163">
            <v>9</v>
          </cell>
          <cell r="F163" t="str">
            <v>CRISTOBAL 1</v>
          </cell>
          <cell r="G163">
            <v>9.09</v>
          </cell>
          <cell r="H163">
            <v>63.540000000000006</v>
          </cell>
          <cell r="I163">
            <v>4500</v>
          </cell>
          <cell r="J163">
            <v>70.821529745042483</v>
          </cell>
          <cell r="K163" t="str">
            <v>3</v>
          </cell>
          <cell r="L163" t="str">
            <v>CG10-044124</v>
          </cell>
          <cell r="M163">
            <v>45366</v>
          </cell>
          <cell r="N163">
            <v>124.82124512550003</v>
          </cell>
          <cell r="O163" t="str">
            <v>Arcilla pesada</v>
          </cell>
          <cell r="P163" t="str">
            <v>Semillero</v>
          </cell>
          <cell r="Q163">
            <v>561695.60306475009</v>
          </cell>
          <cell r="S163" t="str">
            <v>2024-2025</v>
          </cell>
          <cell r="T163">
            <v>45696</v>
          </cell>
          <cell r="U163">
            <v>45717</v>
          </cell>
          <cell r="V163">
            <v>45714</v>
          </cell>
          <cell r="Z163">
            <v>-1491.3214990138067</v>
          </cell>
        </row>
        <row r="164">
          <cell r="A164" t="str">
            <v>99.1</v>
          </cell>
          <cell r="B164" t="str">
            <v>2024-2025</v>
          </cell>
          <cell r="C164" t="str">
            <v>Zona 3</v>
          </cell>
          <cell r="D164" t="str">
            <v>Leonardo Juárez</v>
          </cell>
          <cell r="E164">
            <v>9</v>
          </cell>
          <cell r="F164" t="str">
            <v>CRISTOBAL 1</v>
          </cell>
          <cell r="G164">
            <v>9.1</v>
          </cell>
          <cell r="H164">
            <v>86.85</v>
          </cell>
          <cell r="I164">
            <v>7796.0941011413561</v>
          </cell>
          <cell r="J164">
            <v>89.765044342445094</v>
          </cell>
          <cell r="K164" t="str">
            <v>3</v>
          </cell>
          <cell r="L164" t="str">
            <v>CG10-044124</v>
          </cell>
          <cell r="M164">
            <v>45357</v>
          </cell>
          <cell r="N164">
            <v>133.16107058100002</v>
          </cell>
          <cell r="O164" t="str">
            <v>Franco</v>
          </cell>
          <cell r="P164" t="str">
            <v>Ingenio</v>
          </cell>
          <cell r="Q164">
            <v>1038136.236858202</v>
          </cell>
          <cell r="R164" t="str">
            <v>Sí</v>
          </cell>
          <cell r="S164" t="str">
            <v>2024-2025</v>
          </cell>
          <cell r="T164">
            <v>45687</v>
          </cell>
          <cell r="U164">
            <v>45708</v>
          </cell>
          <cell r="V164">
            <v>45707</v>
          </cell>
          <cell r="W164">
            <v>45715</v>
          </cell>
          <cell r="X164">
            <v>17</v>
          </cell>
          <cell r="Y164">
            <v>5</v>
          </cell>
          <cell r="Z164">
            <v>11.768573307034845</v>
          </cell>
        </row>
        <row r="165">
          <cell r="A165" t="str">
            <v>99.11</v>
          </cell>
          <cell r="B165" t="str">
            <v>2024-2025</v>
          </cell>
          <cell r="C165" t="str">
            <v>Zona 3</v>
          </cell>
          <cell r="D165" t="str">
            <v>Leonardo Juárez</v>
          </cell>
          <cell r="E165">
            <v>9</v>
          </cell>
          <cell r="F165" t="str">
            <v>CRISTOBAL 1</v>
          </cell>
          <cell r="G165">
            <v>9.11</v>
          </cell>
          <cell r="H165">
            <v>105.83</v>
          </cell>
          <cell r="I165">
            <v>9103.2824537886154</v>
          </cell>
          <cell r="J165">
            <v>86.017976507498972</v>
          </cell>
          <cell r="K165" t="str">
            <v>4</v>
          </cell>
          <cell r="L165" t="str">
            <v>CG02-163</v>
          </cell>
          <cell r="M165">
            <v>45293</v>
          </cell>
          <cell r="N165">
            <v>135.84653301450001</v>
          </cell>
          <cell r="O165" t="str">
            <v>Arcilla pesada</v>
          </cell>
          <cell r="P165" t="str">
            <v>Ingenio</v>
          </cell>
          <cell r="Q165">
            <v>1236649.3603989137</v>
          </cell>
          <cell r="S165" t="str">
            <v>2026-2027</v>
          </cell>
          <cell r="T165">
            <v>46388</v>
          </cell>
          <cell r="U165">
            <v>46409</v>
          </cell>
          <cell r="V165">
            <v>46407</v>
          </cell>
          <cell r="W165">
            <v>45645</v>
          </cell>
          <cell r="X165">
            <v>7</v>
          </cell>
          <cell r="Y165">
            <v>3</v>
          </cell>
          <cell r="Z165">
            <v>11.571334648257725</v>
          </cell>
        </row>
        <row r="166">
          <cell r="A166" t="str">
            <v>99.12</v>
          </cell>
          <cell r="B166" t="str">
            <v>2024-2025</v>
          </cell>
          <cell r="C166" t="str">
            <v>Zona 3</v>
          </cell>
          <cell r="D166" t="str">
            <v>Leonardo Juárez</v>
          </cell>
          <cell r="E166">
            <v>9</v>
          </cell>
          <cell r="F166" t="str">
            <v>CRISTOBAL 1</v>
          </cell>
          <cell r="G166">
            <v>9.1199999999999992</v>
          </cell>
          <cell r="H166">
            <v>130.87</v>
          </cell>
          <cell r="I166">
            <v>9385.8807540852013</v>
          </cell>
          <cell r="J166">
            <v>71.719116329832659</v>
          </cell>
          <cell r="K166" t="str">
            <v>1</v>
          </cell>
          <cell r="L166" t="str">
            <v>CG02-163</v>
          </cell>
          <cell r="M166">
            <v>45332</v>
          </cell>
          <cell r="N166">
            <v>130.84544677050002</v>
          </cell>
          <cell r="O166" t="str">
            <v>Arcilla pesada</v>
          </cell>
          <cell r="P166" t="str">
            <v>Ingenio</v>
          </cell>
          <cell r="Q166">
            <v>1228099.7606029157</v>
          </cell>
          <cell r="S166" t="str">
            <v>2023-2024</v>
          </cell>
          <cell r="T166">
            <v>45303</v>
          </cell>
          <cell r="U166">
            <v>45301</v>
          </cell>
          <cell r="V166">
            <v>45299</v>
          </cell>
          <cell r="W166">
            <v>45652</v>
          </cell>
          <cell r="X166">
            <v>8</v>
          </cell>
          <cell r="Y166">
            <v>4</v>
          </cell>
          <cell r="Z166">
            <v>10.519395134779749</v>
          </cell>
        </row>
        <row r="167">
          <cell r="A167" t="str">
            <v>1010.01</v>
          </cell>
          <cell r="B167" t="str">
            <v>2024-2025</v>
          </cell>
          <cell r="C167" t="str">
            <v>Zona 3</v>
          </cell>
          <cell r="D167" t="str">
            <v>Leonardo Juárez</v>
          </cell>
          <cell r="E167">
            <v>10</v>
          </cell>
          <cell r="F167" t="str">
            <v>CARRIZAL</v>
          </cell>
          <cell r="G167">
            <v>10.01</v>
          </cell>
          <cell r="H167">
            <v>147.15</v>
          </cell>
          <cell r="I167">
            <v>11990.651003248435</v>
          </cell>
          <cell r="J167">
            <v>81.485905560641754</v>
          </cell>
          <cell r="K167" t="str">
            <v>1</v>
          </cell>
          <cell r="L167" t="str">
            <v>CG02-163</v>
          </cell>
          <cell r="M167">
            <v>45374</v>
          </cell>
          <cell r="N167">
            <v>131.18476128450004</v>
          </cell>
          <cell r="O167" t="str">
            <v>Arcilla pesada</v>
          </cell>
          <cell r="P167" t="str">
            <v>Ingenio</v>
          </cell>
          <cell r="Q167">
            <v>1572990.6895068968</v>
          </cell>
          <cell r="S167" t="str">
            <v>2023-2024</v>
          </cell>
          <cell r="T167">
            <v>44980</v>
          </cell>
          <cell r="U167">
            <v>45343</v>
          </cell>
          <cell r="V167">
            <v>45304</v>
          </cell>
          <cell r="W167">
            <v>45715</v>
          </cell>
          <cell r="X167">
            <v>17</v>
          </cell>
          <cell r="Y167">
            <v>4</v>
          </cell>
          <cell r="Z167">
            <v>11.209730440499671</v>
          </cell>
        </row>
        <row r="168">
          <cell r="A168" t="str">
            <v>1010.02</v>
          </cell>
          <cell r="B168" t="str">
            <v>2024-2025</v>
          </cell>
          <cell r="C168" t="str">
            <v>Zona 3</v>
          </cell>
          <cell r="D168" t="str">
            <v>Leonardo Juárez</v>
          </cell>
          <cell r="E168">
            <v>10</v>
          </cell>
          <cell r="F168" t="str">
            <v>CARRIZAL</v>
          </cell>
          <cell r="G168">
            <v>10.02</v>
          </cell>
          <cell r="H168">
            <v>72.650000000000006</v>
          </cell>
          <cell r="I168">
            <v>7556.5913388636127</v>
          </cell>
          <cell r="J168">
            <v>104.01364540762026</v>
          </cell>
          <cell r="K168" t="str">
            <v>6</v>
          </cell>
          <cell r="L168" t="str">
            <v>CG02-163</v>
          </cell>
          <cell r="M168">
            <v>45337</v>
          </cell>
          <cell r="N168">
            <v>125.11289740950002</v>
          </cell>
          <cell r="O168" t="str">
            <v>Arcilla pesada</v>
          </cell>
          <cell r="P168" t="str">
            <v>Ingenio</v>
          </cell>
          <cell r="Q168">
            <v>945427.03694475954</v>
          </cell>
          <cell r="S168" t="str">
            <v>2024-2025</v>
          </cell>
          <cell r="T168">
            <v>45667</v>
          </cell>
          <cell r="U168">
            <v>45688</v>
          </cell>
          <cell r="V168">
            <v>45686</v>
          </cell>
          <cell r="W168">
            <v>45666</v>
          </cell>
          <cell r="X168">
            <v>10</v>
          </cell>
          <cell r="Y168">
            <v>2</v>
          </cell>
          <cell r="Z168">
            <v>10.81525312294543</v>
          </cell>
        </row>
        <row r="169">
          <cell r="A169" t="str">
            <v>1010.03</v>
          </cell>
          <cell r="B169" t="str">
            <v>2024-2025</v>
          </cell>
          <cell r="C169" t="str">
            <v>Zona 3</v>
          </cell>
          <cell r="D169" t="str">
            <v>Leonardo Juárez</v>
          </cell>
          <cell r="E169">
            <v>10</v>
          </cell>
          <cell r="F169" t="str">
            <v>CARRIZAL</v>
          </cell>
          <cell r="G169">
            <v>10.029999999999999</v>
          </cell>
          <cell r="H169">
            <v>101.35999999999999</v>
          </cell>
          <cell r="I169">
            <v>13220.096033978181</v>
          </cell>
          <cell r="J169">
            <v>130.42715108502549</v>
          </cell>
          <cell r="K169" t="str">
            <v>2</v>
          </cell>
          <cell r="L169" t="str">
            <v>CG02-163</v>
          </cell>
          <cell r="M169">
            <v>45385</v>
          </cell>
          <cell r="N169">
            <v>127.62271945500002</v>
          </cell>
          <cell r="O169" t="str">
            <v>Franco</v>
          </cell>
          <cell r="P169" t="str">
            <v>Ingenio</v>
          </cell>
          <cell r="Q169">
            <v>1687184.6073125559</v>
          </cell>
          <cell r="S169" t="str">
            <v>2028-2029</v>
          </cell>
          <cell r="T169">
            <v>47180</v>
          </cell>
          <cell r="U169">
            <v>47201</v>
          </cell>
          <cell r="V169">
            <v>47184</v>
          </cell>
          <cell r="W169">
            <v>45708</v>
          </cell>
          <cell r="X169">
            <v>16</v>
          </cell>
          <cell r="Y169">
            <v>3</v>
          </cell>
          <cell r="Z169">
            <v>10.61801446416831</v>
          </cell>
        </row>
        <row r="170">
          <cell r="A170" t="str">
            <v>1010.04</v>
          </cell>
          <cell r="B170" t="str">
            <v>2024-2025</v>
          </cell>
          <cell r="C170" t="str">
            <v>Zona 3</v>
          </cell>
          <cell r="D170" t="str">
            <v>Leonardo Juárez</v>
          </cell>
          <cell r="E170">
            <v>10</v>
          </cell>
          <cell r="F170" t="str">
            <v>CARRIZAL</v>
          </cell>
          <cell r="G170">
            <v>10.039999999999999</v>
          </cell>
          <cell r="H170">
            <v>122.65</v>
          </cell>
          <cell r="I170">
            <v>11615.228967495264</v>
          </cell>
          <cell r="J170">
            <v>94.702233734164409</v>
          </cell>
          <cell r="K170" t="str">
            <v>2</v>
          </cell>
          <cell r="L170" t="str">
            <v>CG02-163</v>
          </cell>
          <cell r="M170">
            <v>45375</v>
          </cell>
          <cell r="N170">
            <v>144.95539362150004</v>
          </cell>
          <cell r="O170" t="str">
            <v>Franco</v>
          </cell>
          <cell r="P170" t="str">
            <v>Ingenio</v>
          </cell>
          <cell r="Q170">
            <v>1683690.0869871255</v>
          </cell>
          <cell r="S170" t="str">
            <v>2028-2029</v>
          </cell>
          <cell r="T170">
            <v>47170</v>
          </cell>
          <cell r="U170">
            <v>47191</v>
          </cell>
          <cell r="V170">
            <v>47191</v>
          </cell>
          <cell r="W170">
            <v>45715</v>
          </cell>
          <cell r="X170">
            <v>17</v>
          </cell>
          <cell r="Y170">
            <v>4</v>
          </cell>
          <cell r="Z170">
            <v>11.176857330703484</v>
          </cell>
        </row>
        <row r="171">
          <cell r="A171" t="str">
            <v>1010.05</v>
          </cell>
          <cell r="B171" t="str">
            <v>2024-2025</v>
          </cell>
          <cell r="C171" t="str">
            <v>Zona 3</v>
          </cell>
          <cell r="D171" t="str">
            <v>Leonardo Juárez</v>
          </cell>
          <cell r="E171">
            <v>10</v>
          </cell>
          <cell r="F171" t="str">
            <v>CARRIZAL</v>
          </cell>
          <cell r="G171">
            <v>10.050000000000001</v>
          </cell>
          <cell r="H171">
            <v>56.09</v>
          </cell>
          <cell r="I171">
            <v>6247.9067850757274</v>
          </cell>
          <cell r="J171">
            <v>111.3907431819527</v>
          </cell>
          <cell r="K171" t="str">
            <v>5</v>
          </cell>
          <cell r="L171" t="str">
            <v>CG02-163</v>
          </cell>
          <cell r="M171">
            <v>45349</v>
          </cell>
          <cell r="N171">
            <v>131.769637692</v>
          </cell>
          <cell r="O171" t="str">
            <v>Arcilla pesada</v>
          </cell>
          <cell r="P171" t="str">
            <v>Ingenio</v>
          </cell>
          <cell r="Q171">
            <v>823284.4134028171</v>
          </cell>
          <cell r="S171" t="str">
            <v>2025-2026</v>
          </cell>
          <cell r="T171">
            <v>46025</v>
          </cell>
          <cell r="U171">
            <v>46046</v>
          </cell>
          <cell r="V171">
            <v>46036</v>
          </cell>
          <cell r="W171">
            <v>45715</v>
          </cell>
          <cell r="X171">
            <v>17</v>
          </cell>
          <cell r="Y171">
            <v>5</v>
          </cell>
          <cell r="Z171">
            <v>12.031558185404339</v>
          </cell>
        </row>
        <row r="172">
          <cell r="A172" t="str">
            <v>1010.06</v>
          </cell>
          <cell r="B172" t="str">
            <v>2024-2025</v>
          </cell>
          <cell r="C172" t="str">
            <v>Zona 3</v>
          </cell>
          <cell r="D172" t="str">
            <v>Leonardo Juárez</v>
          </cell>
          <cell r="E172">
            <v>10</v>
          </cell>
          <cell r="F172" t="str">
            <v>CARRIZAL</v>
          </cell>
          <cell r="G172">
            <v>10.06</v>
          </cell>
          <cell r="H172">
            <v>42.86</v>
          </cell>
          <cell r="I172">
            <v>4707.64040856056</v>
          </cell>
          <cell r="J172">
            <v>109.83762035838917</v>
          </cell>
          <cell r="K172" t="str">
            <v>4</v>
          </cell>
          <cell r="L172" t="str">
            <v>CGMEX10-26315</v>
          </cell>
          <cell r="M172">
            <v>45357</v>
          </cell>
          <cell r="N172">
            <v>123.36364286400003</v>
          </cell>
          <cell r="O172" t="str">
            <v>Arcilla pesada</v>
          </cell>
          <cell r="P172" t="str">
            <v>Ingenio</v>
          </cell>
          <cell r="Q172">
            <v>580751.67009380006</v>
          </cell>
          <cell r="S172" t="str">
            <v>2026-2027</v>
          </cell>
          <cell r="T172">
            <v>46452</v>
          </cell>
          <cell r="U172">
            <v>46473</v>
          </cell>
          <cell r="V172">
            <v>46463</v>
          </cell>
          <cell r="W172">
            <v>45722</v>
          </cell>
          <cell r="X172">
            <v>18</v>
          </cell>
          <cell r="Y172">
            <v>6</v>
          </cell>
          <cell r="Z172">
            <v>11.998685075608153</v>
          </cell>
        </row>
        <row r="173">
          <cell r="A173" t="str">
            <v>1010.07</v>
          </cell>
          <cell r="B173" t="str">
            <v>2024-2025</v>
          </cell>
          <cell r="C173" t="str">
            <v>Zona 3</v>
          </cell>
          <cell r="D173" t="str">
            <v>Leonardo Juárez</v>
          </cell>
          <cell r="E173">
            <v>10</v>
          </cell>
          <cell r="F173" t="str">
            <v>CARRIZAL</v>
          </cell>
          <cell r="G173">
            <v>10.07</v>
          </cell>
          <cell r="H173">
            <v>65.099999999999994</v>
          </cell>
          <cell r="I173">
            <v>6381.9738953972328</v>
          </cell>
          <cell r="J173">
            <v>98.033393170464407</v>
          </cell>
          <cell r="K173" t="str">
            <v>4</v>
          </cell>
          <cell r="L173" t="str">
            <v>CG12-116</v>
          </cell>
          <cell r="M173">
            <v>45358</v>
          </cell>
          <cell r="N173">
            <v>121.53336252750002</v>
          </cell>
          <cell r="O173" t="str">
            <v>Franco</v>
          </cell>
          <cell r="P173" t="str">
            <v>Ingenio</v>
          </cell>
          <cell r="Q173">
            <v>775622.74707035336</v>
          </cell>
          <cell r="S173" t="str">
            <v>2026-2027</v>
          </cell>
          <cell r="T173">
            <v>46453</v>
          </cell>
          <cell r="U173">
            <v>46474</v>
          </cell>
          <cell r="V173">
            <v>46470</v>
          </cell>
          <cell r="W173">
            <v>45722</v>
          </cell>
          <cell r="X173">
            <v>18</v>
          </cell>
          <cell r="Y173">
            <v>7</v>
          </cell>
          <cell r="Z173">
            <v>11.965811965811966</v>
          </cell>
        </row>
        <row r="174">
          <cell r="A174" t="str">
            <v>1010.08</v>
          </cell>
          <cell r="B174" t="str">
            <v>2024-2025</v>
          </cell>
          <cell r="C174" t="str">
            <v>Zona 3</v>
          </cell>
          <cell r="D174" t="str">
            <v>Leonardo Juárez</v>
          </cell>
          <cell r="E174">
            <v>10</v>
          </cell>
          <cell r="F174" t="str">
            <v>CARRIZAL</v>
          </cell>
          <cell r="G174">
            <v>10.08</v>
          </cell>
          <cell r="H174">
            <v>49.77</v>
          </cell>
          <cell r="I174">
            <v>5778.3267235840003</v>
          </cell>
          <cell r="J174">
            <v>116.10059721888688</v>
          </cell>
          <cell r="K174" t="str">
            <v>3</v>
          </cell>
          <cell r="L174" t="str">
            <v>CG02-163</v>
          </cell>
          <cell r="M174">
            <v>45358</v>
          </cell>
          <cell r="N174">
            <v>135.54686941950001</v>
          </cell>
          <cell r="O174" t="str">
            <v>Franco</v>
          </cell>
          <cell r="P174" t="str">
            <v>Ingenio</v>
          </cell>
          <cell r="Q174">
            <v>783234.09786484786</v>
          </cell>
          <cell r="S174" t="str">
            <v>2027-2028</v>
          </cell>
          <cell r="T174">
            <v>46788</v>
          </cell>
          <cell r="U174">
            <v>46809</v>
          </cell>
          <cell r="V174">
            <v>46806</v>
          </cell>
          <cell r="W174">
            <v>45722</v>
          </cell>
          <cell r="X174">
            <v>18</v>
          </cell>
          <cell r="Y174">
            <v>8</v>
          </cell>
          <cell r="Z174">
            <v>11.965811965811966</v>
          </cell>
        </row>
        <row r="175">
          <cell r="A175" t="str">
            <v>1313.01</v>
          </cell>
          <cell r="B175" t="str">
            <v>2024-2025</v>
          </cell>
          <cell r="C175" t="str">
            <v>Zona 1</v>
          </cell>
          <cell r="D175" t="str">
            <v>Juan Luis Alonso</v>
          </cell>
          <cell r="E175">
            <v>13</v>
          </cell>
          <cell r="F175" t="str">
            <v>EL TIGRE</v>
          </cell>
          <cell r="G175">
            <v>13.01</v>
          </cell>
          <cell r="H175">
            <v>44.370000000000005</v>
          </cell>
          <cell r="I175">
            <v>3879.3</v>
          </cell>
          <cell r="J175">
            <v>87.430696416497625</v>
          </cell>
          <cell r="K175" t="str">
            <v>2</v>
          </cell>
          <cell r="L175" t="str">
            <v>Varias</v>
          </cell>
          <cell r="M175">
            <v>45331</v>
          </cell>
          <cell r="N175">
            <v>142.1401783725</v>
          </cell>
          <cell r="O175" t="str">
            <v>Arena franca</v>
          </cell>
          <cell r="P175" t="str">
            <v>Ingenio</v>
          </cell>
          <cell r="Q175">
            <v>551404.39396043925</v>
          </cell>
          <cell r="S175" t="str">
            <v>2028-2029</v>
          </cell>
          <cell r="T175">
            <v>47126</v>
          </cell>
          <cell r="U175">
            <v>47147</v>
          </cell>
          <cell r="V175">
            <v>47121</v>
          </cell>
          <cell r="W175">
            <v>45645</v>
          </cell>
          <cell r="X175">
            <v>7</v>
          </cell>
          <cell r="Z175">
            <v>10.322156476002629</v>
          </cell>
        </row>
        <row r="176">
          <cell r="A176" t="str">
            <v>1515.01</v>
          </cell>
          <cell r="B176" t="str">
            <v>2024-2025</v>
          </cell>
          <cell r="C176" t="str">
            <v>Zona 1</v>
          </cell>
          <cell r="D176" t="str">
            <v>Carlos López</v>
          </cell>
          <cell r="E176">
            <v>15</v>
          </cell>
          <cell r="F176" t="str">
            <v>REFUGIO VIEJO</v>
          </cell>
          <cell r="G176">
            <v>15.01</v>
          </cell>
          <cell r="H176">
            <v>15.58</v>
          </cell>
          <cell r="I176">
            <v>1989.3106307879998</v>
          </cell>
          <cell r="J176">
            <v>127.68360916482669</v>
          </cell>
          <cell r="K176" t="str">
            <v>2</v>
          </cell>
          <cell r="L176" t="str">
            <v>CG04-10295</v>
          </cell>
          <cell r="M176">
            <v>45248.5</v>
          </cell>
          <cell r="N176">
            <v>127.66546334850001</v>
          </cell>
          <cell r="O176" t="str">
            <v>Franco arcilloso</v>
          </cell>
          <cell r="P176" t="str">
            <v>Ingenio</v>
          </cell>
          <cell r="Q176">
            <v>253966.26342364683</v>
          </cell>
          <cell r="S176" t="str">
            <v>2028-2029</v>
          </cell>
          <cell r="T176">
            <v>47080.5</v>
          </cell>
          <cell r="U176">
            <v>47101.5</v>
          </cell>
          <cell r="V176">
            <v>47100</v>
          </cell>
          <cell r="W176">
            <v>45610</v>
          </cell>
          <cell r="X176">
            <v>2</v>
          </cell>
          <cell r="Y176">
            <v>1</v>
          </cell>
          <cell r="Z176">
            <v>11.883629191321498</v>
          </cell>
        </row>
        <row r="177">
          <cell r="A177" t="str">
            <v>1515.02</v>
          </cell>
          <cell r="B177" t="str">
            <v>2024-2025</v>
          </cell>
          <cell r="C177" t="str">
            <v>Zona 1</v>
          </cell>
          <cell r="D177" t="str">
            <v>Carlos López</v>
          </cell>
          <cell r="E177">
            <v>15</v>
          </cell>
          <cell r="F177" t="str">
            <v>REFUGIO VIEJO</v>
          </cell>
          <cell r="G177">
            <v>15.02</v>
          </cell>
          <cell r="H177">
            <v>112.37</v>
          </cell>
          <cell r="I177">
            <v>11850</v>
          </cell>
          <cell r="J177">
            <v>105.45519266708196</v>
          </cell>
          <cell r="K177" t="str">
            <v>1</v>
          </cell>
          <cell r="L177" t="str">
            <v>CG02-163</v>
          </cell>
          <cell r="M177">
            <v>45287</v>
          </cell>
          <cell r="N177">
            <v>125.98395001500002</v>
          </cell>
          <cell r="O177" t="str">
            <v>Franco arcilloso</v>
          </cell>
          <cell r="P177" t="str">
            <v>Ingenio</v>
          </cell>
          <cell r="Q177">
            <v>1492909.8076777502</v>
          </cell>
          <cell r="S177" t="str">
            <v>2023-2024</v>
          </cell>
          <cell r="T177">
            <v>45268</v>
          </cell>
          <cell r="U177">
            <v>45266</v>
          </cell>
          <cell r="V177">
            <v>3</v>
          </cell>
          <cell r="W177">
            <v>45617</v>
          </cell>
          <cell r="X177">
            <v>3</v>
          </cell>
          <cell r="Y177">
            <v>3</v>
          </cell>
          <cell r="Z177">
            <v>10.848126232741617</v>
          </cell>
        </row>
        <row r="178">
          <cell r="A178" t="str">
            <v>1515.03</v>
          </cell>
          <cell r="B178" t="str">
            <v>2024-2025</v>
          </cell>
          <cell r="C178" t="str">
            <v>Zona 1</v>
          </cell>
          <cell r="D178" t="str">
            <v>Carlos López</v>
          </cell>
          <cell r="E178">
            <v>15</v>
          </cell>
          <cell r="F178" t="str">
            <v>REFUGIO VIEJO</v>
          </cell>
          <cell r="G178">
            <v>15.03</v>
          </cell>
          <cell r="H178">
            <v>46.45</v>
          </cell>
          <cell r="I178">
            <v>5655.4399619492369</v>
          </cell>
          <cell r="J178">
            <v>121.75328228093082</v>
          </cell>
          <cell r="K178" t="str">
            <v>2</v>
          </cell>
          <cell r="L178" t="str">
            <v>CG02-163</v>
          </cell>
          <cell r="M178">
            <v>45253.5</v>
          </cell>
          <cell r="N178">
            <v>122.62183602900001</v>
          </cell>
          <cell r="O178" t="str">
            <v>Franco</v>
          </cell>
          <cell r="P178" t="str">
            <v>Ingenio</v>
          </cell>
          <cell r="Q178">
            <v>693480.43168599333</v>
          </cell>
          <cell r="S178" t="str">
            <v>2027-2028</v>
          </cell>
          <cell r="T178">
            <v>46713.5</v>
          </cell>
          <cell r="U178">
            <v>46734.5</v>
          </cell>
          <cell r="V178">
            <v>46736</v>
          </cell>
          <cell r="W178">
            <v>45617</v>
          </cell>
          <cell r="X178">
            <v>3</v>
          </cell>
          <cell r="Y178">
            <v>4</v>
          </cell>
          <cell r="Z178">
            <v>11.949375410913872</v>
          </cell>
        </row>
        <row r="179">
          <cell r="B179" t="str">
            <v>2024-2025</v>
          </cell>
          <cell r="C179" t="str">
            <v>Zona 1</v>
          </cell>
          <cell r="D179" t="str">
            <v>Carlos López</v>
          </cell>
          <cell r="E179">
            <v>15</v>
          </cell>
          <cell r="F179" t="str">
            <v>REFUGIO VIEJO</v>
          </cell>
          <cell r="G179">
            <v>15.04</v>
          </cell>
          <cell r="H179">
            <v>15.87</v>
          </cell>
          <cell r="I179">
            <v>1150</v>
          </cell>
          <cell r="J179">
            <v>72.463768115942031</v>
          </cell>
          <cell r="K179" t="str">
            <v>1</v>
          </cell>
          <cell r="L179" t="str">
            <v>Varias</v>
          </cell>
          <cell r="M179"/>
          <cell r="N179">
            <v>0</v>
          </cell>
          <cell r="O179" t="str">
            <v>Franco</v>
          </cell>
          <cell r="P179" t="str">
            <v>Semillero</v>
          </cell>
          <cell r="Q179">
            <v>0</v>
          </cell>
          <cell r="S179" t="str">
            <v>Semillero</v>
          </cell>
          <cell r="T179"/>
          <cell r="U179"/>
          <cell r="V179"/>
          <cell r="Z179">
            <v>0</v>
          </cell>
        </row>
        <row r="180">
          <cell r="A180" t="str">
            <v>1515.05</v>
          </cell>
          <cell r="B180" t="str">
            <v>2024-2025</v>
          </cell>
          <cell r="C180" t="str">
            <v>Zona 1</v>
          </cell>
          <cell r="D180" t="str">
            <v>Carlos López</v>
          </cell>
          <cell r="E180">
            <v>15</v>
          </cell>
          <cell r="F180" t="str">
            <v>REFUGIO VIEJO</v>
          </cell>
          <cell r="G180">
            <v>15.05</v>
          </cell>
          <cell r="H180">
            <v>53.45</v>
          </cell>
          <cell r="I180">
            <v>7399.7133220910628</v>
          </cell>
          <cell r="J180">
            <v>138.44178338804608</v>
          </cell>
          <cell r="K180" t="str">
            <v>7</v>
          </cell>
          <cell r="L180" t="str">
            <v>CG02-163</v>
          </cell>
          <cell r="M180">
            <v>45260</v>
          </cell>
          <cell r="N180">
            <v>130.70966011950003</v>
          </cell>
          <cell r="O180" t="str">
            <v>Franco</v>
          </cell>
          <cell r="P180" t="str">
            <v>Ingenio</v>
          </cell>
          <cell r="Q180">
            <v>967214.01331225922</v>
          </cell>
          <cell r="S180" t="str">
            <v>2024-2025</v>
          </cell>
          <cell r="T180">
            <v>45620</v>
          </cell>
          <cell r="U180">
            <v>45635</v>
          </cell>
          <cell r="V180">
            <v>45637</v>
          </cell>
          <cell r="W180">
            <v>45610</v>
          </cell>
          <cell r="X180">
            <v>2</v>
          </cell>
          <cell r="Y180">
            <v>2</v>
          </cell>
          <cell r="Z180">
            <v>11.505588428665352</v>
          </cell>
        </row>
        <row r="181">
          <cell r="A181" t="str">
            <v>1515.06</v>
          </cell>
          <cell r="B181" t="str">
            <v>2024-2025</v>
          </cell>
          <cell r="C181" t="str">
            <v>Zona 1</v>
          </cell>
          <cell r="D181" t="str">
            <v>Carlos López</v>
          </cell>
          <cell r="E181">
            <v>15</v>
          </cell>
          <cell r="F181" t="str">
            <v>REFUGIO VIEJO</v>
          </cell>
          <cell r="G181">
            <v>15.06</v>
          </cell>
          <cell r="H181">
            <v>111.62</v>
          </cell>
          <cell r="I181">
            <v>14042.146156684255</v>
          </cell>
          <cell r="J181">
            <v>125.80313704250362</v>
          </cell>
          <cell r="K181" t="str">
            <v>1</v>
          </cell>
          <cell r="L181" t="str">
            <v>CG02-163</v>
          </cell>
          <cell r="M181">
            <v>45297</v>
          </cell>
          <cell r="N181">
            <v>116.90677972050001</v>
          </cell>
          <cell r="O181" t="str">
            <v>Franco arcilloso</v>
          </cell>
          <cell r="P181" t="str">
            <v>Ingenio</v>
          </cell>
          <cell r="Q181">
            <v>1641622.087542552</v>
          </cell>
          <cell r="S181" t="str">
            <v>2025-2026</v>
          </cell>
          <cell r="T181">
            <v>46017</v>
          </cell>
          <cell r="U181">
            <v>46038</v>
          </cell>
          <cell r="V181">
            <v>45994</v>
          </cell>
          <cell r="W181">
            <v>45617</v>
          </cell>
          <cell r="X181">
            <v>3</v>
          </cell>
          <cell r="Y181">
            <v>5</v>
          </cell>
          <cell r="Z181">
            <v>10.519395134779749</v>
          </cell>
        </row>
        <row r="182">
          <cell r="A182" t="str">
            <v>1616.01</v>
          </cell>
          <cell r="B182" t="str">
            <v>2024-2025</v>
          </cell>
          <cell r="C182" t="str">
            <v>Zona 3</v>
          </cell>
          <cell r="D182" t="str">
            <v>Leonardo Juárez</v>
          </cell>
          <cell r="E182">
            <v>16</v>
          </cell>
          <cell r="F182" t="str">
            <v>CRISTOBAL II</v>
          </cell>
          <cell r="G182">
            <v>16.010000000000002</v>
          </cell>
          <cell r="H182">
            <v>6.61</v>
          </cell>
          <cell r="I182">
            <v>758.29503778815263</v>
          </cell>
          <cell r="J182">
            <v>114.71937031590811</v>
          </cell>
          <cell r="K182" t="str">
            <v>1</v>
          </cell>
          <cell r="L182" t="str">
            <v>CG10-0974</v>
          </cell>
          <cell r="M182">
            <v>45303</v>
          </cell>
          <cell r="N182">
            <v>125.89283402850002</v>
          </cell>
          <cell r="O182" t="str">
            <v xml:space="preserve">Franco arenoso + piedra </v>
          </cell>
          <cell r="P182" t="str">
            <v>Ingenio</v>
          </cell>
          <cell r="Q182">
            <v>95463.911336899051</v>
          </cell>
          <cell r="S182" t="str">
            <v>2023-2024</v>
          </cell>
          <cell r="T182">
            <v>45289</v>
          </cell>
          <cell r="U182">
            <v>45287</v>
          </cell>
          <cell r="V182">
            <v>45297</v>
          </cell>
          <cell r="W182">
            <v>45645</v>
          </cell>
          <cell r="X182">
            <v>7</v>
          </cell>
          <cell r="Y182">
            <v>6</v>
          </cell>
          <cell r="Z182">
            <v>11.242603550295858</v>
          </cell>
        </row>
        <row r="183">
          <cell r="A183" t="str">
            <v>1616.02</v>
          </cell>
          <cell r="B183" t="str">
            <v>2024-2025</v>
          </cell>
          <cell r="C183" t="str">
            <v>Zona 3</v>
          </cell>
          <cell r="D183" t="str">
            <v>Leonardo Juárez</v>
          </cell>
          <cell r="E183">
            <v>16</v>
          </cell>
          <cell r="F183" t="str">
            <v>CRISTOBAL II</v>
          </cell>
          <cell r="G183">
            <v>16.02</v>
          </cell>
          <cell r="H183">
            <v>109.60000000000001</v>
          </cell>
          <cell r="I183">
            <v>9289.6572185280002</v>
          </cell>
          <cell r="J183">
            <v>84.759646154452554</v>
          </cell>
          <cell r="K183" t="str">
            <v>4</v>
          </cell>
          <cell r="L183" t="str">
            <v>CGMEX10-26315</v>
          </cell>
          <cell r="M183">
            <v>45418</v>
          </cell>
          <cell r="N183">
            <v>141.85628387700001</v>
          </cell>
          <cell r="O183" t="str">
            <v xml:space="preserve">Franco arenoso + piedra </v>
          </cell>
          <cell r="P183" t="str">
            <v>Ingenio</v>
          </cell>
          <cell r="Q183">
            <v>1317796.2515115303</v>
          </cell>
          <cell r="S183" t="str">
            <v>2026-2027</v>
          </cell>
          <cell r="T183">
            <v>46483</v>
          </cell>
          <cell r="U183">
            <v>46504</v>
          </cell>
          <cell r="V183">
            <v>46498</v>
          </cell>
          <cell r="W183">
            <v>45771</v>
          </cell>
          <cell r="X183">
            <v>25</v>
          </cell>
          <cell r="Y183">
            <v>7</v>
          </cell>
          <cell r="Z183">
            <v>11.604207758053912</v>
          </cell>
        </row>
        <row r="184">
          <cell r="A184" t="str">
            <v>1616.03</v>
          </cell>
          <cell r="B184" t="str">
            <v>2024-2025</v>
          </cell>
          <cell r="C184" t="str">
            <v>Zona 3</v>
          </cell>
          <cell r="D184" t="str">
            <v>Leonardo Juárez</v>
          </cell>
          <cell r="E184">
            <v>16</v>
          </cell>
          <cell r="F184" t="str">
            <v>CRISTOBAL II</v>
          </cell>
          <cell r="G184">
            <v>16.03</v>
          </cell>
          <cell r="H184">
            <v>11.09</v>
          </cell>
          <cell r="I184">
            <v>1210.9884166209772</v>
          </cell>
          <cell r="J184">
            <v>109.19643071424501</v>
          </cell>
          <cell r="K184" t="str">
            <v>5</v>
          </cell>
          <cell r="L184" t="str">
            <v>CG02-163</v>
          </cell>
          <cell r="M184">
            <v>45273</v>
          </cell>
          <cell r="N184">
            <v>119.86756758900002</v>
          </cell>
          <cell r="O184" t="str">
            <v xml:space="preserve">Franco arenoso + piedra </v>
          </cell>
          <cell r="P184" t="str">
            <v>Ingenio</v>
          </cell>
          <cell r="Q184">
            <v>145158.2358788111</v>
          </cell>
          <cell r="S184" t="str">
            <v>2025-2026</v>
          </cell>
          <cell r="T184">
            <v>45993</v>
          </cell>
          <cell r="U184">
            <v>46014</v>
          </cell>
          <cell r="V184">
            <v>46015</v>
          </cell>
          <cell r="W184">
            <v>45631</v>
          </cell>
          <cell r="X184">
            <v>5</v>
          </cell>
          <cell r="Y184">
            <v>2</v>
          </cell>
          <cell r="Z184">
            <v>11.768573307034845</v>
          </cell>
        </row>
        <row r="185">
          <cell r="A185" t="str">
            <v>1616.04</v>
          </cell>
          <cell r="B185" t="str">
            <v>2024-2025</v>
          </cell>
          <cell r="C185" t="str">
            <v>Zona 3</v>
          </cell>
          <cell r="D185" t="str">
            <v>Leonardo Juárez</v>
          </cell>
          <cell r="E185">
            <v>16</v>
          </cell>
          <cell r="F185" t="str">
            <v>CRISTOBAL II</v>
          </cell>
          <cell r="G185">
            <v>16.04</v>
          </cell>
          <cell r="H185">
            <v>21.34</v>
          </cell>
          <cell r="I185">
            <v>2137.454490147064</v>
          </cell>
          <cell r="J185">
            <v>100.16187863856908</v>
          </cell>
          <cell r="K185" t="str">
            <v>5</v>
          </cell>
          <cell r="L185" t="str">
            <v>CG02-163</v>
          </cell>
          <cell r="M185">
            <v>45276</v>
          </cell>
          <cell r="N185">
            <v>116.78417623950003</v>
          </cell>
          <cell r="O185" t="str">
            <v>Arcilla pesada</v>
          </cell>
          <cell r="P185" t="str">
            <v>Ingenio</v>
          </cell>
          <cell r="Q185">
            <v>249620.86188124539</v>
          </cell>
          <cell r="S185" t="str">
            <v>2025-2026</v>
          </cell>
          <cell r="T185">
            <v>46003</v>
          </cell>
          <cell r="U185">
            <v>46024</v>
          </cell>
          <cell r="V185">
            <v>46022</v>
          </cell>
          <cell r="W185">
            <v>45638</v>
          </cell>
          <cell r="X185">
            <v>6</v>
          </cell>
          <cell r="Y185">
            <v>4</v>
          </cell>
          <cell r="Z185">
            <v>11.900065746219592</v>
          </cell>
        </row>
        <row r="186">
          <cell r="A186" t="str">
            <v>1616.05</v>
          </cell>
          <cell r="B186" t="str">
            <v>2024-2025</v>
          </cell>
          <cell r="C186" t="str">
            <v>Zona 3</v>
          </cell>
          <cell r="D186" t="str">
            <v>Leonardo Juárez</v>
          </cell>
          <cell r="E186">
            <v>16</v>
          </cell>
          <cell r="F186" t="str">
            <v>CRISTOBAL II</v>
          </cell>
          <cell r="G186">
            <v>16.05</v>
          </cell>
          <cell r="H186">
            <v>28.419999999999998</v>
          </cell>
          <cell r="I186">
            <v>3125.6684437347467</v>
          </cell>
          <cell r="J186">
            <v>109.98129640164485</v>
          </cell>
          <cell r="K186" t="str">
            <v>5</v>
          </cell>
          <cell r="L186" t="str">
            <v>CG02-163</v>
          </cell>
          <cell r="M186">
            <v>45275</v>
          </cell>
          <cell r="N186">
            <v>113.42713270350002</v>
          </cell>
          <cell r="O186" t="str">
            <v xml:space="preserve">Franco arenoso + piedra </v>
          </cell>
          <cell r="P186" t="str">
            <v>Ingenio</v>
          </cell>
          <cell r="Q186">
            <v>354535.6093546435</v>
          </cell>
          <cell r="S186" t="str">
            <v>2025-2026</v>
          </cell>
          <cell r="T186">
            <v>46002</v>
          </cell>
          <cell r="U186">
            <v>46023</v>
          </cell>
          <cell r="V186">
            <v>46022</v>
          </cell>
          <cell r="W186">
            <v>45645</v>
          </cell>
          <cell r="X186">
            <v>7</v>
          </cell>
          <cell r="Y186">
            <v>5</v>
          </cell>
          <cell r="Z186">
            <v>12.163050624589085</v>
          </cell>
        </row>
        <row r="187">
          <cell r="A187" t="str">
            <v>1616.06</v>
          </cell>
          <cell r="B187" t="str">
            <v>2024-2025</v>
          </cell>
          <cell r="C187" t="str">
            <v>Zona 3</v>
          </cell>
          <cell r="D187" t="str">
            <v>Leonardo Juárez</v>
          </cell>
          <cell r="E187">
            <v>16</v>
          </cell>
          <cell r="F187" t="str">
            <v>CRISTOBAL II</v>
          </cell>
          <cell r="G187">
            <v>16.059999999999999</v>
          </cell>
          <cell r="H187">
            <v>64.2</v>
          </cell>
          <cell r="I187">
            <v>7534.7058833074234</v>
          </cell>
          <cell r="J187">
            <v>117.36301998921219</v>
          </cell>
          <cell r="K187" t="str">
            <v>1</v>
          </cell>
          <cell r="L187" t="str">
            <v>CG04-10295</v>
          </cell>
          <cell r="M187">
            <v>45304</v>
          </cell>
          <cell r="N187">
            <v>128.98945925250001</v>
          </cell>
          <cell r="O187" t="str">
            <v>Arcilla pesada</v>
          </cell>
          <cell r="P187" t="str">
            <v>Ingenio</v>
          </cell>
          <cell r="Q187">
            <v>971897.63751445501</v>
          </cell>
          <cell r="S187" t="str">
            <v>2023-2024</v>
          </cell>
          <cell r="T187">
            <v>45289</v>
          </cell>
          <cell r="U187">
            <v>45287</v>
          </cell>
          <cell r="V187">
            <v>45297</v>
          </cell>
          <cell r="W187">
            <v>45645</v>
          </cell>
          <cell r="X187">
            <v>6</v>
          </cell>
          <cell r="Y187">
            <v>1</v>
          </cell>
          <cell r="Z187">
            <v>11.209730440499671</v>
          </cell>
        </row>
        <row r="188">
          <cell r="A188" t="str">
            <v>1616.07</v>
          </cell>
          <cell r="B188" t="str">
            <v>2024-2025</v>
          </cell>
          <cell r="C188" t="str">
            <v>Zona 3</v>
          </cell>
          <cell r="D188" t="str">
            <v>Leonardo Juárez</v>
          </cell>
          <cell r="E188">
            <v>16</v>
          </cell>
          <cell r="F188" t="str">
            <v>CRISTOBAL II</v>
          </cell>
          <cell r="G188">
            <v>16.07</v>
          </cell>
          <cell r="H188">
            <v>87.5</v>
          </cell>
          <cell r="I188">
            <v>9037.5767934339201</v>
          </cell>
          <cell r="J188">
            <v>103.28659192495908</v>
          </cell>
          <cell r="K188" t="str">
            <v>1</v>
          </cell>
          <cell r="L188" t="str">
            <v>CG02-163</v>
          </cell>
          <cell r="M188">
            <v>45289</v>
          </cell>
          <cell r="N188">
            <v>123.71933493150001</v>
          </cell>
          <cell r="O188" t="str">
            <v>Arcilla pesada</v>
          </cell>
          <cell r="P188" t="str">
            <v>Ingenio</v>
          </cell>
          <cell r="Q188">
            <v>1118122.990276003</v>
          </cell>
          <cell r="S188" t="str">
            <v>2023-2024</v>
          </cell>
          <cell r="T188">
            <v>45296</v>
          </cell>
          <cell r="U188">
            <v>45294</v>
          </cell>
          <cell r="V188">
            <v>45298</v>
          </cell>
          <cell r="W188">
            <v>45638</v>
          </cell>
          <cell r="X188">
            <v>6</v>
          </cell>
          <cell r="Y188">
            <v>3</v>
          </cell>
          <cell r="Z188">
            <v>11.472715318869165</v>
          </cell>
        </row>
        <row r="189">
          <cell r="A189" t="str">
            <v>1717.01</v>
          </cell>
          <cell r="B189" t="str">
            <v>2024-2025</v>
          </cell>
          <cell r="C189" t="str">
            <v>Zona 2</v>
          </cell>
          <cell r="D189" t="str">
            <v>Eder Soto</v>
          </cell>
          <cell r="E189">
            <v>17</v>
          </cell>
          <cell r="F189" t="str">
            <v>MONTE ALEGRE</v>
          </cell>
          <cell r="G189">
            <v>17.010000000000002</v>
          </cell>
          <cell r="H189">
            <v>91.89</v>
          </cell>
          <cell r="I189">
            <v>9150.9318113028057</v>
          </cell>
          <cell r="J189">
            <v>99.585720005471828</v>
          </cell>
          <cell r="K189" t="str">
            <v>1</v>
          </cell>
          <cell r="L189" t="str">
            <v>CG04-10295</v>
          </cell>
          <cell r="M189">
            <v>45286</v>
          </cell>
          <cell r="N189">
            <v>111.03453946200001</v>
          </cell>
          <cell r="O189" t="str">
            <v>Franco Arenoso</v>
          </cell>
          <cell r="P189" t="str">
            <v>Ingenio</v>
          </cell>
          <cell r="Q189">
            <v>1016069.4993161727</v>
          </cell>
          <cell r="S189" t="str">
            <v>2023-2024</v>
          </cell>
          <cell r="T189">
            <v>45261</v>
          </cell>
          <cell r="U189">
            <v>45259</v>
          </cell>
          <cell r="V189">
            <v>2</v>
          </cell>
          <cell r="W189">
            <v>45638</v>
          </cell>
          <cell r="X189">
            <v>6</v>
          </cell>
          <cell r="Y189">
            <v>9</v>
          </cell>
          <cell r="Z189">
            <v>11.571334648257725</v>
          </cell>
        </row>
        <row r="190">
          <cell r="A190" t="str">
            <v>1717.02</v>
          </cell>
          <cell r="B190" t="str">
            <v>2024-2025</v>
          </cell>
          <cell r="C190" t="str">
            <v>Zona 2</v>
          </cell>
          <cell r="D190" t="str">
            <v>Eder Soto</v>
          </cell>
          <cell r="E190">
            <v>17</v>
          </cell>
          <cell r="F190" t="str">
            <v>MONTE ALEGRE</v>
          </cell>
          <cell r="G190">
            <v>17.02</v>
          </cell>
          <cell r="H190">
            <v>34.32</v>
          </cell>
          <cell r="I190">
            <v>2937.2843429757427</v>
          </cell>
          <cell r="J190">
            <v>85.585208128663837</v>
          </cell>
          <cell r="K190" t="str">
            <v>1</v>
          </cell>
          <cell r="L190" t="str">
            <v>CG04-10295</v>
          </cell>
          <cell r="M190">
            <v>45318</v>
          </cell>
          <cell r="N190">
            <v>113.45415820200002</v>
          </cell>
          <cell r="O190" t="str">
            <v>Franco Arenoso</v>
          </cell>
          <cell r="P190" t="str">
            <v>Ingenio</v>
          </cell>
          <cell r="Q190">
            <v>333247.1225322276</v>
          </cell>
          <cell r="S190" t="str">
            <v>2023-2024</v>
          </cell>
          <cell r="T190">
            <v>45261</v>
          </cell>
          <cell r="U190">
            <v>45259</v>
          </cell>
          <cell r="V190">
            <v>2</v>
          </cell>
          <cell r="W190">
            <v>45617</v>
          </cell>
          <cell r="X190">
            <v>3</v>
          </cell>
          <cell r="Y190">
            <v>2</v>
          </cell>
          <cell r="Z190">
            <v>9.8290598290598279</v>
          </cell>
        </row>
        <row r="191">
          <cell r="A191" t="str">
            <v>1717.03</v>
          </cell>
          <cell r="B191" t="str">
            <v>2024-2025</v>
          </cell>
          <cell r="C191" t="str">
            <v>Zona 2</v>
          </cell>
          <cell r="D191" t="str">
            <v>Eder Soto</v>
          </cell>
          <cell r="E191">
            <v>17</v>
          </cell>
          <cell r="F191" t="str">
            <v>MONTE ALEGRE</v>
          </cell>
          <cell r="G191">
            <v>17.03</v>
          </cell>
          <cell r="H191">
            <v>81.86</v>
          </cell>
          <cell r="I191">
            <v>10000</v>
          </cell>
          <cell r="J191">
            <v>122.15978499877841</v>
          </cell>
          <cell r="K191" t="str">
            <v>2</v>
          </cell>
          <cell r="L191" t="str">
            <v>CG04-10295</v>
          </cell>
          <cell r="M191">
            <v>45269</v>
          </cell>
          <cell r="N191">
            <v>115.29194280450001</v>
          </cell>
          <cell r="O191" t="str">
            <v>Franco Arenoso</v>
          </cell>
          <cell r="P191" t="str">
            <v>Ingenio</v>
          </cell>
          <cell r="Q191">
            <v>1152919.4280450002</v>
          </cell>
          <cell r="S191" t="str">
            <v>2027-2028</v>
          </cell>
          <cell r="T191">
            <v>46708</v>
          </cell>
          <cell r="U191">
            <v>46729</v>
          </cell>
          <cell r="V191">
            <v>46729</v>
          </cell>
          <cell r="W191">
            <v>45603</v>
          </cell>
          <cell r="X191">
            <v>1</v>
          </cell>
          <cell r="Y191">
            <v>1</v>
          </cell>
          <cell r="Z191">
            <v>10.979618671926364</v>
          </cell>
        </row>
        <row r="192">
          <cell r="A192" t="str">
            <v>1717.04</v>
          </cell>
          <cell r="B192" t="str">
            <v>2024-2025</v>
          </cell>
          <cell r="C192" t="str">
            <v>Zona 2</v>
          </cell>
          <cell r="D192" t="str">
            <v>Eder Soto</v>
          </cell>
          <cell r="E192">
            <v>17</v>
          </cell>
          <cell r="F192" t="str">
            <v>MONTE ALEGRE</v>
          </cell>
          <cell r="G192">
            <v>17.04</v>
          </cell>
          <cell r="H192">
            <v>72</v>
          </cell>
          <cell r="I192">
            <v>8000</v>
          </cell>
          <cell r="J192">
            <v>111.11111111111111</v>
          </cell>
          <cell r="K192" t="str">
            <v>5</v>
          </cell>
          <cell r="L192" t="str">
            <v>Varias</v>
          </cell>
          <cell r="M192">
            <v>45254</v>
          </cell>
          <cell r="N192">
            <v>109.86813314400001</v>
          </cell>
          <cell r="O192" t="str">
            <v>Franco Arenoso</v>
          </cell>
          <cell r="P192" t="str">
            <v>Ingenio</v>
          </cell>
          <cell r="Q192">
            <v>878945.06515200005</v>
          </cell>
          <cell r="S192" t="str">
            <v>2025-2026</v>
          </cell>
          <cell r="T192">
            <v>45981</v>
          </cell>
          <cell r="U192">
            <v>46002</v>
          </cell>
          <cell r="V192">
            <v>46001</v>
          </cell>
          <cell r="W192">
            <v>45603</v>
          </cell>
          <cell r="X192">
            <v>1</v>
          </cell>
          <cell r="Y192">
            <v>2</v>
          </cell>
          <cell r="Z192">
            <v>11.472715318869165</v>
          </cell>
        </row>
        <row r="193">
          <cell r="A193" t="str">
            <v>1717.05</v>
          </cell>
          <cell r="B193" t="str">
            <v>2024-2025</v>
          </cell>
          <cell r="C193" t="str">
            <v>Zona 2</v>
          </cell>
          <cell r="D193" t="str">
            <v>Eder Soto</v>
          </cell>
          <cell r="E193">
            <v>17</v>
          </cell>
          <cell r="F193" t="str">
            <v>MONTE ALEGRE</v>
          </cell>
          <cell r="G193">
            <v>17.05</v>
          </cell>
          <cell r="H193">
            <v>97.66</v>
          </cell>
          <cell r="I193">
            <v>11400</v>
          </cell>
          <cell r="J193">
            <v>116.73151750972762</v>
          </cell>
          <cell r="K193" t="str">
            <v>5</v>
          </cell>
          <cell r="L193" t="str">
            <v>Varias</v>
          </cell>
          <cell r="M193">
            <v>45265</v>
          </cell>
          <cell r="N193">
            <v>110.25860849850002</v>
          </cell>
          <cell r="O193" t="str">
            <v>Franco Arenoso</v>
          </cell>
          <cell r="P193" t="str">
            <v>Ingenio</v>
          </cell>
          <cell r="Q193">
            <v>1256948.1368829003</v>
          </cell>
          <cell r="S193" t="str">
            <v>2024-2025</v>
          </cell>
          <cell r="T193">
            <v>45625</v>
          </cell>
          <cell r="U193">
            <v>45640</v>
          </cell>
          <cell r="V193">
            <v>45630</v>
          </cell>
          <cell r="W193">
            <v>45610</v>
          </cell>
          <cell r="X193">
            <v>2</v>
          </cell>
          <cell r="Y193">
            <v>3</v>
          </cell>
          <cell r="Z193">
            <v>11.341222879684418</v>
          </cell>
        </row>
        <row r="194">
          <cell r="A194" t="str">
            <v>1717.06</v>
          </cell>
          <cell r="B194" t="str">
            <v>2024-2025</v>
          </cell>
          <cell r="C194" t="str">
            <v>Zona 2</v>
          </cell>
          <cell r="D194" t="str">
            <v>Eder Soto</v>
          </cell>
          <cell r="E194">
            <v>17</v>
          </cell>
          <cell r="F194" t="str">
            <v>MONTE ALEGRE</v>
          </cell>
          <cell r="G194">
            <v>17.059999999999999</v>
          </cell>
          <cell r="H194">
            <v>64.92</v>
          </cell>
          <cell r="I194">
            <v>7196.5520819820986</v>
          </cell>
          <cell r="J194">
            <v>110.85261987033424</v>
          </cell>
          <cell r="K194" t="str">
            <v>1</v>
          </cell>
          <cell r="L194" t="str">
            <v>CG04-10295</v>
          </cell>
          <cell r="M194">
            <v>45304</v>
          </cell>
          <cell r="N194">
            <v>122.35492754100002</v>
          </cell>
          <cell r="O194" t="str">
            <v>Franco Arenoso</v>
          </cell>
          <cell r="P194" t="str">
            <v>Ingenio</v>
          </cell>
          <cell r="Q194">
            <v>880533.60853595252</v>
          </cell>
          <cell r="S194" t="str">
            <v>2023-2024</v>
          </cell>
          <cell r="T194"/>
          <cell r="U194"/>
          <cell r="V194"/>
          <cell r="W194">
            <v>45638</v>
          </cell>
          <cell r="X194">
            <v>6</v>
          </cell>
          <cell r="Y194">
            <v>9</v>
          </cell>
          <cell r="Z194">
            <v>10.979618671926364</v>
          </cell>
        </row>
        <row r="195">
          <cell r="A195" t="str">
            <v>1717.07</v>
          </cell>
          <cell r="B195" t="str">
            <v>2024-2025</v>
          </cell>
          <cell r="C195" t="str">
            <v>Zona 2</v>
          </cell>
          <cell r="D195" t="str">
            <v>Eder Soto</v>
          </cell>
          <cell r="E195">
            <v>17</v>
          </cell>
          <cell r="F195" t="str">
            <v>MONTE ALEGRE</v>
          </cell>
          <cell r="G195">
            <v>17.07</v>
          </cell>
          <cell r="H195">
            <v>66.489999999999995</v>
          </cell>
          <cell r="I195">
            <v>7235.1472305097941</v>
          </cell>
          <cell r="J195">
            <v>108.81556971739802</v>
          </cell>
          <cell r="K195" t="str">
            <v>5</v>
          </cell>
          <cell r="L195" t="str">
            <v>CG04-10295</v>
          </cell>
          <cell r="M195">
            <v>45256</v>
          </cell>
          <cell r="N195">
            <v>113.52854170350001</v>
          </cell>
          <cell r="O195" t="str">
            <v>Franco Arenoso</v>
          </cell>
          <cell r="P195" t="str">
            <v>Ingenio</v>
          </cell>
          <cell r="Q195">
            <v>821395.71408989374</v>
          </cell>
          <cell r="S195" t="str">
            <v>2024-2025</v>
          </cell>
          <cell r="T195">
            <v>45616</v>
          </cell>
          <cell r="U195">
            <v>45631</v>
          </cell>
          <cell r="V195">
            <v>45623</v>
          </cell>
          <cell r="W195">
            <v>45610</v>
          </cell>
          <cell r="X195">
            <v>2</v>
          </cell>
          <cell r="Y195">
            <v>4</v>
          </cell>
          <cell r="Z195">
            <v>11.637080867850099</v>
          </cell>
        </row>
        <row r="196">
          <cell r="A196" t="str">
            <v>1717.08</v>
          </cell>
          <cell r="B196" t="str">
            <v>2024-2025</v>
          </cell>
          <cell r="C196" t="str">
            <v>Zona 2</v>
          </cell>
          <cell r="D196" t="str">
            <v>Eder Soto</v>
          </cell>
          <cell r="E196">
            <v>17</v>
          </cell>
          <cell r="F196" t="str">
            <v>MONTE ALEGRE</v>
          </cell>
          <cell r="G196">
            <v>17.079999999999998</v>
          </cell>
          <cell r="H196">
            <v>118.82999999999998</v>
          </cell>
          <cell r="I196">
            <v>13000</v>
          </cell>
          <cell r="J196">
            <v>109.39998316923338</v>
          </cell>
          <cell r="K196" t="str">
            <v>5</v>
          </cell>
          <cell r="L196" t="str">
            <v>CG04-10295</v>
          </cell>
          <cell r="M196">
            <v>45256</v>
          </cell>
          <cell r="N196">
            <v>108.72134946750002</v>
          </cell>
          <cell r="O196" t="str">
            <v>Franco Arenoso</v>
          </cell>
          <cell r="P196" t="str">
            <v>Ingenio</v>
          </cell>
          <cell r="Q196">
            <v>1413377.5430775003</v>
          </cell>
          <cell r="S196" t="str">
            <v>2026-2027</v>
          </cell>
          <cell r="T196">
            <v>46351</v>
          </cell>
          <cell r="U196">
            <v>46372</v>
          </cell>
          <cell r="V196">
            <v>46372</v>
          </cell>
          <cell r="W196">
            <v>45617</v>
          </cell>
          <cell r="X196">
            <v>3</v>
          </cell>
          <cell r="Y196">
            <v>6</v>
          </cell>
          <cell r="Z196">
            <v>11.867192636423406</v>
          </cell>
        </row>
        <row r="197">
          <cell r="A197" t="str">
            <v>1717.09</v>
          </cell>
          <cell r="B197" t="str">
            <v>2024-2025</v>
          </cell>
          <cell r="C197" t="str">
            <v>Zona 2</v>
          </cell>
          <cell r="D197" t="str">
            <v>Eder Soto</v>
          </cell>
          <cell r="E197">
            <v>17</v>
          </cell>
          <cell r="F197" t="str">
            <v>MONTE ALEGRE</v>
          </cell>
          <cell r="G197">
            <v>17.09</v>
          </cell>
          <cell r="H197">
            <v>73.959999999999994</v>
          </cell>
          <cell r="I197">
            <v>7800</v>
          </cell>
          <cell r="J197">
            <v>105.46241211465659</v>
          </cell>
          <cell r="K197" t="str">
            <v>5</v>
          </cell>
          <cell r="L197" t="str">
            <v>CG04-10295</v>
          </cell>
          <cell r="M197">
            <v>45258</v>
          </cell>
          <cell r="N197">
            <v>118.14853292550002</v>
          </cell>
          <cell r="O197" t="str">
            <v>Franco Arenoso</v>
          </cell>
          <cell r="P197" t="str">
            <v>Ingenio</v>
          </cell>
          <cell r="Q197">
            <v>921558.55681890016</v>
          </cell>
          <cell r="S197" t="str">
            <v>2026-2027</v>
          </cell>
          <cell r="T197">
            <v>46353</v>
          </cell>
          <cell r="U197">
            <v>46374</v>
          </cell>
          <cell r="V197">
            <v>46372</v>
          </cell>
          <cell r="W197">
            <v>45624</v>
          </cell>
          <cell r="X197">
            <v>4</v>
          </cell>
          <cell r="Y197">
            <v>7</v>
          </cell>
          <cell r="Z197">
            <v>12.031558185404339</v>
          </cell>
        </row>
        <row r="198">
          <cell r="A198" t="str">
            <v>1717.1</v>
          </cell>
          <cell r="B198" t="str">
            <v>2024-2025</v>
          </cell>
          <cell r="C198" t="str">
            <v>Zona 2</v>
          </cell>
          <cell r="D198" t="str">
            <v>Eder Soto</v>
          </cell>
          <cell r="E198">
            <v>17</v>
          </cell>
          <cell r="F198" t="str">
            <v>MONTE ALEGRE</v>
          </cell>
          <cell r="G198">
            <v>17.100000000000001</v>
          </cell>
          <cell r="H198">
            <v>141.93</v>
          </cell>
          <cell r="I198">
            <v>15000</v>
          </cell>
          <cell r="J198">
            <v>105.6859015007398</v>
          </cell>
          <cell r="K198" t="str">
            <v>5</v>
          </cell>
          <cell r="L198" t="str">
            <v>CG04-10295</v>
          </cell>
          <cell r="M198">
            <v>45264</v>
          </cell>
          <cell r="N198">
            <v>110.38035000300002</v>
          </cell>
          <cell r="O198" t="str">
            <v>Franco Arenoso</v>
          </cell>
          <cell r="P198" t="str">
            <v>Ingenio</v>
          </cell>
          <cell r="Q198">
            <v>1655705.2500450003</v>
          </cell>
          <cell r="S198" t="str">
            <v>2026-2027</v>
          </cell>
          <cell r="T198">
            <v>46359</v>
          </cell>
          <cell r="U198">
            <v>46380</v>
          </cell>
          <cell r="V198">
            <v>46379</v>
          </cell>
          <cell r="W198">
            <v>45631</v>
          </cell>
          <cell r="X198">
            <v>5</v>
          </cell>
          <cell r="Y198">
            <v>8</v>
          </cell>
          <cell r="Z198">
            <v>12.064431295200526</v>
          </cell>
        </row>
        <row r="199">
          <cell r="A199" t="str">
            <v>1717.11</v>
          </cell>
          <cell r="B199" t="str">
            <v>2024-2025</v>
          </cell>
          <cell r="C199" t="str">
            <v>Zona 2</v>
          </cell>
          <cell r="D199" t="str">
            <v>Eder Soto</v>
          </cell>
          <cell r="E199">
            <v>17</v>
          </cell>
          <cell r="F199" t="str">
            <v>MONTE ALEGRE</v>
          </cell>
          <cell r="G199">
            <v>17.11</v>
          </cell>
          <cell r="H199">
            <v>130.07999999999998</v>
          </cell>
          <cell r="I199">
            <v>18481.23379599602</v>
          </cell>
          <cell r="J199">
            <v>142.07590556577509</v>
          </cell>
          <cell r="K199" t="str">
            <v>6</v>
          </cell>
          <cell r="L199" t="str">
            <v>CG02-163</v>
          </cell>
          <cell r="M199">
            <v>45430</v>
          </cell>
          <cell r="N199">
            <v>128.00498068050001</v>
          </cell>
          <cell r="O199" t="str">
            <v>Franco Arenoso</v>
          </cell>
          <cell r="P199" t="str">
            <v>Ingenio</v>
          </cell>
          <cell r="Q199">
            <v>2365689.9750082744</v>
          </cell>
          <cell r="S199" t="str">
            <v>2024-2025</v>
          </cell>
          <cell r="T199">
            <v>45790</v>
          </cell>
          <cell r="U199">
            <v>45805</v>
          </cell>
          <cell r="V199">
            <v>45784</v>
          </cell>
          <cell r="W199">
            <v>45757</v>
          </cell>
          <cell r="X199">
            <v>23</v>
          </cell>
          <cell r="Y199">
            <v>10</v>
          </cell>
          <cell r="Z199">
            <v>10.749506903353057</v>
          </cell>
        </row>
        <row r="200">
          <cell r="A200" t="str">
            <v>1717.12</v>
          </cell>
          <cell r="B200" t="str">
            <v>2024-2025</v>
          </cell>
          <cell r="C200" t="str">
            <v>Zona 2</v>
          </cell>
          <cell r="D200" t="str">
            <v>Eder Soto</v>
          </cell>
          <cell r="E200">
            <v>17</v>
          </cell>
          <cell r="F200" t="str">
            <v>MONTE ALEGRE</v>
          </cell>
          <cell r="G200">
            <v>17.12</v>
          </cell>
          <cell r="H200">
            <v>11.58</v>
          </cell>
          <cell r="I200">
            <v>1691.7416872054309</v>
          </cell>
          <cell r="J200">
            <v>146.09168283293877</v>
          </cell>
          <cell r="K200" t="str">
            <v>6</v>
          </cell>
          <cell r="L200" t="str">
            <v>CG02-163</v>
          </cell>
          <cell r="M200">
            <v>45416</v>
          </cell>
          <cell r="N200">
            <v>138.41431030350003</v>
          </cell>
          <cell r="O200" t="str">
            <v>Franco Arenoso</v>
          </cell>
          <cell r="P200" t="str">
            <v>Ingenio</v>
          </cell>
          <cell r="Q200">
            <v>234161.25884621919</v>
          </cell>
          <cell r="S200" t="str">
            <v>2024-2025</v>
          </cell>
          <cell r="T200">
            <v>45768</v>
          </cell>
          <cell r="U200">
            <v>45783</v>
          </cell>
          <cell r="V200">
            <v>45784</v>
          </cell>
          <cell r="W200">
            <v>45757</v>
          </cell>
          <cell r="X200">
            <v>23</v>
          </cell>
          <cell r="Y200">
            <v>11</v>
          </cell>
          <cell r="Z200">
            <v>11.209730440499671</v>
          </cell>
        </row>
        <row r="201">
          <cell r="A201" t="str">
            <v>1717.13</v>
          </cell>
          <cell r="B201" t="str">
            <v>2024-2025</v>
          </cell>
          <cell r="C201" t="str">
            <v>Zona 2</v>
          </cell>
          <cell r="D201" t="str">
            <v>Eder Soto</v>
          </cell>
          <cell r="E201">
            <v>17</v>
          </cell>
          <cell r="F201" t="str">
            <v>MONTE ALEGRE</v>
          </cell>
          <cell r="G201">
            <v>17.13</v>
          </cell>
          <cell r="H201">
            <v>387.87</v>
          </cell>
          <cell r="I201">
            <v>46703.134907251268</v>
          </cell>
          <cell r="J201">
            <v>120.40924770477548</v>
          </cell>
          <cell r="K201" t="str">
            <v>5</v>
          </cell>
          <cell r="L201" t="str">
            <v>CG02-163</v>
          </cell>
          <cell r="M201">
            <v>45432</v>
          </cell>
          <cell r="N201">
            <v>131.110073556</v>
          </cell>
          <cell r="O201" t="str">
            <v>Franco Arenoso</v>
          </cell>
          <cell r="P201" t="str">
            <v>Ingenio</v>
          </cell>
          <cell r="Q201">
            <v>6123251.4529855046</v>
          </cell>
          <cell r="S201" t="str">
            <v>2025-2026</v>
          </cell>
          <cell r="T201">
            <v>46122</v>
          </cell>
          <cell r="U201">
            <v>46143</v>
          </cell>
          <cell r="V201">
            <v>46134</v>
          </cell>
          <cell r="W201">
            <v>45764</v>
          </cell>
          <cell r="X201">
            <v>24</v>
          </cell>
          <cell r="Y201">
            <v>12</v>
          </cell>
          <cell r="Z201">
            <v>10.91387245233399</v>
          </cell>
        </row>
        <row r="202">
          <cell r="B202" t="str">
            <v>2024-2025</v>
          </cell>
          <cell r="C202" t="str">
            <v>Zona 2</v>
          </cell>
          <cell r="D202" t="str">
            <v>Eder Soto</v>
          </cell>
          <cell r="E202">
            <v>17</v>
          </cell>
          <cell r="F202" t="str">
            <v>MONTE ALEGRE</v>
          </cell>
          <cell r="G202">
            <v>17.14</v>
          </cell>
          <cell r="H202">
            <v>86.79</v>
          </cell>
          <cell r="I202">
            <v>6000</v>
          </cell>
          <cell r="J202">
            <v>69.132388524023497</v>
          </cell>
          <cell r="K202" t="str">
            <v>1</v>
          </cell>
          <cell r="L202" t="str">
            <v>Varias</v>
          </cell>
          <cell r="M202">
            <v>45432</v>
          </cell>
          <cell r="N202">
            <v>124.22480809200002</v>
          </cell>
          <cell r="O202" t="str">
            <v>Franco Arenoso</v>
          </cell>
          <cell r="P202" t="str">
            <v>Semillero</v>
          </cell>
          <cell r="Q202">
            <v>745348.84855200013</v>
          </cell>
          <cell r="S202" t="str">
            <v>Semillero</v>
          </cell>
          <cell r="T202"/>
          <cell r="U202"/>
          <cell r="V202"/>
          <cell r="Z202">
            <v>-1493.491124260355</v>
          </cell>
        </row>
        <row r="203">
          <cell r="A203" t="str">
            <v>1717.16</v>
          </cell>
          <cell r="B203" t="str">
            <v>2024-2025</v>
          </cell>
          <cell r="C203" t="str">
            <v>Zona 2</v>
          </cell>
          <cell r="D203" t="str">
            <v>Eder Soto</v>
          </cell>
          <cell r="E203">
            <v>17</v>
          </cell>
          <cell r="F203" t="str">
            <v>MONTE ALEGRE</v>
          </cell>
          <cell r="G203">
            <v>17.16</v>
          </cell>
          <cell r="H203">
            <v>51.400000000000006</v>
          </cell>
          <cell r="I203">
            <v>5782</v>
          </cell>
          <cell r="J203">
            <v>112.49027237354085</v>
          </cell>
          <cell r="K203" t="str">
            <v>2</v>
          </cell>
          <cell r="L203" t="str">
            <v>CG04-10295</v>
          </cell>
          <cell r="M203">
            <v>45283</v>
          </cell>
          <cell r="N203">
            <v>126.82899121200002</v>
          </cell>
          <cell r="O203" t="str">
            <v>Franco Arenoso</v>
          </cell>
          <cell r="P203" t="str">
            <v>Ingenio</v>
          </cell>
          <cell r="Q203">
            <v>733325.22718778416</v>
          </cell>
          <cell r="S203" t="str">
            <v>2027-2028</v>
          </cell>
          <cell r="T203">
            <v>46729</v>
          </cell>
          <cell r="U203">
            <v>46750</v>
          </cell>
          <cell r="V203">
            <v>46750</v>
          </cell>
          <cell r="W203">
            <v>45624</v>
          </cell>
          <cell r="X203">
            <v>4</v>
          </cell>
          <cell r="Y203">
            <v>5</v>
          </cell>
          <cell r="Z203">
            <v>11.209730440499671</v>
          </cell>
        </row>
        <row r="204">
          <cell r="A204" t="str">
            <v>1717.17</v>
          </cell>
          <cell r="B204" t="str">
            <v>2024-2025</v>
          </cell>
          <cell r="C204" t="str">
            <v>Zona 2</v>
          </cell>
          <cell r="D204" t="str">
            <v>Eder Soto</v>
          </cell>
          <cell r="E204">
            <v>17</v>
          </cell>
          <cell r="F204" t="str">
            <v>MONTE ALEGRE</v>
          </cell>
          <cell r="G204">
            <v>17.170000000000002</v>
          </cell>
          <cell r="H204">
            <v>94.64</v>
          </cell>
          <cell r="I204">
            <v>12676</v>
          </cell>
          <cell r="J204">
            <v>133.93913778529162</v>
          </cell>
          <cell r="K204" t="str">
            <v>2</v>
          </cell>
          <cell r="L204" t="str">
            <v>CG04-10295</v>
          </cell>
          <cell r="M204">
            <v>45281</v>
          </cell>
          <cell r="N204">
            <v>116.82702154200003</v>
          </cell>
          <cell r="O204" t="str">
            <v>Franco Arenoso</v>
          </cell>
          <cell r="P204" t="str">
            <v>Ingenio</v>
          </cell>
          <cell r="Q204">
            <v>1480899.3250663923</v>
          </cell>
          <cell r="S204" t="str">
            <v>2027-2028</v>
          </cell>
          <cell r="T204">
            <v>46727</v>
          </cell>
          <cell r="U204">
            <v>46748</v>
          </cell>
          <cell r="V204">
            <v>46743</v>
          </cell>
          <cell r="W204">
            <v>45624</v>
          </cell>
          <cell r="X204">
            <v>4</v>
          </cell>
          <cell r="Y204">
            <v>6</v>
          </cell>
          <cell r="Z204">
            <v>11.275476660092044</v>
          </cell>
        </row>
        <row r="205">
          <cell r="A205" t="str">
            <v>1818.01</v>
          </cell>
          <cell r="B205" t="str">
            <v>2024-2025</v>
          </cell>
          <cell r="C205" t="str">
            <v>Zona 3</v>
          </cell>
          <cell r="D205" t="str">
            <v>Balbino Yotz</v>
          </cell>
          <cell r="E205">
            <v>18</v>
          </cell>
          <cell r="F205" t="str">
            <v>LA PERLA LU</v>
          </cell>
          <cell r="G205">
            <v>18.010000000000002</v>
          </cell>
          <cell r="H205">
            <v>66.94</v>
          </cell>
          <cell r="I205">
            <v>7538.4689560440002</v>
          </cell>
          <cell r="J205">
            <v>112.61531156325069</v>
          </cell>
          <cell r="K205" t="str">
            <v>2</v>
          </cell>
          <cell r="L205" t="str">
            <v>CG02-163</v>
          </cell>
          <cell r="M205">
            <v>45313</v>
          </cell>
          <cell r="N205">
            <v>137.48231088900002</v>
          </cell>
          <cell r="O205" t="str">
            <v>Arcilla + Arena Blanca</v>
          </cell>
          <cell r="P205" t="str">
            <v>Ingenio</v>
          </cell>
          <cell r="Q205">
            <v>1036406.1326419166</v>
          </cell>
          <cell r="S205" t="str">
            <v>2028-2029</v>
          </cell>
          <cell r="T205">
            <v>47131</v>
          </cell>
          <cell r="U205">
            <v>47152</v>
          </cell>
          <cell r="V205">
            <v>47121</v>
          </cell>
          <cell r="W205">
            <v>45645</v>
          </cell>
          <cell r="X205">
            <v>7</v>
          </cell>
          <cell r="Y205">
            <v>1</v>
          </cell>
          <cell r="Z205">
            <v>10.91387245233399</v>
          </cell>
        </row>
        <row r="206">
          <cell r="A206" t="str">
            <v>1919.01</v>
          </cell>
          <cell r="B206" t="str">
            <v>2024-2025</v>
          </cell>
          <cell r="C206" t="str">
            <v>Zona 2</v>
          </cell>
          <cell r="D206" t="str">
            <v>Eder Soto</v>
          </cell>
          <cell r="E206">
            <v>19</v>
          </cell>
          <cell r="F206" t="str">
            <v>LA  COQUETA</v>
          </cell>
          <cell r="G206">
            <v>19.010000000000002</v>
          </cell>
          <cell r="H206">
            <v>28.009999999999998</v>
          </cell>
          <cell r="I206">
            <v>2888.2</v>
          </cell>
          <cell r="J206">
            <v>103.11317386647626</v>
          </cell>
          <cell r="K206" t="str">
            <v>1</v>
          </cell>
          <cell r="L206" t="str">
            <v>CGMEX10-26315</v>
          </cell>
          <cell r="M206">
            <v>45449</v>
          </cell>
          <cell r="N206">
            <v>141.45850707450003</v>
          </cell>
          <cell r="O206" t="str">
            <v>Franco arcilloso</v>
          </cell>
          <cell r="P206" t="str">
            <v>Ingenio</v>
          </cell>
          <cell r="Q206">
            <v>408560.460132571</v>
          </cell>
          <cell r="S206" t="str">
            <v>2024-2025</v>
          </cell>
          <cell r="T206">
            <v>45064</v>
          </cell>
          <cell r="U206">
            <v>45427</v>
          </cell>
          <cell r="V206">
            <v>23</v>
          </cell>
          <cell r="W206">
            <v>45778</v>
          </cell>
          <cell r="X206">
            <v>26</v>
          </cell>
          <cell r="Y206">
            <v>2</v>
          </cell>
          <cell r="Z206">
            <v>10.81525312294543</v>
          </cell>
        </row>
        <row r="207">
          <cell r="A207" t="str">
            <v>1919.02</v>
          </cell>
          <cell r="B207" t="str">
            <v>2024-2025</v>
          </cell>
          <cell r="C207" t="str">
            <v>Zona 2</v>
          </cell>
          <cell r="D207" t="str">
            <v>Eder Soto</v>
          </cell>
          <cell r="E207">
            <v>19</v>
          </cell>
          <cell r="F207" t="str">
            <v>LA  COQUETA</v>
          </cell>
          <cell r="G207">
            <v>19.02</v>
          </cell>
          <cell r="H207">
            <v>94.62</v>
          </cell>
          <cell r="I207">
            <v>12750</v>
          </cell>
          <cell r="J207">
            <v>134.74952441344325</v>
          </cell>
          <cell r="K207" t="str">
            <v>7</v>
          </cell>
          <cell r="L207" t="str">
            <v>CG02-163</v>
          </cell>
          <cell r="M207">
            <v>45428</v>
          </cell>
          <cell r="N207">
            <v>134.28518934600001</v>
          </cell>
          <cell r="O207" t="str">
            <v>Franco Arenoso</v>
          </cell>
          <cell r="P207" t="str">
            <v>Ingenio</v>
          </cell>
          <cell r="Q207">
            <v>1712136.1641615001</v>
          </cell>
          <cell r="S207" t="str">
            <v>2024-2025</v>
          </cell>
          <cell r="T207">
            <v>45064</v>
          </cell>
          <cell r="U207">
            <v>45427</v>
          </cell>
          <cell r="V207">
            <v>23</v>
          </cell>
          <cell r="W207">
            <v>45771</v>
          </cell>
          <cell r="X207">
            <v>25</v>
          </cell>
          <cell r="Y207">
            <v>1</v>
          </cell>
          <cell r="Z207">
            <v>11.275476660092044</v>
          </cell>
        </row>
        <row r="208">
          <cell r="B208" t="str">
            <v>2024-2025</v>
          </cell>
          <cell r="C208" t="str">
            <v>Zona 2</v>
          </cell>
          <cell r="D208" t="str">
            <v>Eder Soto</v>
          </cell>
          <cell r="E208">
            <v>19</v>
          </cell>
          <cell r="F208" t="str">
            <v>LA  COQUETA</v>
          </cell>
          <cell r="G208">
            <v>19.02</v>
          </cell>
          <cell r="H208">
            <v>18.22</v>
          </cell>
          <cell r="I208">
            <v>1400</v>
          </cell>
          <cell r="J208">
            <v>76.838638858397374</v>
          </cell>
          <cell r="K208" t="str">
            <v>6</v>
          </cell>
          <cell r="L208" t="str">
            <v>CG02-163</v>
          </cell>
          <cell r="M208">
            <v>45049</v>
          </cell>
          <cell r="N208">
            <v>147.91663783050001</v>
          </cell>
          <cell r="O208" t="str">
            <v>Franco Arenoso</v>
          </cell>
          <cell r="P208" t="str">
            <v>Semillero</v>
          </cell>
          <cell r="Q208">
            <v>207083.29296270001</v>
          </cell>
          <cell r="S208" t="str">
            <v>Semillero</v>
          </cell>
          <cell r="T208">
            <v>45064</v>
          </cell>
          <cell r="U208">
            <v>45427</v>
          </cell>
          <cell r="V208">
            <v>23</v>
          </cell>
          <cell r="Z208">
            <v>-1480.9007232084155</v>
          </cell>
        </row>
        <row r="209">
          <cell r="A209" t="str">
            <v>2020.01</v>
          </cell>
          <cell r="B209" t="str">
            <v>2024-2025</v>
          </cell>
          <cell r="C209" t="str">
            <v>Zona 1</v>
          </cell>
          <cell r="D209" t="str">
            <v>Mario Rodas</v>
          </cell>
          <cell r="E209">
            <v>20</v>
          </cell>
          <cell r="F209" t="str">
            <v>BUENOS AIRES</v>
          </cell>
          <cell r="G209">
            <v>20.010000000000002</v>
          </cell>
          <cell r="H209">
            <v>58.34</v>
          </cell>
          <cell r="I209">
            <v>4411.693455728001</v>
          </cell>
          <cell r="J209">
            <v>75.620388339526926</v>
          </cell>
          <cell r="K209" t="str">
            <v>1</v>
          </cell>
          <cell r="L209" t="str">
            <v>CGMEX10-26315</v>
          </cell>
          <cell r="M209">
            <v>45443</v>
          </cell>
          <cell r="N209">
            <v>127.05315580650003</v>
          </cell>
          <cell r="O209" t="str">
            <v>Arcilloso</v>
          </cell>
          <cell r="P209" t="str">
            <v>Ingenio</v>
          </cell>
          <cell r="Q209">
            <v>560519.5760011262</v>
          </cell>
          <cell r="S209" t="str">
            <v>2023-2024</v>
          </cell>
          <cell r="T209"/>
          <cell r="U209"/>
          <cell r="V209"/>
          <cell r="W209">
            <v>45771</v>
          </cell>
          <cell r="X209">
            <v>25</v>
          </cell>
          <cell r="Y209">
            <v>1</v>
          </cell>
          <cell r="Z209">
            <v>10.782380013149243</v>
          </cell>
        </row>
        <row r="210">
          <cell r="A210" t="str">
            <v>2020.02</v>
          </cell>
          <cell r="B210" t="str">
            <v>2024-2025</v>
          </cell>
          <cell r="C210" t="str">
            <v>Zona 1</v>
          </cell>
          <cell r="D210" t="str">
            <v>Mario Rodas</v>
          </cell>
          <cell r="E210">
            <v>20</v>
          </cell>
          <cell r="F210" t="str">
            <v>BUENOS AIRES</v>
          </cell>
          <cell r="G210">
            <v>20.02</v>
          </cell>
          <cell r="H210">
            <v>58.88</v>
          </cell>
          <cell r="I210">
            <v>2784</v>
          </cell>
          <cell r="J210">
            <v>47.282608695652172</v>
          </cell>
          <cell r="K210" t="str">
            <v>1</v>
          </cell>
          <cell r="L210" t="str">
            <v>CGMEX10-26315</v>
          </cell>
          <cell r="M210">
            <v>45455</v>
          </cell>
          <cell r="N210">
            <v>127.99215244200002</v>
          </cell>
          <cell r="O210" t="str">
            <v>Arenoso</v>
          </cell>
          <cell r="P210" t="str">
            <v>Ingenio</v>
          </cell>
          <cell r="Q210">
            <v>356330.15239852807</v>
          </cell>
          <cell r="S210" t="str">
            <v>2023-2024</v>
          </cell>
          <cell r="T210"/>
          <cell r="U210"/>
          <cell r="V210"/>
          <cell r="W210">
            <v>45771</v>
          </cell>
          <cell r="X210">
            <v>25</v>
          </cell>
          <cell r="Y210">
            <v>2</v>
          </cell>
          <cell r="Z210">
            <v>10.387902695595002</v>
          </cell>
        </row>
        <row r="211">
          <cell r="A211" t="str">
            <v>2323.01</v>
          </cell>
          <cell r="B211" t="str">
            <v>2024-2025</v>
          </cell>
          <cell r="C211" t="str">
            <v>Zona 3</v>
          </cell>
          <cell r="D211" t="str">
            <v>Kevin Estrada</v>
          </cell>
          <cell r="E211">
            <v>23</v>
          </cell>
          <cell r="F211" t="str">
            <v>MANGALES MAPAN UNION</v>
          </cell>
          <cell r="G211">
            <v>23.01</v>
          </cell>
          <cell r="H211">
            <v>26.61</v>
          </cell>
          <cell r="I211">
            <v>1900.9476596307723</v>
          </cell>
          <cell r="J211">
            <v>71.437341587026395</v>
          </cell>
          <cell r="K211" t="str">
            <v>7</v>
          </cell>
          <cell r="L211" t="str">
            <v>SP83-2847</v>
          </cell>
          <cell r="M211">
            <v>45365</v>
          </cell>
          <cell r="N211">
            <v>131.92585825650002</v>
          </cell>
          <cell r="O211" t="str">
            <v>Arcilla pesada</v>
          </cell>
          <cell r="P211" t="str">
            <v>Ingenio</v>
          </cell>
          <cell r="Q211">
            <v>250784.1514974747</v>
          </cell>
          <cell r="R211" t="str">
            <v>Sí</v>
          </cell>
          <cell r="S211" t="str">
            <v>2024-2025</v>
          </cell>
          <cell r="T211">
            <v>45695</v>
          </cell>
          <cell r="U211">
            <v>45716</v>
          </cell>
          <cell r="V211">
            <v>45721</v>
          </cell>
          <cell r="W211">
            <v>45750</v>
          </cell>
          <cell r="X211">
            <v>22</v>
          </cell>
          <cell r="Y211">
            <v>2</v>
          </cell>
          <cell r="Z211">
            <v>12.656147271531886</v>
          </cell>
        </row>
        <row r="212">
          <cell r="A212" t="str">
            <v>2323.02</v>
          </cell>
          <cell r="B212" t="str">
            <v>2024-2025</v>
          </cell>
          <cell r="C212" t="str">
            <v>Zona 3</v>
          </cell>
          <cell r="D212" t="str">
            <v>Kevin Estrada</v>
          </cell>
          <cell r="E212">
            <v>23</v>
          </cell>
          <cell r="F212" t="str">
            <v>MANGALES MAPAN UNION</v>
          </cell>
          <cell r="G212">
            <v>23.02</v>
          </cell>
          <cell r="H212">
            <v>100.28999999999999</v>
          </cell>
          <cell r="I212">
            <v>9263.2114022060377</v>
          </cell>
          <cell r="J212">
            <v>92.364257674803454</v>
          </cell>
          <cell r="K212" t="str">
            <v>4</v>
          </cell>
          <cell r="L212" t="str">
            <v>CGMEX10-26315</v>
          </cell>
          <cell r="M212">
            <v>45363</v>
          </cell>
          <cell r="N212">
            <v>121.78881179850002</v>
          </cell>
          <cell r="O212" t="str">
            <v>Arcilla pesada</v>
          </cell>
          <cell r="P212" t="str">
            <v>Ingenio</v>
          </cell>
          <cell r="Q212">
            <v>1128155.5101129906</v>
          </cell>
          <cell r="S212" t="str">
            <v>2026-2027</v>
          </cell>
          <cell r="T212">
            <v>46428</v>
          </cell>
          <cell r="U212">
            <v>46449</v>
          </cell>
          <cell r="V212">
            <v>46449</v>
          </cell>
          <cell r="W212">
            <v>45701</v>
          </cell>
          <cell r="X212">
            <v>15</v>
          </cell>
          <cell r="Y212">
            <v>1</v>
          </cell>
          <cell r="Z212">
            <v>11.111111111111111</v>
          </cell>
        </row>
        <row r="213">
          <cell r="A213" t="str">
            <v>2525.01</v>
          </cell>
          <cell r="B213" t="str">
            <v>2024-2025</v>
          </cell>
          <cell r="C213" t="str">
            <v>Zona 3</v>
          </cell>
          <cell r="D213" t="str">
            <v>Hugo Rivera</v>
          </cell>
          <cell r="E213">
            <v>25</v>
          </cell>
          <cell r="F213" t="str">
            <v>SOLOLA</v>
          </cell>
          <cell r="G213">
            <v>25.01</v>
          </cell>
          <cell r="H213">
            <v>17.740000000000002</v>
          </cell>
          <cell r="I213">
            <v>1201.4840325999999</v>
          </cell>
          <cell r="J213">
            <v>67.727397553551285</v>
          </cell>
          <cell r="K213" t="str">
            <v>5</v>
          </cell>
          <cell r="L213" t="str">
            <v>CGMEX10-26315</v>
          </cell>
          <cell r="M213">
            <v>45328</v>
          </cell>
          <cell r="N213">
            <v>136.40220363000003</v>
          </cell>
          <cell r="O213" t="str">
            <v>Arena franca</v>
          </cell>
          <cell r="P213" t="str">
            <v>Ingenio</v>
          </cell>
          <cell r="Q213">
            <v>163885.06967289877</v>
          </cell>
          <cell r="S213" t="str">
            <v>2026-2027</v>
          </cell>
          <cell r="T213">
            <v>46393</v>
          </cell>
          <cell r="U213">
            <v>46414</v>
          </cell>
          <cell r="V213">
            <v>46414</v>
          </cell>
          <cell r="W213">
            <v>45694</v>
          </cell>
          <cell r="X213">
            <v>14</v>
          </cell>
          <cell r="Y213">
            <v>1</v>
          </cell>
          <cell r="Z213">
            <v>12.031558185404339</v>
          </cell>
        </row>
        <row r="214">
          <cell r="A214" t="str">
            <v>2525.02</v>
          </cell>
          <cell r="B214" t="str">
            <v>2024-2025</v>
          </cell>
          <cell r="C214" t="str">
            <v>Zona 3</v>
          </cell>
          <cell r="D214" t="str">
            <v>Hugo Rivera</v>
          </cell>
          <cell r="E214">
            <v>25</v>
          </cell>
          <cell r="F214" t="str">
            <v>SOLOLA</v>
          </cell>
          <cell r="G214">
            <v>25.02</v>
          </cell>
          <cell r="H214">
            <v>125.5</v>
          </cell>
          <cell r="I214">
            <v>12913.800151400001</v>
          </cell>
          <cell r="J214">
            <v>102.898805987251</v>
          </cell>
          <cell r="K214" t="str">
            <v>5</v>
          </cell>
          <cell r="L214" t="str">
            <v>CG02-163</v>
          </cell>
          <cell r="M214">
            <v>45377</v>
          </cell>
          <cell r="N214">
            <v>155.83211732550004</v>
          </cell>
          <cell r="O214" t="str">
            <v>Franco</v>
          </cell>
          <cell r="P214" t="str">
            <v>Ingenio</v>
          </cell>
          <cell r="Q214">
            <v>2012384.820311025</v>
          </cell>
          <cell r="S214" t="str">
            <v>2026-2027</v>
          </cell>
          <cell r="T214">
            <v>46449</v>
          </cell>
          <cell r="U214">
            <v>46470</v>
          </cell>
          <cell r="V214">
            <v>46476</v>
          </cell>
          <cell r="W214">
            <v>45743</v>
          </cell>
          <cell r="X214">
            <v>21</v>
          </cell>
          <cell r="Y214">
            <v>3</v>
          </cell>
          <cell r="Z214">
            <v>12.031558185404339</v>
          </cell>
        </row>
        <row r="215">
          <cell r="A215" t="str">
            <v>2525.03</v>
          </cell>
          <cell r="B215" t="str">
            <v>2024-2025</v>
          </cell>
          <cell r="C215" t="str">
            <v>Zona 3</v>
          </cell>
          <cell r="D215" t="str">
            <v>Hugo Rivera</v>
          </cell>
          <cell r="E215">
            <v>25</v>
          </cell>
          <cell r="F215" t="str">
            <v>SOLOLA</v>
          </cell>
          <cell r="G215">
            <v>25.03</v>
          </cell>
          <cell r="H215">
            <v>28.94</v>
          </cell>
          <cell r="I215">
            <v>2528.5763253</v>
          </cell>
          <cell r="J215">
            <v>87.373058925362812</v>
          </cell>
          <cell r="K215" t="str">
            <v>5</v>
          </cell>
          <cell r="L215" t="str">
            <v>CGMEX10-26315</v>
          </cell>
          <cell r="M215">
            <v>45327</v>
          </cell>
          <cell r="N215">
            <v>142.16603766750004</v>
          </cell>
          <cell r="O215" t="str">
            <v>Arena franca</v>
          </cell>
          <cell r="P215" t="str">
            <v>Ingenio</v>
          </cell>
          <cell r="Q215">
            <v>359477.67710774863</v>
          </cell>
          <cell r="S215" t="str">
            <v>2026-2027</v>
          </cell>
          <cell r="T215">
            <v>46392</v>
          </cell>
          <cell r="U215">
            <v>46413</v>
          </cell>
          <cell r="V215">
            <v>46414</v>
          </cell>
          <cell r="W215">
            <v>45694</v>
          </cell>
          <cell r="X215">
            <v>14</v>
          </cell>
          <cell r="Y215">
            <v>2</v>
          </cell>
          <cell r="Z215">
            <v>12.064431295200526</v>
          </cell>
        </row>
        <row r="216">
          <cell r="A216" t="str">
            <v>2525.04</v>
          </cell>
          <cell r="B216" t="str">
            <v>2024-2025</v>
          </cell>
          <cell r="C216" t="str">
            <v>Zona 3</v>
          </cell>
          <cell r="D216" t="str">
            <v>Hugo Rivera</v>
          </cell>
          <cell r="E216">
            <v>25</v>
          </cell>
          <cell r="F216" t="str">
            <v>SOLOLA</v>
          </cell>
          <cell r="G216">
            <v>25.04</v>
          </cell>
          <cell r="H216">
            <v>99.990000000000009</v>
          </cell>
          <cell r="I216">
            <v>8735.4356131999994</v>
          </cell>
          <cell r="J216">
            <v>87.363092441244106</v>
          </cell>
          <cell r="K216" t="str">
            <v>8</v>
          </cell>
          <cell r="L216" t="str">
            <v>CG02-163</v>
          </cell>
          <cell r="M216">
            <v>45377</v>
          </cell>
          <cell r="N216">
            <v>143.45981368950004</v>
          </cell>
          <cell r="O216" t="str">
            <v>Franco</v>
          </cell>
          <cell r="P216" t="str">
            <v>Ingenio</v>
          </cell>
          <cell r="Q216">
            <v>1253183.9655662954</v>
          </cell>
          <cell r="S216" t="str">
            <v>2026-2027</v>
          </cell>
          <cell r="T216">
            <v>46442</v>
          </cell>
          <cell r="U216">
            <v>46463</v>
          </cell>
          <cell r="V216">
            <v>46470</v>
          </cell>
          <cell r="W216">
            <v>45750</v>
          </cell>
          <cell r="X216">
            <v>22</v>
          </cell>
          <cell r="Y216">
            <v>4</v>
          </cell>
          <cell r="Z216">
            <v>12.261669953977645</v>
          </cell>
        </row>
        <row r="217">
          <cell r="B217" t="str">
            <v>2024-2025</v>
          </cell>
          <cell r="C217" t="str">
            <v>Zona 3</v>
          </cell>
          <cell r="D217" t="str">
            <v>Hugo Rivera</v>
          </cell>
          <cell r="E217">
            <v>25</v>
          </cell>
          <cell r="F217" t="str">
            <v>SOLOLA</v>
          </cell>
          <cell r="G217">
            <v>25.05</v>
          </cell>
          <cell r="H217">
            <v>12.9</v>
          </cell>
          <cell r="I217">
            <v>800</v>
          </cell>
          <cell r="J217">
            <v>62.015503875968989</v>
          </cell>
          <cell r="K217" t="str">
            <v>1</v>
          </cell>
          <cell r="L217" t="str">
            <v>CG02-163</v>
          </cell>
          <cell r="M217">
            <v>45415</v>
          </cell>
          <cell r="N217">
            <v>110.08945828650002</v>
          </cell>
          <cell r="O217" t="str">
            <v>Franco</v>
          </cell>
          <cell r="P217" t="str">
            <v>Semillero</v>
          </cell>
          <cell r="Q217">
            <v>88071.56662920001</v>
          </cell>
          <cell r="S217" t="str">
            <v>Semillero</v>
          </cell>
          <cell r="T217"/>
          <cell r="U217"/>
          <cell r="V217"/>
          <cell r="Z217">
            <v>-1492.9322813938197</v>
          </cell>
        </row>
        <row r="218">
          <cell r="A218" t="str">
            <v>2626.01</v>
          </cell>
          <cell r="B218" t="str">
            <v>2024-2025</v>
          </cell>
          <cell r="C218" t="str">
            <v>Zona 2</v>
          </cell>
          <cell r="D218" t="str">
            <v>Alejandro Ordóñez</v>
          </cell>
          <cell r="E218">
            <v>26</v>
          </cell>
          <cell r="F218" t="str">
            <v>SANTA RICARDA</v>
          </cell>
          <cell r="G218">
            <v>26.01</v>
          </cell>
          <cell r="H218">
            <v>88.91</v>
          </cell>
          <cell r="I218">
            <v>10749.457128032171</v>
          </cell>
          <cell r="J218">
            <v>120.90267830426467</v>
          </cell>
          <cell r="K218" t="str">
            <v>5</v>
          </cell>
          <cell r="L218" t="str">
            <v>CG02-163</v>
          </cell>
          <cell r="M218">
            <v>45322</v>
          </cell>
          <cell r="N218">
            <v>132.05723361600002</v>
          </cell>
          <cell r="O218" t="str">
            <v>Franco Arenoso</v>
          </cell>
          <cell r="P218" t="str">
            <v>Ingenio</v>
          </cell>
          <cell r="Q218">
            <v>1419543.571201721</v>
          </cell>
          <cell r="S218" t="str">
            <v>2025-2026</v>
          </cell>
          <cell r="T218">
            <v>46012</v>
          </cell>
          <cell r="U218">
            <v>46033</v>
          </cell>
          <cell r="V218">
            <v>46029</v>
          </cell>
          <cell r="W218">
            <v>45673</v>
          </cell>
          <cell r="X218">
            <v>11</v>
          </cell>
          <cell r="Y218">
            <v>4</v>
          </cell>
          <cell r="Z218">
            <v>11.538461538461538</v>
          </cell>
        </row>
        <row r="219">
          <cell r="A219" t="str">
            <v>2626.02</v>
          </cell>
          <cell r="B219" t="str">
            <v>2024-2025</v>
          </cell>
          <cell r="C219" t="str">
            <v>Zona 2</v>
          </cell>
          <cell r="D219" t="str">
            <v>Alejandro Ordóñez</v>
          </cell>
          <cell r="E219">
            <v>26</v>
          </cell>
          <cell r="F219" t="str">
            <v>SANTA RICARDA</v>
          </cell>
          <cell r="G219">
            <v>26.02</v>
          </cell>
          <cell r="H219">
            <v>91.84</v>
          </cell>
          <cell r="I219">
            <v>11348.554762831323</v>
          </cell>
          <cell r="J219">
            <v>123.56875830609019</v>
          </cell>
          <cell r="K219" t="str">
            <v>5</v>
          </cell>
          <cell r="L219" t="str">
            <v>CG02-163</v>
          </cell>
          <cell r="M219">
            <v>45319</v>
          </cell>
          <cell r="N219">
            <v>124.87524541800001</v>
          </cell>
          <cell r="O219" t="str">
            <v>Franco Arenoso</v>
          </cell>
          <cell r="P219" t="str">
            <v>Ingenio</v>
          </cell>
          <cell r="Q219">
            <v>1417153.5611481743</v>
          </cell>
          <cell r="S219" t="str">
            <v>2025-2026</v>
          </cell>
          <cell r="T219">
            <v>46009</v>
          </cell>
          <cell r="U219">
            <v>46030</v>
          </cell>
          <cell r="V219">
            <v>46022</v>
          </cell>
          <cell r="W219">
            <v>45666</v>
          </cell>
          <cell r="X219">
            <v>10</v>
          </cell>
          <cell r="Y219">
            <v>3</v>
          </cell>
          <cell r="Z219">
            <v>11.406969099276791</v>
          </cell>
        </row>
        <row r="220">
          <cell r="A220" t="str">
            <v>2626.03</v>
          </cell>
          <cell r="B220" t="str">
            <v>2024-2025</v>
          </cell>
          <cell r="C220" t="str">
            <v>Zona 2</v>
          </cell>
          <cell r="D220" t="str">
            <v>Alejandro Ordóñez</v>
          </cell>
          <cell r="E220">
            <v>26</v>
          </cell>
          <cell r="F220" t="str">
            <v>SANTA RICARDA</v>
          </cell>
          <cell r="G220">
            <v>26.03</v>
          </cell>
          <cell r="H220">
            <v>111.67</v>
          </cell>
          <cell r="I220">
            <v>16053.474812989147</v>
          </cell>
          <cell r="J220">
            <v>143.75816972319464</v>
          </cell>
          <cell r="K220" t="str">
            <v>5</v>
          </cell>
          <cell r="L220" t="str">
            <v>CG02-163</v>
          </cell>
          <cell r="M220">
            <v>45307</v>
          </cell>
          <cell r="N220">
            <v>130.7952493155</v>
          </cell>
          <cell r="O220" t="str">
            <v>Franco Arenoso</v>
          </cell>
          <cell r="P220" t="str">
            <v>Ingenio</v>
          </cell>
          <cell r="Q220">
            <v>2099718.2405450153</v>
          </cell>
          <cell r="S220" t="str">
            <v>2025-2026</v>
          </cell>
          <cell r="T220">
            <v>45997</v>
          </cell>
          <cell r="U220">
            <v>46018</v>
          </cell>
          <cell r="V220">
            <v>46015</v>
          </cell>
          <cell r="W220">
            <v>45666</v>
          </cell>
          <cell r="X220">
            <v>10</v>
          </cell>
          <cell r="Y220">
            <v>2</v>
          </cell>
          <cell r="Z220">
            <v>11.801446416831032</v>
          </cell>
        </row>
        <row r="221">
          <cell r="A221" t="str">
            <v>2626.04</v>
          </cell>
          <cell r="B221" t="str">
            <v>2024-2025</v>
          </cell>
          <cell r="C221" t="str">
            <v>Zona 2</v>
          </cell>
          <cell r="D221" t="str">
            <v>Alejandro Ordóñez</v>
          </cell>
          <cell r="E221">
            <v>26</v>
          </cell>
          <cell r="F221" t="str">
            <v>SANTA RICARDA</v>
          </cell>
          <cell r="G221">
            <v>26.04</v>
          </cell>
          <cell r="H221">
            <v>98.74</v>
          </cell>
          <cell r="I221">
            <v>13371.858001470144</v>
          </cell>
          <cell r="J221">
            <v>135.42493418543796</v>
          </cell>
          <cell r="K221" t="str">
            <v>5</v>
          </cell>
          <cell r="L221" t="str">
            <v>CG02-163</v>
          </cell>
          <cell r="M221">
            <v>45301</v>
          </cell>
          <cell r="N221">
            <v>132.40886932350003</v>
          </cell>
          <cell r="O221" t="str">
            <v>Franco Arenoso</v>
          </cell>
          <cell r="P221" t="str">
            <v>Ingenio</v>
          </cell>
          <cell r="Q221">
            <v>1770552.5987290584</v>
          </cell>
          <cell r="S221" t="str">
            <v>2025-2026</v>
          </cell>
          <cell r="T221">
            <v>45991</v>
          </cell>
          <cell r="U221">
            <v>46012</v>
          </cell>
          <cell r="V221">
            <v>46008</v>
          </cell>
          <cell r="W221">
            <v>45659</v>
          </cell>
          <cell r="X221">
            <v>9</v>
          </cell>
          <cell r="Y221">
            <v>1</v>
          </cell>
          <cell r="Z221">
            <v>11.768573307034845</v>
          </cell>
        </row>
        <row r="222">
          <cell r="A222" t="str">
            <v>2929.01</v>
          </cell>
          <cell r="B222" t="str">
            <v>2024-2025</v>
          </cell>
          <cell r="C222" t="str">
            <v>Zona 2</v>
          </cell>
          <cell r="D222" t="str">
            <v>Alvaro Mejía</v>
          </cell>
          <cell r="E222">
            <v>29</v>
          </cell>
          <cell r="F222" t="str">
            <v>VIRGINIA</v>
          </cell>
          <cell r="G222">
            <v>29.01</v>
          </cell>
          <cell r="H222">
            <v>57.27</v>
          </cell>
          <cell r="I222">
            <v>6839.7458381977776</v>
          </cell>
          <cell r="J222">
            <v>119.42982081714295</v>
          </cell>
          <cell r="K222" t="str">
            <v>5</v>
          </cell>
          <cell r="L222" t="str">
            <v>CGMEX10-26315</v>
          </cell>
          <cell r="M222">
            <v>45430</v>
          </cell>
          <cell r="N222">
            <v>130.08335813550002</v>
          </cell>
          <cell r="O222" t="str">
            <v>Franco arcilloso</v>
          </cell>
          <cell r="P222" t="str">
            <v>Ingenio</v>
          </cell>
          <cell r="Q222">
            <v>889737.10742607724</v>
          </cell>
          <cell r="S222" t="str">
            <v>2025-2026</v>
          </cell>
          <cell r="T222">
            <v>46150</v>
          </cell>
          <cell r="U222">
            <v>46171</v>
          </cell>
          <cell r="V222">
            <v>46155</v>
          </cell>
          <cell r="W222">
            <v>45778</v>
          </cell>
          <cell r="X222">
            <v>26</v>
          </cell>
          <cell r="Y222">
            <v>3</v>
          </cell>
          <cell r="Z222">
            <v>11.439842209072978</v>
          </cell>
        </row>
        <row r="223">
          <cell r="A223" t="str">
            <v>2929.02</v>
          </cell>
          <cell r="B223" t="str">
            <v>2024-2025</v>
          </cell>
          <cell r="C223" t="str">
            <v>Zona 2</v>
          </cell>
          <cell r="D223" t="str">
            <v>Alvaro Mejía</v>
          </cell>
          <cell r="E223">
            <v>29</v>
          </cell>
          <cell r="F223" t="str">
            <v>VIRGINIA</v>
          </cell>
          <cell r="G223">
            <v>29.02</v>
          </cell>
          <cell r="H223">
            <v>92.56</v>
          </cell>
          <cell r="I223">
            <v>11483.65222467246</v>
          </cell>
          <cell r="J223">
            <v>124.06711565117178</v>
          </cell>
          <cell r="K223" t="str">
            <v>6</v>
          </cell>
          <cell r="L223" t="str">
            <v>CG02-163</v>
          </cell>
          <cell r="M223">
            <v>45430</v>
          </cell>
          <cell r="N223">
            <v>134.93593089900003</v>
          </cell>
          <cell r="O223" t="str">
            <v>Franco arcilloso</v>
          </cell>
          <cell r="P223" t="str">
            <v>Ingenio</v>
          </cell>
          <cell r="Q223">
            <v>1549557.3030565509</v>
          </cell>
          <cell r="S223" t="str">
            <v>2024-2025</v>
          </cell>
          <cell r="T223">
            <v>45783</v>
          </cell>
          <cell r="U223">
            <v>45798</v>
          </cell>
          <cell r="V223">
            <v>45791</v>
          </cell>
          <cell r="W223">
            <v>45764</v>
          </cell>
          <cell r="X223">
            <v>24</v>
          </cell>
          <cell r="Y223">
            <v>2</v>
          </cell>
          <cell r="Z223">
            <v>10.979618671926364</v>
          </cell>
        </row>
        <row r="224">
          <cell r="A224" t="str">
            <v>2929.03</v>
          </cell>
          <cell r="B224" t="str">
            <v>2024-2025</v>
          </cell>
          <cell r="C224" t="str">
            <v>Zona 2</v>
          </cell>
          <cell r="D224" t="str">
            <v>Alvaro Mejía</v>
          </cell>
          <cell r="E224">
            <v>29</v>
          </cell>
          <cell r="F224" t="str">
            <v>VIRGINIA</v>
          </cell>
          <cell r="G224">
            <v>29.03</v>
          </cell>
          <cell r="H224">
            <v>107.4</v>
          </cell>
          <cell r="I224">
            <v>14145.200415099234</v>
          </cell>
          <cell r="J224">
            <v>131.70577667690162</v>
          </cell>
          <cell r="K224" t="str">
            <v>5</v>
          </cell>
          <cell r="L224" t="str">
            <v>CG02-163</v>
          </cell>
          <cell r="M224">
            <v>45432</v>
          </cell>
          <cell r="N224">
            <v>139.56738133800002</v>
          </cell>
          <cell r="O224" t="str">
            <v>Franco Arenoso</v>
          </cell>
          <cell r="P224" t="str">
            <v>Ingenio</v>
          </cell>
          <cell r="Q224">
            <v>1974208.5804365911</v>
          </cell>
          <cell r="S224" t="str">
            <v>2025-2026</v>
          </cell>
          <cell r="T224">
            <v>46152</v>
          </cell>
          <cell r="U224">
            <v>46173</v>
          </cell>
          <cell r="V224">
            <v>46155</v>
          </cell>
          <cell r="W224">
            <v>45771</v>
          </cell>
          <cell r="X224">
            <v>25</v>
          </cell>
          <cell r="Y224">
            <v>1</v>
          </cell>
          <cell r="Z224">
            <v>11.143984220907297</v>
          </cell>
        </row>
        <row r="225">
          <cell r="B225" t="str">
            <v>2024-2025</v>
          </cell>
          <cell r="C225" t="str">
            <v>Zona 2</v>
          </cell>
          <cell r="D225" t="str">
            <v>Alvaro Mejía</v>
          </cell>
          <cell r="E225">
            <v>29</v>
          </cell>
          <cell r="F225" t="str">
            <v>VIRGINIA</v>
          </cell>
          <cell r="G225">
            <v>29.03</v>
          </cell>
          <cell r="H225">
            <v>28.44</v>
          </cell>
          <cell r="I225">
            <v>2000</v>
          </cell>
          <cell r="J225">
            <v>70.323488045007025</v>
          </cell>
          <cell r="K225" t="str">
            <v>1</v>
          </cell>
          <cell r="L225" t="str">
            <v>Varias</v>
          </cell>
          <cell r="M225"/>
          <cell r="N225">
            <v>0</v>
          </cell>
          <cell r="P225" t="str">
            <v>Semillero</v>
          </cell>
          <cell r="Q225"/>
          <cell r="S225" t="str">
            <v>Semillero</v>
          </cell>
          <cell r="T225"/>
          <cell r="U225"/>
          <cell r="V225"/>
          <cell r="Z225">
            <v>0</v>
          </cell>
        </row>
        <row r="226">
          <cell r="A226" t="str">
            <v>2929.04</v>
          </cell>
          <cell r="B226" t="str">
            <v>2024-2025</v>
          </cell>
          <cell r="C226" t="str">
            <v>Zona 2</v>
          </cell>
          <cell r="D226" t="str">
            <v>Alvaro Mejía</v>
          </cell>
          <cell r="E226">
            <v>29</v>
          </cell>
          <cell r="F226" t="str">
            <v>VIRGINIA</v>
          </cell>
          <cell r="G226">
            <v>29.04</v>
          </cell>
          <cell r="H226">
            <v>9.82</v>
          </cell>
          <cell r="I226">
            <v>717.83045790634321</v>
          </cell>
          <cell r="J226">
            <v>73.098824634047162</v>
          </cell>
          <cell r="K226" t="str">
            <v>3</v>
          </cell>
          <cell r="L226" t="str">
            <v>CG02-163</v>
          </cell>
          <cell r="M226">
            <v>45428</v>
          </cell>
          <cell r="N226">
            <v>142.53607910850005</v>
          </cell>
          <cell r="O226" t="str">
            <v>Franco Arenoso</v>
          </cell>
          <cell r="P226" t="str">
            <v>Ingenio</v>
          </cell>
          <cell r="Q226">
            <v>102316.73893462935</v>
          </cell>
          <cell r="S226" t="str">
            <v>2027-2028</v>
          </cell>
          <cell r="T226">
            <v>46874</v>
          </cell>
          <cell r="U226">
            <v>46895</v>
          </cell>
          <cell r="V226">
            <v>46890</v>
          </cell>
          <cell r="W226">
            <v>45778</v>
          </cell>
          <cell r="X226">
            <v>26</v>
          </cell>
          <cell r="Y226">
            <v>4</v>
          </cell>
          <cell r="Z226">
            <v>11.505588428665352</v>
          </cell>
        </row>
        <row r="227">
          <cell r="A227" t="str">
            <v>3232.02</v>
          </cell>
          <cell r="B227" t="str">
            <v>2024-2025</v>
          </cell>
          <cell r="C227" t="str">
            <v>Zona 3</v>
          </cell>
          <cell r="D227" t="str">
            <v>José Flores</v>
          </cell>
          <cell r="E227">
            <v>32</v>
          </cell>
          <cell r="F227" t="str">
            <v>PARCELAS NUEVA CONCEPCION</v>
          </cell>
          <cell r="G227">
            <v>32.020000000000003</v>
          </cell>
          <cell r="H227">
            <v>44.47</v>
          </cell>
          <cell r="I227">
            <v>5700</v>
          </cell>
          <cell r="J227">
            <v>128.17629862828875</v>
          </cell>
          <cell r="K227" t="str">
            <v>9</v>
          </cell>
          <cell r="L227" t="str">
            <v>Varias</v>
          </cell>
          <cell r="M227">
            <v>45264</v>
          </cell>
          <cell r="N227">
            <v>127.51208223600001</v>
          </cell>
          <cell r="O227" t="str">
            <v>Franco Arenoso</v>
          </cell>
          <cell r="P227" t="str">
            <v>Ingenio</v>
          </cell>
          <cell r="Q227">
            <v>726818.8687452001</v>
          </cell>
          <cell r="S227" t="str">
            <v>2027-2028</v>
          </cell>
          <cell r="T227">
            <v>46724</v>
          </cell>
          <cell r="U227">
            <v>46745</v>
          </cell>
          <cell r="V227">
            <v>46743</v>
          </cell>
          <cell r="W227">
            <v>45624</v>
          </cell>
          <cell r="X227">
            <v>4</v>
          </cell>
          <cell r="Y227">
            <v>1</v>
          </cell>
          <cell r="Z227">
            <v>11.834319526627219</v>
          </cell>
        </row>
        <row r="228">
          <cell r="A228" t="str">
            <v>3232.03</v>
          </cell>
          <cell r="B228" t="str">
            <v>2024-2025</v>
          </cell>
          <cell r="C228" t="str">
            <v>Zona 3</v>
          </cell>
          <cell r="D228" t="str">
            <v>José Flores</v>
          </cell>
          <cell r="E228">
            <v>32</v>
          </cell>
          <cell r="F228" t="str">
            <v>PARCELAS NUEVA CONCEPCION</v>
          </cell>
          <cell r="G228">
            <v>32.03</v>
          </cell>
          <cell r="H228">
            <v>17.46</v>
          </cell>
          <cell r="I228">
            <v>2500</v>
          </cell>
          <cell r="J228">
            <v>143.184421534937</v>
          </cell>
          <cell r="K228" t="str">
            <v>4</v>
          </cell>
          <cell r="L228" t="str">
            <v>CG02-163</v>
          </cell>
          <cell r="M228">
            <v>45270</v>
          </cell>
          <cell r="N228">
            <v>135.65451507300003</v>
          </cell>
          <cell r="O228" t="str">
            <v>Franco Arenoso</v>
          </cell>
          <cell r="P228" t="str">
            <v>Ingenio</v>
          </cell>
          <cell r="Q228">
            <v>339136.28768250009</v>
          </cell>
          <cell r="S228" t="str">
            <v>2026-2027</v>
          </cell>
          <cell r="T228">
            <v>46365</v>
          </cell>
          <cell r="U228">
            <v>46386</v>
          </cell>
          <cell r="V228">
            <v>46386</v>
          </cell>
          <cell r="W228">
            <v>45631</v>
          </cell>
          <cell r="X228">
            <v>5</v>
          </cell>
          <cell r="Y228">
            <v>5</v>
          </cell>
          <cell r="Z228">
            <v>11.867192636423406</v>
          </cell>
        </row>
        <row r="229">
          <cell r="A229" t="str">
            <v>3232.04</v>
          </cell>
          <cell r="B229" t="str">
            <v>2024-2025</v>
          </cell>
          <cell r="C229" t="str">
            <v>Zona 3</v>
          </cell>
          <cell r="D229" t="str">
            <v>José Flores</v>
          </cell>
          <cell r="E229">
            <v>32</v>
          </cell>
          <cell r="F229" t="str">
            <v>PARCELAS NUEVA CONCEPCION</v>
          </cell>
          <cell r="G229">
            <v>32.04</v>
          </cell>
          <cell r="H229">
            <v>18.559999999999999</v>
          </cell>
          <cell r="I229">
            <v>2150</v>
          </cell>
          <cell r="J229">
            <v>115.84051724137932</v>
          </cell>
          <cell r="K229" t="str">
            <v>9</v>
          </cell>
          <cell r="L229" t="str">
            <v>CG02-163</v>
          </cell>
          <cell r="M229">
            <v>45257</v>
          </cell>
          <cell r="N229">
            <v>104.25549992550002</v>
          </cell>
          <cell r="O229" t="str">
            <v>Franco Arenoso</v>
          </cell>
          <cell r="P229" t="str">
            <v>Ingenio</v>
          </cell>
          <cell r="Q229">
            <v>224149.32483982504</v>
          </cell>
          <cell r="S229" t="str">
            <v>2027-2028</v>
          </cell>
          <cell r="T229">
            <v>46717</v>
          </cell>
          <cell r="U229">
            <v>46738</v>
          </cell>
          <cell r="V229">
            <v>46736</v>
          </cell>
          <cell r="W229">
            <v>45624</v>
          </cell>
          <cell r="X229">
            <v>4</v>
          </cell>
          <cell r="Y229">
            <v>2</v>
          </cell>
          <cell r="Z229">
            <v>12.064431295200526</v>
          </cell>
        </row>
        <row r="230">
          <cell r="A230" t="str">
            <v>3232.05</v>
          </cell>
          <cell r="B230" t="str">
            <v>2024-2025</v>
          </cell>
          <cell r="C230" t="str">
            <v>Zona 3</v>
          </cell>
          <cell r="D230" t="str">
            <v>José Flores</v>
          </cell>
          <cell r="E230">
            <v>32</v>
          </cell>
          <cell r="F230" t="str">
            <v>PARCELAS NUEVA CONCEPCION</v>
          </cell>
          <cell r="G230">
            <v>32.049999999999997</v>
          </cell>
          <cell r="H230">
            <v>26.8</v>
          </cell>
          <cell r="I230">
            <v>2900</v>
          </cell>
          <cell r="J230">
            <v>108.20895522388059</v>
          </cell>
          <cell r="K230" t="str">
            <v>8</v>
          </cell>
          <cell r="L230" t="str">
            <v>CG02-163</v>
          </cell>
          <cell r="M230">
            <v>45268</v>
          </cell>
          <cell r="N230">
            <v>130.42728675900003</v>
          </cell>
          <cell r="O230" t="str">
            <v>Franco Arenoso</v>
          </cell>
          <cell r="P230" t="str">
            <v>Ingenio</v>
          </cell>
          <cell r="Q230">
            <v>378239.13160110009</v>
          </cell>
          <cell r="S230" t="str">
            <v>2027-2028</v>
          </cell>
          <cell r="T230">
            <v>46728</v>
          </cell>
          <cell r="U230">
            <v>46749</v>
          </cell>
          <cell r="V230">
            <v>46743</v>
          </cell>
          <cell r="W230">
            <v>45631</v>
          </cell>
          <cell r="X230">
            <v>5</v>
          </cell>
          <cell r="Y230">
            <v>6</v>
          </cell>
          <cell r="Z230">
            <v>11.932938856015779</v>
          </cell>
        </row>
        <row r="231">
          <cell r="A231" t="str">
            <v>3232.06</v>
          </cell>
          <cell r="B231" t="str">
            <v>2024-2025</v>
          </cell>
          <cell r="C231" t="str">
            <v>Zona 3</v>
          </cell>
          <cell r="D231" t="str">
            <v>José Flores</v>
          </cell>
          <cell r="E231">
            <v>32</v>
          </cell>
          <cell r="F231" t="str">
            <v>PARCELAS NUEVA CONCEPCION</v>
          </cell>
          <cell r="G231">
            <v>32.06</v>
          </cell>
          <cell r="H231">
            <v>17.18</v>
          </cell>
          <cell r="I231">
            <v>2500</v>
          </cell>
          <cell r="J231">
            <v>145.51804423748544</v>
          </cell>
          <cell r="K231" t="str">
            <v>9</v>
          </cell>
          <cell r="L231" t="str">
            <v>CG02-163</v>
          </cell>
          <cell r="M231">
            <v>45267</v>
          </cell>
          <cell r="N231">
            <v>126.83132361900003</v>
          </cell>
          <cell r="O231" t="str">
            <v>Franco Arenoso</v>
          </cell>
          <cell r="P231" t="str">
            <v>Ingenio</v>
          </cell>
          <cell r="Q231">
            <v>317078.30904750008</v>
          </cell>
          <cell r="S231" t="str">
            <v>2027-2028</v>
          </cell>
          <cell r="T231">
            <v>46727</v>
          </cell>
          <cell r="U231">
            <v>46748</v>
          </cell>
          <cell r="V231">
            <v>46736</v>
          </cell>
          <cell r="W231">
            <v>45624</v>
          </cell>
          <cell r="X231">
            <v>4</v>
          </cell>
          <cell r="Y231">
            <v>3</v>
          </cell>
          <cell r="Z231">
            <v>11.735700197238659</v>
          </cell>
        </row>
        <row r="232">
          <cell r="A232" t="str">
            <v>3232.08</v>
          </cell>
          <cell r="B232" t="str">
            <v>2024-2025</v>
          </cell>
          <cell r="C232" t="str">
            <v>Zona 3</v>
          </cell>
          <cell r="D232" t="str">
            <v>José Flores</v>
          </cell>
          <cell r="E232">
            <v>32</v>
          </cell>
          <cell r="F232" t="str">
            <v>PARCELAS NUEVA CONCEPCION</v>
          </cell>
          <cell r="G232">
            <v>32.08</v>
          </cell>
          <cell r="H232">
            <v>17.79</v>
          </cell>
          <cell r="I232">
            <v>1600</v>
          </cell>
          <cell r="J232">
            <v>89.938167509836987</v>
          </cell>
          <cell r="K232" t="str">
            <v>8</v>
          </cell>
          <cell r="L232" t="str">
            <v>CG02-163</v>
          </cell>
          <cell r="M232">
            <v>45263</v>
          </cell>
          <cell r="N232">
            <v>122.61078244800002</v>
          </cell>
          <cell r="O232" t="str">
            <v>Franco Arenoso</v>
          </cell>
          <cell r="P232" t="str">
            <v>Ingenio</v>
          </cell>
          <cell r="Q232">
            <v>196177.25191680004</v>
          </cell>
          <cell r="S232" t="str">
            <v>2027-2028</v>
          </cell>
          <cell r="T232">
            <v>46723</v>
          </cell>
          <cell r="U232">
            <v>46744</v>
          </cell>
          <cell r="V232">
            <v>46743</v>
          </cell>
          <cell r="W232">
            <v>45624</v>
          </cell>
          <cell r="X232">
            <v>4</v>
          </cell>
          <cell r="Y232">
            <v>4</v>
          </cell>
          <cell r="Z232">
            <v>11.867192636423406</v>
          </cell>
        </row>
        <row r="233">
          <cell r="A233" t="str">
            <v>3232.09</v>
          </cell>
          <cell r="B233" t="str">
            <v>2024-2025</v>
          </cell>
          <cell r="C233" t="str">
            <v>Zona 3</v>
          </cell>
          <cell r="D233" t="str">
            <v>José Flores</v>
          </cell>
          <cell r="E233">
            <v>32</v>
          </cell>
          <cell r="F233" t="str">
            <v>PARCELAS NUEVA CONCEPCION</v>
          </cell>
          <cell r="G233">
            <v>32.090000000000003</v>
          </cell>
          <cell r="H233">
            <v>33.68</v>
          </cell>
          <cell r="I233">
            <v>4500</v>
          </cell>
          <cell r="J233">
            <v>133.6104513064133</v>
          </cell>
          <cell r="K233" t="str">
            <v>4</v>
          </cell>
          <cell r="L233" t="str">
            <v>CG02-163</v>
          </cell>
          <cell r="M233">
            <v>45265</v>
          </cell>
          <cell r="N233">
            <v>131.92575684750003</v>
          </cell>
          <cell r="O233" t="str">
            <v>Franco Arenoso</v>
          </cell>
          <cell r="P233" t="str">
            <v>Ingenio</v>
          </cell>
          <cell r="Q233">
            <v>593665.90581375011</v>
          </cell>
          <cell r="S233" t="str">
            <v>2026-2027</v>
          </cell>
          <cell r="T233">
            <v>46360</v>
          </cell>
          <cell r="U233">
            <v>46381</v>
          </cell>
          <cell r="V233">
            <v>46379</v>
          </cell>
          <cell r="W233">
            <v>45638</v>
          </cell>
          <cell r="X233">
            <v>6</v>
          </cell>
          <cell r="Y233">
            <v>7</v>
          </cell>
          <cell r="Z233">
            <v>12.261669953977645</v>
          </cell>
        </row>
        <row r="234">
          <cell r="A234" t="str">
            <v>3232.1</v>
          </cell>
          <cell r="B234" t="str">
            <v>2024-2025</v>
          </cell>
          <cell r="C234" t="str">
            <v>Zona 3</v>
          </cell>
          <cell r="D234" t="str">
            <v>José Flores</v>
          </cell>
          <cell r="E234">
            <v>32</v>
          </cell>
          <cell r="F234" t="str">
            <v>PARCELAS NUEVA CONCEPCION</v>
          </cell>
          <cell r="G234">
            <v>32.1</v>
          </cell>
          <cell r="H234">
            <v>16.010000000000002</v>
          </cell>
          <cell r="I234">
            <v>1500</v>
          </cell>
          <cell r="J234">
            <v>93.69144284821985</v>
          </cell>
          <cell r="K234" t="str">
            <v>9</v>
          </cell>
          <cell r="L234" t="str">
            <v>CG02-163</v>
          </cell>
          <cell r="M234">
            <v>45259</v>
          </cell>
          <cell r="N234">
            <v>122.00461015050001</v>
          </cell>
          <cell r="O234" t="str">
            <v>Franco Arenoso</v>
          </cell>
          <cell r="P234" t="str">
            <v>Ingenio</v>
          </cell>
          <cell r="Q234">
            <v>183006.91522575001</v>
          </cell>
          <cell r="S234" t="str">
            <v>2027-2028</v>
          </cell>
          <cell r="T234">
            <v>46719</v>
          </cell>
          <cell r="U234">
            <v>46740</v>
          </cell>
          <cell r="V234">
            <v>46743</v>
          </cell>
          <cell r="W234">
            <v>45638</v>
          </cell>
          <cell r="X234">
            <v>6</v>
          </cell>
          <cell r="Y234">
            <v>8</v>
          </cell>
          <cell r="Z234">
            <v>12.458908612754765</v>
          </cell>
        </row>
        <row r="235">
          <cell r="B235" t="str">
            <v>2024-2025</v>
          </cell>
          <cell r="C235" t="str">
            <v>Zona 3</v>
          </cell>
          <cell r="D235" t="str">
            <v>José Flores</v>
          </cell>
          <cell r="E235">
            <v>32</v>
          </cell>
          <cell r="F235" t="str">
            <v>PARCELAS NUEVA CONCEPCION</v>
          </cell>
          <cell r="G235">
            <v>32.11</v>
          </cell>
          <cell r="H235">
            <v>8.9</v>
          </cell>
          <cell r="I235">
            <v>600</v>
          </cell>
          <cell r="J235">
            <v>67.415730337078642</v>
          </cell>
          <cell r="K235" t="str">
            <v>1</v>
          </cell>
          <cell r="L235" t="str">
            <v>Varias</v>
          </cell>
          <cell r="M235">
            <v>45412</v>
          </cell>
          <cell r="N235">
            <v>116.16517570350003</v>
          </cell>
          <cell r="P235" t="str">
            <v>Semillero</v>
          </cell>
          <cell r="Q235">
            <v>69699.105422100009</v>
          </cell>
          <cell r="S235" t="str">
            <v>Semillero</v>
          </cell>
          <cell r="T235"/>
          <cell r="U235"/>
          <cell r="V235"/>
          <cell r="Z235">
            <v>-1492.8336620644311</v>
          </cell>
        </row>
        <row r="236">
          <cell r="A236" t="str">
            <v>3232.12</v>
          </cell>
          <cell r="B236" t="str">
            <v>2024-2025</v>
          </cell>
          <cell r="C236" t="str">
            <v>Zona 3</v>
          </cell>
          <cell r="D236" t="str">
            <v>José Flores</v>
          </cell>
          <cell r="E236">
            <v>32</v>
          </cell>
          <cell r="F236" t="str">
            <v>PARCELAS NUEVA CONCEPCION</v>
          </cell>
          <cell r="G236">
            <v>32.119999999999997</v>
          </cell>
          <cell r="H236">
            <v>8.6999999999999993</v>
          </cell>
          <cell r="I236">
            <v>1190</v>
          </cell>
          <cell r="J236">
            <v>136.7816091954023</v>
          </cell>
          <cell r="K236" t="str">
            <v>11</v>
          </cell>
          <cell r="L236" t="str">
            <v>Varias</v>
          </cell>
          <cell r="M236">
            <v>45265</v>
          </cell>
          <cell r="N236">
            <v>120.12550138050003</v>
          </cell>
          <cell r="O236" t="str">
            <v>Franco Arenoso</v>
          </cell>
          <cell r="P236" t="str">
            <v>Ingenio</v>
          </cell>
          <cell r="Q236">
            <v>142949.34664279502</v>
          </cell>
          <cell r="S236" t="str">
            <v>2027-2028</v>
          </cell>
          <cell r="T236">
            <v>46725</v>
          </cell>
          <cell r="U236">
            <v>46746</v>
          </cell>
          <cell r="V236">
            <v>46750</v>
          </cell>
          <cell r="W236">
            <v>45645</v>
          </cell>
          <cell r="X236">
            <v>7</v>
          </cell>
          <cell r="Y236">
            <v>9</v>
          </cell>
          <cell r="Z236">
            <v>12.491781722550952</v>
          </cell>
        </row>
        <row r="237">
          <cell r="A237" t="str">
            <v>3232.13</v>
          </cell>
          <cell r="B237" t="str">
            <v>2024-2025</v>
          </cell>
          <cell r="C237" t="str">
            <v>Zona 3</v>
          </cell>
          <cell r="D237" t="str">
            <v>José Flores</v>
          </cell>
          <cell r="E237">
            <v>32</v>
          </cell>
          <cell r="F237" t="str">
            <v>PARCELAS NUEVA CONCEPCION</v>
          </cell>
          <cell r="G237">
            <v>32.130000000000003</v>
          </cell>
          <cell r="H237">
            <v>17.809999999999999</v>
          </cell>
          <cell r="I237">
            <v>2500</v>
          </cell>
          <cell r="J237">
            <v>140.37057832678272</v>
          </cell>
          <cell r="K237" t="str">
            <v>11</v>
          </cell>
          <cell r="L237" t="str">
            <v>CG02-163</v>
          </cell>
          <cell r="M237">
            <v>45248</v>
          </cell>
          <cell r="N237">
            <v>107.61036316800002</v>
          </cell>
          <cell r="O237" t="str">
            <v>Franco Arenoso</v>
          </cell>
          <cell r="P237" t="str">
            <v>Ingenio</v>
          </cell>
          <cell r="Q237">
            <v>269025.90792000003</v>
          </cell>
          <cell r="S237" t="str">
            <v>2027-2028</v>
          </cell>
          <cell r="T237">
            <v>46708</v>
          </cell>
          <cell r="U237">
            <v>46729</v>
          </cell>
          <cell r="V237">
            <v>46729</v>
          </cell>
          <cell r="W237">
            <v>45645</v>
          </cell>
          <cell r="X237">
            <v>7</v>
          </cell>
          <cell r="Y237">
            <v>10</v>
          </cell>
          <cell r="Z237">
            <v>13.050624589086127</v>
          </cell>
        </row>
        <row r="238">
          <cell r="A238" t="str">
            <v>3333.01</v>
          </cell>
          <cell r="B238" t="str">
            <v>2024-2025</v>
          </cell>
          <cell r="C238" t="str">
            <v>Zona 2</v>
          </cell>
          <cell r="D238" t="str">
            <v>Eder Soto</v>
          </cell>
          <cell r="E238">
            <v>33</v>
          </cell>
          <cell r="F238" t="str">
            <v>SAN CARLOS I</v>
          </cell>
          <cell r="G238">
            <v>33.01</v>
          </cell>
          <cell r="H238">
            <v>120.03</v>
          </cell>
          <cell r="I238">
            <v>14236.133696545163</v>
          </cell>
          <cell r="J238">
            <v>118.60479627214166</v>
          </cell>
          <cell r="K238" t="str">
            <v>1</v>
          </cell>
          <cell r="L238" t="str">
            <v>Varias</v>
          </cell>
          <cell r="M238">
            <v>45485</v>
          </cell>
          <cell r="N238">
            <v>126.36534926400002</v>
          </cell>
          <cell r="O238" t="str">
            <v>Franco Arenoso</v>
          </cell>
          <cell r="P238" t="str">
            <v>Ingenio</v>
          </cell>
          <cell r="Q238">
            <v>1798954.006732929</v>
          </cell>
          <cell r="S238" t="str">
            <v>2023-2024</v>
          </cell>
          <cell r="T238">
            <v>45071</v>
          </cell>
          <cell r="U238">
            <v>45434</v>
          </cell>
          <cell r="V238">
            <v>24</v>
          </cell>
          <cell r="W238">
            <v>45778</v>
          </cell>
          <cell r="X238">
            <v>26</v>
          </cell>
          <cell r="Y238">
            <v>3</v>
          </cell>
          <cell r="Z238">
            <v>9.6318211702827075</v>
          </cell>
        </row>
        <row r="239">
          <cell r="A239" t="str">
            <v>3333.02</v>
          </cell>
          <cell r="B239" t="str">
            <v>2024-2025</v>
          </cell>
          <cell r="C239" t="str">
            <v>Zona 2</v>
          </cell>
          <cell r="D239" t="str">
            <v>Eder Soto</v>
          </cell>
          <cell r="E239">
            <v>33</v>
          </cell>
          <cell r="F239" t="str">
            <v>SAN CARLOS I</v>
          </cell>
          <cell r="G239">
            <v>33.020000000000003</v>
          </cell>
          <cell r="H239">
            <v>85.25</v>
          </cell>
          <cell r="I239">
            <v>9097.9932113979339</v>
          </cell>
          <cell r="J239">
            <v>106.72132799293765</v>
          </cell>
          <cell r="K239" t="str">
            <v>1</v>
          </cell>
          <cell r="L239" t="str">
            <v>CG02-163</v>
          </cell>
          <cell r="M239">
            <v>45490</v>
          </cell>
          <cell r="N239">
            <v>130.13512743000001</v>
          </cell>
          <cell r="O239" t="str">
            <v>Franco Arenoso</v>
          </cell>
          <cell r="P239" t="str">
            <v>Ingenio</v>
          </cell>
          <cell r="Q239">
            <v>1183968.5059225452</v>
          </cell>
          <cell r="S239" t="str">
            <v>2023-2024</v>
          </cell>
          <cell r="T239">
            <v>45064</v>
          </cell>
          <cell r="U239">
            <v>45427</v>
          </cell>
          <cell r="V239">
            <v>23</v>
          </cell>
          <cell r="W239">
            <v>45778</v>
          </cell>
          <cell r="X239">
            <v>26</v>
          </cell>
          <cell r="Y239">
            <v>1</v>
          </cell>
          <cell r="Z239">
            <v>9.4674556213017738</v>
          </cell>
        </row>
        <row r="240">
          <cell r="A240" t="str">
            <v>3333.03</v>
          </cell>
          <cell r="B240" t="str">
            <v>2024-2025</v>
          </cell>
          <cell r="C240" t="str">
            <v>Zona 2</v>
          </cell>
          <cell r="D240" t="str">
            <v>Eder Soto</v>
          </cell>
          <cell r="E240">
            <v>33</v>
          </cell>
          <cell r="F240" t="str">
            <v>SAN CARLOS I</v>
          </cell>
          <cell r="G240">
            <v>33.03</v>
          </cell>
          <cell r="H240">
            <v>13.379999999999999</v>
          </cell>
          <cell r="I240">
            <v>530.02538158861933</v>
          </cell>
          <cell r="J240">
            <v>39.613257218880371</v>
          </cell>
          <cell r="K240" t="str">
            <v>1</v>
          </cell>
          <cell r="L240" t="str">
            <v>CG02-163</v>
          </cell>
          <cell r="M240">
            <v>45488</v>
          </cell>
          <cell r="N240">
            <v>128.68847734050001</v>
          </cell>
          <cell r="O240" t="str">
            <v>Franco Arenoso</v>
          </cell>
          <cell r="P240" t="str">
            <v>Ingenio</v>
          </cell>
          <cell r="Q240">
            <v>68208.159308456918</v>
          </cell>
          <cell r="S240" t="str">
            <v>2023-2024</v>
          </cell>
          <cell r="T240">
            <v>45071</v>
          </cell>
          <cell r="U240">
            <v>45434</v>
          </cell>
          <cell r="V240">
            <v>24</v>
          </cell>
          <cell r="W240">
            <v>45778</v>
          </cell>
          <cell r="X240">
            <v>26</v>
          </cell>
          <cell r="Y240">
            <v>2</v>
          </cell>
          <cell r="Z240">
            <v>9.5332018408941472</v>
          </cell>
        </row>
        <row r="241">
          <cell r="A241" t="str">
            <v>3434.01</v>
          </cell>
          <cell r="B241" t="str">
            <v>2024-2025</v>
          </cell>
          <cell r="C241" t="str">
            <v>Zona 2</v>
          </cell>
          <cell r="D241" t="str">
            <v>Alvaro Mejía</v>
          </cell>
          <cell r="E241">
            <v>34</v>
          </cell>
          <cell r="F241" t="str">
            <v>SAN LUIS</v>
          </cell>
          <cell r="G241">
            <v>34.01</v>
          </cell>
          <cell r="H241">
            <v>51.02</v>
          </cell>
          <cell r="I241">
            <v>5405.6800115964206</v>
          </cell>
          <cell r="J241">
            <v>105.9521758446966</v>
          </cell>
          <cell r="K241" t="str">
            <v>5</v>
          </cell>
          <cell r="L241" t="str">
            <v>CGMEX10-26315</v>
          </cell>
          <cell r="M241">
            <v>45252</v>
          </cell>
          <cell r="N241">
            <v>128.6170347</v>
          </cell>
          <cell r="O241" t="str">
            <v>Franco Arenoso</v>
          </cell>
          <cell r="P241" t="str">
            <v>Ingenio</v>
          </cell>
          <cell r="Q241">
            <v>695262.53362859332</v>
          </cell>
          <cell r="S241" t="str">
            <v>2025-2026</v>
          </cell>
          <cell r="T241">
            <v>45972</v>
          </cell>
          <cell r="U241">
            <v>45993</v>
          </cell>
          <cell r="V241">
            <v>45987</v>
          </cell>
          <cell r="W241">
            <v>45603</v>
          </cell>
          <cell r="X241">
            <v>1</v>
          </cell>
          <cell r="Y241">
            <v>1</v>
          </cell>
          <cell r="Z241">
            <v>11.538461538461538</v>
          </cell>
        </row>
        <row r="242">
          <cell r="A242" t="str">
            <v>3434.02</v>
          </cell>
          <cell r="B242" t="str">
            <v>2024-2025</v>
          </cell>
          <cell r="C242" t="str">
            <v>Zona 2</v>
          </cell>
          <cell r="D242" t="str">
            <v>Alvaro Mejía</v>
          </cell>
          <cell r="E242">
            <v>34</v>
          </cell>
          <cell r="F242" t="str">
            <v>SAN LUIS</v>
          </cell>
          <cell r="G242">
            <v>34.020000000000003</v>
          </cell>
          <cell r="H242">
            <v>207.82</v>
          </cell>
          <cell r="I242">
            <v>25943.419812340555</v>
          </cell>
          <cell r="J242">
            <v>124.8360110304136</v>
          </cell>
          <cell r="K242" t="str">
            <v>4</v>
          </cell>
          <cell r="L242" t="str">
            <v>CG02-163</v>
          </cell>
          <cell r="M242">
            <v>45264</v>
          </cell>
          <cell r="N242">
            <v>127.77534000000001</v>
          </cell>
          <cell r="O242" t="str">
            <v>Franco Arenoso</v>
          </cell>
          <cell r="P242" t="str">
            <v>Ingenio</v>
          </cell>
          <cell r="Q242">
            <v>3314929.2872845512</v>
          </cell>
          <cell r="S242" t="str">
            <v>2025-2026</v>
          </cell>
          <cell r="T242">
            <v>45984</v>
          </cell>
          <cell r="U242">
            <v>46005</v>
          </cell>
          <cell r="V242">
            <v>46001</v>
          </cell>
          <cell r="W242">
            <v>45624</v>
          </cell>
          <cell r="X242">
            <v>4</v>
          </cell>
          <cell r="Y242">
            <v>5</v>
          </cell>
          <cell r="Z242">
            <v>11.834319526627219</v>
          </cell>
        </row>
        <row r="243">
          <cell r="A243" t="str">
            <v>3434.03</v>
          </cell>
          <cell r="B243" t="str">
            <v>2024-2025</v>
          </cell>
          <cell r="C243" t="str">
            <v>Zona 2</v>
          </cell>
          <cell r="D243" t="str">
            <v>Alvaro Mejía</v>
          </cell>
          <cell r="E243">
            <v>34</v>
          </cell>
          <cell r="F243" t="str">
            <v>SAN LUIS</v>
          </cell>
          <cell r="G243">
            <v>34.03</v>
          </cell>
          <cell r="H243">
            <v>244.76</v>
          </cell>
          <cell r="I243">
            <v>31053.561032559348</v>
          </cell>
          <cell r="J243">
            <v>126.87351296191922</v>
          </cell>
          <cell r="K243" t="str">
            <v>4</v>
          </cell>
          <cell r="L243" t="str">
            <v>CG02-163</v>
          </cell>
          <cell r="M243">
            <v>45266</v>
          </cell>
          <cell r="N243">
            <v>128.03829353700002</v>
          </cell>
          <cell r="O243" t="str">
            <v>Franco Arenoso</v>
          </cell>
          <cell r="P243" t="str">
            <v>Ingenio</v>
          </cell>
          <cell r="Q243">
            <v>3976044.9628559789</v>
          </cell>
          <cell r="S243" t="str">
            <v>2024-2025</v>
          </cell>
          <cell r="T243">
            <v>45609</v>
          </cell>
          <cell r="U243">
            <v>45624</v>
          </cell>
          <cell r="V243">
            <v>45623</v>
          </cell>
          <cell r="W243">
            <v>45631</v>
          </cell>
          <cell r="X243">
            <v>5</v>
          </cell>
          <cell r="Y243">
            <v>6</v>
          </cell>
          <cell r="Z243">
            <v>11.998685075608153</v>
          </cell>
        </row>
        <row r="244">
          <cell r="A244" t="str">
            <v>3434.04</v>
          </cell>
          <cell r="B244" t="str">
            <v>2024-2025</v>
          </cell>
          <cell r="C244" t="str">
            <v>Zona 2</v>
          </cell>
          <cell r="D244" t="str">
            <v>Alvaro Mejía</v>
          </cell>
          <cell r="E244">
            <v>34</v>
          </cell>
          <cell r="F244" t="str">
            <v>SAN LUIS</v>
          </cell>
          <cell r="G244">
            <v>34.04</v>
          </cell>
          <cell r="H244">
            <v>148.79000000000002</v>
          </cell>
          <cell r="I244">
            <v>14703</v>
          </cell>
          <cell r="J244">
            <v>98.817124806774629</v>
          </cell>
          <cell r="K244" t="str">
            <v>3</v>
          </cell>
          <cell r="L244" t="str">
            <v>CG02-163</v>
          </cell>
          <cell r="M244">
            <v>45271</v>
          </cell>
          <cell r="N244">
            <v>127.21632288750003</v>
          </cell>
          <cell r="O244" t="str">
            <v>Franco Arenoso</v>
          </cell>
          <cell r="P244" t="str">
            <v>Ingenio</v>
          </cell>
          <cell r="Q244">
            <v>1870461.5954149128</v>
          </cell>
          <cell r="S244" t="str">
            <v>2028-2029</v>
          </cell>
          <cell r="T244">
            <v>47096</v>
          </cell>
          <cell r="U244">
            <v>47117</v>
          </cell>
          <cell r="V244">
            <v>47114</v>
          </cell>
          <cell r="W244">
            <v>45638</v>
          </cell>
          <cell r="X244">
            <v>6</v>
          </cell>
          <cell r="Y244">
            <v>7</v>
          </cell>
          <cell r="Z244">
            <v>12.064431295200526</v>
          </cell>
        </row>
        <row r="245">
          <cell r="A245" t="str">
            <v>3434.05</v>
          </cell>
          <cell r="B245" t="str">
            <v>2024-2025</v>
          </cell>
          <cell r="C245" t="str">
            <v>Zona 2</v>
          </cell>
          <cell r="D245" t="str">
            <v>Alvaro Mejía</v>
          </cell>
          <cell r="E245">
            <v>34</v>
          </cell>
          <cell r="F245" t="str">
            <v>SAN LUIS</v>
          </cell>
          <cell r="G245">
            <v>34.049999999999997</v>
          </cell>
          <cell r="H245">
            <v>53.510000000000005</v>
          </cell>
          <cell r="I245">
            <v>7311.4305767769565</v>
          </cell>
          <cell r="J245">
            <v>136.63671419878446</v>
          </cell>
          <cell r="K245" t="str">
            <v>2</v>
          </cell>
          <cell r="L245" t="str">
            <v>CG02-163</v>
          </cell>
          <cell r="M245">
            <v>45254</v>
          </cell>
          <cell r="N245">
            <v>135.25207345650003</v>
          </cell>
          <cell r="O245" t="str">
            <v>Franco arcilloso</v>
          </cell>
          <cell r="P245" t="str">
            <v>Ingenio</v>
          </cell>
          <cell r="Q245">
            <v>988886.14544233726</v>
          </cell>
          <cell r="S245" t="str">
            <v>2028-2029</v>
          </cell>
          <cell r="T245">
            <v>47079</v>
          </cell>
          <cell r="U245">
            <v>47100</v>
          </cell>
          <cell r="V245">
            <v>47100</v>
          </cell>
          <cell r="W245">
            <v>45610</v>
          </cell>
          <cell r="X245">
            <v>2</v>
          </cell>
          <cell r="Y245">
            <v>2</v>
          </cell>
          <cell r="Z245">
            <v>11.702827087442472</v>
          </cell>
        </row>
        <row r="246">
          <cell r="A246" t="str">
            <v>3434.06</v>
          </cell>
          <cell r="B246" t="str">
            <v>2024-2025</v>
          </cell>
          <cell r="C246" t="str">
            <v>Zona 2</v>
          </cell>
          <cell r="D246" t="str">
            <v>Alvaro Mejía</v>
          </cell>
          <cell r="E246">
            <v>34</v>
          </cell>
          <cell r="F246" t="str">
            <v>SAN LUIS</v>
          </cell>
          <cell r="G246">
            <v>34.06</v>
          </cell>
          <cell r="H246">
            <v>137.04</v>
          </cell>
          <cell r="I246">
            <v>15611.022511785626</v>
          </cell>
          <cell r="J246">
            <v>113.91580933877428</v>
          </cell>
          <cell r="K246" t="str">
            <v>3</v>
          </cell>
          <cell r="L246" t="str">
            <v>CG02-163</v>
          </cell>
          <cell r="M246">
            <v>45262</v>
          </cell>
          <cell r="N246">
            <v>124.67070346500003</v>
          </cell>
          <cell r="O246" t="str">
            <v>Franco Arenoso</v>
          </cell>
          <cell r="P246" t="str">
            <v>Ingenio</v>
          </cell>
          <cell r="Q246">
            <v>1946237.1583522658</v>
          </cell>
          <cell r="S246" t="str">
            <v>2027-2028</v>
          </cell>
          <cell r="T246">
            <v>46722</v>
          </cell>
          <cell r="U246">
            <v>46730</v>
          </cell>
          <cell r="V246">
            <v>46722</v>
          </cell>
          <cell r="W246">
            <v>45617</v>
          </cell>
          <cell r="X246">
            <v>3</v>
          </cell>
          <cell r="Y246">
            <v>4</v>
          </cell>
          <cell r="Z246">
            <v>11.669953977646285</v>
          </cell>
        </row>
        <row r="247">
          <cell r="B247" t="str">
            <v>2024-2025</v>
          </cell>
          <cell r="C247" t="str">
            <v>Zona 2</v>
          </cell>
          <cell r="D247" t="str">
            <v>Alvaro Mejía</v>
          </cell>
          <cell r="E247">
            <v>34</v>
          </cell>
          <cell r="F247" t="str">
            <v>SAN LUIS</v>
          </cell>
          <cell r="G247">
            <v>34.04</v>
          </cell>
          <cell r="H247">
            <v>17.420000000000002</v>
          </cell>
          <cell r="I247">
            <v>1300</v>
          </cell>
          <cell r="J247">
            <v>74.626865671641781</v>
          </cell>
          <cell r="K247" t="str">
            <v>1</v>
          </cell>
          <cell r="L247" t="str">
            <v>Varias</v>
          </cell>
          <cell r="M247"/>
          <cell r="N247">
            <v>0</v>
          </cell>
          <cell r="P247" t="str">
            <v>Semillero</v>
          </cell>
          <cell r="Q247"/>
          <cell r="S247" t="str">
            <v>Semillero</v>
          </cell>
          <cell r="T247"/>
          <cell r="U247"/>
          <cell r="V247"/>
          <cell r="Z247">
            <v>0</v>
          </cell>
        </row>
        <row r="248">
          <cell r="A248" t="str">
            <v>3434.15</v>
          </cell>
          <cell r="B248" t="str">
            <v>2024-2025</v>
          </cell>
          <cell r="C248" t="str">
            <v>Zona 2</v>
          </cell>
          <cell r="D248" t="str">
            <v>Alvaro Mejía</v>
          </cell>
          <cell r="E248">
            <v>34</v>
          </cell>
          <cell r="F248" t="str">
            <v>SAN LUIS</v>
          </cell>
          <cell r="G248">
            <v>34.15</v>
          </cell>
          <cell r="H248">
            <v>85.40000000000002</v>
          </cell>
          <cell r="I248">
            <v>9427.7443379437755</v>
          </cell>
          <cell r="J248">
            <v>110.39513276280765</v>
          </cell>
          <cell r="K248" t="str">
            <v>9</v>
          </cell>
          <cell r="L248" t="str">
            <v>CG02-163</v>
          </cell>
          <cell r="M248">
            <v>45426</v>
          </cell>
          <cell r="N248">
            <v>131.05663101300004</v>
          </cell>
          <cell r="O248" t="str">
            <v>Franco arcilloso</v>
          </cell>
          <cell r="P248" t="str">
            <v>Ingenio</v>
          </cell>
          <cell r="Q248">
            <v>1235568.4109827979</v>
          </cell>
          <cell r="S248" t="str">
            <v>2024-2025</v>
          </cell>
          <cell r="T248">
            <v>45770</v>
          </cell>
          <cell r="U248">
            <v>45785</v>
          </cell>
          <cell r="V248">
            <v>45777</v>
          </cell>
          <cell r="W248">
            <v>45729</v>
          </cell>
          <cell r="X248">
            <v>19</v>
          </cell>
          <cell r="Y248">
            <v>9</v>
          </cell>
          <cell r="Z248">
            <v>9.9605522682445748</v>
          </cell>
        </row>
        <row r="249">
          <cell r="A249" t="str">
            <v>3434.19</v>
          </cell>
          <cell r="B249" t="str">
            <v>2024-2025</v>
          </cell>
          <cell r="C249" t="str">
            <v>Zona 2</v>
          </cell>
          <cell r="D249" t="str">
            <v>Alvaro Mejía</v>
          </cell>
          <cell r="E249">
            <v>34</v>
          </cell>
          <cell r="F249" t="str">
            <v>SAN LUIS</v>
          </cell>
          <cell r="G249">
            <v>34.19</v>
          </cell>
          <cell r="H249">
            <v>52.13</v>
          </cell>
          <cell r="I249">
            <v>5944.4800607697252</v>
          </cell>
          <cell r="J249">
            <v>114.03184463398667</v>
          </cell>
          <cell r="K249" t="str">
            <v>2</v>
          </cell>
          <cell r="L249" t="str">
            <v>CG02-163</v>
          </cell>
          <cell r="M249">
            <v>45256</v>
          </cell>
          <cell r="N249">
            <v>142.96007013750003</v>
          </cell>
          <cell r="O249" t="str">
            <v>Franco arcilloso</v>
          </cell>
          <cell r="P249" t="str">
            <v>Ingenio</v>
          </cell>
          <cell r="Q249">
            <v>849823.28641861037</v>
          </cell>
          <cell r="S249" t="str">
            <v>2028-2029</v>
          </cell>
          <cell r="T249">
            <v>47081</v>
          </cell>
          <cell r="U249">
            <v>47102</v>
          </cell>
          <cell r="V249">
            <v>47100</v>
          </cell>
          <cell r="W249">
            <v>45610</v>
          </cell>
          <cell r="X249">
            <v>2</v>
          </cell>
          <cell r="Y249">
            <v>3</v>
          </cell>
          <cell r="Z249">
            <v>11.637080867850099</v>
          </cell>
        </row>
        <row r="250">
          <cell r="B250" t="str">
            <v>2024-2025</v>
          </cell>
          <cell r="C250" t="str">
            <v>Zona 1</v>
          </cell>
          <cell r="D250" t="str">
            <v>Carlos López</v>
          </cell>
          <cell r="E250">
            <v>36</v>
          </cell>
          <cell r="F250" t="str">
            <v>LA  CONFIANZA</v>
          </cell>
          <cell r="G250">
            <v>36.1</v>
          </cell>
          <cell r="H250">
            <v>15.88</v>
          </cell>
          <cell r="I250">
            <v>1100</v>
          </cell>
          <cell r="J250">
            <v>69.269521410579344</v>
          </cell>
          <cell r="K250" t="str">
            <v>1</v>
          </cell>
          <cell r="L250" t="str">
            <v>Varias</v>
          </cell>
          <cell r="M250"/>
          <cell r="N250">
            <v>0</v>
          </cell>
          <cell r="P250" t="str">
            <v>Semillero</v>
          </cell>
          <cell r="Q250">
            <v>0</v>
          </cell>
          <cell r="S250" t="str">
            <v>Semillero</v>
          </cell>
          <cell r="T250"/>
          <cell r="U250"/>
          <cell r="V250"/>
          <cell r="Z250">
            <v>0</v>
          </cell>
        </row>
        <row r="251">
          <cell r="A251" t="str">
            <v>3636.01</v>
          </cell>
          <cell r="B251" t="str">
            <v>2024-2025</v>
          </cell>
          <cell r="C251" t="str">
            <v>Zona 1</v>
          </cell>
          <cell r="D251" t="str">
            <v>Carlos López</v>
          </cell>
          <cell r="E251">
            <v>36</v>
          </cell>
          <cell r="F251" t="str">
            <v>LA  CONFIANZA</v>
          </cell>
          <cell r="G251">
            <v>36.01</v>
          </cell>
          <cell r="H251">
            <v>24.31</v>
          </cell>
          <cell r="I251">
            <v>807.71497943407883</v>
          </cell>
          <cell r="J251">
            <v>33.225626467876545</v>
          </cell>
          <cell r="K251" t="str">
            <v>2</v>
          </cell>
          <cell r="L251" t="str">
            <v>Varias</v>
          </cell>
          <cell r="M251">
            <v>45398</v>
          </cell>
          <cell r="N251">
            <v>134.85054452100002</v>
          </cell>
          <cell r="O251" t="str">
            <v>Arcilla pesada</v>
          </cell>
          <cell r="P251" t="str">
            <v>Ingenio</v>
          </cell>
          <cell r="Q251">
            <v>108920.80479445386</v>
          </cell>
          <cell r="S251" t="str">
            <v>2028-2029</v>
          </cell>
          <cell r="T251">
            <v>47193</v>
          </cell>
          <cell r="U251">
            <v>47214</v>
          </cell>
          <cell r="V251">
            <v>47240</v>
          </cell>
          <cell r="W251">
            <v>45729</v>
          </cell>
          <cell r="X251">
            <v>19</v>
          </cell>
          <cell r="Y251">
            <v>8</v>
          </cell>
          <cell r="Z251">
            <v>10.880999342537804</v>
          </cell>
        </row>
        <row r="252">
          <cell r="A252" t="str">
            <v>3636.02</v>
          </cell>
          <cell r="B252" t="str">
            <v>2024-2025</v>
          </cell>
          <cell r="C252" t="str">
            <v>Zona 1</v>
          </cell>
          <cell r="D252" t="str">
            <v>Carlos López</v>
          </cell>
          <cell r="E252">
            <v>36</v>
          </cell>
          <cell r="F252" t="str">
            <v>LA  CONFIANZA</v>
          </cell>
          <cell r="G252">
            <v>36.020000000000003</v>
          </cell>
          <cell r="H252">
            <v>47.970000000000006</v>
          </cell>
          <cell r="I252">
            <v>4465.268527661774</v>
          </cell>
          <cell r="J252">
            <v>93.084605538081576</v>
          </cell>
          <cell r="K252" t="str">
            <v>7</v>
          </cell>
          <cell r="L252" t="str">
            <v>CG02-163</v>
          </cell>
          <cell r="M252">
            <v>45362</v>
          </cell>
          <cell r="N252">
            <v>142.91205297600001</v>
          </cell>
          <cell r="O252" t="str">
            <v>Arcilla pesada</v>
          </cell>
          <cell r="P252" t="str">
            <v>Ingenio</v>
          </cell>
          <cell r="Q252">
            <v>638140.69237726508</v>
          </cell>
          <cell r="S252" t="str">
            <v>2025-2026</v>
          </cell>
          <cell r="T252">
            <v>46052</v>
          </cell>
          <cell r="U252">
            <v>46073</v>
          </cell>
          <cell r="V252">
            <v>46071</v>
          </cell>
          <cell r="W252">
            <v>45729</v>
          </cell>
          <cell r="X252">
            <v>19</v>
          </cell>
          <cell r="Y252">
            <v>7</v>
          </cell>
          <cell r="Z252">
            <v>12.064431295200526</v>
          </cell>
        </row>
        <row r="253">
          <cell r="A253" t="str">
            <v>3636.03</v>
          </cell>
          <cell r="B253" t="str">
            <v>2024-2025</v>
          </cell>
          <cell r="C253" t="str">
            <v>Zona 1</v>
          </cell>
          <cell r="D253" t="str">
            <v>Carlos López</v>
          </cell>
          <cell r="E253">
            <v>36</v>
          </cell>
          <cell r="F253" t="str">
            <v>LA  CONFIANZA</v>
          </cell>
          <cell r="G253">
            <v>36.03</v>
          </cell>
          <cell r="H253">
            <v>52.37</v>
          </cell>
          <cell r="I253">
            <v>5479.7255650613833</v>
          </cell>
          <cell r="J253">
            <v>104.63482079552003</v>
          </cell>
          <cell r="K253" t="str">
            <v>1</v>
          </cell>
          <cell r="L253" t="str">
            <v>CG04-10295</v>
          </cell>
          <cell r="M253">
            <v>45313</v>
          </cell>
          <cell r="N253">
            <v>129.16023200850003</v>
          </cell>
          <cell r="O253" t="str">
            <v>Franco</v>
          </cell>
          <cell r="P253" t="str">
            <v>Ingenio</v>
          </cell>
          <cell r="Q253">
            <v>707762.62532623718</v>
          </cell>
          <cell r="S253" t="str">
            <v>2023-2024</v>
          </cell>
          <cell r="T253">
            <v>45296</v>
          </cell>
          <cell r="U253">
            <v>45294</v>
          </cell>
          <cell r="V253">
            <v>45298</v>
          </cell>
          <cell r="W253">
            <v>45687</v>
          </cell>
          <cell r="X253">
            <v>13</v>
          </cell>
          <cell r="Y253">
            <v>1</v>
          </cell>
          <cell r="Z253">
            <v>12.294543063773832</v>
          </cell>
        </row>
        <row r="254">
          <cell r="A254" t="str">
            <v>3636.04</v>
          </cell>
          <cell r="B254" t="str">
            <v>2024-2025</v>
          </cell>
          <cell r="C254" t="str">
            <v>Zona 1</v>
          </cell>
          <cell r="D254" t="str">
            <v>Carlos López</v>
          </cell>
          <cell r="E254">
            <v>36</v>
          </cell>
          <cell r="F254" t="str">
            <v>LA  CONFIANZA</v>
          </cell>
          <cell r="G254">
            <v>36.04</v>
          </cell>
          <cell r="H254">
            <v>41.040000000000006</v>
          </cell>
          <cell r="I254">
            <v>3933.6611045220102</v>
          </cell>
          <cell r="J254">
            <v>95.84944211798269</v>
          </cell>
          <cell r="K254" t="str">
            <v>7</v>
          </cell>
          <cell r="L254" t="str">
            <v>CG02-163</v>
          </cell>
          <cell r="M254">
            <v>45364</v>
          </cell>
          <cell r="N254">
            <v>143.72175313650001</v>
          </cell>
          <cell r="O254" t="str">
            <v>Franco</v>
          </cell>
          <cell r="P254" t="str">
            <v>Ingenio</v>
          </cell>
          <cell r="Q254">
            <v>565352.67018676433</v>
          </cell>
          <cell r="S254" t="str">
            <v>2025-2026</v>
          </cell>
          <cell r="T254">
            <v>46054</v>
          </cell>
          <cell r="U254">
            <v>46075</v>
          </cell>
          <cell r="V254">
            <v>46071</v>
          </cell>
          <cell r="W254">
            <v>45729</v>
          </cell>
          <cell r="X254">
            <v>19</v>
          </cell>
          <cell r="Y254">
            <v>5</v>
          </cell>
          <cell r="Z254">
            <v>11.998685075608153</v>
          </cell>
        </row>
        <row r="255">
          <cell r="A255" t="str">
            <v>3636.05</v>
          </cell>
          <cell r="B255" t="str">
            <v>2024-2025</v>
          </cell>
          <cell r="C255" t="str">
            <v>Zona 1</v>
          </cell>
          <cell r="D255" t="str">
            <v>Carlos López</v>
          </cell>
          <cell r="E255">
            <v>36</v>
          </cell>
          <cell r="F255" t="str">
            <v>LA  CONFIANZA</v>
          </cell>
          <cell r="G255">
            <v>36.049999999999997</v>
          </cell>
          <cell r="H255">
            <v>91.63</v>
          </cell>
          <cell r="I255">
            <v>11787.261382799325</v>
          </cell>
          <cell r="J255">
            <v>128.63976189893404</v>
          </cell>
          <cell r="K255" t="str">
            <v>2</v>
          </cell>
          <cell r="L255" t="str">
            <v>CG02-163</v>
          </cell>
          <cell r="M255">
            <v>45363</v>
          </cell>
          <cell r="N255">
            <v>134.78827939500002</v>
          </cell>
          <cell r="O255" t="str">
            <v>Franco</v>
          </cell>
          <cell r="P255" t="str">
            <v>Ingenio</v>
          </cell>
          <cell r="Q255">
            <v>1588784.6805666497</v>
          </cell>
          <cell r="S255" t="str">
            <v>2028-2029</v>
          </cell>
          <cell r="T255">
            <v>47158</v>
          </cell>
          <cell r="U255">
            <v>47179</v>
          </cell>
          <cell r="V255">
            <v>47177</v>
          </cell>
          <cell r="W255">
            <v>45729</v>
          </cell>
          <cell r="X255">
            <v>19</v>
          </cell>
          <cell r="Y255">
            <v>6</v>
          </cell>
          <cell r="Z255">
            <v>12.031558185404339</v>
          </cell>
        </row>
        <row r="256">
          <cell r="A256" t="str">
            <v>3636.06</v>
          </cell>
          <cell r="B256" t="str">
            <v>2024-2025</v>
          </cell>
          <cell r="C256" t="str">
            <v>Zona 1</v>
          </cell>
          <cell r="D256" t="str">
            <v>Carlos López</v>
          </cell>
          <cell r="E256">
            <v>36</v>
          </cell>
          <cell r="F256" t="str">
            <v>LA  CONFIANZA</v>
          </cell>
          <cell r="G256">
            <v>36.06</v>
          </cell>
          <cell r="H256">
            <v>74.87</v>
          </cell>
          <cell r="I256">
            <v>9586.556616660002</v>
          </cell>
          <cell r="J256">
            <v>128.04269556110594</v>
          </cell>
          <cell r="K256" t="str">
            <v>5</v>
          </cell>
          <cell r="L256" t="str">
            <v>CG02-163</v>
          </cell>
          <cell r="M256">
            <v>45363</v>
          </cell>
          <cell r="N256">
            <v>126.68935101900003</v>
          </cell>
          <cell r="O256" t="str">
            <v>Franco</v>
          </cell>
          <cell r="P256" t="str">
            <v>Ingenio</v>
          </cell>
          <cell r="Q256">
            <v>1214514.6362715564</v>
          </cell>
          <cell r="S256" t="str">
            <v>2024-2025</v>
          </cell>
          <cell r="T256">
            <v>45693</v>
          </cell>
          <cell r="U256">
            <v>45714</v>
          </cell>
          <cell r="V256">
            <v>45714</v>
          </cell>
          <cell r="W256">
            <v>45694</v>
          </cell>
          <cell r="X256">
            <v>14</v>
          </cell>
          <cell r="Y256">
            <v>3</v>
          </cell>
          <cell r="Z256">
            <v>10.880999342537804</v>
          </cell>
        </row>
        <row r="257">
          <cell r="A257" t="str">
            <v>3636.07</v>
          </cell>
          <cell r="B257" t="str">
            <v>2024-2025</v>
          </cell>
          <cell r="C257" t="str">
            <v>Zona 1</v>
          </cell>
          <cell r="D257" t="str">
            <v>Carlos López</v>
          </cell>
          <cell r="E257">
            <v>36</v>
          </cell>
          <cell r="F257" t="str">
            <v>LA  CONFIANZA</v>
          </cell>
          <cell r="G257">
            <v>36.07</v>
          </cell>
          <cell r="H257">
            <v>74.77</v>
          </cell>
          <cell r="I257">
            <v>7465.031771170894</v>
          </cell>
          <cell r="J257">
            <v>99.839932742689513</v>
          </cell>
          <cell r="K257" t="str">
            <v>5</v>
          </cell>
          <cell r="L257" t="str">
            <v>CG02-163</v>
          </cell>
          <cell r="M257">
            <v>45338.5</v>
          </cell>
          <cell r="N257">
            <v>136.33182578400002</v>
          </cell>
          <cell r="O257" t="str">
            <v>Franco</v>
          </cell>
          <cell r="P257" t="str">
            <v>Ingenio</v>
          </cell>
          <cell r="Q257">
            <v>1017721.4108992954</v>
          </cell>
          <cell r="S257" t="str">
            <v>2024-2025</v>
          </cell>
          <cell r="T257">
            <v>45675.5</v>
          </cell>
          <cell r="U257">
            <v>45696.5</v>
          </cell>
          <cell r="V257">
            <v>45700</v>
          </cell>
          <cell r="W257">
            <v>45687</v>
          </cell>
          <cell r="X257">
            <v>13</v>
          </cell>
          <cell r="Y257">
            <v>2</v>
          </cell>
          <cell r="Z257">
            <v>11.456278763971071</v>
          </cell>
        </row>
        <row r="258">
          <cell r="A258" t="str">
            <v>3636.08</v>
          </cell>
          <cell r="B258" t="str">
            <v>2024-2025</v>
          </cell>
          <cell r="C258" t="str">
            <v>Zona 1</v>
          </cell>
          <cell r="D258" t="str">
            <v>Carlos López</v>
          </cell>
          <cell r="E258">
            <v>36</v>
          </cell>
          <cell r="F258" t="str">
            <v>LA  CONFIANZA</v>
          </cell>
          <cell r="G258">
            <v>36.08</v>
          </cell>
          <cell r="H258">
            <v>99.06</v>
          </cell>
          <cell r="I258">
            <v>9390.6428391499703</v>
          </cell>
          <cell r="J258">
            <v>94.797525127700084</v>
          </cell>
          <cell r="K258" t="str">
            <v>1</v>
          </cell>
          <cell r="L258" t="str">
            <v>CG02-163</v>
          </cell>
          <cell r="M258">
            <v>45332</v>
          </cell>
          <cell r="N258">
            <v>116.87990633550001</v>
          </cell>
          <cell r="O258" t="str">
            <v>Franco</v>
          </cell>
          <cell r="P258" t="str">
            <v>Ingenio</v>
          </cell>
          <cell r="Q258">
            <v>1097577.4554699825</v>
          </cell>
          <cell r="S258" t="str">
            <v>2023-2024</v>
          </cell>
          <cell r="T258">
            <v>45296</v>
          </cell>
          <cell r="U258">
            <v>45294</v>
          </cell>
          <cell r="V258">
            <v>7</v>
          </cell>
          <cell r="W258">
            <v>45694</v>
          </cell>
          <cell r="X258">
            <v>14</v>
          </cell>
          <cell r="Y258">
            <v>4</v>
          </cell>
          <cell r="Z258">
            <v>11.900065746219592</v>
          </cell>
        </row>
        <row r="259">
          <cell r="B259" t="str">
            <v>2024-2025</v>
          </cell>
          <cell r="C259" t="str">
            <v>Zona 1</v>
          </cell>
          <cell r="D259" t="str">
            <v>Carlos López</v>
          </cell>
          <cell r="E259">
            <v>36</v>
          </cell>
          <cell r="F259" t="str">
            <v>LA  CONFIANZA</v>
          </cell>
          <cell r="G259">
            <v>36.090000000000003</v>
          </cell>
          <cell r="H259">
            <v>9.57</v>
          </cell>
          <cell r="I259">
            <v>600</v>
          </cell>
          <cell r="J259">
            <v>62.695924764890279</v>
          </cell>
          <cell r="K259" t="str">
            <v>1</v>
          </cell>
          <cell r="L259" t="str">
            <v>Varias</v>
          </cell>
          <cell r="M259">
            <v>44713</v>
          </cell>
          <cell r="N259">
            <v>119.43277650150002</v>
          </cell>
          <cell r="O259" t="str">
            <v>Franco</v>
          </cell>
          <cell r="P259" t="str">
            <v>Semillero</v>
          </cell>
          <cell r="Q259">
            <v>71659.665900900014</v>
          </cell>
          <cell r="S259" t="str">
            <v>Semillero</v>
          </cell>
          <cell r="T259"/>
          <cell r="U259"/>
          <cell r="V259"/>
          <cell r="Z259">
            <v>-1469.8553583168966</v>
          </cell>
        </row>
        <row r="260">
          <cell r="A260" t="str">
            <v>3838.01</v>
          </cell>
          <cell r="B260" t="str">
            <v>2024-2025</v>
          </cell>
          <cell r="C260" t="str">
            <v>Zona 3</v>
          </cell>
          <cell r="D260" t="str">
            <v>José Flores</v>
          </cell>
          <cell r="E260">
            <v>38</v>
          </cell>
          <cell r="F260" t="str">
            <v>PERALTA</v>
          </cell>
          <cell r="G260">
            <v>38.01</v>
          </cell>
          <cell r="H260">
            <v>79.139999999999986</v>
          </cell>
          <cell r="I260">
            <v>7612.9564190558267</v>
          </cell>
          <cell r="J260">
            <v>96.196062914529037</v>
          </cell>
          <cell r="K260" t="str">
            <v>7</v>
          </cell>
          <cell r="L260" t="str">
            <v>RB84-5210</v>
          </cell>
          <cell r="M260">
            <v>45350</v>
          </cell>
          <cell r="N260">
            <v>147.62219679900002</v>
          </cell>
          <cell r="O260" t="str">
            <v>Arcilla + Arena Blanca</v>
          </cell>
          <cell r="P260" t="str">
            <v>Ingenio</v>
          </cell>
          <cell r="Q260">
            <v>1123841.3507160698</v>
          </cell>
          <cell r="S260" t="str">
            <v>2024-2025</v>
          </cell>
          <cell r="T260">
            <v>45710</v>
          </cell>
          <cell r="U260">
            <v>45763</v>
          </cell>
          <cell r="V260">
            <v>45763</v>
          </cell>
          <cell r="W260">
            <v>45708</v>
          </cell>
          <cell r="X260">
            <v>16</v>
          </cell>
          <cell r="Y260">
            <v>6</v>
          </cell>
          <cell r="Z260">
            <v>11.768573307034845</v>
          </cell>
        </row>
        <row r="261">
          <cell r="A261" t="str">
            <v>3838.02</v>
          </cell>
          <cell r="B261" t="str">
            <v>2024-2025</v>
          </cell>
          <cell r="C261" t="str">
            <v>Zona 3</v>
          </cell>
          <cell r="D261" t="str">
            <v>José Flores</v>
          </cell>
          <cell r="E261">
            <v>38</v>
          </cell>
          <cell r="F261" t="str">
            <v>PERALTA</v>
          </cell>
          <cell r="G261">
            <v>38.020000000000003</v>
          </cell>
          <cell r="H261">
            <v>91.26</v>
          </cell>
          <cell r="I261">
            <v>9745.2900152000002</v>
          </cell>
          <cell r="J261">
            <v>106.7859962217839</v>
          </cell>
          <cell r="K261" t="str">
            <v>5</v>
          </cell>
          <cell r="L261" t="str">
            <v>CG02-163</v>
          </cell>
          <cell r="M261">
            <v>45299</v>
          </cell>
          <cell r="N261">
            <v>135.49433955750001</v>
          </cell>
          <cell r="O261" t="str">
            <v>Arcilloso</v>
          </cell>
          <cell r="P261" t="str">
            <v>Ingenio</v>
          </cell>
          <cell r="Q261">
            <v>1320431.6344058232</v>
          </cell>
          <cell r="S261" t="str">
            <v>2024-2025</v>
          </cell>
          <cell r="T261">
            <v>45634</v>
          </cell>
          <cell r="U261">
            <v>45655</v>
          </cell>
          <cell r="V261">
            <v>45651</v>
          </cell>
          <cell r="W261">
            <v>45631</v>
          </cell>
          <cell r="X261">
            <v>5</v>
          </cell>
          <cell r="Y261">
            <v>1</v>
          </cell>
          <cell r="Z261">
            <v>10.91387245233399</v>
          </cell>
        </row>
        <row r="262">
          <cell r="A262" t="str">
            <v>3838.03</v>
          </cell>
          <cell r="B262" t="str">
            <v>2024-2025</v>
          </cell>
          <cell r="C262" t="str">
            <v>Zona 3</v>
          </cell>
          <cell r="D262" t="str">
            <v>José Flores</v>
          </cell>
          <cell r="E262">
            <v>38</v>
          </cell>
          <cell r="F262" t="str">
            <v>PERALTA</v>
          </cell>
          <cell r="G262">
            <v>38.03</v>
          </cell>
          <cell r="H262">
            <v>33.69</v>
          </cell>
          <cell r="I262">
            <v>2438.3950942399115</v>
          </cell>
          <cell r="J262">
            <v>72.377414492131535</v>
          </cell>
          <cell r="K262" t="str">
            <v>6</v>
          </cell>
          <cell r="L262" t="str">
            <v>SP83-2847</v>
          </cell>
          <cell r="M262">
            <v>45351</v>
          </cell>
          <cell r="N262">
            <v>139.85092090200004</v>
          </cell>
          <cell r="O262" t="str">
            <v xml:space="preserve">Franco arenoso + piedra </v>
          </cell>
          <cell r="P262" t="str">
            <v>Ingenio</v>
          </cell>
          <cell r="Q262">
            <v>341011.79945237079</v>
          </cell>
          <cell r="S262" t="str">
            <v>2024-2025</v>
          </cell>
          <cell r="T262">
            <v>45681</v>
          </cell>
          <cell r="U262">
            <v>45702</v>
          </cell>
          <cell r="V262">
            <v>45700</v>
          </cell>
          <cell r="W262">
            <v>45680</v>
          </cell>
          <cell r="X262">
            <v>12</v>
          </cell>
          <cell r="Y262">
            <v>3</v>
          </cell>
          <cell r="Z262">
            <v>10.81525312294543</v>
          </cell>
        </row>
        <row r="263">
          <cell r="A263" t="str">
            <v>3838.04</v>
          </cell>
          <cell r="B263" t="str">
            <v>2024-2025</v>
          </cell>
          <cell r="C263" t="str">
            <v>Zona 3</v>
          </cell>
          <cell r="D263" t="str">
            <v>José Flores</v>
          </cell>
          <cell r="E263">
            <v>38</v>
          </cell>
          <cell r="F263" t="str">
            <v>PERALTA</v>
          </cell>
          <cell r="G263">
            <v>38.04</v>
          </cell>
          <cell r="H263">
            <v>89.589999999999989</v>
          </cell>
          <cell r="I263">
            <v>9582.0725463924537</v>
          </cell>
          <cell r="J263">
            <v>106.95471086496768</v>
          </cell>
          <cell r="K263" t="str">
            <v>6</v>
          </cell>
          <cell r="L263" t="str">
            <v>CG02-163</v>
          </cell>
          <cell r="M263">
            <v>45300</v>
          </cell>
          <cell r="N263">
            <v>134.3279332395</v>
          </cell>
          <cell r="O263" t="str">
            <v>Arcilloso</v>
          </cell>
          <cell r="P263" t="str">
            <v>Ingenio</v>
          </cell>
          <cell r="Q263">
            <v>1287140.0013078512</v>
          </cell>
          <cell r="S263" t="str">
            <v>2024-2025</v>
          </cell>
          <cell r="T263">
            <v>45660</v>
          </cell>
          <cell r="U263">
            <v>45681</v>
          </cell>
          <cell r="V263">
            <v>45672</v>
          </cell>
          <cell r="W263">
            <v>45659</v>
          </cell>
          <cell r="X263">
            <v>9</v>
          </cell>
          <cell r="Y263">
            <v>2</v>
          </cell>
          <cell r="Z263">
            <v>11.801446416831032</v>
          </cell>
        </row>
        <row r="264">
          <cell r="A264" t="str">
            <v>3838.05</v>
          </cell>
          <cell r="B264" t="str">
            <v>2024-2025</v>
          </cell>
          <cell r="C264" t="str">
            <v>Zona 3</v>
          </cell>
          <cell r="D264" t="str">
            <v>José Flores</v>
          </cell>
          <cell r="E264">
            <v>38</v>
          </cell>
          <cell r="F264" t="str">
            <v>PERALTA</v>
          </cell>
          <cell r="G264">
            <v>38.049999999999997</v>
          </cell>
          <cell r="H264">
            <v>94.42</v>
          </cell>
          <cell r="I264">
            <v>8640.7824403999984</v>
          </cell>
          <cell r="J264">
            <v>91.514323664477843</v>
          </cell>
          <cell r="K264" t="str">
            <v>2</v>
          </cell>
          <cell r="L264" t="str">
            <v>CG02-163</v>
          </cell>
          <cell r="M264">
            <v>45331</v>
          </cell>
          <cell r="N264">
            <v>136.09929494700003</v>
          </cell>
          <cell r="O264" t="str">
            <v>Arcilloso</v>
          </cell>
          <cell r="P264" t="str">
            <v>Ingenio</v>
          </cell>
          <cell r="Q264">
            <v>1176004.3979288582</v>
          </cell>
          <cell r="S264" t="str">
            <v>2027-2028</v>
          </cell>
          <cell r="T264">
            <v>46747</v>
          </cell>
          <cell r="U264">
            <v>46768</v>
          </cell>
          <cell r="V264">
            <v>46762</v>
          </cell>
          <cell r="W264">
            <v>45694</v>
          </cell>
          <cell r="X264">
            <v>14</v>
          </cell>
          <cell r="Y264">
            <v>4</v>
          </cell>
          <cell r="Z264">
            <v>11.932938856015779</v>
          </cell>
        </row>
        <row r="265">
          <cell r="A265" t="str">
            <v>3838.06</v>
          </cell>
          <cell r="B265" t="str">
            <v>2024-2025</v>
          </cell>
          <cell r="C265" t="str">
            <v>Zona 3</v>
          </cell>
          <cell r="D265" t="str">
            <v>José Flores</v>
          </cell>
          <cell r="E265">
            <v>38</v>
          </cell>
          <cell r="F265" t="str">
            <v>PERALTA</v>
          </cell>
          <cell r="G265">
            <v>38.06</v>
          </cell>
          <cell r="H265">
            <v>64.48</v>
          </cell>
          <cell r="I265">
            <v>5083.9243917814401</v>
          </cell>
          <cell r="J265">
            <v>78.844981262119106</v>
          </cell>
          <cell r="K265" t="str">
            <v>2</v>
          </cell>
          <cell r="L265" t="str">
            <v>CG02-163</v>
          </cell>
          <cell r="M265">
            <v>45333</v>
          </cell>
          <cell r="N265">
            <v>140.35477151850003</v>
          </cell>
          <cell r="O265" t="str">
            <v>Arcilloso</v>
          </cell>
          <cell r="P265" t="str">
            <v>Ingenio</v>
          </cell>
          <cell r="Q265">
            <v>713553.04642581323</v>
          </cell>
          <cell r="S265" t="str">
            <v>2028-2029</v>
          </cell>
          <cell r="T265">
            <v>47114</v>
          </cell>
          <cell r="U265">
            <v>47135</v>
          </cell>
          <cell r="V265">
            <v>47135</v>
          </cell>
          <cell r="W265">
            <v>45694</v>
          </cell>
          <cell r="X265">
            <v>14</v>
          </cell>
          <cell r="Y265">
            <v>5</v>
          </cell>
          <cell r="Z265">
            <v>11.867192636423406</v>
          </cell>
        </row>
        <row r="266">
          <cell r="A266" t="str">
            <v>3939.01</v>
          </cell>
          <cell r="B266" t="str">
            <v>2024-2025</v>
          </cell>
          <cell r="C266" t="str">
            <v>Zona 1</v>
          </cell>
          <cell r="D266" t="str">
            <v>Mario Rodas</v>
          </cell>
          <cell r="E266">
            <v>39</v>
          </cell>
          <cell r="F266" t="str">
            <v>LA UNION CAJON</v>
          </cell>
          <cell r="G266">
            <v>39.01</v>
          </cell>
          <cell r="H266">
            <v>13.41</v>
          </cell>
          <cell r="I266">
            <v>1255.992602736</v>
          </cell>
          <cell r="J266">
            <v>93.660895058612979</v>
          </cell>
          <cell r="K266" t="str">
            <v>4</v>
          </cell>
          <cell r="L266" t="str">
            <v>CGMEX10-26315</v>
          </cell>
          <cell r="M266">
            <v>45389</v>
          </cell>
          <cell r="N266">
            <v>146.601819441</v>
          </cell>
          <cell r="O266" t="str">
            <v>Arenoso</v>
          </cell>
          <cell r="P266" t="str">
            <v>Ingenio</v>
          </cell>
          <cell r="Q266">
            <v>184130.80076553472</v>
          </cell>
          <cell r="S266" t="str">
            <v>2026-2027</v>
          </cell>
          <cell r="T266">
            <v>46484</v>
          </cell>
          <cell r="U266">
            <v>46505</v>
          </cell>
          <cell r="V266">
            <v>46512</v>
          </cell>
          <cell r="W266">
            <v>45757</v>
          </cell>
          <cell r="X266">
            <v>23</v>
          </cell>
          <cell r="Y266">
            <v>1</v>
          </cell>
          <cell r="Z266">
            <v>12.097304404996713</v>
          </cell>
        </row>
        <row r="267">
          <cell r="A267" t="str">
            <v>3939.02</v>
          </cell>
          <cell r="B267" t="str">
            <v>2024-2025</v>
          </cell>
          <cell r="C267" t="str">
            <v>Zona 1</v>
          </cell>
          <cell r="D267" t="str">
            <v>Mario Rodas</v>
          </cell>
          <cell r="E267">
            <v>39</v>
          </cell>
          <cell r="F267" t="str">
            <v>LA UNION CAJON</v>
          </cell>
          <cell r="G267">
            <v>39.020000000000003</v>
          </cell>
          <cell r="H267">
            <v>16.010000000000002</v>
          </cell>
          <cell r="I267">
            <v>1252.558898512</v>
          </cell>
          <cell r="J267">
            <v>78.236033635977506</v>
          </cell>
          <cell r="K267" t="str">
            <v>4</v>
          </cell>
          <cell r="L267" t="str">
            <v>CGMEX10-26315</v>
          </cell>
          <cell r="M267">
            <v>45388</v>
          </cell>
          <cell r="N267">
            <v>146.99117929650001</v>
          </cell>
          <cell r="O267" t="str">
            <v>Arenoso</v>
          </cell>
          <cell r="P267" t="str">
            <v>Ingenio</v>
          </cell>
          <cell r="Q267">
            <v>184115.10963060395</v>
          </cell>
          <cell r="S267" t="str">
            <v>2026-2027</v>
          </cell>
          <cell r="T267">
            <v>46483</v>
          </cell>
          <cell r="U267">
            <v>46504</v>
          </cell>
          <cell r="V267">
            <v>46512</v>
          </cell>
          <cell r="W267">
            <v>45757</v>
          </cell>
          <cell r="X267">
            <v>23</v>
          </cell>
          <cell r="Y267">
            <v>2</v>
          </cell>
          <cell r="Z267">
            <v>12.130177514792898</v>
          </cell>
        </row>
        <row r="268">
          <cell r="A268" t="str">
            <v>3939.05</v>
          </cell>
          <cell r="B268" t="str">
            <v>2024-2025</v>
          </cell>
          <cell r="C268" t="str">
            <v>Zona 1</v>
          </cell>
          <cell r="D268" t="str">
            <v>Mario Rodas</v>
          </cell>
          <cell r="E268">
            <v>39</v>
          </cell>
          <cell r="F268" t="str">
            <v>LA UNION CAJON</v>
          </cell>
          <cell r="G268">
            <v>39.049999999999997</v>
          </cell>
          <cell r="H268">
            <v>18.64</v>
          </cell>
          <cell r="I268">
            <v>1808.309063232</v>
          </cell>
          <cell r="J268">
            <v>97.012288799999993</v>
          </cell>
          <cell r="K268" t="str">
            <v>4</v>
          </cell>
          <cell r="L268" t="str">
            <v>CGMEX10-26315</v>
          </cell>
          <cell r="M268">
            <v>45397</v>
          </cell>
          <cell r="N268">
            <v>124.11569200800001</v>
          </cell>
          <cell r="O268" t="str">
            <v>Arcilloso</v>
          </cell>
          <cell r="P268" t="str">
            <v>Ingenio</v>
          </cell>
          <cell r="Q268">
            <v>224439.53074737792</v>
          </cell>
          <cell r="S268" t="str">
            <v>2026-2027</v>
          </cell>
          <cell r="T268">
            <v>46492</v>
          </cell>
          <cell r="U268">
            <v>46513</v>
          </cell>
          <cell r="V268">
            <v>46512</v>
          </cell>
          <cell r="W268">
            <v>45757</v>
          </cell>
          <cell r="X268">
            <v>23</v>
          </cell>
          <cell r="Y268">
            <v>3</v>
          </cell>
          <cell r="Z268">
            <v>11.834319526627219</v>
          </cell>
        </row>
        <row r="269">
          <cell r="A269" t="str">
            <v>3939.06</v>
          </cell>
          <cell r="B269" t="str">
            <v>2024-2025</v>
          </cell>
          <cell r="C269" t="str">
            <v>Zona 1</v>
          </cell>
          <cell r="D269" t="str">
            <v>Mario Rodas</v>
          </cell>
          <cell r="E269">
            <v>39</v>
          </cell>
          <cell r="F269" t="str">
            <v>LA UNION CAJON</v>
          </cell>
          <cell r="G269">
            <v>39.06</v>
          </cell>
          <cell r="H269">
            <v>17.149999999999999</v>
          </cell>
          <cell r="I269">
            <v>1096.629061568</v>
          </cell>
          <cell r="J269">
            <v>63.943385514169101</v>
          </cell>
          <cell r="K269" t="str">
            <v>9</v>
          </cell>
          <cell r="L269" t="str">
            <v>CG02-163</v>
          </cell>
          <cell r="M269">
            <v>45416</v>
          </cell>
          <cell r="N269">
            <v>146.79008524950004</v>
          </cell>
          <cell r="O269" t="str">
            <v>Arenoso</v>
          </cell>
          <cell r="P269" t="str">
            <v>Ingenio</v>
          </cell>
          <cell r="Q269">
            <v>160974.27343464593</v>
          </cell>
          <cell r="S269" t="str">
            <v>2025-2026</v>
          </cell>
          <cell r="T269">
            <v>46136</v>
          </cell>
          <cell r="U269">
            <v>46157</v>
          </cell>
          <cell r="V269">
            <v>46148</v>
          </cell>
          <cell r="W269">
            <v>45757</v>
          </cell>
          <cell r="X269">
            <v>23</v>
          </cell>
          <cell r="Y269">
            <v>4</v>
          </cell>
          <cell r="Z269">
            <v>11.209730440499671</v>
          </cell>
        </row>
        <row r="270">
          <cell r="A270" t="str">
            <v>3939.07</v>
          </cell>
          <cell r="B270" t="str">
            <v>2024-2025</v>
          </cell>
          <cell r="C270" t="str">
            <v>Zona 1</v>
          </cell>
          <cell r="D270" t="str">
            <v>Mario Rodas</v>
          </cell>
          <cell r="E270">
            <v>39</v>
          </cell>
          <cell r="F270" t="str">
            <v>LA UNION CAJON</v>
          </cell>
          <cell r="G270">
            <v>39.07</v>
          </cell>
          <cell r="H270">
            <v>16.39</v>
          </cell>
          <cell r="I270">
            <v>1299.7555686400001</v>
          </cell>
          <cell r="J270">
            <v>79.301743053081154</v>
          </cell>
          <cell r="K270" t="str">
            <v>4</v>
          </cell>
          <cell r="L270" t="str">
            <v>CGMEX10-26315</v>
          </cell>
          <cell r="M270">
            <v>45416</v>
          </cell>
          <cell r="N270">
            <v>147.09791226900003</v>
          </cell>
          <cell r="O270" t="str">
            <v>Arcilloso</v>
          </cell>
          <cell r="P270" t="str">
            <v>Ingenio</v>
          </cell>
          <cell r="Q270">
            <v>191191.33060695097</v>
          </cell>
          <cell r="S270" t="str">
            <v>2026-2027</v>
          </cell>
          <cell r="T270">
            <v>46511</v>
          </cell>
          <cell r="U270">
            <v>46532</v>
          </cell>
          <cell r="V270">
            <v>46512</v>
          </cell>
          <cell r="W270">
            <v>45757</v>
          </cell>
          <cell r="X270">
            <v>23</v>
          </cell>
          <cell r="Y270">
            <v>5</v>
          </cell>
          <cell r="Z270">
            <v>11.209730440499671</v>
          </cell>
        </row>
        <row r="271">
          <cell r="A271" t="str">
            <v>3939.08</v>
          </cell>
          <cell r="B271" t="str">
            <v>2024-2025</v>
          </cell>
          <cell r="C271" t="str">
            <v>Zona 1</v>
          </cell>
          <cell r="D271" t="str">
            <v>Mario Rodas</v>
          </cell>
          <cell r="E271">
            <v>39</v>
          </cell>
          <cell r="F271" t="str">
            <v>LA UNION CAJON</v>
          </cell>
          <cell r="G271">
            <v>39.08</v>
          </cell>
          <cell r="H271">
            <v>6.09</v>
          </cell>
          <cell r="I271">
            <v>593.04288838400009</v>
          </cell>
          <cell r="J271">
            <v>97.379784627914631</v>
          </cell>
          <cell r="K271" t="str">
            <v>4</v>
          </cell>
          <cell r="L271" t="str">
            <v>CGMEX10-26315</v>
          </cell>
          <cell r="M271">
            <v>45367</v>
          </cell>
          <cell r="N271">
            <v>126.29071224000002</v>
          </cell>
          <cell r="O271" t="str">
            <v>Franco arenoso y Arena</v>
          </cell>
          <cell r="P271" t="str">
            <v>Ingenio</v>
          </cell>
          <cell r="Q271">
            <v>74895.80876288221</v>
          </cell>
          <cell r="S271" t="str">
            <v>2026-2027</v>
          </cell>
          <cell r="T271">
            <v>46462</v>
          </cell>
          <cell r="U271">
            <v>46483</v>
          </cell>
          <cell r="V271">
            <v>46512</v>
          </cell>
          <cell r="W271">
            <v>45757</v>
          </cell>
          <cell r="X271">
            <v>23</v>
          </cell>
          <cell r="Y271">
            <v>6</v>
          </cell>
          <cell r="Z271">
            <v>12.820512820512819</v>
          </cell>
        </row>
        <row r="272">
          <cell r="A272" t="str">
            <v>3939.09</v>
          </cell>
          <cell r="B272" t="str">
            <v>2024-2025</v>
          </cell>
          <cell r="C272" t="str">
            <v>Zona 1</v>
          </cell>
          <cell r="D272" t="str">
            <v>Mario Rodas</v>
          </cell>
          <cell r="E272">
            <v>39</v>
          </cell>
          <cell r="F272" t="str">
            <v>LA UNION CAJON</v>
          </cell>
          <cell r="G272">
            <v>39.090000000000003</v>
          </cell>
          <cell r="H272">
            <v>24.97</v>
          </cell>
          <cell r="I272">
            <v>1915.5993227262013</v>
          </cell>
          <cell r="J272">
            <v>76.716032147625199</v>
          </cell>
          <cell r="K272" t="str">
            <v>6</v>
          </cell>
          <cell r="L272" t="str">
            <v>CG02-163</v>
          </cell>
          <cell r="M272">
            <v>45387</v>
          </cell>
          <cell r="N272">
            <v>148.18146743400004</v>
          </cell>
          <cell r="O272" t="str">
            <v>Franco arenoso y Arena</v>
          </cell>
          <cell r="P272" t="str">
            <v>Ingenio</v>
          </cell>
          <cell r="Q272">
            <v>283856.31865714514</v>
          </cell>
          <cell r="S272" t="str">
            <v>2024-2025</v>
          </cell>
          <cell r="T272">
            <v>45747</v>
          </cell>
          <cell r="U272">
            <v>45784</v>
          </cell>
          <cell r="V272">
            <v>45784</v>
          </cell>
          <cell r="W272">
            <v>45757</v>
          </cell>
          <cell r="X272">
            <v>23</v>
          </cell>
          <cell r="Y272">
            <v>7</v>
          </cell>
          <cell r="Z272">
            <v>12.163050624589085</v>
          </cell>
        </row>
        <row r="273">
          <cell r="A273" t="str">
            <v>3939.1</v>
          </cell>
          <cell r="B273" t="str">
            <v>2024-2025</v>
          </cell>
          <cell r="C273" t="str">
            <v>Zona 1</v>
          </cell>
          <cell r="D273" t="str">
            <v>Mario Rodas</v>
          </cell>
          <cell r="E273">
            <v>39</v>
          </cell>
          <cell r="F273" t="str">
            <v>LA UNION CAJON</v>
          </cell>
          <cell r="G273">
            <v>39.1</v>
          </cell>
          <cell r="H273">
            <v>30.020000000000003</v>
          </cell>
          <cell r="I273">
            <v>2234.3731257544378</v>
          </cell>
          <cell r="J273">
            <v>74.429484535457618</v>
          </cell>
          <cell r="K273" t="str">
            <v>5</v>
          </cell>
          <cell r="L273" t="str">
            <v>CGMEX10-26315</v>
          </cell>
          <cell r="M273">
            <v>45388</v>
          </cell>
          <cell r="N273">
            <v>136.04372281500002</v>
          </cell>
          <cell r="O273" t="str">
            <v>Franco arenoso y Arena</v>
          </cell>
          <cell r="P273" t="str">
            <v>Ingenio</v>
          </cell>
          <cell r="Q273">
            <v>303972.43818542192</v>
          </cell>
          <cell r="S273" t="str">
            <v>2025-2026</v>
          </cell>
          <cell r="T273">
            <v>46108</v>
          </cell>
          <cell r="U273">
            <v>46129</v>
          </cell>
          <cell r="V273">
            <v>46148</v>
          </cell>
          <cell r="W273">
            <v>45757</v>
          </cell>
          <cell r="X273">
            <v>23</v>
          </cell>
          <cell r="Y273">
            <v>8</v>
          </cell>
          <cell r="Z273">
            <v>12.130177514792898</v>
          </cell>
        </row>
        <row r="274">
          <cell r="A274" t="str">
            <v>3939.11</v>
          </cell>
          <cell r="B274" t="str">
            <v>2024-2025</v>
          </cell>
          <cell r="C274" t="str">
            <v>Zona 1</v>
          </cell>
          <cell r="D274" t="str">
            <v>Mario Rodas</v>
          </cell>
          <cell r="E274">
            <v>39</v>
          </cell>
          <cell r="F274" t="str">
            <v>LA UNION CAJON</v>
          </cell>
          <cell r="G274">
            <v>39.11</v>
          </cell>
          <cell r="H274">
            <v>11.41</v>
          </cell>
          <cell r="I274">
            <v>690.26182086909125</v>
          </cell>
          <cell r="J274">
            <v>60.496215676519832</v>
          </cell>
          <cell r="K274" t="str">
            <v>4</v>
          </cell>
          <cell r="L274" t="str">
            <v>CGMEX10-26315</v>
          </cell>
          <cell r="M274">
            <v>45365</v>
          </cell>
          <cell r="N274">
            <v>155.50897754700003</v>
          </cell>
          <cell r="O274" t="str">
            <v>Arenoso</v>
          </cell>
          <cell r="P274" t="str">
            <v>Ingenio</v>
          </cell>
          <cell r="Q274">
            <v>107341.91000308287</v>
          </cell>
          <cell r="S274" t="str">
            <v>2026-2027</v>
          </cell>
          <cell r="T274">
            <v>46460</v>
          </cell>
          <cell r="U274">
            <v>46481</v>
          </cell>
          <cell r="V274">
            <v>46512</v>
          </cell>
          <cell r="W274">
            <v>45757</v>
          </cell>
          <cell r="X274">
            <v>23</v>
          </cell>
          <cell r="Y274">
            <v>9</v>
          </cell>
          <cell r="Z274">
            <v>12.886259040105193</v>
          </cell>
        </row>
        <row r="275">
          <cell r="A275" t="str">
            <v>3939.12</v>
          </cell>
          <cell r="B275" t="str">
            <v>2024-2025</v>
          </cell>
          <cell r="C275" t="str">
            <v>Zona 1</v>
          </cell>
          <cell r="D275" t="str">
            <v>Mario Rodas</v>
          </cell>
          <cell r="E275">
            <v>39</v>
          </cell>
          <cell r="F275" t="str">
            <v>LA UNION CAJON</v>
          </cell>
          <cell r="G275">
            <v>39.119999999999997</v>
          </cell>
          <cell r="H275">
            <v>33.01</v>
          </cell>
          <cell r="I275">
            <v>3485</v>
          </cell>
          <cell r="J275">
            <v>105.5740684641018</v>
          </cell>
          <cell r="K275" t="str">
            <v>5</v>
          </cell>
          <cell r="L275" t="str">
            <v>CG02-163</v>
          </cell>
          <cell r="M275">
            <v>45287</v>
          </cell>
          <cell r="N275">
            <v>115.60894733850002</v>
          </cell>
          <cell r="P275" t="str">
            <v>Ingenio</v>
          </cell>
          <cell r="Q275">
            <v>402897.18147467257</v>
          </cell>
          <cell r="S275" t="str">
            <v>2025-2026</v>
          </cell>
          <cell r="T275">
            <v>46007</v>
          </cell>
          <cell r="U275">
            <v>46028</v>
          </cell>
          <cell r="V275">
            <v>46148</v>
          </cell>
          <cell r="W275">
            <v>45757</v>
          </cell>
          <cell r="X275">
            <v>23</v>
          </cell>
          <cell r="Y275">
            <v>10</v>
          </cell>
          <cell r="Z275">
            <v>15.450361604207757</v>
          </cell>
        </row>
        <row r="276">
          <cell r="A276" t="str">
            <v>4040.01</v>
          </cell>
          <cell r="B276" t="str">
            <v>2024-2025</v>
          </cell>
          <cell r="C276" t="str">
            <v>Zona 3</v>
          </cell>
          <cell r="D276" t="str">
            <v>Hugo Rivera</v>
          </cell>
          <cell r="E276">
            <v>40</v>
          </cell>
          <cell r="F276" t="str">
            <v>SANTA CLARA LAS ARENAS</v>
          </cell>
          <cell r="G276">
            <v>40.01</v>
          </cell>
          <cell r="H276">
            <v>104.18</v>
          </cell>
          <cell r="I276">
            <v>9673.3931453639998</v>
          </cell>
          <cell r="J276">
            <v>92.852689051295826</v>
          </cell>
          <cell r="K276" t="str">
            <v>9</v>
          </cell>
          <cell r="L276" t="str">
            <v>CG02-163</v>
          </cell>
          <cell r="M276">
            <v>45320</v>
          </cell>
          <cell r="N276">
            <v>137.27589286950001</v>
          </cell>
          <cell r="O276" t="str">
            <v>Arcilla + Arena Blanca</v>
          </cell>
          <cell r="P276" t="str">
            <v>Ingenio</v>
          </cell>
          <cell r="Q276">
            <v>1327923.6811075441</v>
          </cell>
          <cell r="S276" t="str">
            <v>2024-2025</v>
          </cell>
          <cell r="T276">
            <v>45680</v>
          </cell>
          <cell r="U276">
            <v>45763</v>
          </cell>
          <cell r="V276">
            <v>45763</v>
          </cell>
          <cell r="W276">
            <v>45666</v>
          </cell>
          <cell r="X276">
            <v>10</v>
          </cell>
          <cell r="Y276">
            <v>1</v>
          </cell>
          <cell r="Z276">
            <v>11.374095989480605</v>
          </cell>
        </row>
        <row r="277">
          <cell r="A277" t="str">
            <v>4040.02</v>
          </cell>
          <cell r="B277" t="str">
            <v>2024-2025</v>
          </cell>
          <cell r="C277" t="str">
            <v>Zona 3</v>
          </cell>
          <cell r="D277" t="str">
            <v>Hugo Rivera</v>
          </cell>
          <cell r="E277">
            <v>40</v>
          </cell>
          <cell r="F277" t="str">
            <v>SANTA CLARA LAS ARENAS</v>
          </cell>
          <cell r="G277">
            <v>40.020000000000003</v>
          </cell>
          <cell r="H277">
            <v>90.11999999999999</v>
          </cell>
          <cell r="I277">
            <v>8000</v>
          </cell>
          <cell r="J277">
            <v>88.770528184642714</v>
          </cell>
          <cell r="K277" t="str">
            <v>8</v>
          </cell>
          <cell r="L277" t="str">
            <v>CG02-163</v>
          </cell>
          <cell r="M277">
            <v>45323</v>
          </cell>
          <cell r="N277">
            <v>143.64518934150001</v>
          </cell>
          <cell r="O277" t="str">
            <v>Arcilla + Arena Blanca</v>
          </cell>
          <cell r="P277" t="str">
            <v>Ingenio</v>
          </cell>
          <cell r="Q277">
            <v>1149161.5147320002</v>
          </cell>
          <cell r="S277" t="str">
            <v>2024-2025</v>
          </cell>
          <cell r="T277">
            <v>45683</v>
          </cell>
          <cell r="U277">
            <v>45763</v>
          </cell>
          <cell r="V277">
            <v>45763</v>
          </cell>
          <cell r="W277">
            <v>45673</v>
          </cell>
          <cell r="X277">
            <v>11</v>
          </cell>
          <cell r="Y277">
            <v>2</v>
          </cell>
          <cell r="Z277">
            <v>11.505588428665352</v>
          </cell>
        </row>
        <row r="278">
          <cell r="A278" t="str">
            <v>5151.01</v>
          </cell>
          <cell r="B278" t="str">
            <v>2024-2025</v>
          </cell>
          <cell r="C278" t="str">
            <v>Zona 3</v>
          </cell>
          <cell r="D278" t="str">
            <v>Kevin Estrada</v>
          </cell>
          <cell r="E278">
            <v>51</v>
          </cell>
          <cell r="F278" t="str">
            <v>SANTA ELENA MAPAN</v>
          </cell>
          <cell r="G278">
            <v>51.01</v>
          </cell>
          <cell r="H278">
            <v>44.809999999999995</v>
          </cell>
          <cell r="I278">
            <v>3206.5646589656117</v>
          </cell>
          <cell r="J278">
            <v>71.559130974461326</v>
          </cell>
          <cell r="K278" t="str">
            <v>5</v>
          </cell>
          <cell r="L278" t="str">
            <v>CG04-10267</v>
          </cell>
          <cell r="M278">
            <v>45397</v>
          </cell>
          <cell r="N278">
            <v>157.84899022200003</v>
          </cell>
          <cell r="O278" t="str">
            <v>Arcilla + Arena Blanca</v>
          </cell>
          <cell r="P278" t="str">
            <v>Ingenio</v>
          </cell>
          <cell r="Q278">
            <v>506152.99349927367</v>
          </cell>
          <cell r="S278" t="str">
            <v>2026-2027</v>
          </cell>
          <cell r="T278">
            <v>46462</v>
          </cell>
          <cell r="U278">
            <v>46483</v>
          </cell>
          <cell r="V278">
            <v>46470</v>
          </cell>
          <cell r="W278">
            <v>45729</v>
          </cell>
          <cell r="X278">
            <v>19</v>
          </cell>
          <cell r="Y278">
            <v>3</v>
          </cell>
          <cell r="Z278">
            <v>10.91387245233399</v>
          </cell>
        </row>
        <row r="279">
          <cell r="A279" t="str">
            <v>5151.02</v>
          </cell>
          <cell r="B279" t="str">
            <v>2024-2025</v>
          </cell>
          <cell r="C279" t="str">
            <v>Zona 3</v>
          </cell>
          <cell r="D279" t="str">
            <v>Kevin Estrada</v>
          </cell>
          <cell r="E279">
            <v>51</v>
          </cell>
          <cell r="F279" t="str">
            <v>SANTA ELENA MAPAN</v>
          </cell>
          <cell r="G279">
            <v>51.02</v>
          </cell>
          <cell r="H279">
            <v>21.96</v>
          </cell>
          <cell r="I279">
            <v>1838.313800792102</v>
          </cell>
          <cell r="J279">
            <v>83.711921711844354</v>
          </cell>
          <cell r="K279" t="str">
            <v>5</v>
          </cell>
          <cell r="L279" t="str">
            <v>CG12-116</v>
          </cell>
          <cell r="M279">
            <v>45398</v>
          </cell>
          <cell r="N279">
            <v>148.5321904605</v>
          </cell>
          <cell r="O279" t="str">
            <v>Arcilla pesada</v>
          </cell>
          <cell r="P279" t="str">
            <v>Ingenio</v>
          </cell>
          <cell r="Q279">
            <v>273048.77558541816</v>
          </cell>
          <cell r="S279" t="str">
            <v>2026-2027</v>
          </cell>
          <cell r="T279">
            <v>46463</v>
          </cell>
          <cell r="U279">
            <v>46484</v>
          </cell>
          <cell r="V279">
            <v>46470</v>
          </cell>
          <cell r="W279">
            <v>45729</v>
          </cell>
          <cell r="X279">
            <v>19</v>
          </cell>
          <cell r="Y279">
            <v>2</v>
          </cell>
          <cell r="Z279">
            <v>10.880999342537804</v>
          </cell>
        </row>
        <row r="280">
          <cell r="A280" t="str">
            <v>5151.03</v>
          </cell>
          <cell r="B280" t="str">
            <v>2024-2025</v>
          </cell>
          <cell r="C280" t="str">
            <v>Zona 3</v>
          </cell>
          <cell r="D280" t="str">
            <v>Kevin Estrada</v>
          </cell>
          <cell r="E280">
            <v>51</v>
          </cell>
          <cell r="F280" t="str">
            <v>SANTA ELENA MAPAN</v>
          </cell>
          <cell r="G280">
            <v>51.03</v>
          </cell>
          <cell r="H280">
            <v>42.07</v>
          </cell>
          <cell r="I280">
            <v>4907.5920546574916</v>
          </cell>
          <cell r="J280">
            <v>116.65300819247662</v>
          </cell>
          <cell r="K280" t="str">
            <v>2</v>
          </cell>
          <cell r="L280" t="str">
            <v>CG02-163</v>
          </cell>
          <cell r="M280">
            <v>45383</v>
          </cell>
          <cell r="N280">
            <v>155.86106959500003</v>
          </cell>
          <cell r="O280" t="str">
            <v>Franco</v>
          </cell>
          <cell r="P280" t="str">
            <v>Ingenio</v>
          </cell>
          <cell r="Q280">
            <v>764902.54677484045</v>
          </cell>
          <cell r="S280" t="str">
            <v>2028-2029</v>
          </cell>
          <cell r="T280">
            <v>47171</v>
          </cell>
          <cell r="U280">
            <v>47192</v>
          </cell>
          <cell r="V280">
            <v>47191</v>
          </cell>
          <cell r="W280">
            <v>45722</v>
          </cell>
          <cell r="X280">
            <v>18</v>
          </cell>
          <cell r="Y280">
            <v>1</v>
          </cell>
          <cell r="Z280">
            <v>11.143984220907297</v>
          </cell>
        </row>
        <row r="281">
          <cell r="A281" t="str">
            <v>5252.01</v>
          </cell>
          <cell r="B281" t="str">
            <v>2024-2025</v>
          </cell>
          <cell r="C281" t="str">
            <v>Zona 3</v>
          </cell>
          <cell r="D281" t="str">
            <v>Kevin Estrada</v>
          </cell>
          <cell r="E281">
            <v>52</v>
          </cell>
          <cell r="F281" t="str">
            <v>SAN FRANCISCO  MAPAN</v>
          </cell>
          <cell r="G281">
            <v>52.01</v>
          </cell>
          <cell r="H281">
            <v>38.959999999999994</v>
          </cell>
          <cell r="I281">
            <v>3076.8052266240002</v>
          </cell>
          <cell r="J281">
            <v>78.973440108418913</v>
          </cell>
          <cell r="K281" t="str">
            <v>6</v>
          </cell>
          <cell r="L281" t="str">
            <v>CG02-163</v>
          </cell>
          <cell r="M281">
            <v>45403</v>
          </cell>
          <cell r="N281">
            <v>153.39688159950001</v>
          </cell>
          <cell r="O281" t="str">
            <v>Arcilla pesada</v>
          </cell>
          <cell r="P281" t="str">
            <v>Ingenio</v>
          </cell>
          <cell r="Q281">
            <v>471972.32705316454</v>
          </cell>
          <cell r="S281" t="str">
            <v>2025-2026</v>
          </cell>
          <cell r="T281">
            <v>46093</v>
          </cell>
          <cell r="U281">
            <v>46114</v>
          </cell>
          <cell r="V281">
            <v>46092</v>
          </cell>
          <cell r="W281">
            <v>45750</v>
          </cell>
          <cell r="X281">
            <v>22</v>
          </cell>
          <cell r="Y281">
            <v>5</v>
          </cell>
          <cell r="Z281">
            <v>11.406969099276791</v>
          </cell>
        </row>
        <row r="282">
          <cell r="A282" t="str">
            <v>5252.02</v>
          </cell>
          <cell r="B282" t="str">
            <v>2024-2025</v>
          </cell>
          <cell r="C282" t="str">
            <v>Zona 3</v>
          </cell>
          <cell r="D282" t="str">
            <v>Kevin Estrada</v>
          </cell>
          <cell r="E282">
            <v>52</v>
          </cell>
          <cell r="F282" t="str">
            <v>SAN FRANCISCO  MAPAN</v>
          </cell>
          <cell r="G282">
            <v>52.02</v>
          </cell>
          <cell r="H282">
            <v>30.32</v>
          </cell>
          <cell r="I282">
            <v>2734.137654784</v>
          </cell>
          <cell r="J282">
            <v>90.176044023218992</v>
          </cell>
          <cell r="K282" t="str">
            <v>6</v>
          </cell>
          <cell r="L282" t="str">
            <v>RB84-5210</v>
          </cell>
          <cell r="M282">
            <v>45404</v>
          </cell>
          <cell r="N282">
            <v>148.59678799350002</v>
          </cell>
          <cell r="O282" t="str">
            <v>Arcilla + Arena Blanca</v>
          </cell>
          <cell r="P282" t="str">
            <v>Ingenio</v>
          </cell>
          <cell r="Q282">
            <v>406284.07343298336</v>
          </cell>
          <cell r="S282" t="str">
            <v>2025-2026</v>
          </cell>
          <cell r="T282">
            <v>46094</v>
          </cell>
          <cell r="U282">
            <v>46115</v>
          </cell>
          <cell r="V282">
            <v>46092</v>
          </cell>
          <cell r="W282">
            <v>45750</v>
          </cell>
          <cell r="X282">
            <v>22</v>
          </cell>
          <cell r="Y282">
            <v>6</v>
          </cell>
          <cell r="Z282">
            <v>11.374095989480605</v>
          </cell>
        </row>
        <row r="283">
          <cell r="A283" t="str">
            <v>5252.03</v>
          </cell>
          <cell r="B283" t="str">
            <v>2024-2025</v>
          </cell>
          <cell r="C283" t="str">
            <v>Zona 3</v>
          </cell>
          <cell r="D283" t="str">
            <v>Kevin Estrada</v>
          </cell>
          <cell r="E283">
            <v>52</v>
          </cell>
          <cell r="F283" t="str">
            <v>SAN FRANCISCO  MAPAN</v>
          </cell>
          <cell r="G283">
            <v>52.03</v>
          </cell>
          <cell r="H283">
            <v>43.419999999999995</v>
          </cell>
          <cell r="I283">
            <v>5192.5277298391993</v>
          </cell>
          <cell r="J283">
            <v>119.58838622384155</v>
          </cell>
          <cell r="K283" t="str">
            <v>8</v>
          </cell>
          <cell r="L283" t="str">
            <v>CP72-2086</v>
          </cell>
          <cell r="M283">
            <v>45399</v>
          </cell>
          <cell r="N283">
            <v>168.13307973000002</v>
          </cell>
          <cell r="O283" t="str">
            <v>Franco</v>
          </cell>
          <cell r="P283" t="str">
            <v>Ingenio</v>
          </cell>
          <cell r="Q283">
            <v>873035.67880129011</v>
          </cell>
          <cell r="S283" t="str">
            <v>2024-2025</v>
          </cell>
          <cell r="T283">
            <v>45729</v>
          </cell>
          <cell r="U283">
            <v>45750</v>
          </cell>
          <cell r="V283">
            <v>45721</v>
          </cell>
          <cell r="W283">
            <v>45729</v>
          </cell>
          <cell r="X283">
            <v>19</v>
          </cell>
          <cell r="Y283">
            <v>1</v>
          </cell>
          <cell r="Z283">
            <v>10.848126232741617</v>
          </cell>
        </row>
        <row r="284">
          <cell r="A284" t="str">
            <v>5252.04</v>
          </cell>
          <cell r="B284" t="str">
            <v>2024-2025</v>
          </cell>
          <cell r="C284" t="str">
            <v>Zona 3</v>
          </cell>
          <cell r="D284" t="str">
            <v>Kevin Estrada</v>
          </cell>
          <cell r="E284">
            <v>52</v>
          </cell>
          <cell r="F284" t="str">
            <v>SAN FRANCISCO  MAPAN</v>
          </cell>
          <cell r="G284">
            <v>52.04</v>
          </cell>
          <cell r="H284">
            <v>14.780000000000001</v>
          </cell>
          <cell r="I284">
            <v>1403.4754972160003</v>
          </cell>
          <cell r="J284">
            <v>94.957746766982424</v>
          </cell>
          <cell r="K284" t="str">
            <v>9</v>
          </cell>
          <cell r="L284" t="str">
            <v>CG02-163</v>
          </cell>
          <cell r="M284">
            <v>45404</v>
          </cell>
          <cell r="N284">
            <v>158.01438830100003</v>
          </cell>
          <cell r="O284" t="str">
            <v>Franco</v>
          </cell>
          <cell r="P284" t="str">
            <v>Ingenio</v>
          </cell>
          <cell r="Q284">
            <v>221769.32218802816</v>
          </cell>
          <cell r="R284" t="str">
            <v>Sí</v>
          </cell>
          <cell r="S284" t="str">
            <v>2024-2025</v>
          </cell>
          <cell r="T284">
            <v>45734</v>
          </cell>
          <cell r="U284">
            <v>45755</v>
          </cell>
          <cell r="V284">
            <v>45735</v>
          </cell>
          <cell r="W284">
            <v>45757</v>
          </cell>
          <cell r="X284">
            <v>23</v>
          </cell>
          <cell r="Y284">
            <v>2</v>
          </cell>
          <cell r="Z284">
            <v>11.604207758053912</v>
          </cell>
        </row>
        <row r="285">
          <cell r="A285" t="str">
            <v>5252.05</v>
          </cell>
          <cell r="B285" t="str">
            <v>2024-2025</v>
          </cell>
          <cell r="C285" t="str">
            <v>Zona 3</v>
          </cell>
          <cell r="D285" t="str">
            <v>Kevin Estrada</v>
          </cell>
          <cell r="E285">
            <v>52</v>
          </cell>
          <cell r="F285" t="str">
            <v>SAN FRANCISCO  MAPAN</v>
          </cell>
          <cell r="G285">
            <v>52.05</v>
          </cell>
          <cell r="H285">
            <v>46.72</v>
          </cell>
          <cell r="I285">
            <v>3885.3773371540842</v>
          </cell>
          <cell r="J285">
            <v>83.163042319222697</v>
          </cell>
          <cell r="K285" t="str">
            <v>9</v>
          </cell>
          <cell r="L285" t="str">
            <v>Varias</v>
          </cell>
          <cell r="M285">
            <v>45399</v>
          </cell>
          <cell r="N285">
            <v>158.38402410600003</v>
          </cell>
          <cell r="O285" t="str">
            <v>Arcilla pesada</v>
          </cell>
          <cell r="P285" t="str">
            <v>Ingenio</v>
          </cell>
          <cell r="Q285">
            <v>615381.69782871869</v>
          </cell>
          <cell r="R285" t="str">
            <v>Sí</v>
          </cell>
          <cell r="S285" t="str">
            <v>2024-2025</v>
          </cell>
          <cell r="T285">
            <v>45736</v>
          </cell>
          <cell r="U285">
            <v>45757</v>
          </cell>
          <cell r="V285">
            <v>45728</v>
          </cell>
          <cell r="W285">
            <v>45757</v>
          </cell>
          <cell r="X285">
            <v>23</v>
          </cell>
          <cell r="Y285">
            <v>3</v>
          </cell>
          <cell r="Z285">
            <v>11.768573307034845</v>
          </cell>
        </row>
        <row r="286">
          <cell r="A286" t="str">
            <v>5252.06</v>
          </cell>
          <cell r="B286" t="str">
            <v>2024-2025</v>
          </cell>
          <cell r="C286" t="str">
            <v>Zona 3</v>
          </cell>
          <cell r="D286" t="str">
            <v>Kevin Estrada</v>
          </cell>
          <cell r="E286">
            <v>52</v>
          </cell>
          <cell r="F286" t="str">
            <v>SAN FRANCISCO  MAPAN</v>
          </cell>
          <cell r="G286">
            <v>52.06</v>
          </cell>
          <cell r="H286">
            <v>22.240000000000002</v>
          </cell>
          <cell r="I286">
            <v>2157.1845345280003</v>
          </cell>
          <cell r="J286">
            <v>96.995707487769792</v>
          </cell>
          <cell r="K286" t="str">
            <v>6</v>
          </cell>
          <cell r="L286" t="str">
            <v>Varias</v>
          </cell>
          <cell r="M286">
            <v>45402</v>
          </cell>
          <cell r="N286">
            <v>140.93614931550002</v>
          </cell>
          <cell r="O286" t="str">
            <v>Arcilla + Arena Blanca</v>
          </cell>
          <cell r="P286" t="str">
            <v>Ingenio</v>
          </cell>
          <cell r="Q286">
            <v>304025.28165932564</v>
          </cell>
          <cell r="S286" t="str">
            <v>2025-2026</v>
          </cell>
          <cell r="T286">
            <v>46092</v>
          </cell>
          <cell r="U286">
            <v>46113</v>
          </cell>
          <cell r="V286">
            <v>46092</v>
          </cell>
          <cell r="W286">
            <v>45743</v>
          </cell>
          <cell r="X286">
            <v>21</v>
          </cell>
          <cell r="Y286">
            <v>4</v>
          </cell>
          <cell r="Z286">
            <v>11.209730440499671</v>
          </cell>
        </row>
        <row r="287">
          <cell r="A287" t="str">
            <v>5353.01</v>
          </cell>
          <cell r="B287" t="str">
            <v>2024-2025</v>
          </cell>
          <cell r="C287" t="str">
            <v>Zona 3</v>
          </cell>
          <cell r="D287" t="str">
            <v>Balbino Yotz</v>
          </cell>
          <cell r="E287">
            <v>53</v>
          </cell>
          <cell r="F287" t="str">
            <v>LA ESPERANZA</v>
          </cell>
          <cell r="G287">
            <v>53.01</v>
          </cell>
          <cell r="H287">
            <v>41.26</v>
          </cell>
          <cell r="I287">
            <v>4719.7571654399999</v>
          </cell>
          <cell r="J287">
            <v>114.39062446534174</v>
          </cell>
          <cell r="K287" t="str">
            <v>2</v>
          </cell>
          <cell r="L287" t="str">
            <v>CG02-163</v>
          </cell>
          <cell r="M287">
            <v>45315</v>
          </cell>
          <cell r="N287">
            <v>143.95271213400002</v>
          </cell>
          <cell r="O287" t="str">
            <v>Arcilloso</v>
          </cell>
          <cell r="P287" t="str">
            <v>Ingenio</v>
          </cell>
          <cell r="Q287">
            <v>679421.84457896824</v>
          </cell>
          <cell r="S287" t="str">
            <v>2028-2029</v>
          </cell>
          <cell r="T287">
            <v>47110</v>
          </cell>
          <cell r="U287">
            <v>47131</v>
          </cell>
          <cell r="V287">
            <v>47100</v>
          </cell>
          <cell r="W287">
            <v>45652</v>
          </cell>
          <cell r="X287">
            <v>8</v>
          </cell>
          <cell r="Y287">
            <v>1</v>
          </cell>
          <cell r="Z287">
            <v>11.078238001314924</v>
          </cell>
        </row>
        <row r="288">
          <cell r="A288" t="str">
            <v>5353.02</v>
          </cell>
          <cell r="B288" t="str">
            <v>2024-2025</v>
          </cell>
          <cell r="C288" t="str">
            <v>Zona 3</v>
          </cell>
          <cell r="D288" t="str">
            <v>Balbino Yotz</v>
          </cell>
          <cell r="E288">
            <v>53</v>
          </cell>
          <cell r="F288" t="str">
            <v>LA ESPERANZA</v>
          </cell>
          <cell r="G288">
            <v>53.02</v>
          </cell>
          <cell r="H288">
            <v>107.58</v>
          </cell>
          <cell r="I288">
            <v>8880.957711765468</v>
          </cell>
          <cell r="J288">
            <v>82.552125969190072</v>
          </cell>
          <cell r="K288" t="str">
            <v>5</v>
          </cell>
          <cell r="L288" t="str">
            <v>RB84-5210</v>
          </cell>
          <cell r="M288">
            <v>45420</v>
          </cell>
          <cell r="N288">
            <v>157.93280476050003</v>
          </cell>
          <cell r="O288" t="str">
            <v>Arcilla + Arena Blanca</v>
          </cell>
          <cell r="P288" t="str">
            <v>Ingenio</v>
          </cell>
          <cell r="Q288">
            <v>1402594.5603785128</v>
          </cell>
          <cell r="S288" t="str">
            <v>2025-2026</v>
          </cell>
          <cell r="T288">
            <v>46110</v>
          </cell>
          <cell r="U288">
            <v>46131</v>
          </cell>
          <cell r="V288">
            <v>46141</v>
          </cell>
          <cell r="W288">
            <v>45771</v>
          </cell>
          <cell r="X288">
            <v>25</v>
          </cell>
          <cell r="Y288">
            <v>2</v>
          </cell>
          <cell r="Z288">
            <v>11.538461538461538</v>
          </cell>
        </row>
        <row r="289">
          <cell r="A289" t="str">
            <v>5353.03</v>
          </cell>
          <cell r="B289" t="str">
            <v>2024-2025</v>
          </cell>
          <cell r="C289" t="str">
            <v>Zona 3</v>
          </cell>
          <cell r="D289" t="str">
            <v>Balbino Yotz</v>
          </cell>
          <cell r="E289">
            <v>53</v>
          </cell>
          <cell r="F289" t="str">
            <v>LA ESPERANZA</v>
          </cell>
          <cell r="G289">
            <v>53.03</v>
          </cell>
          <cell r="H289">
            <v>42.34</v>
          </cell>
          <cell r="I289">
            <v>3433.1754113004458</v>
          </cell>
          <cell r="J289">
            <v>81.085862335863141</v>
          </cell>
          <cell r="K289" t="str">
            <v>1</v>
          </cell>
          <cell r="L289" t="str">
            <v>RB84-5210</v>
          </cell>
          <cell r="M289">
            <v>45442</v>
          </cell>
          <cell r="N289">
            <v>146.04168682950004</v>
          </cell>
          <cell r="O289" t="str">
            <v>Arcilla + Arena Blanca</v>
          </cell>
          <cell r="P289" t="str">
            <v>Ingenio</v>
          </cell>
          <cell r="Q289">
            <v>501386.72824787971</v>
          </cell>
          <cell r="S289" t="str">
            <v>2023-2024</v>
          </cell>
          <cell r="T289">
            <v>45043</v>
          </cell>
          <cell r="U289">
            <v>45406</v>
          </cell>
          <cell r="V289">
            <v>21</v>
          </cell>
          <cell r="W289">
            <v>45771</v>
          </cell>
          <cell r="X289">
            <v>25</v>
          </cell>
          <cell r="Y289">
            <v>3</v>
          </cell>
          <cell r="Z289">
            <v>10.81525312294543</v>
          </cell>
        </row>
        <row r="290">
          <cell r="A290" t="str">
            <v>5353.04</v>
          </cell>
          <cell r="B290" t="str">
            <v>2024-2025</v>
          </cell>
          <cell r="C290" t="str">
            <v>Zona 3</v>
          </cell>
          <cell r="D290" t="str">
            <v>Balbino Yotz</v>
          </cell>
          <cell r="E290">
            <v>53</v>
          </cell>
          <cell r="F290" t="str">
            <v>LA ESPERANZA</v>
          </cell>
          <cell r="G290">
            <v>53.04</v>
          </cell>
          <cell r="H290">
            <v>25.92</v>
          </cell>
          <cell r="I290">
            <v>1965.5339468975424</v>
          </cell>
          <cell r="J290">
            <v>75.830784988331104</v>
          </cell>
          <cell r="K290" t="str">
            <v>1</v>
          </cell>
          <cell r="L290" t="str">
            <v>RB84-5210</v>
          </cell>
          <cell r="M290">
            <v>45448</v>
          </cell>
          <cell r="N290">
            <v>150.6575202825</v>
          </cell>
          <cell r="O290" t="str">
            <v>Arcilla + Arena Blanca</v>
          </cell>
          <cell r="P290" t="str">
            <v>Ingenio</v>
          </cell>
          <cell r="Q290">
            <v>296122.47047065879</v>
          </cell>
          <cell r="S290" t="str">
            <v>2023-2024</v>
          </cell>
          <cell r="T290">
            <v>45043</v>
          </cell>
          <cell r="U290">
            <v>45406</v>
          </cell>
          <cell r="V290">
            <v>21</v>
          </cell>
          <cell r="W290">
            <v>45771</v>
          </cell>
          <cell r="X290">
            <v>25</v>
          </cell>
          <cell r="Y290">
            <v>4</v>
          </cell>
          <cell r="Z290">
            <v>10.61801446416831</v>
          </cell>
        </row>
        <row r="291">
          <cell r="A291" t="str">
            <v>5353.05</v>
          </cell>
          <cell r="B291" t="str">
            <v>2024-2025</v>
          </cell>
          <cell r="C291" t="str">
            <v>Zona 3</v>
          </cell>
          <cell r="D291" t="str">
            <v>Balbino Yotz</v>
          </cell>
          <cell r="E291">
            <v>53</v>
          </cell>
          <cell r="F291" t="str">
            <v>LA ESPERANZA</v>
          </cell>
          <cell r="G291">
            <v>53.05</v>
          </cell>
          <cell r="H291">
            <v>15.15</v>
          </cell>
          <cell r="I291">
            <v>1063.5307665074997</v>
          </cell>
          <cell r="J291">
            <v>70.20005059455444</v>
          </cell>
          <cell r="K291" t="str">
            <v>1</v>
          </cell>
          <cell r="L291" t="str">
            <v>RB84-5210</v>
          </cell>
          <cell r="M291">
            <v>45450</v>
          </cell>
          <cell r="N291">
            <v>139.58457016350002</v>
          </cell>
          <cell r="O291" t="str">
            <v>Arcilla pesada</v>
          </cell>
          <cell r="P291" t="str">
            <v>Ingenio</v>
          </cell>
          <cell r="Q291">
            <v>148452.48489860704</v>
          </cell>
          <cell r="S291" t="str">
            <v>2023-2024</v>
          </cell>
          <cell r="T291">
            <v>45043</v>
          </cell>
          <cell r="U291">
            <v>45406</v>
          </cell>
          <cell r="V291">
            <v>21</v>
          </cell>
          <cell r="W291">
            <v>45771</v>
          </cell>
          <cell r="X291">
            <v>25</v>
          </cell>
          <cell r="Y291">
            <v>5</v>
          </cell>
          <cell r="Z291">
            <v>10.552268244575936</v>
          </cell>
        </row>
        <row r="292">
          <cell r="A292" t="str">
            <v>5454.01</v>
          </cell>
          <cell r="B292" t="str">
            <v>2024-2025</v>
          </cell>
          <cell r="C292" t="str">
            <v>Zona 2</v>
          </cell>
          <cell r="D292" t="str">
            <v>Eder Soto</v>
          </cell>
          <cell r="E292">
            <v>54</v>
          </cell>
          <cell r="F292" t="str">
            <v>SAN ESTEBAN</v>
          </cell>
          <cell r="G292">
            <v>54.01</v>
          </cell>
          <cell r="H292">
            <v>22.729999999999997</v>
          </cell>
          <cell r="I292">
            <v>2363</v>
          </cell>
          <cell r="J292">
            <v>103.95952485701717</v>
          </cell>
          <cell r="K292" t="str">
            <v>8</v>
          </cell>
          <cell r="L292" t="str">
            <v>Varias</v>
          </cell>
          <cell r="M292">
            <v>45425</v>
          </cell>
          <cell r="N292">
            <v>134.08663052400001</v>
          </cell>
          <cell r="O292" t="str">
            <v>Franco Arenoso</v>
          </cell>
          <cell r="P292" t="str">
            <v>Ingenio</v>
          </cell>
          <cell r="Q292">
            <v>316846.70792821201</v>
          </cell>
          <cell r="S292" t="str">
            <v>2025-2026</v>
          </cell>
          <cell r="T292">
            <v>46145</v>
          </cell>
          <cell r="U292">
            <v>46166</v>
          </cell>
          <cell r="V292">
            <v>46148</v>
          </cell>
          <cell r="W292">
            <v>45764</v>
          </cell>
          <cell r="X292">
            <v>24</v>
          </cell>
          <cell r="Z292">
            <v>11.143984220907297</v>
          </cell>
        </row>
        <row r="293">
          <cell r="A293" t="str">
            <v>5656.01</v>
          </cell>
          <cell r="B293" t="str">
            <v>2024-2025</v>
          </cell>
          <cell r="C293" t="str">
            <v>Zona 3</v>
          </cell>
          <cell r="D293" t="str">
            <v>José Flores</v>
          </cell>
          <cell r="E293">
            <v>56</v>
          </cell>
          <cell r="F293" t="str">
            <v>EL NACIMIENTO</v>
          </cell>
          <cell r="G293">
            <v>56.01</v>
          </cell>
          <cell r="H293">
            <v>31.150000000000002</v>
          </cell>
          <cell r="I293">
            <v>3600</v>
          </cell>
          <cell r="J293">
            <v>115.56982343499196</v>
          </cell>
          <cell r="K293" t="str">
            <v>4</v>
          </cell>
          <cell r="L293" t="str">
            <v>CGMEX10-26315</v>
          </cell>
          <cell r="M293">
            <v>45389</v>
          </cell>
          <cell r="N293">
            <v>131.33251419750002</v>
          </cell>
          <cell r="O293" t="str">
            <v>Franco</v>
          </cell>
          <cell r="P293" t="str">
            <v>Ingenio</v>
          </cell>
          <cell r="Q293">
            <v>472797.05111100007</v>
          </cell>
          <cell r="S293" t="str">
            <v>2026-2027</v>
          </cell>
          <cell r="T293">
            <v>46484</v>
          </cell>
          <cell r="U293">
            <v>46505</v>
          </cell>
          <cell r="V293">
            <v>46491</v>
          </cell>
          <cell r="W293">
            <v>45750</v>
          </cell>
          <cell r="X293">
            <v>22</v>
          </cell>
          <cell r="Y293">
            <v>3</v>
          </cell>
          <cell r="Z293">
            <v>11.867192636423406</v>
          </cell>
        </row>
        <row r="294">
          <cell r="A294" t="str">
            <v>5656.02</v>
          </cell>
          <cell r="B294" t="str">
            <v>2024-2025</v>
          </cell>
          <cell r="C294" t="str">
            <v>Zona 3</v>
          </cell>
          <cell r="D294" t="str">
            <v>José Flores</v>
          </cell>
          <cell r="E294">
            <v>56</v>
          </cell>
          <cell r="F294" t="str">
            <v>EL NACIMIENTO</v>
          </cell>
          <cell r="G294">
            <v>56.02</v>
          </cell>
          <cell r="H294">
            <v>55.16</v>
          </cell>
          <cell r="I294">
            <v>4133.2193926319997</v>
          </cell>
          <cell r="J294">
            <v>74.931461070195795</v>
          </cell>
          <cell r="K294" t="str">
            <v>8</v>
          </cell>
          <cell r="L294" t="str">
            <v>RB84-5210</v>
          </cell>
          <cell r="M294">
            <v>45411</v>
          </cell>
          <cell r="N294">
            <v>155.07905409150004</v>
          </cell>
          <cell r="O294" t="str">
            <v>Arcilla + Arena Blanca</v>
          </cell>
          <cell r="P294" t="str">
            <v>Ingenio</v>
          </cell>
          <cell r="Q294">
            <v>640975.75376201479</v>
          </cell>
          <cell r="S294" t="str">
            <v>2024-2025</v>
          </cell>
          <cell r="T294">
            <v>45741</v>
          </cell>
          <cell r="U294">
            <v>45756</v>
          </cell>
          <cell r="V294">
            <v>45749</v>
          </cell>
          <cell r="W294">
            <v>45743</v>
          </cell>
          <cell r="X294">
            <v>21</v>
          </cell>
          <cell r="Y294">
            <v>2</v>
          </cell>
          <cell r="Z294">
            <v>10.91387245233399</v>
          </cell>
        </row>
        <row r="295">
          <cell r="A295" t="str">
            <v>5656.03</v>
          </cell>
          <cell r="B295" t="str">
            <v>2024-2025</v>
          </cell>
          <cell r="C295" t="str">
            <v>Zona 3</v>
          </cell>
          <cell r="D295" t="str">
            <v>José Flores</v>
          </cell>
          <cell r="E295">
            <v>56</v>
          </cell>
          <cell r="F295" t="str">
            <v>EL NACIMIENTO</v>
          </cell>
          <cell r="G295">
            <v>56.03</v>
          </cell>
          <cell r="H295">
            <v>69.05</v>
          </cell>
          <cell r="I295">
            <v>5731.170515664</v>
          </cell>
          <cell r="J295">
            <v>83.000297113164379</v>
          </cell>
          <cell r="K295" t="str">
            <v>4</v>
          </cell>
          <cell r="L295" t="str">
            <v>CGMEX10-26315</v>
          </cell>
          <cell r="M295">
            <v>45410</v>
          </cell>
          <cell r="N295">
            <v>138.15323283300003</v>
          </cell>
          <cell r="O295" t="str">
            <v>Arcilloso</v>
          </cell>
          <cell r="P295" t="str">
            <v>Ingenio</v>
          </cell>
          <cell r="Q295">
            <v>791779.73465615348</v>
          </cell>
          <cell r="S295" t="str">
            <v>2026-2027</v>
          </cell>
          <cell r="T295">
            <v>46475</v>
          </cell>
          <cell r="U295">
            <v>46496</v>
          </cell>
          <cell r="V295">
            <v>46491</v>
          </cell>
          <cell r="W295">
            <v>45743</v>
          </cell>
          <cell r="X295">
            <v>21</v>
          </cell>
          <cell r="Y295">
            <v>1</v>
          </cell>
          <cell r="Z295">
            <v>10.946745562130177</v>
          </cell>
        </row>
        <row r="296">
          <cell r="A296" t="str">
            <v>5757.02</v>
          </cell>
          <cell r="B296" t="str">
            <v>2024-2025</v>
          </cell>
          <cell r="C296" t="str">
            <v>Zona 2</v>
          </cell>
          <cell r="D296" t="str">
            <v>Eder Soto</v>
          </cell>
          <cell r="E296">
            <v>57</v>
          </cell>
          <cell r="F296" t="str">
            <v>LA ALEGRIA</v>
          </cell>
          <cell r="G296">
            <v>57.02</v>
          </cell>
          <cell r="H296">
            <v>22.64</v>
          </cell>
          <cell r="I296">
            <v>1825</v>
          </cell>
          <cell r="J296">
            <v>80.609540636042396</v>
          </cell>
          <cell r="K296" t="str">
            <v>8</v>
          </cell>
          <cell r="L296" t="str">
            <v>CG98-78</v>
          </cell>
          <cell r="M296">
            <v>45294</v>
          </cell>
          <cell r="N296">
            <v>116.57613567600002</v>
          </cell>
          <cell r="O296" t="str">
            <v>Franco Arenoso</v>
          </cell>
          <cell r="P296" t="str">
            <v>Ingenio</v>
          </cell>
          <cell r="Q296">
            <v>212751.44760870005</v>
          </cell>
          <cell r="S296" t="str">
            <v>2025-2026</v>
          </cell>
          <cell r="T296">
            <v>46014</v>
          </cell>
          <cell r="U296">
            <v>46035</v>
          </cell>
          <cell r="V296">
            <v>46148</v>
          </cell>
          <cell r="W296">
            <v>45666</v>
          </cell>
          <cell r="X296">
            <v>10</v>
          </cell>
          <cell r="Z296">
            <v>12.228796844181458</v>
          </cell>
        </row>
        <row r="297">
          <cell r="A297" t="str">
            <v>6060.01</v>
          </cell>
          <cell r="B297" t="str">
            <v>2024-2025</v>
          </cell>
          <cell r="C297" t="str">
            <v>Zona 1</v>
          </cell>
          <cell r="D297" t="str">
            <v>Carlos López</v>
          </cell>
          <cell r="E297">
            <v>60</v>
          </cell>
          <cell r="F297" t="str">
            <v>REFUGIO NUEVO</v>
          </cell>
          <cell r="G297">
            <v>60.01</v>
          </cell>
          <cell r="H297">
            <v>60.63</v>
          </cell>
          <cell r="I297">
            <v>6650</v>
          </cell>
          <cell r="J297">
            <v>109.68167573808346</v>
          </cell>
          <cell r="K297" t="str">
            <v>1</v>
          </cell>
          <cell r="L297" t="str">
            <v>CG02-163</v>
          </cell>
          <cell r="M297">
            <v>45276</v>
          </cell>
          <cell r="N297">
            <v>118.88207492700002</v>
          </cell>
          <cell r="O297" t="str">
            <v>Franco arcilloso</v>
          </cell>
          <cell r="P297" t="str">
            <v>Ingenio</v>
          </cell>
          <cell r="Q297">
            <v>790565.79826455016</v>
          </cell>
          <cell r="S297" t="str">
            <v>2023-2024</v>
          </cell>
          <cell r="T297">
            <v>45254</v>
          </cell>
          <cell r="U297">
            <v>45252</v>
          </cell>
          <cell r="V297">
            <v>1</v>
          </cell>
          <cell r="W297">
            <v>45652</v>
          </cell>
          <cell r="X297">
            <v>8</v>
          </cell>
          <cell r="Y297">
            <v>3</v>
          </cell>
          <cell r="Z297">
            <v>12.360289283366205</v>
          </cell>
        </row>
        <row r="298">
          <cell r="A298" t="str">
            <v>6060.02</v>
          </cell>
          <cell r="B298" t="str">
            <v>2024-2025</v>
          </cell>
          <cell r="C298" t="str">
            <v>Zona 1</v>
          </cell>
          <cell r="D298" t="str">
            <v>Carlos López</v>
          </cell>
          <cell r="E298">
            <v>60</v>
          </cell>
          <cell r="F298" t="str">
            <v>REFUGIO NUEVO</v>
          </cell>
          <cell r="G298">
            <v>60.02</v>
          </cell>
          <cell r="H298">
            <v>61.38</v>
          </cell>
          <cell r="I298">
            <v>7400</v>
          </cell>
          <cell r="J298">
            <v>120.5604431410883</v>
          </cell>
          <cell r="K298" t="str">
            <v>1</v>
          </cell>
          <cell r="L298" t="str">
            <v>CG04-10295</v>
          </cell>
          <cell r="M298">
            <v>45287</v>
          </cell>
          <cell r="N298">
            <v>125.24401924650002</v>
          </cell>
          <cell r="O298" t="str">
            <v>Franco Arenoso</v>
          </cell>
          <cell r="P298" t="str">
            <v>Ingenio</v>
          </cell>
          <cell r="Q298">
            <v>926805.74242410017</v>
          </cell>
          <cell r="S298" t="str">
            <v>2023-2024</v>
          </cell>
          <cell r="T298">
            <v>45254</v>
          </cell>
          <cell r="U298">
            <v>45252</v>
          </cell>
          <cell r="V298">
            <v>1</v>
          </cell>
          <cell r="W298">
            <v>45652</v>
          </cell>
          <cell r="X298">
            <v>8</v>
          </cell>
          <cell r="Y298">
            <v>2</v>
          </cell>
          <cell r="Z298">
            <v>11.998685075608153</v>
          </cell>
        </row>
        <row r="299">
          <cell r="A299" t="str">
            <v>6060.03</v>
          </cell>
          <cell r="B299" t="str">
            <v>2024-2025</v>
          </cell>
          <cell r="C299" t="str">
            <v>Zona 1</v>
          </cell>
          <cell r="D299" t="str">
            <v>Carlos López</v>
          </cell>
          <cell r="E299">
            <v>60</v>
          </cell>
          <cell r="F299" t="str">
            <v>REFUGIO NUEVO</v>
          </cell>
          <cell r="G299">
            <v>60.03</v>
          </cell>
          <cell r="H299">
            <v>118</v>
          </cell>
          <cell r="I299">
            <v>13078.493351548272</v>
          </cell>
          <cell r="J299">
            <v>110.83468941990061</v>
          </cell>
          <cell r="K299" t="str">
            <v>1</v>
          </cell>
          <cell r="L299" t="str">
            <v>CG04-10295</v>
          </cell>
          <cell r="M299">
            <v>45289</v>
          </cell>
          <cell r="N299">
            <v>127.02562326300001</v>
          </cell>
          <cell r="O299" t="str">
            <v>Franco Arenoso</v>
          </cell>
          <cell r="P299" t="str">
            <v>Ingenio</v>
          </cell>
          <cell r="Q299">
            <v>1661303.7693214212</v>
          </cell>
          <cell r="S299" t="str">
            <v>2025-2026</v>
          </cell>
          <cell r="T299">
            <v>46009</v>
          </cell>
          <cell r="U299">
            <v>46030</v>
          </cell>
          <cell r="V299">
            <v>45987</v>
          </cell>
          <cell r="W299">
            <v>45652</v>
          </cell>
          <cell r="X299">
            <v>8</v>
          </cell>
          <cell r="Y299">
            <v>1</v>
          </cell>
          <cell r="Z299">
            <v>11.932938856015779</v>
          </cell>
        </row>
        <row r="300">
          <cell r="A300" t="str">
            <v>6464.01</v>
          </cell>
          <cell r="B300" t="str">
            <v>2024-2025</v>
          </cell>
          <cell r="C300" t="str">
            <v>Zona 3</v>
          </cell>
          <cell r="D300" t="str">
            <v>Hugo Rivera</v>
          </cell>
          <cell r="E300">
            <v>64</v>
          </cell>
          <cell r="F300" t="str">
            <v>IRLANDA</v>
          </cell>
          <cell r="G300">
            <v>64.010000000000005</v>
          </cell>
          <cell r="H300">
            <v>109.39</v>
          </cell>
          <cell r="I300">
            <v>12915.329268819994</v>
          </cell>
          <cell r="J300">
            <v>118.06681843696859</v>
          </cell>
          <cell r="K300" t="str">
            <v>2</v>
          </cell>
          <cell r="L300" t="str">
            <v>CG02-163</v>
          </cell>
          <cell r="M300">
            <v>45412</v>
          </cell>
          <cell r="N300">
            <v>132.28413625350001</v>
          </cell>
          <cell r="O300" t="str">
            <v>Franco Arenoso</v>
          </cell>
          <cell r="P300" t="str">
            <v>Ingenio</v>
          </cell>
          <cell r="Q300">
            <v>1708493.1767554008</v>
          </cell>
          <cell r="S300" t="str">
            <v>2028-2029</v>
          </cell>
          <cell r="T300">
            <v>46102</v>
          </cell>
          <cell r="U300">
            <v>46123</v>
          </cell>
          <cell r="V300">
            <v>46127</v>
          </cell>
          <cell r="W300">
            <v>45771</v>
          </cell>
          <cell r="X300">
            <v>25</v>
          </cell>
          <cell r="Y300">
            <v>3</v>
          </cell>
          <cell r="Z300">
            <v>11.801446416831032</v>
          </cell>
        </row>
        <row r="301">
          <cell r="A301" t="str">
            <v>6464.02</v>
          </cell>
          <cell r="B301" t="str">
            <v>2024-2025</v>
          </cell>
          <cell r="C301" t="str">
            <v>Zona 3</v>
          </cell>
          <cell r="D301" t="str">
            <v>Hugo Rivera</v>
          </cell>
          <cell r="E301">
            <v>64</v>
          </cell>
          <cell r="F301" t="str">
            <v>IRLANDA</v>
          </cell>
          <cell r="G301">
            <v>64.02</v>
          </cell>
          <cell r="H301">
            <v>83.69</v>
          </cell>
          <cell r="I301">
            <v>11415.895100964241</v>
          </cell>
          <cell r="J301">
            <v>136.40691959570128</v>
          </cell>
          <cell r="K301" t="str">
            <v>4</v>
          </cell>
          <cell r="L301" t="str">
            <v>CGMEX10-26315</v>
          </cell>
          <cell r="M301">
            <v>45418</v>
          </cell>
          <cell r="N301">
            <v>132.01124463450003</v>
          </cell>
          <cell r="O301" t="str">
            <v>Franco Arenoso</v>
          </cell>
          <cell r="P301" t="str">
            <v>Ingenio</v>
          </cell>
          <cell r="Q301">
            <v>1507026.5208951808</v>
          </cell>
          <cell r="S301" t="str">
            <v>2026-2027</v>
          </cell>
          <cell r="T301">
            <v>46483</v>
          </cell>
          <cell r="U301">
            <v>46504</v>
          </cell>
          <cell r="V301">
            <v>46505</v>
          </cell>
          <cell r="W301">
            <v>45771</v>
          </cell>
          <cell r="X301">
            <v>25</v>
          </cell>
          <cell r="Y301">
            <v>4</v>
          </cell>
          <cell r="Z301">
            <v>11.604207758053912</v>
          </cell>
        </row>
        <row r="302">
          <cell r="A302" t="str">
            <v>6464.03</v>
          </cell>
          <cell r="B302" t="str">
            <v>2024-2025</v>
          </cell>
          <cell r="C302" t="str">
            <v>Zona 3</v>
          </cell>
          <cell r="D302" t="str">
            <v>Hugo Rivera</v>
          </cell>
          <cell r="E302">
            <v>64</v>
          </cell>
          <cell r="F302" t="str">
            <v>IRLANDA</v>
          </cell>
          <cell r="G302">
            <v>64.03</v>
          </cell>
          <cell r="H302">
            <v>101.54</v>
          </cell>
          <cell r="I302">
            <v>11417.413802049552</v>
          </cell>
          <cell r="J302">
            <v>112.4425231637734</v>
          </cell>
          <cell r="K302" t="str">
            <v>2</v>
          </cell>
          <cell r="L302" t="str">
            <v>Varias</v>
          </cell>
          <cell r="M302">
            <v>45405</v>
          </cell>
          <cell r="N302">
            <v>137.45097550800003</v>
          </cell>
          <cell r="O302" t="str">
            <v>Franco Arenoso</v>
          </cell>
          <cell r="P302" t="str">
            <v>Ingenio</v>
          </cell>
          <cell r="Q302">
            <v>1569334.6648702144</v>
          </cell>
          <cell r="S302" t="str">
            <v>2028-2029</v>
          </cell>
          <cell r="T302">
            <v>46095</v>
          </cell>
          <cell r="U302">
            <v>46116</v>
          </cell>
          <cell r="V302">
            <v>46120</v>
          </cell>
          <cell r="W302">
            <v>45764</v>
          </cell>
          <cell r="X302">
            <v>24</v>
          </cell>
          <cell r="Y302">
            <v>1</v>
          </cell>
          <cell r="Z302">
            <v>11.801446416831032</v>
          </cell>
        </row>
        <row r="303">
          <cell r="A303" t="str">
            <v>6464.04</v>
          </cell>
          <cell r="B303" t="str">
            <v>2024-2025</v>
          </cell>
          <cell r="C303" t="str">
            <v>Zona 3</v>
          </cell>
          <cell r="D303" t="str">
            <v>Hugo Rivera</v>
          </cell>
          <cell r="E303">
            <v>64</v>
          </cell>
          <cell r="F303" t="str">
            <v>IRLANDA</v>
          </cell>
          <cell r="G303">
            <v>64.040000000000006</v>
          </cell>
          <cell r="H303">
            <v>99.16</v>
          </cell>
          <cell r="I303">
            <v>10026.962251913348</v>
          </cell>
          <cell r="J303">
            <v>101.11902230650816</v>
          </cell>
          <cell r="K303" t="str">
            <v>4</v>
          </cell>
          <cell r="L303" t="str">
            <v>CGMEX10-26315</v>
          </cell>
          <cell r="M303">
            <v>45400</v>
          </cell>
          <cell r="N303">
            <v>142.99840273950002</v>
          </cell>
          <cell r="O303" t="str">
            <v>Franco Arenoso</v>
          </cell>
          <cell r="P303" t="str">
            <v>Ingenio</v>
          </cell>
          <cell r="Q303">
            <v>1433839.5863528689</v>
          </cell>
          <cell r="S303" t="str">
            <v>2026-2027</v>
          </cell>
          <cell r="T303">
            <v>46465</v>
          </cell>
          <cell r="U303">
            <v>46486</v>
          </cell>
          <cell r="V303">
            <v>46498</v>
          </cell>
          <cell r="W303">
            <v>45764</v>
          </cell>
          <cell r="X303">
            <v>24</v>
          </cell>
          <cell r="Y303">
            <v>2</v>
          </cell>
          <cell r="Z303">
            <v>11.965811965811966</v>
          </cell>
        </row>
        <row r="304">
          <cell r="A304" t="str">
            <v>6464.05</v>
          </cell>
          <cell r="B304" t="str">
            <v>2024-2025</v>
          </cell>
          <cell r="C304" t="str">
            <v>Zona 3</v>
          </cell>
          <cell r="D304" t="str">
            <v>Hugo Rivera</v>
          </cell>
          <cell r="E304">
            <v>64</v>
          </cell>
          <cell r="F304" t="str">
            <v>IRLANDA</v>
          </cell>
          <cell r="G304">
            <v>64.05</v>
          </cell>
          <cell r="H304">
            <v>9.25</v>
          </cell>
          <cell r="I304">
            <v>680</v>
          </cell>
          <cell r="J304">
            <v>73.513513513513516</v>
          </cell>
          <cell r="K304" t="str">
            <v>2</v>
          </cell>
          <cell r="L304" t="str">
            <v>Varias</v>
          </cell>
          <cell r="M304">
            <v>45400</v>
          </cell>
          <cell r="N304">
            <v>131.83170000000001</v>
          </cell>
          <cell r="P304" t="str">
            <v>Ingenio</v>
          </cell>
          <cell r="Q304">
            <v>89645.556000000011</v>
          </cell>
          <cell r="S304" t="str">
            <v>Semillero</v>
          </cell>
          <cell r="T304"/>
          <cell r="U304"/>
          <cell r="V304"/>
          <cell r="W304">
            <v>45764</v>
          </cell>
          <cell r="X304">
            <v>24</v>
          </cell>
          <cell r="Y304">
            <v>5</v>
          </cell>
          <cell r="Z304">
            <v>11.965811965811966</v>
          </cell>
        </row>
        <row r="305">
          <cell r="B305" t="str">
            <v>2024-2025</v>
          </cell>
          <cell r="C305" t="str">
            <v>Zona 3</v>
          </cell>
          <cell r="D305" t="str">
            <v>Hugo Rivera</v>
          </cell>
          <cell r="E305">
            <v>64</v>
          </cell>
          <cell r="F305" t="str">
            <v>IRLANDA</v>
          </cell>
          <cell r="G305">
            <v>64.06</v>
          </cell>
          <cell r="H305">
            <v>11.75</v>
          </cell>
          <cell r="I305">
            <v>850</v>
          </cell>
          <cell r="J305">
            <v>72.340425531914889</v>
          </cell>
          <cell r="K305" t="str">
            <v>1</v>
          </cell>
          <cell r="L305" t="str">
            <v>Varias</v>
          </cell>
          <cell r="M305">
            <v>44809</v>
          </cell>
          <cell r="N305">
            <v>129.21248885276614</v>
          </cell>
          <cell r="P305" t="str">
            <v>Semillero</v>
          </cell>
          <cell r="Q305">
            <v>109830.61552485122</v>
          </cell>
          <cell r="S305" t="str">
            <v>Semillero</v>
          </cell>
          <cell r="T305"/>
          <cell r="U305"/>
          <cell r="V305"/>
          <cell r="Z305">
            <v>-1473.0111768573306</v>
          </cell>
        </row>
        <row r="306">
          <cell r="B306" t="str">
            <v>2024-2025</v>
          </cell>
          <cell r="C306" t="str">
            <v>Zona 3</v>
          </cell>
          <cell r="D306" t="str">
            <v>Balbino Yotz</v>
          </cell>
          <cell r="E306">
            <v>65</v>
          </cell>
          <cell r="F306" t="str">
            <v>PUYUMATE</v>
          </cell>
          <cell r="G306">
            <v>65.010000000000005</v>
          </cell>
          <cell r="H306">
            <v>99.39</v>
          </cell>
          <cell r="I306">
            <v>7000</v>
          </cell>
          <cell r="J306">
            <v>70.429620686185729</v>
          </cell>
          <cell r="K306" t="str">
            <v>1</v>
          </cell>
          <cell r="L306" t="str">
            <v>CG02-163</v>
          </cell>
          <cell r="M306">
            <v>44985</v>
          </cell>
          <cell r="N306">
            <v>141.63511084800004</v>
          </cell>
          <cell r="O306" t="str">
            <v>Franco Arenoso</v>
          </cell>
          <cell r="P306" t="str">
            <v>Semillero</v>
          </cell>
          <cell r="Q306">
            <v>991445.77593600028</v>
          </cell>
          <cell r="S306" t="str">
            <v>Semillero</v>
          </cell>
          <cell r="T306"/>
          <cell r="U306"/>
          <cell r="V306"/>
          <cell r="Z306">
            <v>-1478.7968441814594</v>
          </cell>
        </row>
        <row r="307">
          <cell r="A307" t="str">
            <v>6565.02</v>
          </cell>
          <cell r="B307" t="str">
            <v>2024-2025</v>
          </cell>
          <cell r="C307" t="str">
            <v>Zona 3</v>
          </cell>
          <cell r="D307" t="str">
            <v>Balbino Yotz</v>
          </cell>
          <cell r="E307">
            <v>65</v>
          </cell>
          <cell r="F307" t="str">
            <v>PUYUMATE</v>
          </cell>
          <cell r="G307">
            <v>65.02</v>
          </cell>
          <cell r="H307">
            <v>34.39</v>
          </cell>
          <cell r="I307">
            <v>2900</v>
          </cell>
          <cell r="J307">
            <v>84.326839197441117</v>
          </cell>
          <cell r="K307" t="str">
            <v>2</v>
          </cell>
          <cell r="L307" t="str">
            <v>CG02-163</v>
          </cell>
          <cell r="M307">
            <v>45407</v>
          </cell>
          <cell r="N307">
            <v>118.33619028000001</v>
          </cell>
          <cell r="O307" t="str">
            <v>Franco</v>
          </cell>
          <cell r="P307" t="str">
            <v>Ingenio</v>
          </cell>
          <cell r="Q307">
            <v>343174.95181200001</v>
          </cell>
          <cell r="S307" t="str">
            <v>2023-2024</v>
          </cell>
          <cell r="T307">
            <v>45008</v>
          </cell>
          <cell r="U307">
            <v>45371</v>
          </cell>
          <cell r="V307">
            <v>17</v>
          </cell>
          <cell r="W307">
            <v>45729</v>
          </cell>
          <cell r="X307">
            <v>19</v>
          </cell>
          <cell r="Y307">
            <v>1</v>
          </cell>
          <cell r="Z307">
            <v>10.585141354372123</v>
          </cell>
        </row>
        <row r="308">
          <cell r="A308" t="str">
            <v>6565.03</v>
          </cell>
          <cell r="B308" t="str">
            <v>2024-2025</v>
          </cell>
          <cell r="C308" t="str">
            <v>Zona 3</v>
          </cell>
          <cell r="D308" t="str">
            <v>Balbino Yotz</v>
          </cell>
          <cell r="E308">
            <v>65</v>
          </cell>
          <cell r="F308" t="str">
            <v>PUYUMATE</v>
          </cell>
          <cell r="G308">
            <v>65.03</v>
          </cell>
          <cell r="H308">
            <v>53.699999999999996</v>
          </cell>
          <cell r="I308">
            <v>5226.0663775319999</v>
          </cell>
          <cell r="J308">
            <v>97.319671834860344</v>
          </cell>
          <cell r="K308" t="str">
            <v>4</v>
          </cell>
          <cell r="L308" t="str">
            <v>CGMEX10-26315</v>
          </cell>
          <cell r="M308">
            <v>45374</v>
          </cell>
          <cell r="N308">
            <v>146.26772749050002</v>
          </cell>
          <cell r="O308" t="str">
            <v>Arcilla pesada</v>
          </cell>
          <cell r="P308" t="str">
            <v>Ingenio</v>
          </cell>
          <cell r="Q308">
            <v>764404.85275611514</v>
          </cell>
          <cell r="S308" t="str">
            <v>2026-2027</v>
          </cell>
          <cell r="T308">
            <v>46439</v>
          </cell>
          <cell r="U308">
            <v>46460</v>
          </cell>
          <cell r="V308">
            <v>46456</v>
          </cell>
          <cell r="W308">
            <v>45729</v>
          </cell>
          <cell r="X308">
            <v>19</v>
          </cell>
          <cell r="Y308">
            <v>2</v>
          </cell>
          <cell r="Z308">
            <v>11.669953977646285</v>
          </cell>
        </row>
        <row r="309">
          <cell r="A309" t="str">
            <v>6565.04</v>
          </cell>
          <cell r="B309" t="str">
            <v>2024-2025</v>
          </cell>
          <cell r="C309" t="str">
            <v>Zona 3</v>
          </cell>
          <cell r="D309" t="str">
            <v>Balbino Yotz</v>
          </cell>
          <cell r="E309">
            <v>65</v>
          </cell>
          <cell r="F309" t="str">
            <v>PUYUMATE</v>
          </cell>
          <cell r="G309">
            <v>65.040000000000006</v>
          </cell>
          <cell r="H309">
            <v>42.95</v>
          </cell>
          <cell r="I309">
            <v>4233.9243050280002</v>
          </cell>
          <cell r="J309">
            <v>98.577981490756684</v>
          </cell>
          <cell r="K309" t="str">
            <v>2</v>
          </cell>
          <cell r="L309" t="str">
            <v>CG02-163</v>
          </cell>
          <cell r="M309">
            <v>45407</v>
          </cell>
          <cell r="N309">
            <v>139.64313386100002</v>
          </cell>
          <cell r="O309" t="str">
            <v>Arcilla + Arena Blanca</v>
          </cell>
          <cell r="P309" t="str">
            <v>Ingenio</v>
          </cell>
          <cell r="Q309">
            <v>591238.45848436654</v>
          </cell>
          <cell r="S309" t="str">
            <v>2028-2029</v>
          </cell>
          <cell r="T309">
            <v>46097</v>
          </cell>
          <cell r="U309">
            <v>46118</v>
          </cell>
          <cell r="V309">
            <v>46078</v>
          </cell>
          <cell r="W309">
            <v>45729</v>
          </cell>
          <cell r="X309">
            <v>19</v>
          </cell>
          <cell r="Y309">
            <v>3</v>
          </cell>
          <cell r="Z309">
            <v>10.585141354372123</v>
          </cell>
        </row>
        <row r="310">
          <cell r="A310" t="str">
            <v>6565.05</v>
          </cell>
          <cell r="B310" t="str">
            <v>2024-2025</v>
          </cell>
          <cell r="C310" t="str">
            <v>Zona 3</v>
          </cell>
          <cell r="D310" t="str">
            <v>Balbino Yotz</v>
          </cell>
          <cell r="E310">
            <v>65</v>
          </cell>
          <cell r="F310" t="str">
            <v>PUYUMATE</v>
          </cell>
          <cell r="G310">
            <v>65.05</v>
          </cell>
          <cell r="H310">
            <v>89.21</v>
          </cell>
          <cell r="I310">
            <v>8905.7962399560001</v>
          </cell>
          <cell r="J310">
            <v>99.829573365721345</v>
          </cell>
          <cell r="K310" t="str">
            <v>5</v>
          </cell>
          <cell r="L310" t="str">
            <v>CGMEX10-26315</v>
          </cell>
          <cell r="M310">
            <v>45370</v>
          </cell>
          <cell r="N310">
            <v>133.76653301550002</v>
          </cell>
          <cell r="O310" t="str">
            <v>Franco</v>
          </cell>
          <cell r="P310" t="str">
            <v>Ingenio</v>
          </cell>
          <cell r="Q310">
            <v>1191297.4867613902</v>
          </cell>
          <cell r="S310" t="str">
            <v>2025-2026</v>
          </cell>
          <cell r="T310">
            <v>46060</v>
          </cell>
          <cell r="U310">
            <v>46081</v>
          </cell>
          <cell r="V310">
            <v>46078</v>
          </cell>
          <cell r="W310">
            <v>45736</v>
          </cell>
          <cell r="X310">
            <v>20</v>
          </cell>
          <cell r="Y310">
            <v>4</v>
          </cell>
          <cell r="Z310">
            <v>12.031558185404339</v>
          </cell>
        </row>
        <row r="311">
          <cell r="A311" t="str">
            <v>6565.06</v>
          </cell>
          <cell r="B311" t="str">
            <v>2024-2025</v>
          </cell>
          <cell r="C311" t="str">
            <v>Zona 3</v>
          </cell>
          <cell r="D311" t="str">
            <v>Balbino Yotz</v>
          </cell>
          <cell r="E311">
            <v>65</v>
          </cell>
          <cell r="F311" t="str">
            <v>PUYUMATE</v>
          </cell>
          <cell r="G311">
            <v>65.06</v>
          </cell>
          <cell r="H311">
            <v>18.3</v>
          </cell>
          <cell r="I311">
            <v>2022.9458684160004</v>
          </cell>
          <cell r="J311">
            <v>110.54349007737707</v>
          </cell>
          <cell r="K311" t="str">
            <v>5</v>
          </cell>
          <cell r="L311" t="str">
            <v>CG02-163</v>
          </cell>
          <cell r="M311">
            <v>45371</v>
          </cell>
          <cell r="N311">
            <v>136.65963037650002</v>
          </cell>
          <cell r="O311" t="str">
            <v>Franco</v>
          </cell>
          <cell r="P311" t="str">
            <v>Ingenio</v>
          </cell>
          <cell r="Q311">
            <v>276455.03464939847</v>
          </cell>
          <cell r="S311" t="str">
            <v>2025-2026</v>
          </cell>
          <cell r="T311">
            <v>46061</v>
          </cell>
          <cell r="U311">
            <v>46082</v>
          </cell>
          <cell r="V311">
            <v>46085</v>
          </cell>
          <cell r="W311">
            <v>45736</v>
          </cell>
          <cell r="X311">
            <v>20</v>
          </cell>
          <cell r="Y311">
            <v>5</v>
          </cell>
          <cell r="Z311">
            <v>11.998685075608153</v>
          </cell>
        </row>
        <row r="312">
          <cell r="A312" t="str">
            <v>6565.1</v>
          </cell>
          <cell r="B312" t="str">
            <v>2024-2025</v>
          </cell>
          <cell r="C312" t="str">
            <v>Zona 3</v>
          </cell>
          <cell r="D312" t="str">
            <v>José Flores</v>
          </cell>
          <cell r="E312">
            <v>65</v>
          </cell>
          <cell r="F312" t="str">
            <v>PUYUMATE</v>
          </cell>
          <cell r="G312">
            <v>65.099999999999994</v>
          </cell>
          <cell r="H312">
            <v>8.41</v>
          </cell>
          <cell r="I312">
            <v>2442.0162649123326</v>
          </cell>
          <cell r="J312">
            <v>107.42119067534549</v>
          </cell>
          <cell r="K312" t="str">
            <v>2</v>
          </cell>
          <cell r="L312" t="str">
            <v>Varias</v>
          </cell>
          <cell r="M312">
            <v>45366</v>
          </cell>
          <cell r="N312">
            <v>133.8078064785</v>
          </cell>
          <cell r="P312" t="str">
            <v>Ingenio</v>
          </cell>
          <cell r="Q312">
            <v>326760.83979273879</v>
          </cell>
          <cell r="S312" t="str">
            <v>2028-2029</v>
          </cell>
          <cell r="T312">
            <v>47161</v>
          </cell>
          <cell r="U312">
            <v>47182</v>
          </cell>
          <cell r="V312">
            <v>47184</v>
          </cell>
          <cell r="W312">
            <v>45736</v>
          </cell>
          <cell r="X312">
            <v>20</v>
          </cell>
          <cell r="Y312">
            <v>7</v>
          </cell>
          <cell r="Z312">
            <v>12.163050624589085</v>
          </cell>
        </row>
        <row r="313">
          <cell r="A313" t="str">
            <v>6565.09</v>
          </cell>
          <cell r="B313" t="str">
            <v>2024-2025</v>
          </cell>
          <cell r="C313" t="str">
            <v>Zona 3</v>
          </cell>
          <cell r="D313" t="str">
            <v>José Flores</v>
          </cell>
          <cell r="E313">
            <v>65</v>
          </cell>
          <cell r="F313" t="str">
            <v>PUYUMATE</v>
          </cell>
          <cell r="G313">
            <v>65.09</v>
          </cell>
          <cell r="H313">
            <v>7.15</v>
          </cell>
          <cell r="I313">
            <v>562.65</v>
          </cell>
          <cell r="J313">
            <v>78.692307692307679</v>
          </cell>
          <cell r="K313" t="str">
            <v>1</v>
          </cell>
          <cell r="L313" t="str">
            <v>Varias</v>
          </cell>
          <cell r="M313">
            <v>45374</v>
          </cell>
          <cell r="N313">
            <v>136.90215000000003</v>
          </cell>
          <cell r="P313" t="str">
            <v>Ingenio</v>
          </cell>
          <cell r="Q313">
            <v>77027.99469750002</v>
          </cell>
          <cell r="S313" t="str">
            <v>Semillero</v>
          </cell>
          <cell r="T313"/>
          <cell r="U313"/>
          <cell r="V313"/>
          <cell r="W313">
            <v>45729</v>
          </cell>
          <cell r="X313">
            <v>19</v>
          </cell>
          <cell r="Z313">
            <v>11.669953977646285</v>
          </cell>
        </row>
        <row r="314">
          <cell r="A314" t="str">
            <v>6767.02</v>
          </cell>
          <cell r="B314" t="str">
            <v>2024-2025</v>
          </cell>
          <cell r="C314" t="str">
            <v>Zona 3</v>
          </cell>
          <cell r="D314" t="str">
            <v>Kevin Estrada</v>
          </cell>
          <cell r="E314">
            <v>67</v>
          </cell>
          <cell r="F314" t="str">
            <v>JABALI III</v>
          </cell>
          <cell r="G314">
            <v>67.02</v>
          </cell>
          <cell r="H314">
            <v>67.77</v>
          </cell>
          <cell r="I314">
            <v>5840.7396870884259</v>
          </cell>
          <cell r="J314">
            <v>86.184737894177758</v>
          </cell>
          <cell r="K314" t="str">
            <v>3</v>
          </cell>
          <cell r="L314" t="str">
            <v>CG10-044124</v>
          </cell>
          <cell r="M314">
            <v>45365</v>
          </cell>
          <cell r="N314">
            <v>140.82561350550003</v>
          </cell>
          <cell r="O314" t="str">
            <v>Arcilla pesada</v>
          </cell>
          <cell r="P314" t="str">
            <v>Ingenio</v>
          </cell>
          <cell r="Q314">
            <v>822525.74976014986</v>
          </cell>
          <cell r="R314" t="str">
            <v>Sí</v>
          </cell>
          <cell r="S314" t="str">
            <v>2024-2025</v>
          </cell>
          <cell r="T314">
            <v>45709</v>
          </cell>
          <cell r="U314">
            <v>45730</v>
          </cell>
          <cell r="V314">
            <v>45728</v>
          </cell>
          <cell r="W314">
            <v>45736</v>
          </cell>
          <cell r="X314">
            <v>20</v>
          </cell>
          <cell r="Y314">
            <v>1</v>
          </cell>
          <cell r="Z314">
            <v>12.195923734385271</v>
          </cell>
        </row>
        <row r="315">
          <cell r="A315" t="str">
            <v>6767.03</v>
          </cell>
          <cell r="B315" t="str">
            <v>2024-2025</v>
          </cell>
          <cell r="C315" t="str">
            <v>Zona 3</v>
          </cell>
          <cell r="D315" t="str">
            <v>Kevin Estrada</v>
          </cell>
          <cell r="E315">
            <v>67</v>
          </cell>
          <cell r="F315" t="str">
            <v>JABALI III</v>
          </cell>
          <cell r="G315">
            <v>67.03</v>
          </cell>
          <cell r="H315">
            <v>18.350000000000001</v>
          </cell>
          <cell r="I315">
            <v>1226.4202949522564</v>
          </cell>
          <cell r="J315">
            <v>66.834893457888626</v>
          </cell>
          <cell r="K315" t="str">
            <v>3</v>
          </cell>
          <cell r="L315" t="str">
            <v>CG10-044124</v>
          </cell>
          <cell r="M315">
            <v>45361</v>
          </cell>
          <cell r="N315">
            <v>139.64835642450001</v>
          </cell>
          <cell r="O315" t="str">
            <v>Arcilla pesada</v>
          </cell>
          <cell r="P315" t="str">
            <v>Ingenio</v>
          </cell>
          <cell r="Q315">
            <v>171267.57847573314</v>
          </cell>
          <cell r="S315" t="str">
            <v>2024-2025</v>
          </cell>
          <cell r="T315">
            <v>45691</v>
          </cell>
          <cell r="U315">
            <v>45712</v>
          </cell>
          <cell r="V315">
            <v>45721</v>
          </cell>
          <cell r="W315">
            <v>45708</v>
          </cell>
          <cell r="X315">
            <v>16</v>
          </cell>
          <cell r="Y315">
            <v>2</v>
          </cell>
          <cell r="Z315">
            <v>11.406969099276791</v>
          </cell>
        </row>
        <row r="316">
          <cell r="A316" t="str">
            <v>6767.04</v>
          </cell>
          <cell r="B316" t="str">
            <v>2024-2025</v>
          </cell>
          <cell r="C316" t="str">
            <v>Zona 3</v>
          </cell>
          <cell r="D316" t="str">
            <v>Kevin Estrada</v>
          </cell>
          <cell r="E316">
            <v>67</v>
          </cell>
          <cell r="F316" t="str">
            <v>JABALI III</v>
          </cell>
          <cell r="G316">
            <v>67.040000000000006</v>
          </cell>
          <cell r="H316">
            <v>99.24</v>
          </cell>
          <cell r="I316">
            <v>7344.9409917065677</v>
          </cell>
          <cell r="J316">
            <v>74.011900359800165</v>
          </cell>
          <cell r="K316" t="str">
            <v>5</v>
          </cell>
          <cell r="L316" t="str">
            <v>CGMEX10-26315</v>
          </cell>
          <cell r="M316">
            <v>45371</v>
          </cell>
          <cell r="N316">
            <v>130.24840128300002</v>
          </cell>
          <cell r="O316" t="str">
            <v>Arcilla pesada</v>
          </cell>
          <cell r="P316" t="str">
            <v>Ingenio</v>
          </cell>
          <cell r="Q316">
            <v>956666.8216877532</v>
          </cell>
          <cell r="S316" t="str">
            <v>2025-2026</v>
          </cell>
          <cell r="T316">
            <v>46061</v>
          </cell>
          <cell r="U316">
            <v>46082</v>
          </cell>
          <cell r="V316">
            <v>46085</v>
          </cell>
          <cell r="W316">
            <v>45715</v>
          </cell>
          <cell r="X316">
            <v>17</v>
          </cell>
          <cell r="Y316">
            <v>3</v>
          </cell>
          <cell r="Z316">
            <v>11.308349769888231</v>
          </cell>
        </row>
        <row r="317">
          <cell r="A317" t="str">
            <v>6767.05</v>
          </cell>
          <cell r="B317" t="str">
            <v>2024-2025</v>
          </cell>
          <cell r="C317" t="str">
            <v>Zona 3</v>
          </cell>
          <cell r="D317" t="str">
            <v>Kevin Estrada</v>
          </cell>
          <cell r="E317">
            <v>67</v>
          </cell>
          <cell r="F317" t="str">
            <v>JABALI III</v>
          </cell>
          <cell r="G317">
            <v>67.05</v>
          </cell>
          <cell r="H317">
            <v>52.61</v>
          </cell>
          <cell r="I317">
            <v>4327.930512596</v>
          </cell>
          <cell r="J317">
            <v>82.264408146664138</v>
          </cell>
          <cell r="K317" t="str">
            <v>4</v>
          </cell>
          <cell r="L317" t="str">
            <v>RB84-5210</v>
          </cell>
          <cell r="M317">
            <v>45391</v>
          </cell>
          <cell r="N317">
            <v>158.61685917000003</v>
          </cell>
          <cell r="O317" t="str">
            <v>Arcilla pesada</v>
          </cell>
          <cell r="P317" t="str">
            <v>Ingenio</v>
          </cell>
          <cell r="Q317">
            <v>686482.74461398576</v>
          </cell>
          <cell r="S317" t="str">
            <v>2026-2027</v>
          </cell>
          <cell r="T317">
            <v>46456</v>
          </cell>
          <cell r="U317">
            <v>46477</v>
          </cell>
          <cell r="V317">
            <v>46463</v>
          </cell>
          <cell r="W317">
            <v>45715</v>
          </cell>
          <cell r="X317">
            <v>17</v>
          </cell>
          <cell r="Y317">
            <v>4</v>
          </cell>
          <cell r="Z317">
            <v>10.650887573964496</v>
          </cell>
        </row>
        <row r="318">
          <cell r="A318" t="str">
            <v>6868.01</v>
          </cell>
          <cell r="B318" t="str">
            <v>2024-2025</v>
          </cell>
          <cell r="C318" t="str">
            <v>Zona 3</v>
          </cell>
          <cell r="D318" t="str">
            <v>Kevin Estrada</v>
          </cell>
          <cell r="E318">
            <v>68</v>
          </cell>
          <cell r="F318" t="str">
            <v>SAN MIGUEL MAPAN</v>
          </cell>
          <cell r="G318">
            <v>68.010000000000005</v>
          </cell>
          <cell r="H318">
            <v>100.88</v>
          </cell>
          <cell r="I318">
            <v>10282.770140799999</v>
          </cell>
          <cell r="J318">
            <v>101.93071114988105</v>
          </cell>
          <cell r="K318" t="str">
            <v>8</v>
          </cell>
          <cell r="L318" t="str">
            <v>CG02-163</v>
          </cell>
          <cell r="M318">
            <v>45299</v>
          </cell>
          <cell r="N318">
            <v>128.87162199450003</v>
          </cell>
          <cell r="O318" t="str">
            <v>Arcilla pesada</v>
          </cell>
          <cell r="P318" t="str">
            <v>Ingenio</v>
          </cell>
          <cell r="Q318">
            <v>1325157.2666415095</v>
          </cell>
          <cell r="S318" t="str">
            <v>2024-2025</v>
          </cell>
          <cell r="T318">
            <v>45652</v>
          </cell>
          <cell r="U318">
            <v>45673</v>
          </cell>
          <cell r="V318">
            <v>45665</v>
          </cell>
          <cell r="W318">
            <v>45652</v>
          </cell>
          <cell r="X318">
            <v>8</v>
          </cell>
          <cell r="Y318">
            <v>2</v>
          </cell>
          <cell r="Z318">
            <v>11.604207758053912</v>
          </cell>
        </row>
        <row r="319">
          <cell r="A319" t="str">
            <v>6868.02</v>
          </cell>
          <cell r="B319" t="str">
            <v>2024-2025</v>
          </cell>
          <cell r="C319" t="str">
            <v>Zona 3</v>
          </cell>
          <cell r="D319" t="str">
            <v>Kevin Estrada</v>
          </cell>
          <cell r="E319">
            <v>68</v>
          </cell>
          <cell r="F319" t="str">
            <v>SAN MIGUEL MAPAN</v>
          </cell>
          <cell r="G319">
            <v>68.02</v>
          </cell>
          <cell r="H319">
            <v>39.629999999999995</v>
          </cell>
          <cell r="I319">
            <v>3361.1040908</v>
          </cell>
          <cell r="J319">
            <v>84.812114327529656</v>
          </cell>
          <cell r="K319" t="str">
            <v>2</v>
          </cell>
          <cell r="L319" t="str">
            <v>CG02-163</v>
          </cell>
          <cell r="M319">
            <v>45396</v>
          </cell>
          <cell r="N319">
            <v>135.9862746165</v>
          </cell>
          <cell r="O319" t="str">
            <v>Arcilla pesada</v>
          </cell>
          <cell r="P319" t="str">
            <v>Ingenio</v>
          </cell>
          <cell r="Q319">
            <v>457064.02390617033</v>
          </cell>
          <cell r="S319" t="str">
            <v>2028-2029</v>
          </cell>
          <cell r="T319">
            <v>47191</v>
          </cell>
          <cell r="U319">
            <v>47212</v>
          </cell>
          <cell r="V319">
            <v>47226</v>
          </cell>
          <cell r="W319">
            <v>45729</v>
          </cell>
          <cell r="X319">
            <v>19</v>
          </cell>
          <cell r="Y319">
            <v>7</v>
          </cell>
          <cell r="Z319">
            <v>10.946745562130177</v>
          </cell>
        </row>
        <row r="320">
          <cell r="A320" t="str">
            <v>6868.03</v>
          </cell>
          <cell r="B320" t="str">
            <v>2024-2025</v>
          </cell>
          <cell r="C320" t="str">
            <v>Zona 3</v>
          </cell>
          <cell r="D320" t="str">
            <v>Kevin Estrada</v>
          </cell>
          <cell r="E320">
            <v>68</v>
          </cell>
          <cell r="F320" t="str">
            <v>SAN MIGUEL MAPAN</v>
          </cell>
          <cell r="G320">
            <v>68.03</v>
          </cell>
          <cell r="H320">
            <v>64.88</v>
          </cell>
          <cell r="I320">
            <v>6057.6646344099972</v>
          </cell>
          <cell r="J320">
            <v>93.36721076464238</v>
          </cell>
          <cell r="K320" t="str">
            <v>8</v>
          </cell>
          <cell r="L320" t="str">
            <v>Varias</v>
          </cell>
          <cell r="M320">
            <v>45298</v>
          </cell>
          <cell r="N320">
            <v>142.94739401250004</v>
          </cell>
          <cell r="O320" t="str">
            <v>Arcilla + Arena Blanca</v>
          </cell>
          <cell r="P320" t="str">
            <v>Ingenio</v>
          </cell>
          <cell r="Q320">
            <v>865927.37329059292</v>
          </cell>
          <cell r="S320" t="str">
            <v>2024-2025</v>
          </cell>
          <cell r="T320">
            <v>45658</v>
          </cell>
          <cell r="U320">
            <v>45679</v>
          </cell>
          <cell r="V320">
            <v>45672</v>
          </cell>
          <cell r="W320">
            <v>45652</v>
          </cell>
          <cell r="X320">
            <v>8</v>
          </cell>
          <cell r="Y320">
            <v>3</v>
          </cell>
          <cell r="Z320">
            <v>11.637080867850099</v>
          </cell>
        </row>
        <row r="321">
          <cell r="A321" t="str">
            <v>6868.04</v>
          </cell>
          <cell r="B321" t="str">
            <v>2024-2025</v>
          </cell>
          <cell r="C321" t="str">
            <v>Zona 3</v>
          </cell>
          <cell r="D321" t="str">
            <v>Kevin Estrada</v>
          </cell>
          <cell r="E321">
            <v>68</v>
          </cell>
          <cell r="F321" t="str">
            <v>SAN MIGUEL MAPAN</v>
          </cell>
          <cell r="G321">
            <v>68.040000000000006</v>
          </cell>
          <cell r="H321">
            <v>23.13</v>
          </cell>
          <cell r="I321">
            <v>1700</v>
          </cell>
          <cell r="J321">
            <v>73.49762213575444</v>
          </cell>
          <cell r="K321" t="str">
            <v>1</v>
          </cell>
          <cell r="L321" t="str">
            <v>CG02-163</v>
          </cell>
          <cell r="M321">
            <v>45321</v>
          </cell>
          <cell r="N321">
            <v>148.41039825150003</v>
          </cell>
          <cell r="O321" t="str">
            <v>Arcilla pesada</v>
          </cell>
          <cell r="P321" t="str">
            <v>Ingenio</v>
          </cell>
          <cell r="Q321">
            <v>252297.67702755003</v>
          </cell>
          <cell r="S321" t="str">
            <v>2023-2024</v>
          </cell>
          <cell r="T321"/>
          <cell r="U321"/>
          <cell r="V321"/>
          <cell r="W321">
            <v>45659</v>
          </cell>
          <cell r="X321">
            <v>9</v>
          </cell>
          <cell r="Y321">
            <v>4</v>
          </cell>
          <cell r="Z321">
            <v>11.111111111111111</v>
          </cell>
        </row>
        <row r="322">
          <cell r="A322" t="str">
            <v>6868.05</v>
          </cell>
          <cell r="B322" t="str">
            <v>2024-2025</v>
          </cell>
          <cell r="C322" t="str">
            <v>Zona 3</v>
          </cell>
          <cell r="D322" t="str">
            <v>Kevin Estrada</v>
          </cell>
          <cell r="E322">
            <v>68</v>
          </cell>
          <cell r="F322" t="str">
            <v>SAN MIGUEL MAPAN</v>
          </cell>
          <cell r="G322">
            <v>68.05</v>
          </cell>
          <cell r="H322">
            <v>45.42</v>
          </cell>
          <cell r="I322">
            <v>4000</v>
          </cell>
          <cell r="J322">
            <v>88.066930867459263</v>
          </cell>
          <cell r="K322" t="str">
            <v>1</v>
          </cell>
          <cell r="L322" t="str">
            <v>CG02-163</v>
          </cell>
          <cell r="M322">
            <v>45327</v>
          </cell>
          <cell r="N322">
            <v>146.22168780450005</v>
          </cell>
          <cell r="O322" t="str">
            <v>Franco Arenoso</v>
          </cell>
          <cell r="P322" t="str">
            <v>Ingenio</v>
          </cell>
          <cell r="Q322">
            <v>584886.75121800019</v>
          </cell>
          <cell r="S322" t="str">
            <v>2023-2024</v>
          </cell>
          <cell r="T322"/>
          <cell r="U322"/>
          <cell r="V322"/>
          <cell r="W322">
            <v>45659</v>
          </cell>
          <cell r="X322">
            <v>9</v>
          </cell>
          <cell r="Y322">
            <v>5</v>
          </cell>
          <cell r="Z322">
            <v>10.91387245233399</v>
          </cell>
        </row>
        <row r="323">
          <cell r="A323" t="str">
            <v>6868.06</v>
          </cell>
          <cell r="B323" t="str">
            <v>2024-2025</v>
          </cell>
          <cell r="C323" t="str">
            <v>Zona 3</v>
          </cell>
          <cell r="D323" t="str">
            <v>Kevin Estrada</v>
          </cell>
          <cell r="E323">
            <v>68</v>
          </cell>
          <cell r="F323" t="str">
            <v>SAN MIGUEL MAPAN</v>
          </cell>
          <cell r="G323">
            <v>68.06</v>
          </cell>
          <cell r="H323">
            <v>22.06</v>
          </cell>
          <cell r="I323">
            <v>1136.73</v>
          </cell>
          <cell r="J323">
            <v>51.529011786038083</v>
          </cell>
          <cell r="K323" t="str">
            <v>6</v>
          </cell>
          <cell r="L323" t="str">
            <v>RB84-5210</v>
          </cell>
          <cell r="M323">
            <v>45400</v>
          </cell>
          <cell r="N323">
            <v>158.69813848350003</v>
          </cell>
          <cell r="O323" t="str">
            <v>Arcilla pesada</v>
          </cell>
          <cell r="P323" t="str">
            <v>Ingenio</v>
          </cell>
          <cell r="Q323">
            <v>180396.93495834898</v>
          </cell>
          <cell r="S323" t="str">
            <v>2024-2025</v>
          </cell>
          <cell r="T323">
            <v>45730</v>
          </cell>
          <cell r="U323">
            <v>45751</v>
          </cell>
          <cell r="V323">
            <v>45721</v>
          </cell>
          <cell r="W323">
            <v>45729</v>
          </cell>
          <cell r="X323">
            <v>19</v>
          </cell>
          <cell r="Y323">
            <v>8</v>
          </cell>
          <cell r="Z323">
            <v>10.81525312294543</v>
          </cell>
        </row>
        <row r="324">
          <cell r="A324" t="str">
            <v>6868.07</v>
          </cell>
          <cell r="B324" t="str">
            <v>2024-2025</v>
          </cell>
          <cell r="C324" t="str">
            <v>Zona 3</v>
          </cell>
          <cell r="D324" t="str">
            <v>Kevin Estrada</v>
          </cell>
          <cell r="E324">
            <v>68</v>
          </cell>
          <cell r="F324" t="str">
            <v>SAN MIGUEL MAPAN</v>
          </cell>
          <cell r="G324">
            <v>68.069999999999993</v>
          </cell>
          <cell r="H324">
            <v>38.18</v>
          </cell>
          <cell r="I324">
            <v>3900.7749300321893</v>
          </cell>
          <cell r="J324">
            <v>102.16801807313225</v>
          </cell>
          <cell r="K324" t="str">
            <v>5</v>
          </cell>
          <cell r="L324" t="str">
            <v>CGMEX10-26315</v>
          </cell>
          <cell r="M324">
            <v>45367</v>
          </cell>
          <cell r="N324">
            <v>149.13410358000004</v>
          </cell>
          <cell r="O324" t="str">
            <v>Franco</v>
          </cell>
          <cell r="P324" t="str">
            <v>Ingenio</v>
          </cell>
          <cell r="Q324">
            <v>581738.57245768793</v>
          </cell>
          <cell r="S324" t="str">
            <v>2025-2026</v>
          </cell>
          <cell r="T324">
            <v>46057</v>
          </cell>
          <cell r="U324">
            <v>46078</v>
          </cell>
          <cell r="V324">
            <v>46071</v>
          </cell>
          <cell r="W324">
            <v>45729</v>
          </cell>
          <cell r="X324">
            <v>19</v>
          </cell>
          <cell r="Y324">
            <v>9</v>
          </cell>
          <cell r="Z324">
            <v>11.900065746219592</v>
          </cell>
        </row>
        <row r="325">
          <cell r="A325" t="str">
            <v>6868.08</v>
          </cell>
          <cell r="B325" t="str">
            <v>2024-2025</v>
          </cell>
          <cell r="C325" t="str">
            <v>Zona 3</v>
          </cell>
          <cell r="D325" t="str">
            <v>Kevin Estrada</v>
          </cell>
          <cell r="E325">
            <v>68</v>
          </cell>
          <cell r="F325" t="str">
            <v>SAN MIGUEL MAPAN</v>
          </cell>
          <cell r="G325">
            <v>68.08</v>
          </cell>
          <cell r="H325">
            <v>74.5</v>
          </cell>
          <cell r="I325">
            <v>6699.5642888535549</v>
          </cell>
          <cell r="J325">
            <v>89.927037434275903</v>
          </cell>
          <cell r="K325" t="str">
            <v>2</v>
          </cell>
          <cell r="L325" t="str">
            <v>CG02-163</v>
          </cell>
          <cell r="M325">
            <v>45394</v>
          </cell>
          <cell r="N325">
            <v>133.34948850300003</v>
          </cell>
          <cell r="O325" t="str">
            <v>Arcilla pesada</v>
          </cell>
          <cell r="P325" t="str">
            <v>Ingenio</v>
          </cell>
          <cell r="Q325">
            <v>893383.47111158667</v>
          </cell>
          <cell r="S325" t="str">
            <v>2027-2028</v>
          </cell>
          <cell r="T325">
            <v>46817</v>
          </cell>
          <cell r="U325">
            <v>46838</v>
          </cell>
          <cell r="V325">
            <v>46813</v>
          </cell>
          <cell r="W325">
            <v>45729</v>
          </cell>
          <cell r="X325">
            <v>19</v>
          </cell>
          <cell r="Y325">
            <v>10</v>
          </cell>
          <cell r="Z325">
            <v>11.01249178172255</v>
          </cell>
        </row>
        <row r="326">
          <cell r="A326" t="str">
            <v>6868.09</v>
          </cell>
          <cell r="B326" t="str">
            <v>2024-2025</v>
          </cell>
          <cell r="C326" t="str">
            <v>Zona 3</v>
          </cell>
          <cell r="D326" t="str">
            <v>Kevin Estrada</v>
          </cell>
          <cell r="E326">
            <v>68</v>
          </cell>
          <cell r="F326" t="str">
            <v>SAN MIGUEL MAPAN</v>
          </cell>
          <cell r="G326">
            <v>68.09</v>
          </cell>
          <cell r="H326">
            <v>25.64</v>
          </cell>
          <cell r="I326">
            <v>1800.728300185066</v>
          </cell>
          <cell r="J326">
            <v>70.231212955735799</v>
          </cell>
          <cell r="K326" t="str">
            <v>6</v>
          </cell>
          <cell r="L326" t="str">
            <v>RB84-5210</v>
          </cell>
          <cell r="M326">
            <v>45299</v>
          </cell>
          <cell r="N326">
            <v>151.18692596700001</v>
          </cell>
          <cell r="O326" t="str">
            <v>Arcilla pesada</v>
          </cell>
          <cell r="P326" t="str">
            <v>Ingenio</v>
          </cell>
          <cell r="Q326">
            <v>272246.57620676135</v>
          </cell>
          <cell r="S326" t="str">
            <v>2024-2025</v>
          </cell>
          <cell r="T326">
            <v>45629</v>
          </cell>
          <cell r="U326">
            <v>45650</v>
          </cell>
          <cell r="V326">
            <v>45651</v>
          </cell>
          <cell r="W326">
            <v>45631</v>
          </cell>
          <cell r="X326">
            <v>5</v>
          </cell>
          <cell r="Y326">
            <v>1</v>
          </cell>
          <cell r="Z326">
            <v>10.91387245233399</v>
          </cell>
        </row>
        <row r="327">
          <cell r="A327" t="str">
            <v>6868.1</v>
          </cell>
          <cell r="B327" t="str">
            <v>2024-2025</v>
          </cell>
          <cell r="C327" t="str">
            <v>Zona 3</v>
          </cell>
          <cell r="D327" t="str">
            <v>Kevin Estrada</v>
          </cell>
          <cell r="E327">
            <v>68</v>
          </cell>
          <cell r="F327" t="str">
            <v>SAN MIGUEL MAPAN</v>
          </cell>
          <cell r="G327">
            <v>68.099999999999994</v>
          </cell>
          <cell r="H327">
            <v>55.83</v>
          </cell>
          <cell r="I327">
            <v>4693.3060445378296</v>
          </cell>
          <cell r="J327">
            <v>84.064231498080417</v>
          </cell>
          <cell r="K327" t="str">
            <v>6</v>
          </cell>
          <cell r="L327" t="str">
            <v>Varias</v>
          </cell>
          <cell r="M327">
            <v>45297</v>
          </cell>
          <cell r="N327">
            <v>141.67973080800002</v>
          </cell>
          <cell r="O327" t="str">
            <v>Franco</v>
          </cell>
          <cell r="P327" t="str">
            <v>Ingenio</v>
          </cell>
          <cell r="Q327">
            <v>664946.33698967902</v>
          </cell>
          <cell r="S327" t="str">
            <v>2026-2027</v>
          </cell>
          <cell r="T327">
            <v>46369</v>
          </cell>
          <cell r="U327">
            <v>46390</v>
          </cell>
          <cell r="V327">
            <v>46386</v>
          </cell>
          <cell r="W327">
            <v>45659</v>
          </cell>
          <cell r="X327">
            <v>9</v>
          </cell>
          <cell r="Y327">
            <v>6</v>
          </cell>
          <cell r="Z327">
            <v>11.900065746219592</v>
          </cell>
        </row>
        <row r="328">
          <cell r="B328" t="str">
            <v>2024-2025</v>
          </cell>
          <cell r="C328" t="str">
            <v>Zona 3</v>
          </cell>
          <cell r="D328" t="str">
            <v>Kevin Estrada</v>
          </cell>
          <cell r="E328">
            <v>68</v>
          </cell>
          <cell r="F328" t="str">
            <v>SAN MIGUEL MAPAN</v>
          </cell>
          <cell r="G328">
            <v>68.11</v>
          </cell>
          <cell r="H328">
            <v>6.25</v>
          </cell>
          <cell r="I328">
            <v>450</v>
          </cell>
          <cell r="J328">
            <v>72</v>
          </cell>
          <cell r="K328" t="str">
            <v>1</v>
          </cell>
          <cell r="L328" t="str">
            <v>Varias</v>
          </cell>
          <cell r="M328">
            <v>44796</v>
          </cell>
          <cell r="N328">
            <v>115.99049870100002</v>
          </cell>
          <cell r="P328" t="str">
            <v>Semillero</v>
          </cell>
          <cell r="Q328">
            <v>52195.724415450008</v>
          </cell>
          <cell r="S328" t="str">
            <v>Semillero</v>
          </cell>
          <cell r="T328"/>
          <cell r="U328"/>
          <cell r="V328"/>
          <cell r="Z328">
            <v>-1472.5838264299803</v>
          </cell>
        </row>
        <row r="329">
          <cell r="B329" t="str">
            <v>2024-2025</v>
          </cell>
          <cell r="C329" t="str">
            <v>Zona 3</v>
          </cell>
          <cell r="D329" t="str">
            <v>Kevin Estrada</v>
          </cell>
          <cell r="E329">
            <v>68</v>
          </cell>
          <cell r="F329" t="str">
            <v>SAN MIGUEL MAPAN</v>
          </cell>
          <cell r="G329">
            <v>68.12</v>
          </cell>
          <cell r="H329">
            <v>10.31</v>
          </cell>
          <cell r="I329">
            <v>662.57031923199997</v>
          </cell>
          <cell r="J329">
            <v>64.264822427934035</v>
          </cell>
          <cell r="K329" t="str">
            <v>1</v>
          </cell>
          <cell r="L329" t="str">
            <v>Varias</v>
          </cell>
          <cell r="M329">
            <v>45426</v>
          </cell>
          <cell r="N329">
            <v>115.99049870100002</v>
          </cell>
          <cell r="P329" t="str">
            <v>Semillero</v>
          </cell>
          <cell r="Q329">
            <v>76851.861752200464</v>
          </cell>
          <cell r="S329" t="str">
            <v>Semillero</v>
          </cell>
          <cell r="T329"/>
          <cell r="U329"/>
          <cell r="V329"/>
          <cell r="Z329">
            <v>-1493.2938856015778</v>
          </cell>
        </row>
        <row r="330">
          <cell r="B330" t="str">
            <v>2024-2025</v>
          </cell>
          <cell r="C330" t="str">
            <v>Zona 3</v>
          </cell>
          <cell r="D330" t="str">
            <v>Kevin Estrada</v>
          </cell>
          <cell r="E330">
            <v>68</v>
          </cell>
          <cell r="F330" t="str">
            <v>SAN MIGUEL MAPAN</v>
          </cell>
          <cell r="G330">
            <v>68.13</v>
          </cell>
          <cell r="H330">
            <v>10.6</v>
          </cell>
          <cell r="I330">
            <v>750</v>
          </cell>
          <cell r="J330">
            <v>70.754716981132077</v>
          </cell>
          <cell r="K330" t="str">
            <v>1</v>
          </cell>
          <cell r="L330" t="str">
            <v>Varias</v>
          </cell>
          <cell r="M330">
            <v>44817</v>
          </cell>
          <cell r="N330">
            <v>102.7327077009882</v>
          </cell>
          <cell r="P330" t="str">
            <v>Semillero</v>
          </cell>
          <cell r="Q330">
            <v>77049.53077574115</v>
          </cell>
          <cell r="S330" t="str">
            <v>Semillero</v>
          </cell>
          <cell r="T330"/>
          <cell r="U330"/>
          <cell r="V330"/>
          <cell r="Z330">
            <v>-1473.2741617357001</v>
          </cell>
        </row>
        <row r="331">
          <cell r="B331" t="str">
            <v>2024-2025</v>
          </cell>
          <cell r="C331" t="str">
            <v>Zona 3</v>
          </cell>
          <cell r="D331" t="str">
            <v>Kevin Estrada</v>
          </cell>
          <cell r="E331">
            <v>68</v>
          </cell>
          <cell r="F331" t="str">
            <v>SAN MIGUEL MAPAN</v>
          </cell>
          <cell r="G331">
            <v>68.14</v>
          </cell>
          <cell r="H331">
            <v>12.54</v>
          </cell>
          <cell r="I331">
            <v>900</v>
          </cell>
          <cell r="J331">
            <v>71.770334928229673</v>
          </cell>
          <cell r="K331" t="str">
            <v>1</v>
          </cell>
          <cell r="L331" t="str">
            <v>Varias</v>
          </cell>
          <cell r="M331">
            <v>45427</v>
          </cell>
          <cell r="N331">
            <v>130.02023103300002</v>
          </cell>
          <cell r="P331" t="str">
            <v>Semillero</v>
          </cell>
          <cell r="Q331">
            <v>117018.20792970002</v>
          </cell>
          <cell r="S331" t="str">
            <v>Semillero</v>
          </cell>
          <cell r="T331"/>
          <cell r="U331"/>
          <cell r="V331"/>
          <cell r="Z331">
            <v>-1493.3267587113739</v>
          </cell>
        </row>
        <row r="332">
          <cell r="A332" t="str">
            <v>6969.01</v>
          </cell>
          <cell r="B332" t="str">
            <v>2024-2025</v>
          </cell>
          <cell r="C332" t="str">
            <v>Zona 3</v>
          </cell>
          <cell r="D332" t="str">
            <v>Leonardo Juárez</v>
          </cell>
          <cell r="E332">
            <v>69</v>
          </cell>
          <cell r="F332" t="str">
            <v>EL TIGRE PUERTAS</v>
          </cell>
          <cell r="G332">
            <v>69.010000000000005</v>
          </cell>
          <cell r="H332">
            <v>93.11</v>
          </cell>
          <cell r="I332">
            <v>9179.8710183704152</v>
          </cell>
          <cell r="J332">
            <v>98.591676708950871</v>
          </cell>
          <cell r="K332" t="str">
            <v>4</v>
          </cell>
          <cell r="L332" t="str">
            <v>CGMEX10-26315</v>
          </cell>
          <cell r="M332">
            <v>45379</v>
          </cell>
          <cell r="N332">
            <v>127.68924375900002</v>
          </cell>
          <cell r="O332" t="str">
            <v>Arcilla pesada</v>
          </cell>
          <cell r="P332" t="str">
            <v>Ingenio</v>
          </cell>
          <cell r="Q332">
            <v>1172170.7881408797</v>
          </cell>
          <cell r="S332" t="str">
            <v>2026-2027</v>
          </cell>
          <cell r="T332">
            <v>46444</v>
          </cell>
          <cell r="U332">
            <v>46465</v>
          </cell>
          <cell r="V332">
            <v>46463</v>
          </cell>
          <cell r="W332">
            <v>45743</v>
          </cell>
          <cell r="X332">
            <v>21</v>
          </cell>
          <cell r="Y332">
            <v>1</v>
          </cell>
          <cell r="Z332">
            <v>11.965811965811966</v>
          </cell>
        </row>
        <row r="333">
          <cell r="A333" t="str">
            <v>7070.01</v>
          </cell>
          <cell r="B333" t="str">
            <v>2024-2025</v>
          </cell>
          <cell r="C333" t="str">
            <v>Zona 3</v>
          </cell>
          <cell r="D333" t="str">
            <v>Kevin Estrada</v>
          </cell>
          <cell r="E333">
            <v>70</v>
          </cell>
          <cell r="F333" t="str">
            <v>EL RECUERDO MAPAN</v>
          </cell>
          <cell r="G333">
            <v>70.010000000000005</v>
          </cell>
          <cell r="H333">
            <v>35.31</v>
          </cell>
          <cell r="I333">
            <v>3625</v>
          </cell>
          <cell r="J333">
            <v>102.66213537241573</v>
          </cell>
          <cell r="K333" t="str">
            <v>7</v>
          </cell>
          <cell r="L333" t="str">
            <v>SP83-2847</v>
          </cell>
          <cell r="M333">
            <v>45401</v>
          </cell>
          <cell r="N333">
            <v>143.05098330600003</v>
          </cell>
          <cell r="O333" t="str">
            <v>Arcilla + Arena Blanca</v>
          </cell>
          <cell r="P333" t="str">
            <v>Ingenio</v>
          </cell>
          <cell r="Q333">
            <v>518559.81448425015</v>
          </cell>
          <cell r="S333" t="str">
            <v>2024-2025</v>
          </cell>
          <cell r="T333">
            <v>45761</v>
          </cell>
          <cell r="U333">
            <v>45776</v>
          </cell>
          <cell r="V333">
            <v>45763</v>
          </cell>
          <cell r="W333">
            <v>45743</v>
          </cell>
          <cell r="X333">
            <v>21</v>
          </cell>
          <cell r="Y333">
            <v>1</v>
          </cell>
          <cell r="Z333">
            <v>11.242603550295858</v>
          </cell>
        </row>
        <row r="334">
          <cell r="A334" t="str">
            <v>7373.01</v>
          </cell>
          <cell r="B334" t="str">
            <v>2024-2025</v>
          </cell>
          <cell r="C334" t="str">
            <v>Zona 3</v>
          </cell>
          <cell r="D334" t="str">
            <v>Balbino Yotz</v>
          </cell>
          <cell r="E334">
            <v>73</v>
          </cell>
          <cell r="F334" t="str">
            <v>LA SIERRA</v>
          </cell>
          <cell r="G334">
            <v>73.010000000000005</v>
          </cell>
          <cell r="H334">
            <v>121.32</v>
          </cell>
          <cell r="I334">
            <v>15710.579275312</v>
          </cell>
          <cell r="J334">
            <v>129.49702666758986</v>
          </cell>
          <cell r="K334" t="str">
            <v>2</v>
          </cell>
          <cell r="L334" t="str">
            <v>CG02-163</v>
          </cell>
          <cell r="M334">
            <v>45400</v>
          </cell>
          <cell r="N334">
            <v>127.93389297150003</v>
          </cell>
          <cell r="O334" t="str">
            <v>Franco Arenoso</v>
          </cell>
          <cell r="P334" t="str">
            <v>Ingenio</v>
          </cell>
          <cell r="Q334">
            <v>2009915.567528032</v>
          </cell>
          <cell r="S334" t="str">
            <v>2028-2029</v>
          </cell>
          <cell r="T334">
            <v>47195</v>
          </cell>
          <cell r="U334">
            <v>47216</v>
          </cell>
          <cell r="V334">
            <v>47212</v>
          </cell>
          <cell r="W334">
            <v>45764</v>
          </cell>
          <cell r="X334">
            <v>24</v>
          </cell>
          <cell r="Y334">
            <v>8</v>
          </cell>
          <cell r="Z334">
            <v>11.965811965811966</v>
          </cell>
        </row>
        <row r="335">
          <cell r="A335" t="str">
            <v>7373.02</v>
          </cell>
          <cell r="B335" t="str">
            <v>2024-2025</v>
          </cell>
          <cell r="C335" t="str">
            <v>Zona 3</v>
          </cell>
          <cell r="D335" t="str">
            <v>Balbino Yotz</v>
          </cell>
          <cell r="E335">
            <v>73</v>
          </cell>
          <cell r="F335" t="str">
            <v>LA SIERRA</v>
          </cell>
          <cell r="G335">
            <v>73.02</v>
          </cell>
          <cell r="H335">
            <v>60.5</v>
          </cell>
          <cell r="I335">
            <v>7634.7774627839999</v>
          </cell>
          <cell r="J335">
            <v>126.19466880634711</v>
          </cell>
          <cell r="K335" t="str">
            <v>8</v>
          </cell>
          <cell r="L335" t="str">
            <v>CG02-163</v>
          </cell>
          <cell r="M335">
            <v>45360</v>
          </cell>
          <cell r="N335">
            <v>130.38586118250004</v>
          </cell>
          <cell r="O335" t="str">
            <v>Franco Arenoso</v>
          </cell>
          <cell r="P335" t="str">
            <v>Ingenio</v>
          </cell>
          <cell r="Q335">
            <v>995467.0344218344</v>
          </cell>
          <cell r="S335" t="str">
            <v>2024-2025</v>
          </cell>
          <cell r="T335">
            <v>45683</v>
          </cell>
          <cell r="U335">
            <v>45704</v>
          </cell>
          <cell r="V335">
            <v>45700</v>
          </cell>
          <cell r="W335">
            <v>45680</v>
          </cell>
          <cell r="X335">
            <v>12</v>
          </cell>
          <cell r="Y335">
            <v>3</v>
          </cell>
          <cell r="Z335">
            <v>10.519395134779749</v>
          </cell>
        </row>
        <row r="336">
          <cell r="A336" t="str">
            <v>7373.03</v>
          </cell>
          <cell r="B336" t="str">
            <v>2024-2025</v>
          </cell>
          <cell r="C336" t="str">
            <v>Zona 3</v>
          </cell>
          <cell r="D336" t="str">
            <v>Balbino Yotz</v>
          </cell>
          <cell r="E336">
            <v>73</v>
          </cell>
          <cell r="F336" t="str">
            <v>LA SIERRA</v>
          </cell>
          <cell r="G336">
            <v>73.03</v>
          </cell>
          <cell r="H336">
            <v>115.80000000000001</v>
          </cell>
          <cell r="I336">
            <v>15651.958503344</v>
          </cell>
          <cell r="J336">
            <v>135.16371764545767</v>
          </cell>
          <cell r="K336" t="str">
            <v>2</v>
          </cell>
          <cell r="L336" t="str">
            <v>CG02-163</v>
          </cell>
          <cell r="M336">
            <v>45400</v>
          </cell>
          <cell r="N336">
            <v>130.22664905250002</v>
          </cell>
          <cell r="O336" t="str">
            <v>Franco Arenoso</v>
          </cell>
          <cell r="P336" t="str">
            <v>Ingenio</v>
          </cell>
          <cell r="Q336">
            <v>2038302.1069992725</v>
          </cell>
          <cell r="S336" t="str">
            <v>2028-2029</v>
          </cell>
          <cell r="T336">
            <v>47188</v>
          </cell>
          <cell r="U336">
            <v>47209</v>
          </cell>
          <cell r="V336">
            <v>47205</v>
          </cell>
          <cell r="W336">
            <v>45764</v>
          </cell>
          <cell r="X336">
            <v>24</v>
          </cell>
          <cell r="Y336">
            <v>9</v>
          </cell>
          <cell r="Z336">
            <v>11.965811965811966</v>
          </cell>
        </row>
        <row r="337">
          <cell r="A337" t="str">
            <v>7373.04</v>
          </cell>
          <cell r="B337" t="str">
            <v>2024-2025</v>
          </cell>
          <cell r="C337" t="str">
            <v>Zona 3</v>
          </cell>
          <cell r="D337" t="str">
            <v>Balbino Yotz</v>
          </cell>
          <cell r="E337">
            <v>73</v>
          </cell>
          <cell r="F337" t="str">
            <v>LA SIERRA</v>
          </cell>
          <cell r="G337">
            <v>73.040000000000006</v>
          </cell>
          <cell r="H337">
            <v>38.020000000000003</v>
          </cell>
          <cell r="I337">
            <v>5965.8249502240005</v>
          </cell>
          <cell r="J337">
            <v>156.91280773866387</v>
          </cell>
          <cell r="K337" t="str">
            <v>4</v>
          </cell>
          <cell r="L337" t="str">
            <v>CG02-163</v>
          </cell>
          <cell r="M337">
            <v>45309</v>
          </cell>
          <cell r="N337">
            <v>117.58241718300002</v>
          </cell>
          <cell r="O337" t="str">
            <v>Franco Arenoso</v>
          </cell>
          <cell r="P337" t="str">
            <v>Ingenio</v>
          </cell>
          <cell r="Q337">
            <v>701476.11813798873</v>
          </cell>
          <cell r="S337" t="str">
            <v>2026-2027</v>
          </cell>
          <cell r="T337">
            <v>46374</v>
          </cell>
          <cell r="U337">
            <v>46395</v>
          </cell>
          <cell r="V337">
            <v>46393</v>
          </cell>
          <cell r="W337">
            <v>45673</v>
          </cell>
          <cell r="X337">
            <v>11</v>
          </cell>
          <cell r="Y337">
            <v>1</v>
          </cell>
          <cell r="Z337">
            <v>11.965811965811966</v>
          </cell>
        </row>
        <row r="338">
          <cell r="A338" t="str">
            <v>7373.05</v>
          </cell>
          <cell r="B338" t="str">
            <v>2024-2025</v>
          </cell>
          <cell r="C338" t="str">
            <v>Zona 3</v>
          </cell>
          <cell r="D338" t="str">
            <v>Balbino Yotz</v>
          </cell>
          <cell r="E338">
            <v>73</v>
          </cell>
          <cell r="F338" t="str">
            <v>LA SIERRA</v>
          </cell>
          <cell r="G338">
            <v>73.05</v>
          </cell>
          <cell r="H338">
            <v>125.44000000000001</v>
          </cell>
          <cell r="I338">
            <v>16600</v>
          </cell>
          <cell r="J338">
            <v>132.33418367346937</v>
          </cell>
          <cell r="K338" t="str">
            <v>8</v>
          </cell>
          <cell r="L338" t="str">
            <v>CG02-163</v>
          </cell>
          <cell r="M338">
            <v>45365</v>
          </cell>
          <cell r="N338">
            <v>130.75782939450002</v>
          </cell>
          <cell r="O338" t="str">
            <v>Franco Arenoso</v>
          </cell>
          <cell r="P338" t="str">
            <v>Ingenio</v>
          </cell>
          <cell r="Q338">
            <v>2170579.9679487003</v>
          </cell>
          <cell r="S338" t="str">
            <v>2024-2025</v>
          </cell>
          <cell r="T338">
            <v>45695</v>
          </cell>
          <cell r="U338">
            <v>45716</v>
          </cell>
          <cell r="V338">
            <v>45721</v>
          </cell>
          <cell r="W338">
            <v>45687</v>
          </cell>
          <cell r="X338">
            <v>13</v>
          </cell>
          <cell r="Y338">
            <v>4</v>
          </cell>
          <cell r="Z338">
            <v>10.585141354372123</v>
          </cell>
        </row>
        <row r="339">
          <cell r="A339" t="str">
            <v>7373.06</v>
          </cell>
          <cell r="B339" t="str">
            <v>2024-2025</v>
          </cell>
          <cell r="C339" t="str">
            <v>Zona 3</v>
          </cell>
          <cell r="D339" t="str">
            <v>Balbino Yotz</v>
          </cell>
          <cell r="E339">
            <v>73</v>
          </cell>
          <cell r="F339" t="str">
            <v>LA SIERRA</v>
          </cell>
          <cell r="G339">
            <v>73.06</v>
          </cell>
          <cell r="H339">
            <v>60.98</v>
          </cell>
          <cell r="I339">
            <v>8000</v>
          </cell>
          <cell r="J339">
            <v>131.19055428009185</v>
          </cell>
          <cell r="K339" t="str">
            <v>8</v>
          </cell>
          <cell r="L339" t="str">
            <v>CG02-163</v>
          </cell>
          <cell r="M339">
            <v>45365</v>
          </cell>
          <cell r="N339">
            <v>130.71011646000002</v>
          </cell>
          <cell r="O339" t="str">
            <v>Franco Arenoso</v>
          </cell>
          <cell r="P339" t="str">
            <v>Ingenio</v>
          </cell>
          <cell r="Q339">
            <v>1045680.9316800002</v>
          </cell>
          <cell r="S339" t="str">
            <v>2024-2025</v>
          </cell>
          <cell r="T339">
            <v>45681</v>
          </cell>
          <cell r="U339">
            <v>45702</v>
          </cell>
          <cell r="V339">
            <v>45707</v>
          </cell>
          <cell r="W339">
            <v>45680</v>
          </cell>
          <cell r="X339">
            <v>12</v>
          </cell>
          <cell r="Y339">
            <v>2</v>
          </cell>
          <cell r="Z339">
            <v>10.355029585798816</v>
          </cell>
        </row>
        <row r="340">
          <cell r="A340" t="str">
            <v>7373.07</v>
          </cell>
          <cell r="B340" t="str">
            <v>2024-2025</v>
          </cell>
          <cell r="C340" t="str">
            <v>Zona 3</v>
          </cell>
          <cell r="D340" t="str">
            <v>Balbino Yotz</v>
          </cell>
          <cell r="E340">
            <v>73</v>
          </cell>
          <cell r="F340" t="str">
            <v>LA SIERRA</v>
          </cell>
          <cell r="G340">
            <v>73.069999999999993</v>
          </cell>
          <cell r="H340">
            <v>42.47</v>
          </cell>
          <cell r="I340">
            <v>4912.0085538080002</v>
          </cell>
          <cell r="J340">
            <v>115.65831301643514</v>
          </cell>
          <cell r="K340" t="str">
            <v>8</v>
          </cell>
          <cell r="L340" t="str">
            <v>CG02-163</v>
          </cell>
          <cell r="M340">
            <v>45366</v>
          </cell>
          <cell r="N340">
            <v>131.60885372250002</v>
          </cell>
          <cell r="O340" t="str">
            <v>Franco Arenoso</v>
          </cell>
          <cell r="P340" t="str">
            <v>Ingenio</v>
          </cell>
          <cell r="Q340">
            <v>646463.81524178595</v>
          </cell>
          <cell r="S340" t="str">
            <v>2024-2025</v>
          </cell>
          <cell r="T340">
            <v>45696</v>
          </cell>
          <cell r="U340">
            <v>45717</v>
          </cell>
          <cell r="V340">
            <v>45721</v>
          </cell>
          <cell r="W340">
            <v>45694</v>
          </cell>
          <cell r="X340">
            <v>14</v>
          </cell>
          <cell r="Y340">
            <v>5</v>
          </cell>
          <cell r="Z340">
            <v>10.782380013149243</v>
          </cell>
        </row>
        <row r="341">
          <cell r="A341" t="str">
            <v>7373.08</v>
          </cell>
          <cell r="B341" t="str">
            <v>2024-2025</v>
          </cell>
          <cell r="C341" t="str">
            <v>Zona 3</v>
          </cell>
          <cell r="D341" t="str">
            <v>Balbino Yotz</v>
          </cell>
          <cell r="E341">
            <v>73</v>
          </cell>
          <cell r="F341" t="str">
            <v>LA SIERRA</v>
          </cell>
          <cell r="G341">
            <v>73.08</v>
          </cell>
          <cell r="H341">
            <v>47.81</v>
          </cell>
          <cell r="I341">
            <v>6272.5476153279997</v>
          </cell>
          <cell r="J341">
            <v>131.1973983544865</v>
          </cell>
          <cell r="K341" t="str">
            <v>2</v>
          </cell>
          <cell r="L341" t="str">
            <v>CG10-044124</v>
          </cell>
          <cell r="M341">
            <v>45395</v>
          </cell>
          <cell r="N341">
            <v>125.72266972650002</v>
          </cell>
          <cell r="O341" t="str">
            <v>Franco Arenoso</v>
          </cell>
          <cell r="P341" t="str">
            <v>Ingenio</v>
          </cell>
          <cell r="Q341">
            <v>788601.4321856274</v>
          </cell>
          <cell r="S341" t="str">
            <v>2028-2029</v>
          </cell>
          <cell r="T341">
            <v>47183</v>
          </cell>
          <cell r="U341">
            <v>47204</v>
          </cell>
          <cell r="V341">
            <v>47205</v>
          </cell>
          <cell r="W341">
            <v>45757</v>
          </cell>
          <cell r="X341">
            <v>23</v>
          </cell>
          <cell r="Y341">
            <v>7</v>
          </cell>
          <cell r="Z341">
            <v>11.900065746219592</v>
          </cell>
        </row>
        <row r="342">
          <cell r="A342" t="str">
            <v>7373.09</v>
          </cell>
          <cell r="B342" t="str">
            <v>2024-2025</v>
          </cell>
          <cell r="C342" t="str">
            <v>Zona 3</v>
          </cell>
          <cell r="D342" t="str">
            <v>Balbino Yotz</v>
          </cell>
          <cell r="E342">
            <v>73</v>
          </cell>
          <cell r="F342" t="str">
            <v>LA SIERRA</v>
          </cell>
          <cell r="G342">
            <v>73.09</v>
          </cell>
          <cell r="H342">
            <v>120.87</v>
          </cell>
          <cell r="I342">
            <v>16499.612712112001</v>
          </cell>
          <cell r="J342">
            <v>136.50709615381814</v>
          </cell>
          <cell r="K342" t="str">
            <v>2</v>
          </cell>
          <cell r="L342" t="str">
            <v>CG02-163</v>
          </cell>
          <cell r="M342">
            <v>45394</v>
          </cell>
          <cell r="N342">
            <v>126.26956846350002</v>
          </cell>
          <cell r="O342" t="str">
            <v>Franco Arenoso</v>
          </cell>
          <cell r="P342" t="str">
            <v>Ingenio</v>
          </cell>
          <cell r="Q342">
            <v>2083398.9769732615</v>
          </cell>
          <cell r="S342" t="str">
            <v>2028-2029</v>
          </cell>
          <cell r="T342">
            <v>47182</v>
          </cell>
          <cell r="U342">
            <v>47203</v>
          </cell>
          <cell r="V342">
            <v>47198</v>
          </cell>
          <cell r="W342">
            <v>45757</v>
          </cell>
          <cell r="X342">
            <v>23</v>
          </cell>
          <cell r="Y342">
            <v>6</v>
          </cell>
          <cell r="Z342">
            <v>11.932938856015779</v>
          </cell>
        </row>
        <row r="343">
          <cell r="A343" t="str">
            <v>7474.01</v>
          </cell>
          <cell r="B343" t="str">
            <v>2024-2025</v>
          </cell>
          <cell r="C343" t="str">
            <v>Zona 2</v>
          </cell>
          <cell r="D343" t="str">
            <v>Alvaro Mejía</v>
          </cell>
          <cell r="E343">
            <v>74</v>
          </cell>
          <cell r="F343" t="str">
            <v>SANTA ELENA TIKAL LU</v>
          </cell>
          <cell r="G343">
            <v>74.010000000000005</v>
          </cell>
          <cell r="H343">
            <v>67.790000000000006</v>
          </cell>
          <cell r="I343">
            <v>8403.6299563281009</v>
          </cell>
          <cell r="J343">
            <v>123.96562850461868</v>
          </cell>
          <cell r="K343" t="str">
            <v>1</v>
          </cell>
          <cell r="L343" t="str">
            <v>CG02-163</v>
          </cell>
          <cell r="M343">
            <v>45372</v>
          </cell>
          <cell r="N343">
            <v>117.03820578450001</v>
          </cell>
          <cell r="O343" t="str">
            <v>Franco Arenoso</v>
          </cell>
          <cell r="P343" t="str">
            <v>Ingenio</v>
          </cell>
          <cell r="Q343">
            <v>983545.77216551709</v>
          </cell>
          <cell r="S343" t="str">
            <v>2027-2028</v>
          </cell>
          <cell r="T343">
            <v>46781</v>
          </cell>
          <cell r="U343">
            <v>46802</v>
          </cell>
          <cell r="V343">
            <v>46755</v>
          </cell>
          <cell r="W343">
            <v>45736</v>
          </cell>
          <cell r="X343">
            <v>20</v>
          </cell>
          <cell r="Y343">
            <v>5</v>
          </cell>
          <cell r="Z343">
            <v>11.965811965811966</v>
          </cell>
        </row>
        <row r="344">
          <cell r="A344" t="str">
            <v>7474.02</v>
          </cell>
          <cell r="B344" t="str">
            <v>2024-2025</v>
          </cell>
          <cell r="C344" t="str">
            <v>Zona 2</v>
          </cell>
          <cell r="D344" t="str">
            <v>Alvaro Mejía</v>
          </cell>
          <cell r="E344">
            <v>74</v>
          </cell>
          <cell r="F344" t="str">
            <v>SANTA ELENA TIKAL LU</v>
          </cell>
          <cell r="G344">
            <v>74.02</v>
          </cell>
          <cell r="H344">
            <v>21.02</v>
          </cell>
          <cell r="I344">
            <v>2308.0793877286287</v>
          </cell>
          <cell r="J344">
            <v>109.80396706606226</v>
          </cell>
          <cell r="K344" t="str">
            <v>1</v>
          </cell>
          <cell r="L344" t="str">
            <v>CG02-163</v>
          </cell>
          <cell r="M344">
            <v>45374</v>
          </cell>
          <cell r="N344">
            <v>124.36525955700002</v>
          </cell>
          <cell r="O344" t="str">
            <v>Franco Arenoso</v>
          </cell>
          <cell r="P344" t="str">
            <v>Ingenio</v>
          </cell>
          <cell r="Q344">
            <v>287044.89213303261</v>
          </cell>
          <cell r="S344" t="str">
            <v>2027-2028</v>
          </cell>
          <cell r="T344">
            <v>46783</v>
          </cell>
          <cell r="U344">
            <v>46804</v>
          </cell>
          <cell r="V344">
            <v>46755</v>
          </cell>
          <cell r="W344">
            <v>45736</v>
          </cell>
          <cell r="X344">
            <v>20</v>
          </cell>
          <cell r="Y344">
            <v>6</v>
          </cell>
          <cell r="Z344">
            <v>11.900065746219592</v>
          </cell>
        </row>
        <row r="345">
          <cell r="A345" t="str">
            <v>7474.03</v>
          </cell>
          <cell r="B345" t="str">
            <v>2024-2025</v>
          </cell>
          <cell r="C345" t="str">
            <v>Zona 2</v>
          </cell>
          <cell r="D345" t="str">
            <v>Alvaro Mejía</v>
          </cell>
          <cell r="E345">
            <v>74</v>
          </cell>
          <cell r="F345" t="str">
            <v>SANTA ELENA TIKAL LU</v>
          </cell>
          <cell r="G345">
            <v>74.03</v>
          </cell>
          <cell r="H345">
            <v>32.43</v>
          </cell>
          <cell r="I345">
            <v>4850</v>
          </cell>
          <cell r="J345">
            <v>149.55288313290163</v>
          </cell>
          <cell r="K345" t="str">
            <v>2</v>
          </cell>
          <cell r="L345" t="str">
            <v>CG02-163</v>
          </cell>
          <cell r="M345">
            <v>45338</v>
          </cell>
          <cell r="N345">
            <v>119.92506649200001</v>
          </cell>
          <cell r="O345" t="str">
            <v>Franco Arenoso</v>
          </cell>
          <cell r="P345" t="str">
            <v>Ingenio</v>
          </cell>
          <cell r="Q345">
            <v>581636.57248620002</v>
          </cell>
          <cell r="S345" t="str">
            <v>2028-2029</v>
          </cell>
          <cell r="T345">
            <v>47140</v>
          </cell>
          <cell r="U345">
            <v>47161</v>
          </cell>
          <cell r="V345">
            <v>47163</v>
          </cell>
          <cell r="W345">
            <v>45680</v>
          </cell>
          <cell r="X345">
            <v>11</v>
          </cell>
          <cell r="Y345">
            <v>2</v>
          </cell>
          <cell r="Z345">
            <v>11.242603550295858</v>
          </cell>
        </row>
        <row r="346">
          <cell r="A346" t="str">
            <v>7474.04</v>
          </cell>
          <cell r="B346" t="str">
            <v>2024-2025</v>
          </cell>
          <cell r="C346" t="str">
            <v>Zona 2</v>
          </cell>
          <cell r="D346" t="str">
            <v>Alvaro Mejía</v>
          </cell>
          <cell r="E346">
            <v>74</v>
          </cell>
          <cell r="F346" t="str">
            <v>SANTA ELENA TIKAL LU</v>
          </cell>
          <cell r="G346">
            <v>74.040000000000006</v>
          </cell>
          <cell r="H346">
            <v>65.25</v>
          </cell>
          <cell r="I346">
            <v>7717.8924633545212</v>
          </cell>
          <cell r="J346">
            <v>118.28187683301948</v>
          </cell>
          <cell r="K346" t="str">
            <v>1</v>
          </cell>
          <cell r="L346" t="str">
            <v>CG02-163</v>
          </cell>
          <cell r="M346">
            <v>45390</v>
          </cell>
          <cell r="N346">
            <v>128.58833595300001</v>
          </cell>
          <cell r="O346" t="str">
            <v>Franco Arenoso</v>
          </cell>
          <cell r="P346" t="str">
            <v>Ingenio</v>
          </cell>
          <cell r="Q346">
            <v>992430.94892695802</v>
          </cell>
          <cell r="S346" t="str">
            <v>2027-2028</v>
          </cell>
          <cell r="T346">
            <v>46799</v>
          </cell>
          <cell r="U346">
            <v>46820</v>
          </cell>
          <cell r="V346">
            <v>46755</v>
          </cell>
          <cell r="W346">
            <v>45736</v>
          </cell>
          <cell r="X346">
            <v>20</v>
          </cell>
          <cell r="Y346">
            <v>7</v>
          </cell>
          <cell r="Z346">
            <v>11.374095989480605</v>
          </cell>
        </row>
        <row r="347">
          <cell r="A347" t="str">
            <v>7474.05</v>
          </cell>
          <cell r="B347" t="str">
            <v>2024-2025</v>
          </cell>
          <cell r="C347" t="str">
            <v>Zona 2</v>
          </cell>
          <cell r="D347" t="str">
            <v>Alvaro Mejía</v>
          </cell>
          <cell r="E347">
            <v>74</v>
          </cell>
          <cell r="F347" t="str">
            <v>SANTA ELENA TIKAL LU</v>
          </cell>
          <cell r="G347">
            <v>74.05</v>
          </cell>
          <cell r="H347">
            <v>154.4</v>
          </cell>
          <cell r="I347">
            <v>21500</v>
          </cell>
          <cell r="J347">
            <v>139.24870466321244</v>
          </cell>
          <cell r="K347" t="str">
            <v>6</v>
          </cell>
          <cell r="L347" t="str">
            <v>CG02-163</v>
          </cell>
          <cell r="M347">
            <v>45336</v>
          </cell>
          <cell r="N347">
            <v>130.34707224000002</v>
          </cell>
          <cell r="O347" t="str">
            <v>Franco Arenoso</v>
          </cell>
          <cell r="P347" t="str">
            <v>Ingenio</v>
          </cell>
          <cell r="Q347">
            <v>2802462.0531600006</v>
          </cell>
          <cell r="S347" t="str">
            <v>2024-2025</v>
          </cell>
          <cell r="T347">
            <v>45659</v>
          </cell>
          <cell r="U347">
            <v>45680</v>
          </cell>
          <cell r="V347">
            <v>45679</v>
          </cell>
          <cell r="W347">
            <v>45673</v>
          </cell>
          <cell r="X347">
            <v>12</v>
          </cell>
          <cell r="Y347">
            <v>1</v>
          </cell>
          <cell r="Z347">
            <v>11.078238001314924</v>
          </cell>
        </row>
        <row r="348">
          <cell r="B348" t="str">
            <v>2024-2025</v>
          </cell>
          <cell r="C348" t="str">
            <v>Zona 2</v>
          </cell>
          <cell r="D348" t="str">
            <v>Alvaro Mejía</v>
          </cell>
          <cell r="E348">
            <v>74</v>
          </cell>
          <cell r="F348" t="str">
            <v>SANTA ELENA TIKAL LU</v>
          </cell>
          <cell r="G348">
            <v>74.06</v>
          </cell>
          <cell r="H348">
            <v>59.930000000000007</v>
          </cell>
          <cell r="I348">
            <v>4200</v>
          </cell>
          <cell r="J348">
            <v>70.081762055731673</v>
          </cell>
          <cell r="K348" t="str">
            <v>1</v>
          </cell>
          <cell r="L348" t="str">
            <v>CG02-163</v>
          </cell>
          <cell r="M348"/>
          <cell r="N348">
            <v>141.20939586600002</v>
          </cell>
          <cell r="O348" t="str">
            <v>Franco Arenoso</v>
          </cell>
          <cell r="P348" t="str">
            <v>Semillero</v>
          </cell>
          <cell r="Q348">
            <v>593079.46263720014</v>
          </cell>
          <cell r="S348" t="str">
            <v>Semillero</v>
          </cell>
          <cell r="T348"/>
          <cell r="U348"/>
          <cell r="V348"/>
          <cell r="Z348">
            <v>0</v>
          </cell>
        </row>
        <row r="349">
          <cell r="A349" t="str">
            <v>7474.07</v>
          </cell>
          <cell r="B349" t="str">
            <v>2024-2025</v>
          </cell>
          <cell r="C349" t="str">
            <v>Zona 2</v>
          </cell>
          <cell r="D349" t="str">
            <v>Alvaro Mejía</v>
          </cell>
          <cell r="E349">
            <v>74</v>
          </cell>
          <cell r="F349" t="str">
            <v>SANTA ELENA TIKAL LU</v>
          </cell>
          <cell r="G349">
            <v>74.069999999999993</v>
          </cell>
          <cell r="H349">
            <v>72.98</v>
          </cell>
          <cell r="I349">
            <v>10831.70467419034</v>
          </cell>
          <cell r="J349">
            <v>148.42017914757932</v>
          </cell>
          <cell r="K349" t="str">
            <v>2</v>
          </cell>
          <cell r="L349" t="str">
            <v>CG02-163</v>
          </cell>
          <cell r="M349">
            <v>45345</v>
          </cell>
          <cell r="N349">
            <v>140.04430786500004</v>
          </cell>
          <cell r="O349" t="str">
            <v>Franco Arenoso</v>
          </cell>
          <cell r="P349" t="str">
            <v>Ingenio</v>
          </cell>
          <cell r="Q349">
            <v>1516918.5840950718</v>
          </cell>
          <cell r="S349" t="str">
            <v>2028-2029</v>
          </cell>
          <cell r="T349">
            <v>47140</v>
          </cell>
          <cell r="U349">
            <v>47161</v>
          </cell>
          <cell r="V349">
            <v>47163</v>
          </cell>
          <cell r="W349">
            <v>45687</v>
          </cell>
          <cell r="X349">
            <v>13</v>
          </cell>
          <cell r="Y349">
            <v>3</v>
          </cell>
          <cell r="Z349">
            <v>11.242603550295858</v>
          </cell>
        </row>
        <row r="350">
          <cell r="A350" t="str">
            <v>7474.08</v>
          </cell>
          <cell r="B350" t="str">
            <v>2024-2025</v>
          </cell>
          <cell r="C350" t="str">
            <v>Zona 2</v>
          </cell>
          <cell r="D350" t="str">
            <v>Alvaro Mejía</v>
          </cell>
          <cell r="E350">
            <v>74</v>
          </cell>
          <cell r="F350" t="str">
            <v>SANTA ELENA TIKAL LU</v>
          </cell>
          <cell r="G350">
            <v>74.08</v>
          </cell>
          <cell r="H350">
            <v>65.31</v>
          </cell>
          <cell r="I350">
            <v>7579</v>
          </cell>
          <cell r="J350">
            <v>116.04654723625784</v>
          </cell>
          <cell r="K350" t="str">
            <v>2</v>
          </cell>
          <cell r="L350" t="str">
            <v>CG02-163</v>
          </cell>
          <cell r="M350">
            <v>45345</v>
          </cell>
          <cell r="N350">
            <v>143.06644817850002</v>
          </cell>
          <cell r="O350" t="str">
            <v>Franco Arenoso</v>
          </cell>
          <cell r="P350" t="str">
            <v>Ingenio</v>
          </cell>
          <cell r="Q350">
            <v>1084300.6107448516</v>
          </cell>
          <cell r="S350" t="str">
            <v>2028-2029</v>
          </cell>
          <cell r="T350">
            <v>47147</v>
          </cell>
          <cell r="U350">
            <v>47168</v>
          </cell>
          <cell r="V350">
            <v>47163</v>
          </cell>
          <cell r="W350">
            <v>45687</v>
          </cell>
          <cell r="X350">
            <v>13</v>
          </cell>
          <cell r="Y350">
            <v>4</v>
          </cell>
          <cell r="Z350">
            <v>11.242603550295858</v>
          </cell>
        </row>
        <row r="351">
          <cell r="A351" t="str">
            <v>7474.09</v>
          </cell>
          <cell r="B351" t="str">
            <v>2024-2025</v>
          </cell>
          <cell r="C351" t="str">
            <v>Zona 2</v>
          </cell>
          <cell r="D351" t="str">
            <v>Alvaro Mejía</v>
          </cell>
          <cell r="E351">
            <v>74</v>
          </cell>
          <cell r="F351" t="str">
            <v>SANTA ELENA TIKAL LU</v>
          </cell>
          <cell r="G351">
            <v>74.09</v>
          </cell>
          <cell r="H351">
            <v>40.369999999999997</v>
          </cell>
          <cell r="I351">
            <v>4589</v>
          </cell>
          <cell r="J351">
            <v>113.67351994054992</v>
          </cell>
          <cell r="K351" t="str">
            <v>1</v>
          </cell>
          <cell r="L351" t="str">
            <v>CG02-163</v>
          </cell>
          <cell r="M351">
            <v>45402</v>
          </cell>
          <cell r="N351">
            <v>143.85622147050003</v>
          </cell>
          <cell r="O351" t="str">
            <v>Franco Arenoso</v>
          </cell>
          <cell r="P351" t="str">
            <v>Ingenio</v>
          </cell>
          <cell r="Q351">
            <v>660156.20032812469</v>
          </cell>
          <cell r="S351" t="str">
            <v>2023-2024</v>
          </cell>
          <cell r="T351"/>
          <cell r="U351"/>
          <cell r="V351"/>
          <cell r="W351">
            <v>45736</v>
          </cell>
          <cell r="X351">
            <v>20</v>
          </cell>
          <cell r="Y351">
            <v>8</v>
          </cell>
          <cell r="Z351">
            <v>10.979618671926364</v>
          </cell>
        </row>
        <row r="352">
          <cell r="A352" t="str">
            <v>7474.1</v>
          </cell>
          <cell r="B352" t="str">
            <v>2024-2025</v>
          </cell>
          <cell r="C352" t="str">
            <v>Zona 2</v>
          </cell>
          <cell r="D352" t="str">
            <v>Alvaro Mejía</v>
          </cell>
          <cell r="E352">
            <v>74</v>
          </cell>
          <cell r="F352" t="str">
            <v>SANTA ELENA TIKAL LU</v>
          </cell>
          <cell r="G352">
            <v>74.099999999999994</v>
          </cell>
          <cell r="H352">
            <v>35.979999999999997</v>
          </cell>
          <cell r="I352">
            <v>3616.4536256323777</v>
          </cell>
          <cell r="J352">
            <v>100.51288564848188</v>
          </cell>
          <cell r="K352" t="str">
            <v>1</v>
          </cell>
          <cell r="L352" t="str">
            <v>CG02-163</v>
          </cell>
          <cell r="M352">
            <v>45386</v>
          </cell>
          <cell r="N352">
            <v>131.83170000000001</v>
          </cell>
          <cell r="O352" t="str">
            <v>Franco Arenoso</v>
          </cell>
          <cell r="P352" t="str">
            <v>Ingenio</v>
          </cell>
          <cell r="Q352">
            <v>476763.22943827999</v>
          </cell>
          <cell r="S352" t="str">
            <v>2023-2024</v>
          </cell>
          <cell r="T352"/>
          <cell r="U352"/>
          <cell r="V352"/>
          <cell r="W352">
            <v>45736</v>
          </cell>
          <cell r="X352">
            <v>20</v>
          </cell>
          <cell r="Y352">
            <v>9</v>
          </cell>
          <cell r="Z352">
            <v>11.505588428665352</v>
          </cell>
        </row>
        <row r="353">
          <cell r="A353" t="str">
            <v>7575.01</v>
          </cell>
          <cell r="B353" t="str">
            <v>2024-2025</v>
          </cell>
          <cell r="C353" t="str">
            <v>Zona 3</v>
          </cell>
          <cell r="D353" t="str">
            <v>Kevin Estrada</v>
          </cell>
          <cell r="E353">
            <v>75</v>
          </cell>
          <cell r="F353" t="str">
            <v>JABALI LU</v>
          </cell>
          <cell r="G353">
            <v>75.010000000000005</v>
          </cell>
          <cell r="H353">
            <v>29.52</v>
          </cell>
          <cell r="I353">
            <v>3214.1843734635177</v>
          </cell>
          <cell r="J353">
            <v>108.88158446692132</v>
          </cell>
          <cell r="K353" t="str">
            <v>4</v>
          </cell>
          <cell r="L353" t="str">
            <v>CG02-163</v>
          </cell>
          <cell r="M353">
            <v>45271</v>
          </cell>
          <cell r="N353">
            <v>115.24985806950002</v>
          </cell>
          <cell r="O353" t="str">
            <v>Arcilla pesada</v>
          </cell>
          <cell r="P353" t="str">
            <v>Ingenio</v>
          </cell>
          <cell r="Q353">
            <v>370434.29285087524</v>
          </cell>
          <cell r="S353" t="str">
            <v>2026-2027</v>
          </cell>
          <cell r="T353">
            <v>46366</v>
          </cell>
          <cell r="U353">
            <v>46387</v>
          </cell>
          <cell r="V353">
            <v>46386</v>
          </cell>
          <cell r="W353">
            <v>45638</v>
          </cell>
          <cell r="X353">
            <v>6</v>
          </cell>
          <cell r="Y353">
            <v>1</v>
          </cell>
          <cell r="Z353">
            <v>12.064431295200526</v>
          </cell>
        </row>
        <row r="354">
          <cell r="A354" t="str">
            <v>7575.02</v>
          </cell>
          <cell r="B354" t="str">
            <v>2024-2025</v>
          </cell>
          <cell r="C354" t="str">
            <v>Zona 3</v>
          </cell>
          <cell r="D354" t="str">
            <v>Kevin Estrada</v>
          </cell>
          <cell r="E354">
            <v>75</v>
          </cell>
          <cell r="F354" t="str">
            <v>JABALI LU</v>
          </cell>
          <cell r="G354">
            <v>75.02</v>
          </cell>
          <cell r="H354">
            <v>42.88</v>
          </cell>
          <cell r="I354">
            <v>3277.2909399286873</v>
          </cell>
          <cell r="J354">
            <v>76.429359606545873</v>
          </cell>
          <cell r="K354" t="str">
            <v>1</v>
          </cell>
          <cell r="L354" t="str">
            <v>CG02-163</v>
          </cell>
          <cell r="M354">
            <v>45424</v>
          </cell>
          <cell r="N354">
            <v>123.98654764650003</v>
          </cell>
          <cell r="O354" t="str">
            <v>Arcilla pesada</v>
          </cell>
          <cell r="P354" t="str">
            <v>Ingenio</v>
          </cell>
          <cell r="Q354">
            <v>406339.98927491106</v>
          </cell>
          <cell r="S354" t="str">
            <v>2027-2028</v>
          </cell>
          <cell r="T354">
            <v>46854</v>
          </cell>
          <cell r="U354">
            <v>46875</v>
          </cell>
          <cell r="V354">
            <v>46813</v>
          </cell>
          <cell r="W354">
            <v>45736</v>
          </cell>
          <cell r="X354">
            <v>20</v>
          </cell>
          <cell r="Y354">
            <v>7</v>
          </cell>
          <cell r="Z354">
            <v>10.256410256410255</v>
          </cell>
        </row>
        <row r="355">
          <cell r="A355" t="str">
            <v>7575.03</v>
          </cell>
          <cell r="B355" t="str">
            <v>2024-2025</v>
          </cell>
          <cell r="C355" t="str">
            <v>Zona 3</v>
          </cell>
          <cell r="D355" t="str">
            <v>Kevin Estrada</v>
          </cell>
          <cell r="E355">
            <v>75</v>
          </cell>
          <cell r="F355" t="str">
            <v>JABALI LU</v>
          </cell>
          <cell r="G355">
            <v>75.03</v>
          </cell>
          <cell r="H355">
            <v>51.41</v>
          </cell>
          <cell r="I355">
            <v>5787.859866106377</v>
          </cell>
          <cell r="J355">
            <v>112.5823743650336</v>
          </cell>
          <cell r="K355" t="str">
            <v>4</v>
          </cell>
          <cell r="L355" t="str">
            <v>CG02-163</v>
          </cell>
          <cell r="M355">
            <v>45279</v>
          </cell>
          <cell r="N355">
            <v>115.50824820150002</v>
          </cell>
          <cell r="O355" t="str">
            <v>Arcilla pesada</v>
          </cell>
          <cell r="P355" t="str">
            <v>Ingenio</v>
          </cell>
          <cell r="Q355">
            <v>668545.55396971607</v>
          </cell>
          <cell r="S355" t="str">
            <v>2026-2027</v>
          </cell>
          <cell r="T355">
            <v>46374</v>
          </cell>
          <cell r="U355">
            <v>46395</v>
          </cell>
          <cell r="V355">
            <v>46393</v>
          </cell>
          <cell r="W355">
            <v>45638</v>
          </cell>
          <cell r="X355">
            <v>6</v>
          </cell>
          <cell r="Y355">
            <v>2</v>
          </cell>
          <cell r="Z355">
            <v>11.801446416831032</v>
          </cell>
        </row>
        <row r="356">
          <cell r="A356" t="str">
            <v>7575.04</v>
          </cell>
          <cell r="B356" t="str">
            <v>2024-2025</v>
          </cell>
          <cell r="C356" t="str">
            <v>Zona 3</v>
          </cell>
          <cell r="D356" t="str">
            <v>Kevin Estrada</v>
          </cell>
          <cell r="E356">
            <v>75</v>
          </cell>
          <cell r="F356" t="str">
            <v>JABALI LU</v>
          </cell>
          <cell r="G356">
            <v>75.040000000000006</v>
          </cell>
          <cell r="H356">
            <v>29.38</v>
          </cell>
          <cell r="I356">
            <v>1680.8460863718581</v>
          </cell>
          <cell r="J356">
            <v>57.210554335325327</v>
          </cell>
          <cell r="K356" t="str">
            <v>1</v>
          </cell>
          <cell r="L356" t="str">
            <v>CG02-163</v>
          </cell>
          <cell r="M356">
            <v>45415</v>
          </cell>
          <cell r="N356">
            <v>123.54374524800002</v>
          </cell>
          <cell r="O356" t="str">
            <v>Arcilla pesada</v>
          </cell>
          <cell r="P356" t="str">
            <v>Ingenio</v>
          </cell>
          <cell r="Q356">
            <v>207658.02069582266</v>
          </cell>
          <cell r="S356" t="str">
            <v>2027-2028</v>
          </cell>
          <cell r="T356">
            <v>46852</v>
          </cell>
          <cell r="U356">
            <v>46873</v>
          </cell>
          <cell r="V356">
            <v>46799</v>
          </cell>
          <cell r="W356">
            <v>45736</v>
          </cell>
          <cell r="X356">
            <v>20</v>
          </cell>
          <cell r="Y356">
            <v>4</v>
          </cell>
          <cell r="Z356">
            <v>10.552268244575936</v>
          </cell>
        </row>
        <row r="357">
          <cell r="A357" t="str">
            <v>7575.05</v>
          </cell>
          <cell r="B357" t="str">
            <v>2024-2025</v>
          </cell>
          <cell r="C357" t="str">
            <v>Zona 3</v>
          </cell>
          <cell r="D357" t="str">
            <v>Kevin Estrada</v>
          </cell>
          <cell r="E357">
            <v>75</v>
          </cell>
          <cell r="F357" t="str">
            <v>JABALI LU</v>
          </cell>
          <cell r="G357">
            <v>75.05</v>
          </cell>
          <cell r="H357">
            <v>62.39</v>
          </cell>
          <cell r="I357">
            <v>3658.580141216667</v>
          </cell>
          <cell r="J357">
            <v>58.640489521023675</v>
          </cell>
          <cell r="K357" t="str">
            <v>1</v>
          </cell>
          <cell r="L357" t="str">
            <v>CG02-163</v>
          </cell>
          <cell r="M357">
            <v>45422</v>
          </cell>
          <cell r="N357">
            <v>119.69147086050002</v>
          </cell>
          <cell r="O357" t="str">
            <v>Arcilla pesada</v>
          </cell>
          <cell r="P357" t="str">
            <v>Ingenio</v>
          </cell>
          <cell r="Q357">
            <v>437900.83836323873</v>
          </cell>
          <cell r="S357" t="str">
            <v>2027-2028</v>
          </cell>
          <cell r="T357">
            <v>46859</v>
          </cell>
          <cell r="U357">
            <v>46880</v>
          </cell>
          <cell r="V357">
            <v>46799</v>
          </cell>
          <cell r="W357">
            <v>45736</v>
          </cell>
          <cell r="X357">
            <v>20</v>
          </cell>
          <cell r="Y357">
            <v>5</v>
          </cell>
          <cell r="Z357">
            <v>10.322156476002629</v>
          </cell>
        </row>
        <row r="358">
          <cell r="A358" t="str">
            <v>7575.06</v>
          </cell>
          <cell r="B358" t="str">
            <v>2024-2025</v>
          </cell>
          <cell r="C358" t="str">
            <v>Zona 3</v>
          </cell>
          <cell r="D358" t="str">
            <v>Kevin Estrada</v>
          </cell>
          <cell r="E358">
            <v>75</v>
          </cell>
          <cell r="F358" t="str">
            <v>JABALI LU</v>
          </cell>
          <cell r="G358">
            <v>75.06</v>
          </cell>
          <cell r="H358">
            <v>31.880000000000003</v>
          </cell>
          <cell r="I358">
            <v>3768.4734539598944</v>
          </cell>
          <cell r="J358">
            <v>118.20807572019743</v>
          </cell>
          <cell r="K358" t="str">
            <v>4</v>
          </cell>
          <cell r="L358" t="str">
            <v>CG02-163</v>
          </cell>
          <cell r="M358">
            <v>45280</v>
          </cell>
          <cell r="N358">
            <v>113.44153278150003</v>
          </cell>
          <cell r="O358" t="str">
            <v>Arcilla pesada</v>
          </cell>
          <cell r="P358" t="str">
            <v>Ingenio</v>
          </cell>
          <cell r="Q358">
            <v>427501.404863604</v>
          </cell>
          <cell r="S358" t="str">
            <v>2026-2027</v>
          </cell>
          <cell r="T358">
            <v>46375</v>
          </cell>
          <cell r="U358">
            <v>46396</v>
          </cell>
          <cell r="V358">
            <v>46393</v>
          </cell>
          <cell r="W358">
            <v>45638</v>
          </cell>
          <cell r="X358">
            <v>6</v>
          </cell>
          <cell r="Y358">
            <v>3</v>
          </cell>
          <cell r="Z358">
            <v>11.768573307034845</v>
          </cell>
        </row>
        <row r="359">
          <cell r="A359" t="str">
            <v>7575.07</v>
          </cell>
          <cell r="B359" t="str">
            <v>2024-2025</v>
          </cell>
          <cell r="C359" t="str">
            <v>Zona 3</v>
          </cell>
          <cell r="D359" t="str">
            <v>Kevin Estrada</v>
          </cell>
          <cell r="E359">
            <v>75</v>
          </cell>
          <cell r="F359" t="str">
            <v>JABALI LU</v>
          </cell>
          <cell r="G359">
            <v>75.069999999999993</v>
          </cell>
          <cell r="H359">
            <v>7.85</v>
          </cell>
          <cell r="I359">
            <v>678.92817137546876</v>
          </cell>
          <cell r="J359">
            <v>86.487665143371828</v>
          </cell>
          <cell r="K359" t="str">
            <v>5</v>
          </cell>
          <cell r="L359" t="str">
            <v>Varias</v>
          </cell>
          <cell r="M359">
            <v>45334</v>
          </cell>
          <cell r="N359">
            <v>115.20574515450002</v>
          </cell>
          <cell r="O359" t="str">
            <v>Arcilla pesada</v>
          </cell>
          <cell r="P359" t="str">
            <v>Ingenio</v>
          </cell>
          <cell r="Q359">
            <v>78216.425889692968</v>
          </cell>
          <cell r="S359" t="str">
            <v>2025-2026</v>
          </cell>
          <cell r="T359">
            <v>46024</v>
          </cell>
          <cell r="U359">
            <v>46045</v>
          </cell>
          <cell r="V359">
            <v>46029</v>
          </cell>
          <cell r="W359">
            <v>45708</v>
          </cell>
          <cell r="X359">
            <v>16</v>
          </cell>
          <cell r="Y359">
            <v>6</v>
          </cell>
          <cell r="Z359">
            <v>12.294543063773832</v>
          </cell>
        </row>
        <row r="360">
          <cell r="A360" t="str">
            <v>7676.01</v>
          </cell>
          <cell r="B360" t="str">
            <v>2024-2025</v>
          </cell>
          <cell r="C360" t="str">
            <v>Zona 2</v>
          </cell>
          <cell r="D360" t="str">
            <v>Alvaro Mejía</v>
          </cell>
          <cell r="E360">
            <v>76</v>
          </cell>
          <cell r="F360" t="str">
            <v>LAS CHUSPAS</v>
          </cell>
          <cell r="G360">
            <v>76.010000000000005</v>
          </cell>
          <cell r="H360">
            <v>72.42</v>
          </cell>
          <cell r="I360">
            <v>8500</v>
          </cell>
          <cell r="J360">
            <v>117.37089201877934</v>
          </cell>
          <cell r="K360" t="str">
            <v>3</v>
          </cell>
          <cell r="L360" t="str">
            <v>CG02-163</v>
          </cell>
          <cell r="M360">
            <v>45383</v>
          </cell>
          <cell r="N360">
            <v>134.95352536050004</v>
          </cell>
          <cell r="O360" t="str">
            <v>Franco Arenoso</v>
          </cell>
          <cell r="P360" t="str">
            <v>Ingenio</v>
          </cell>
          <cell r="Q360">
            <v>1147104.9655642502</v>
          </cell>
          <cell r="S360" t="str">
            <v>2027-2028</v>
          </cell>
          <cell r="T360">
            <v>46850</v>
          </cell>
          <cell r="U360">
            <v>46871</v>
          </cell>
          <cell r="V360">
            <v>46862</v>
          </cell>
          <cell r="W360">
            <v>45736</v>
          </cell>
          <cell r="X360">
            <v>20</v>
          </cell>
          <cell r="Y360">
            <v>1</v>
          </cell>
          <cell r="Z360">
            <v>11.604207758053912</v>
          </cell>
        </row>
        <row r="361">
          <cell r="A361" t="str">
            <v>7676.02</v>
          </cell>
          <cell r="B361" t="str">
            <v>2024-2025</v>
          </cell>
          <cell r="C361" t="str">
            <v>Zona 2</v>
          </cell>
          <cell r="D361" t="str">
            <v>Alvaro Mejía</v>
          </cell>
          <cell r="E361">
            <v>76</v>
          </cell>
          <cell r="F361" t="str">
            <v>LAS CHUSPAS</v>
          </cell>
          <cell r="G361">
            <v>76.02</v>
          </cell>
          <cell r="H361">
            <v>86.12</v>
          </cell>
          <cell r="I361">
            <v>10872.12742681714</v>
          </cell>
          <cell r="J361">
            <v>126.24393203456967</v>
          </cell>
          <cell r="K361" t="str">
            <v>3</v>
          </cell>
          <cell r="L361" t="str">
            <v>CG02-163</v>
          </cell>
          <cell r="M361">
            <v>45422</v>
          </cell>
          <cell r="N361">
            <v>126.76525565550003</v>
          </cell>
          <cell r="O361" t="str">
            <v>Franco Arenoso</v>
          </cell>
          <cell r="P361" t="str">
            <v>Ingenio</v>
          </cell>
          <cell r="Q361">
            <v>1378208.0127796484</v>
          </cell>
          <cell r="S361" t="str">
            <v>2027-2028</v>
          </cell>
          <cell r="T361">
            <v>46861</v>
          </cell>
          <cell r="U361">
            <v>46882</v>
          </cell>
          <cell r="V361">
            <v>46869</v>
          </cell>
          <cell r="W361">
            <v>45764</v>
          </cell>
          <cell r="X361">
            <v>24</v>
          </cell>
          <cell r="Y361">
            <v>3</v>
          </cell>
          <cell r="Z361">
            <v>11.242603550295858</v>
          </cell>
        </row>
        <row r="362">
          <cell r="A362" t="str">
            <v>7676.03</v>
          </cell>
          <cell r="B362" t="str">
            <v>2024-2025</v>
          </cell>
          <cell r="C362" t="str">
            <v>Zona 2</v>
          </cell>
          <cell r="D362" t="str">
            <v>Alvaro Mejía</v>
          </cell>
          <cell r="E362">
            <v>76</v>
          </cell>
          <cell r="F362" t="str">
            <v>LAS CHUSPAS</v>
          </cell>
          <cell r="G362">
            <v>76.03</v>
          </cell>
          <cell r="H362">
            <v>66.77000000000001</v>
          </cell>
          <cell r="I362">
            <v>8396.4387944826394</v>
          </cell>
          <cell r="J362">
            <v>125.75166683364742</v>
          </cell>
          <cell r="K362" t="str">
            <v>3</v>
          </cell>
          <cell r="L362" t="str">
            <v>CG02-163</v>
          </cell>
          <cell r="M362">
            <v>45420</v>
          </cell>
          <cell r="N362">
            <v>131.24129680200002</v>
          </cell>
          <cell r="O362" t="str">
            <v>Franco Arenoso</v>
          </cell>
          <cell r="P362" t="str">
            <v>Ingenio</v>
          </cell>
          <cell r="Q362">
            <v>1101959.5159065234</v>
          </cell>
          <cell r="S362" t="str">
            <v>2027-2028</v>
          </cell>
          <cell r="T362">
            <v>46859</v>
          </cell>
          <cell r="U362">
            <v>46880</v>
          </cell>
          <cell r="V362">
            <v>46869</v>
          </cell>
          <cell r="W362">
            <v>45771</v>
          </cell>
          <cell r="X362">
            <v>25</v>
          </cell>
          <cell r="Y362">
            <v>5</v>
          </cell>
          <cell r="Z362">
            <v>11.538461538461538</v>
          </cell>
        </row>
        <row r="363">
          <cell r="A363" t="str">
            <v>7676.04</v>
          </cell>
          <cell r="B363" t="str">
            <v>2024-2025</v>
          </cell>
          <cell r="C363" t="str">
            <v>Zona 2</v>
          </cell>
          <cell r="D363" t="str">
            <v>Alvaro Mejía</v>
          </cell>
          <cell r="E363">
            <v>76</v>
          </cell>
          <cell r="F363" t="str">
            <v>LAS CHUSPAS</v>
          </cell>
          <cell r="G363">
            <v>76.040000000000006</v>
          </cell>
          <cell r="H363">
            <v>71.22999999999999</v>
          </cell>
          <cell r="I363">
            <v>7589.5005837332983</v>
          </cell>
          <cell r="J363">
            <v>106.54921498993822</v>
          </cell>
          <cell r="K363" t="str">
            <v>3</v>
          </cell>
          <cell r="L363" t="str">
            <v>CG02-163</v>
          </cell>
          <cell r="M363">
            <v>45381</v>
          </cell>
          <cell r="N363">
            <v>138.15257367450002</v>
          </cell>
          <cell r="O363" t="str">
            <v>Franco Arenoso</v>
          </cell>
          <cell r="P363" t="str">
            <v>Ingenio</v>
          </cell>
          <cell r="Q363">
            <v>1048509.0385468754</v>
          </cell>
          <cell r="S363" t="str">
            <v>2027-2028</v>
          </cell>
          <cell r="T363">
            <v>46841</v>
          </cell>
          <cell r="U363">
            <v>46862</v>
          </cell>
          <cell r="V363">
            <v>46862</v>
          </cell>
          <cell r="W363">
            <v>45736</v>
          </cell>
          <cell r="X363">
            <v>20</v>
          </cell>
          <cell r="Y363">
            <v>2</v>
          </cell>
          <cell r="Z363">
            <v>11.669953977646285</v>
          </cell>
        </row>
        <row r="364">
          <cell r="A364" t="str">
            <v>7676.05</v>
          </cell>
          <cell r="B364" t="str">
            <v>2024-2025</v>
          </cell>
          <cell r="C364" t="str">
            <v>Zona 2</v>
          </cell>
          <cell r="D364" t="str">
            <v>Alvaro Mejía</v>
          </cell>
          <cell r="E364">
            <v>76</v>
          </cell>
          <cell r="F364" t="str">
            <v>LAS CHUSPAS</v>
          </cell>
          <cell r="G364">
            <v>76.05</v>
          </cell>
          <cell r="H364">
            <v>81.640000000000015</v>
          </cell>
          <cell r="I364">
            <v>11539.417903656788</v>
          </cell>
          <cell r="J364">
            <v>141.34514825645255</v>
          </cell>
          <cell r="K364" t="str">
            <v>3</v>
          </cell>
          <cell r="L364" t="str">
            <v>CG02-163</v>
          </cell>
          <cell r="M364">
            <v>45418</v>
          </cell>
          <cell r="N364">
            <v>127.04149377150001</v>
          </cell>
          <cell r="O364" t="str">
            <v>Franco Arenoso</v>
          </cell>
          <cell r="P364" t="str">
            <v>Ingenio</v>
          </cell>
          <cell r="Q364">
            <v>1465984.8877341496</v>
          </cell>
          <cell r="S364" t="str">
            <v>2027-2028</v>
          </cell>
          <cell r="T364">
            <v>46871</v>
          </cell>
          <cell r="U364">
            <v>46892</v>
          </cell>
          <cell r="V364">
            <v>46890</v>
          </cell>
          <cell r="W364">
            <v>45771</v>
          </cell>
          <cell r="X364">
            <v>25</v>
          </cell>
          <cell r="Y364">
            <v>4</v>
          </cell>
          <cell r="Z364">
            <v>11.604207758053912</v>
          </cell>
        </row>
        <row r="365">
          <cell r="A365" t="str">
            <v>7777.01</v>
          </cell>
          <cell r="B365" t="str">
            <v>2024-2025</v>
          </cell>
          <cell r="C365" t="str">
            <v>Zona 3</v>
          </cell>
          <cell r="D365" t="str">
            <v>José Flores</v>
          </cell>
          <cell r="E365">
            <v>77</v>
          </cell>
          <cell r="F365" t="str">
            <v>EL JUTE LU</v>
          </cell>
          <cell r="G365">
            <v>77.010000000000005</v>
          </cell>
          <cell r="H365">
            <v>24.65</v>
          </cell>
          <cell r="I365">
            <v>2270.3350113846282</v>
          </cell>
          <cell r="J365">
            <v>92.102840218443333</v>
          </cell>
          <cell r="K365" t="str">
            <v>7</v>
          </cell>
          <cell r="L365" t="str">
            <v>CR87-339</v>
          </cell>
          <cell r="M365">
            <v>45395</v>
          </cell>
          <cell r="N365">
            <v>142.28473690200002</v>
          </cell>
          <cell r="P365" t="str">
            <v>Ingenio</v>
          </cell>
          <cell r="Q365">
            <v>323034.01977426105</v>
          </cell>
          <cell r="S365" t="str">
            <v>2024-2025</v>
          </cell>
          <cell r="T365">
            <v>45725</v>
          </cell>
          <cell r="U365">
            <v>45746</v>
          </cell>
          <cell r="V365">
            <v>45756</v>
          </cell>
          <cell r="W365">
            <v>45722</v>
          </cell>
          <cell r="X365">
            <v>18</v>
          </cell>
          <cell r="Y365">
            <v>1</v>
          </cell>
          <cell r="Z365">
            <v>10.749506903353057</v>
          </cell>
        </row>
        <row r="366">
          <cell r="A366" t="str">
            <v>7777.02</v>
          </cell>
          <cell r="B366" t="str">
            <v>2024-2025</v>
          </cell>
          <cell r="C366" t="str">
            <v>Zona 3</v>
          </cell>
          <cell r="D366" t="str">
            <v>José Flores</v>
          </cell>
          <cell r="E366">
            <v>77</v>
          </cell>
          <cell r="F366" t="str">
            <v>EL JUTE LU</v>
          </cell>
          <cell r="G366">
            <v>77.02</v>
          </cell>
          <cell r="H366">
            <v>19.450000000000003</v>
          </cell>
          <cell r="I366">
            <v>1571.8930670868515</v>
          </cell>
          <cell r="J366">
            <v>80.817124271817548</v>
          </cell>
          <cell r="K366" t="str">
            <v>5</v>
          </cell>
          <cell r="L366" t="str">
            <v>CR87-339</v>
          </cell>
          <cell r="M366">
            <v>45396</v>
          </cell>
          <cell r="N366">
            <v>152.96776941600001</v>
          </cell>
          <cell r="P366" t="str">
            <v>Ingenio</v>
          </cell>
          <cell r="Q366">
            <v>240448.97623275055</v>
          </cell>
          <cell r="S366" t="str">
            <v>2025-2026</v>
          </cell>
          <cell r="T366">
            <v>46086</v>
          </cell>
          <cell r="U366">
            <v>46107</v>
          </cell>
          <cell r="V366">
            <v>46127</v>
          </cell>
          <cell r="W366">
            <v>45708</v>
          </cell>
          <cell r="X366">
            <v>16</v>
          </cell>
          <cell r="Y366">
            <v>2</v>
          </cell>
          <cell r="Z366">
            <v>10.256410256410255</v>
          </cell>
        </row>
        <row r="367">
          <cell r="A367" t="str">
            <v>7777.03</v>
          </cell>
          <cell r="B367" t="str">
            <v>2024-2025</v>
          </cell>
          <cell r="C367" t="str">
            <v>Zona 3</v>
          </cell>
          <cell r="D367" t="str">
            <v>José Flores</v>
          </cell>
          <cell r="E367">
            <v>77</v>
          </cell>
          <cell r="F367" t="str">
            <v>EL JUTE LU</v>
          </cell>
          <cell r="G367">
            <v>77.03</v>
          </cell>
          <cell r="H367">
            <v>37.36</v>
          </cell>
          <cell r="I367">
            <v>4176.8972888115095</v>
          </cell>
          <cell r="J367">
            <v>111.80131929366996</v>
          </cell>
          <cell r="K367" t="str">
            <v>3</v>
          </cell>
          <cell r="L367" t="str">
            <v>CG02-163</v>
          </cell>
          <cell r="M367">
            <v>45383</v>
          </cell>
          <cell r="N367">
            <v>131.74580657700002</v>
          </cell>
          <cell r="P367" t="str">
            <v>Ingenio</v>
          </cell>
          <cell r="Q367">
            <v>550288.70230375696</v>
          </cell>
          <cell r="S367" t="str">
            <v>2027-2028</v>
          </cell>
          <cell r="T367">
            <v>46843</v>
          </cell>
          <cell r="U367">
            <v>46864</v>
          </cell>
          <cell r="V367">
            <v>46862</v>
          </cell>
          <cell r="W367">
            <v>45708</v>
          </cell>
          <cell r="X367">
            <v>16</v>
          </cell>
          <cell r="Y367">
            <v>3</v>
          </cell>
          <cell r="Z367">
            <v>10.683760683760683</v>
          </cell>
        </row>
        <row r="368">
          <cell r="A368" t="str">
            <v>7777.04</v>
          </cell>
          <cell r="B368" t="str">
            <v>2024-2025</v>
          </cell>
          <cell r="C368" t="str">
            <v>Zona 3</v>
          </cell>
          <cell r="D368" t="str">
            <v>José Flores</v>
          </cell>
          <cell r="E368">
            <v>77</v>
          </cell>
          <cell r="F368" t="str">
            <v>EL JUTE LU</v>
          </cell>
          <cell r="G368">
            <v>77.040000000000006</v>
          </cell>
          <cell r="H368">
            <v>12.41</v>
          </cell>
          <cell r="I368">
            <v>1194.3891476636022</v>
          </cell>
          <cell r="J368">
            <v>96.244089255729435</v>
          </cell>
          <cell r="K368" t="str">
            <v>3</v>
          </cell>
          <cell r="L368" t="str">
            <v>CG02-163</v>
          </cell>
          <cell r="M368">
            <v>45381</v>
          </cell>
          <cell r="N368">
            <v>142.70893074900002</v>
          </cell>
          <cell r="P368" t="str">
            <v>Ingenio</v>
          </cell>
          <cell r="Q368">
            <v>170449.99816128216</v>
          </cell>
          <cell r="S368" t="str">
            <v>2027-2028</v>
          </cell>
          <cell r="T368">
            <v>46841</v>
          </cell>
          <cell r="U368">
            <v>46862</v>
          </cell>
          <cell r="V368">
            <v>46862</v>
          </cell>
          <cell r="W368">
            <v>45708</v>
          </cell>
          <cell r="X368">
            <v>16</v>
          </cell>
          <cell r="Y368">
            <v>4</v>
          </cell>
          <cell r="Z368">
            <v>10.749506903353057</v>
          </cell>
        </row>
        <row r="369">
          <cell r="A369" t="str">
            <v>7777.05</v>
          </cell>
          <cell r="B369" t="str">
            <v>2024-2025</v>
          </cell>
          <cell r="C369" t="str">
            <v>Zona 3</v>
          </cell>
          <cell r="D369" t="str">
            <v>José Flores</v>
          </cell>
          <cell r="E369">
            <v>77</v>
          </cell>
          <cell r="F369" t="str">
            <v>EL JUTE LU</v>
          </cell>
          <cell r="G369">
            <v>77.05</v>
          </cell>
          <cell r="H369">
            <v>29.19</v>
          </cell>
          <cell r="I369">
            <v>3142.3148138496572</v>
          </cell>
          <cell r="J369">
            <v>107.65038759334215</v>
          </cell>
          <cell r="K369" t="str">
            <v>7</v>
          </cell>
          <cell r="L369" t="str">
            <v>CR87-339</v>
          </cell>
          <cell r="M369">
            <v>45380</v>
          </cell>
          <cell r="N369">
            <v>127.93029295200002</v>
          </cell>
          <cell r="P369" t="str">
            <v>Ingenio</v>
          </cell>
          <cell r="Q369">
            <v>401997.25468319602</v>
          </cell>
          <cell r="S369" t="str">
            <v>2024-2025</v>
          </cell>
          <cell r="T369">
            <v>45710</v>
          </cell>
          <cell r="U369">
            <v>45763</v>
          </cell>
          <cell r="V369">
            <v>45756</v>
          </cell>
          <cell r="W369">
            <v>45708</v>
          </cell>
          <cell r="X369">
            <v>16</v>
          </cell>
          <cell r="Y369">
            <v>5</v>
          </cell>
          <cell r="Z369">
            <v>10.782380013149243</v>
          </cell>
        </row>
        <row r="370">
          <cell r="A370" t="str">
            <v>7777.06</v>
          </cell>
          <cell r="B370" t="str">
            <v>2024-2025</v>
          </cell>
          <cell r="C370" t="str">
            <v>Zona 3</v>
          </cell>
          <cell r="D370" t="str">
            <v>José Flores</v>
          </cell>
          <cell r="E370">
            <v>77</v>
          </cell>
          <cell r="F370" t="str">
            <v>EL JUTE LU</v>
          </cell>
          <cell r="G370">
            <v>77.06</v>
          </cell>
          <cell r="H370">
            <v>56</v>
          </cell>
          <cell r="I370">
            <v>5433.2120465257058</v>
          </cell>
          <cell r="J370">
            <v>97.021643687959028</v>
          </cell>
          <cell r="K370" t="str">
            <v>4</v>
          </cell>
          <cell r="L370" t="str">
            <v>CG02-163</v>
          </cell>
          <cell r="M370">
            <v>45386</v>
          </cell>
          <cell r="N370">
            <v>137.17843882050002</v>
          </cell>
          <cell r="P370" t="str">
            <v>Ingenio</v>
          </cell>
          <cell r="Q370">
            <v>745319.54632313026</v>
          </cell>
          <cell r="S370" t="str">
            <v>2026-2027</v>
          </cell>
          <cell r="T370">
            <v>46481</v>
          </cell>
          <cell r="U370">
            <v>46502</v>
          </cell>
          <cell r="V370">
            <v>46498</v>
          </cell>
          <cell r="W370">
            <v>45708</v>
          </cell>
          <cell r="X370">
            <v>16</v>
          </cell>
          <cell r="Y370">
            <v>6</v>
          </cell>
          <cell r="Z370">
            <v>10.585141354372123</v>
          </cell>
        </row>
        <row r="371">
          <cell r="A371" t="str">
            <v>7777.07</v>
          </cell>
          <cell r="B371" t="str">
            <v>2024-2025</v>
          </cell>
          <cell r="C371" t="str">
            <v>Zona 3</v>
          </cell>
          <cell r="D371" t="str">
            <v>José Flores</v>
          </cell>
          <cell r="E371">
            <v>77</v>
          </cell>
          <cell r="F371" t="str">
            <v>EL JUTE LU</v>
          </cell>
          <cell r="G371">
            <v>77.069999999999993</v>
          </cell>
          <cell r="H371">
            <v>20.79</v>
          </cell>
          <cell r="I371">
            <v>2820.9967267540001</v>
          </cell>
          <cell r="J371">
            <v>135.69007824694566</v>
          </cell>
          <cell r="K371" t="str">
            <v>3</v>
          </cell>
          <cell r="L371" t="str">
            <v>Varias</v>
          </cell>
          <cell r="M371">
            <v>45388</v>
          </cell>
          <cell r="N371">
            <v>125.55661248900002</v>
          </cell>
          <cell r="P371" t="str">
            <v>Ingenio</v>
          </cell>
          <cell r="Q371">
            <v>354194.79285378946</v>
          </cell>
          <cell r="S371" t="str">
            <v>2027-2028</v>
          </cell>
          <cell r="T371">
            <v>46848</v>
          </cell>
          <cell r="U371">
            <v>46869</v>
          </cell>
          <cell r="V371">
            <v>46869</v>
          </cell>
          <cell r="W371">
            <v>45743</v>
          </cell>
          <cell r="X371">
            <v>21</v>
          </cell>
          <cell r="Y371">
            <v>7</v>
          </cell>
          <cell r="Z371">
            <v>11.669953977646285</v>
          </cell>
        </row>
        <row r="372">
          <cell r="B372" t="str">
            <v>2024-2025</v>
          </cell>
          <cell r="C372" t="str">
            <v>Zona 3</v>
          </cell>
          <cell r="D372" t="str">
            <v>José Flores</v>
          </cell>
          <cell r="E372">
            <v>77</v>
          </cell>
          <cell r="F372" t="str">
            <v>EL JUTE LU</v>
          </cell>
          <cell r="G372">
            <v>77.08</v>
          </cell>
          <cell r="H372">
            <v>20.45</v>
          </cell>
          <cell r="I372">
            <v>1500</v>
          </cell>
          <cell r="J372">
            <v>73.349633251833737</v>
          </cell>
          <cell r="K372" t="str">
            <v>2</v>
          </cell>
          <cell r="L372" t="str">
            <v>Varias</v>
          </cell>
          <cell r="N372">
            <v>125.55661248900002</v>
          </cell>
          <cell r="P372" t="str">
            <v>Semillero</v>
          </cell>
          <cell r="Q372">
            <v>172483.32301200004</v>
          </cell>
          <cell r="S372" t="str">
            <v>Semillero</v>
          </cell>
          <cell r="V372"/>
          <cell r="Z372">
            <v>0</v>
          </cell>
        </row>
        <row r="373">
          <cell r="A373" t="str">
            <v>7777.09</v>
          </cell>
          <cell r="B373" t="str">
            <v>2024-2025</v>
          </cell>
          <cell r="C373" t="str">
            <v>Zona 3</v>
          </cell>
          <cell r="D373" t="str">
            <v>José Flores</v>
          </cell>
          <cell r="E373">
            <v>77</v>
          </cell>
          <cell r="F373" t="str">
            <v>EL JUTE LU</v>
          </cell>
          <cell r="G373">
            <v>77.09</v>
          </cell>
          <cell r="H373">
            <v>19.48</v>
          </cell>
          <cell r="I373">
            <v>1132.2260943620001</v>
          </cell>
          <cell r="J373">
            <v>58.1224894436345</v>
          </cell>
          <cell r="K373" t="str">
            <v>3</v>
          </cell>
          <cell r="L373" t="str">
            <v>CG12-116</v>
          </cell>
          <cell r="M373">
            <v>45386</v>
          </cell>
          <cell r="N373">
            <v>114.98888200800002</v>
          </cell>
          <cell r="P373" t="str">
            <v>Ingenio</v>
          </cell>
          <cell r="Q373">
            <v>151986.71436273979</v>
          </cell>
          <cell r="S373" t="str">
            <v>2027-2028</v>
          </cell>
          <cell r="T373">
            <v>46858</v>
          </cell>
          <cell r="U373">
            <v>46879</v>
          </cell>
          <cell r="V373">
            <v>46869</v>
          </cell>
          <cell r="W373">
            <v>45743</v>
          </cell>
          <cell r="X373">
            <v>21</v>
          </cell>
          <cell r="Y373">
            <v>8</v>
          </cell>
          <cell r="Z373">
            <v>11.735700197238659</v>
          </cell>
        </row>
        <row r="374">
          <cell r="A374" t="str">
            <v>7777.1</v>
          </cell>
          <cell r="B374" t="str">
            <v>2024-2025</v>
          </cell>
          <cell r="C374" t="str">
            <v>Zona 3</v>
          </cell>
          <cell r="D374" t="str">
            <v>José Flores</v>
          </cell>
          <cell r="E374">
            <v>77</v>
          </cell>
          <cell r="F374" t="str">
            <v>EL JUTE LU</v>
          </cell>
          <cell r="G374">
            <v>77.099999999999994</v>
          </cell>
          <cell r="H374">
            <v>9.01</v>
          </cell>
          <cell r="I374">
            <v>3200</v>
          </cell>
          <cell r="J374">
            <v>355.16093229744729</v>
          </cell>
          <cell r="K374" t="str">
            <v>3</v>
          </cell>
          <cell r="L374" t="str">
            <v>CG02-163</v>
          </cell>
          <cell r="M374">
            <v>45398</v>
          </cell>
          <cell r="N374">
            <v>134.23707077550003</v>
          </cell>
          <cell r="P374" t="str">
            <v>Ingenio</v>
          </cell>
          <cell r="Q374">
            <v>454712.43935040012</v>
          </cell>
          <cell r="S374" t="str">
            <v>2027-2028</v>
          </cell>
          <cell r="T374">
            <v>46866</v>
          </cell>
          <cell r="U374">
            <v>46887</v>
          </cell>
          <cell r="V374">
            <v>46876</v>
          </cell>
          <cell r="W374">
            <v>45743</v>
          </cell>
          <cell r="X374">
            <v>21</v>
          </cell>
          <cell r="Y374">
            <v>9</v>
          </cell>
          <cell r="Z374">
            <v>11.341222879684418</v>
          </cell>
        </row>
        <row r="375">
          <cell r="A375" t="str">
            <v>7777.11</v>
          </cell>
          <cell r="B375" t="str">
            <v>2024-2025</v>
          </cell>
          <cell r="C375" t="str">
            <v>Zona 3</v>
          </cell>
          <cell r="D375" t="str">
            <v>José Flores</v>
          </cell>
          <cell r="E375">
            <v>77</v>
          </cell>
          <cell r="F375" t="str">
            <v>EL JUTE LU</v>
          </cell>
          <cell r="G375">
            <v>77.11</v>
          </cell>
          <cell r="H375">
            <v>28.94</v>
          </cell>
          <cell r="I375">
            <v>324.55531749938876</v>
          </cell>
          <cell r="J375">
            <v>11.214765635777082</v>
          </cell>
          <cell r="K375" t="str">
            <v>3</v>
          </cell>
          <cell r="L375" t="str">
            <v>CG02-163</v>
          </cell>
          <cell r="M375">
            <v>45406</v>
          </cell>
          <cell r="N375">
            <v>142.09763729700003</v>
          </cell>
          <cell r="P375" t="str">
            <v>Ingenio</v>
          </cell>
          <cell r="Q375">
            <v>44008.963024835452</v>
          </cell>
          <cell r="S375" t="str">
            <v>2027-2028</v>
          </cell>
          <cell r="T375">
            <v>46861</v>
          </cell>
          <cell r="U375">
            <v>46882</v>
          </cell>
          <cell r="V375">
            <v>46876</v>
          </cell>
          <cell r="W375">
            <v>45743</v>
          </cell>
          <cell r="X375">
            <v>21</v>
          </cell>
          <cell r="Y375">
            <v>10</v>
          </cell>
          <cell r="Z375">
            <v>11.078238001314924</v>
          </cell>
        </row>
        <row r="376">
          <cell r="A376" t="str">
            <v>7777.12</v>
          </cell>
          <cell r="B376" t="str">
            <v>2024-2025</v>
          </cell>
          <cell r="C376" t="str">
            <v>Zona 3</v>
          </cell>
          <cell r="D376" t="str">
            <v>José Flores</v>
          </cell>
          <cell r="E376">
            <v>77</v>
          </cell>
          <cell r="F376" t="str">
            <v>EL JUTE LU</v>
          </cell>
          <cell r="G376">
            <v>77.12</v>
          </cell>
          <cell r="H376">
            <v>3.63</v>
          </cell>
          <cell r="I376">
            <v>460.06797687225367</v>
          </cell>
          <cell r="J376">
            <v>126.74048949648862</v>
          </cell>
          <cell r="K376" t="str">
            <v>3</v>
          </cell>
          <cell r="L376" t="str">
            <v>CR87-339</v>
          </cell>
          <cell r="M376">
            <v>45401</v>
          </cell>
          <cell r="N376">
            <v>135.59772603300001</v>
          </cell>
          <cell r="P376" t="str">
            <v>Ingenio</v>
          </cell>
          <cell r="Q376">
            <v>62182.131862053167</v>
          </cell>
          <cell r="S376" t="str">
            <v>2027-2028</v>
          </cell>
          <cell r="T376">
            <v>46860</v>
          </cell>
          <cell r="U376">
            <v>46881</v>
          </cell>
          <cell r="V376">
            <v>46876</v>
          </cell>
          <cell r="W376">
            <v>45743</v>
          </cell>
          <cell r="X376">
            <v>21</v>
          </cell>
          <cell r="Y376">
            <v>11</v>
          </cell>
          <cell r="Z376">
            <v>11.242603550295858</v>
          </cell>
        </row>
        <row r="377">
          <cell r="A377" t="str">
            <v>7777.13</v>
          </cell>
          <cell r="B377" t="str">
            <v>2024-2025</v>
          </cell>
          <cell r="C377" t="str">
            <v>Zona 3</v>
          </cell>
          <cell r="D377" t="str">
            <v>José Flores</v>
          </cell>
          <cell r="E377">
            <v>77</v>
          </cell>
          <cell r="F377" t="str">
            <v>EL JUTE LU</v>
          </cell>
          <cell r="G377">
            <v>77.13</v>
          </cell>
          <cell r="H377">
            <v>4.83</v>
          </cell>
          <cell r="I377">
            <v>1176.9153204145075</v>
          </cell>
          <cell r="J377">
            <v>243.66776820176139</v>
          </cell>
          <cell r="K377" t="str">
            <v>2</v>
          </cell>
          <cell r="L377" t="str">
            <v>CR87-339</v>
          </cell>
          <cell r="M377">
            <v>45400</v>
          </cell>
          <cell r="N377">
            <v>135.15857435850003</v>
          </cell>
          <cell r="P377" t="str">
            <v>Ingenio</v>
          </cell>
          <cell r="Q377">
            <v>149674.20436726342</v>
          </cell>
          <cell r="S377" t="str">
            <v>2028-2029</v>
          </cell>
          <cell r="T377">
            <v>47195</v>
          </cell>
          <cell r="U377">
            <v>47216</v>
          </cell>
          <cell r="V377">
            <v>47212</v>
          </cell>
          <cell r="W377">
            <v>45743</v>
          </cell>
          <cell r="X377">
            <v>21</v>
          </cell>
          <cell r="Y377">
            <v>12</v>
          </cell>
          <cell r="Z377">
            <v>11.275476660092044</v>
          </cell>
        </row>
        <row r="378">
          <cell r="A378" t="str">
            <v>7777.14</v>
          </cell>
          <cell r="B378" t="str">
            <v>2024-2025</v>
          </cell>
          <cell r="C378" t="str">
            <v>Zona 3</v>
          </cell>
          <cell r="D378" t="str">
            <v>José Flores</v>
          </cell>
          <cell r="E378">
            <v>77</v>
          </cell>
          <cell r="F378" t="str">
            <v>EL JUTE LU</v>
          </cell>
          <cell r="G378">
            <v>77.14</v>
          </cell>
          <cell r="H378">
            <v>14.619999999999997</v>
          </cell>
          <cell r="I378">
            <v>516.55486134127727</v>
          </cell>
          <cell r="J378">
            <v>35.3320698591845</v>
          </cell>
          <cell r="K378" t="str">
            <v>2</v>
          </cell>
          <cell r="L378" t="str">
            <v>CG12-116</v>
          </cell>
          <cell r="M378">
            <v>45400</v>
          </cell>
          <cell r="N378">
            <v>127.17499872000002</v>
          </cell>
          <cell r="P378" t="str">
            <v>Ingenio</v>
          </cell>
          <cell r="Q378">
            <v>76785.082515171816</v>
          </cell>
          <cell r="S378" t="str">
            <v>2028-2029</v>
          </cell>
          <cell r="T378">
            <v>47195</v>
          </cell>
          <cell r="U378">
            <v>47216</v>
          </cell>
          <cell r="V378">
            <v>47226</v>
          </cell>
          <cell r="W378">
            <v>45743</v>
          </cell>
          <cell r="X378">
            <v>21</v>
          </cell>
          <cell r="Y378">
            <v>13</v>
          </cell>
          <cell r="Z378">
            <v>11.275476660092044</v>
          </cell>
        </row>
        <row r="379">
          <cell r="A379" t="str">
            <v>7777.15</v>
          </cell>
          <cell r="B379" t="str">
            <v>2024-2025</v>
          </cell>
          <cell r="C379" t="str">
            <v>Zona 3</v>
          </cell>
          <cell r="D379" t="str">
            <v>José Flores</v>
          </cell>
          <cell r="E379">
            <v>77</v>
          </cell>
          <cell r="F379" t="str">
            <v>EL JUTE LU</v>
          </cell>
          <cell r="G379">
            <v>77.150000000000006</v>
          </cell>
          <cell r="H379">
            <v>7.06</v>
          </cell>
          <cell r="I379">
            <v>4324.2816096711877</v>
          </cell>
          <cell r="J379">
            <v>612.50447729053656</v>
          </cell>
          <cell r="K379" t="str">
            <v>4</v>
          </cell>
          <cell r="L379" t="str">
            <v>CR87-339</v>
          </cell>
          <cell r="M379">
            <v>45400</v>
          </cell>
          <cell r="N379">
            <v>148.64845587900001</v>
          </cell>
          <cell r="P379" t="str">
            <v>Ingenio</v>
          </cell>
          <cell r="Q379">
            <v>580888.91369458544</v>
          </cell>
          <cell r="S379" t="str">
            <v>2026-2027</v>
          </cell>
          <cell r="T379">
            <v>46486</v>
          </cell>
          <cell r="U379">
            <v>46507</v>
          </cell>
          <cell r="V379">
            <v>46505</v>
          </cell>
          <cell r="W379">
            <v>45743</v>
          </cell>
          <cell r="X379">
            <v>21</v>
          </cell>
          <cell r="Y379">
            <v>14</v>
          </cell>
          <cell r="Z379">
            <v>11.275476660092044</v>
          </cell>
        </row>
        <row r="380">
          <cell r="A380" t="str">
            <v>7777.16</v>
          </cell>
          <cell r="B380" t="str">
            <v>2024-2025</v>
          </cell>
          <cell r="C380" t="str">
            <v>Zona 3</v>
          </cell>
          <cell r="D380" t="str">
            <v>José Flores</v>
          </cell>
          <cell r="E380">
            <v>77</v>
          </cell>
          <cell r="F380" t="str">
            <v>EL JUTE LU</v>
          </cell>
          <cell r="G380">
            <v>77.16</v>
          </cell>
          <cell r="H380">
            <v>39.33</v>
          </cell>
          <cell r="I380">
            <v>4205.5232496750841</v>
          </cell>
          <cell r="J380">
            <v>106.92914441075729</v>
          </cell>
          <cell r="K380" t="str">
            <v>3</v>
          </cell>
          <cell r="L380" t="str">
            <v>CG02-163</v>
          </cell>
          <cell r="M380">
            <v>45391</v>
          </cell>
          <cell r="N380">
            <v>134.33188819050002</v>
          </cell>
          <cell r="P380" t="str">
            <v>Ingenio</v>
          </cell>
          <cell r="Q380">
            <v>581812.46270266094</v>
          </cell>
          <cell r="S380" t="str">
            <v>2027-2028</v>
          </cell>
          <cell r="T380">
            <v>46853</v>
          </cell>
          <cell r="U380">
            <v>46874</v>
          </cell>
          <cell r="V380">
            <v>46869</v>
          </cell>
          <cell r="W380">
            <v>45743</v>
          </cell>
          <cell r="X380">
            <v>21</v>
          </cell>
          <cell r="Y380">
            <v>15</v>
          </cell>
          <cell r="Z380">
            <v>11.571334648257725</v>
          </cell>
        </row>
        <row r="381">
          <cell r="A381" t="str">
            <v>7777.17</v>
          </cell>
          <cell r="B381" t="str">
            <v>2024-2025</v>
          </cell>
          <cell r="C381" t="str">
            <v>Zona 3</v>
          </cell>
          <cell r="D381" t="str">
            <v>José Flores</v>
          </cell>
          <cell r="E381">
            <v>77</v>
          </cell>
          <cell r="F381" t="str">
            <v>EL JUTE LU</v>
          </cell>
          <cell r="G381">
            <v>77.17</v>
          </cell>
          <cell r="H381">
            <v>35.880000000000003</v>
          </cell>
          <cell r="I381">
            <v>1681.0141091029639</v>
          </cell>
          <cell r="J381">
            <v>46.851006385255403</v>
          </cell>
          <cell r="K381" t="str">
            <v>2</v>
          </cell>
          <cell r="L381" t="str">
            <v>CG02-163</v>
          </cell>
          <cell r="M381">
            <v>45393</v>
          </cell>
          <cell r="N381">
            <v>138.34484513850003</v>
          </cell>
          <cell r="P381" t="str">
            <v>Ingenio</v>
          </cell>
          <cell r="Q381">
            <v>231196.81450594179</v>
          </cell>
          <cell r="S381" t="str">
            <v>2028-2029</v>
          </cell>
          <cell r="T381">
            <v>47189</v>
          </cell>
          <cell r="U381">
            <v>47210</v>
          </cell>
          <cell r="V381">
            <v>47205</v>
          </cell>
          <cell r="W381">
            <v>45743</v>
          </cell>
          <cell r="X381">
            <v>21</v>
          </cell>
          <cell r="Y381">
            <v>16</v>
          </cell>
          <cell r="Z381">
            <v>11.505588428665352</v>
          </cell>
        </row>
        <row r="382">
          <cell r="A382" t="str">
            <v>7777.18</v>
          </cell>
          <cell r="B382" t="str">
            <v>2024-2025</v>
          </cell>
          <cell r="C382" t="str">
            <v>Zona 3</v>
          </cell>
          <cell r="D382" t="str">
            <v>José Flores</v>
          </cell>
          <cell r="E382">
            <v>77</v>
          </cell>
          <cell r="F382" t="str">
            <v>EL JUTE LU</v>
          </cell>
          <cell r="G382">
            <v>77.180000000000007</v>
          </cell>
          <cell r="H382">
            <v>18.02</v>
          </cell>
          <cell r="I382">
            <v>1356.3550376722828</v>
          </cell>
          <cell r="J382">
            <v>75.26942495406675</v>
          </cell>
          <cell r="K382" t="str">
            <v>3</v>
          </cell>
          <cell r="L382" t="str">
            <v>CG02-163</v>
          </cell>
          <cell r="M382">
            <v>45394</v>
          </cell>
          <cell r="N382">
            <v>137.53413088800002</v>
          </cell>
          <cell r="P382" t="str">
            <v>Ingenio</v>
          </cell>
          <cell r="Q382">
            <v>185922.57533394068</v>
          </cell>
          <cell r="S382" t="str">
            <v>2027-2028</v>
          </cell>
          <cell r="T382">
            <v>46889</v>
          </cell>
          <cell r="U382">
            <v>46910</v>
          </cell>
          <cell r="V382">
            <v>46876</v>
          </cell>
          <cell r="W382">
            <v>45750</v>
          </cell>
          <cell r="X382">
            <v>22</v>
          </cell>
          <cell r="Y382">
            <v>17</v>
          </cell>
          <cell r="Z382">
            <v>11.702827087442472</v>
          </cell>
        </row>
        <row r="383">
          <cell r="A383" t="str">
            <v>7777.19</v>
          </cell>
          <cell r="B383" t="str">
            <v>2024-2025</v>
          </cell>
          <cell r="C383" t="str">
            <v>Zona 3</v>
          </cell>
          <cell r="D383" t="str">
            <v>José Flores</v>
          </cell>
          <cell r="E383">
            <v>77</v>
          </cell>
          <cell r="F383" t="str">
            <v>EL JUTE LU</v>
          </cell>
          <cell r="G383">
            <v>77.19</v>
          </cell>
          <cell r="H383">
            <v>14.25</v>
          </cell>
          <cell r="I383">
            <v>2009.2480313738474</v>
          </cell>
          <cell r="J383">
            <v>140.99986185079632</v>
          </cell>
          <cell r="K383" t="str">
            <v>1</v>
          </cell>
          <cell r="L383" t="str">
            <v>CG02-163</v>
          </cell>
          <cell r="M383">
            <v>45429</v>
          </cell>
          <cell r="N383">
            <v>137.07515375400004</v>
          </cell>
          <cell r="P383" t="str">
            <v>Ingenio</v>
          </cell>
          <cell r="Q383">
            <v>275584.8588582215</v>
          </cell>
          <cell r="S383" t="str">
            <v>2023-2024</v>
          </cell>
          <cell r="T383">
            <v>45022</v>
          </cell>
          <cell r="U383">
            <v>45385</v>
          </cell>
          <cell r="V383">
            <v>45309</v>
          </cell>
          <cell r="W383">
            <v>45750</v>
          </cell>
          <cell r="X383">
            <v>22</v>
          </cell>
          <cell r="Y383">
            <v>18</v>
          </cell>
          <cell r="Z383">
            <v>10.552268244575936</v>
          </cell>
        </row>
        <row r="384">
          <cell r="A384" t="str">
            <v>7777.21</v>
          </cell>
          <cell r="B384" t="str">
            <v>2024-2025</v>
          </cell>
          <cell r="C384" t="str">
            <v>Zona 3</v>
          </cell>
          <cell r="D384" t="str">
            <v>José Flores</v>
          </cell>
          <cell r="E384">
            <v>77</v>
          </cell>
          <cell r="F384" t="str">
            <v>EL JUTE LU</v>
          </cell>
          <cell r="G384">
            <v>77.209999999999994</v>
          </cell>
          <cell r="H384">
            <v>20.88</v>
          </cell>
          <cell r="I384">
            <v>1626.6659705988668</v>
          </cell>
          <cell r="J384">
            <v>77.905458362014699</v>
          </cell>
          <cell r="K384" t="str">
            <v>3</v>
          </cell>
          <cell r="L384" t="str">
            <v>CR87-339</v>
          </cell>
          <cell r="M384">
            <v>45402</v>
          </cell>
          <cell r="N384">
            <v>137.15820772500001</v>
          </cell>
          <cell r="P384" t="str">
            <v>Ingenio</v>
          </cell>
          <cell r="Q384">
            <v>222004.95428310111</v>
          </cell>
          <cell r="S384" t="str">
            <v>2027-2028</v>
          </cell>
          <cell r="T384">
            <v>46861</v>
          </cell>
          <cell r="U384">
            <v>46882</v>
          </cell>
          <cell r="V384">
            <v>46883</v>
          </cell>
          <cell r="W384">
            <v>45750</v>
          </cell>
          <cell r="X384">
            <v>22</v>
          </cell>
          <cell r="Y384">
            <v>19</v>
          </cell>
          <cell r="Z384">
            <v>11.439842209072978</v>
          </cell>
        </row>
        <row r="385">
          <cell r="A385" t="str">
            <v>7777.22</v>
          </cell>
          <cell r="B385" t="str">
            <v>2024-2025</v>
          </cell>
          <cell r="C385" t="str">
            <v>Zona 3</v>
          </cell>
          <cell r="D385" t="str">
            <v>José Flores</v>
          </cell>
          <cell r="E385">
            <v>77</v>
          </cell>
          <cell r="F385" t="str">
            <v>EL JUTE LU</v>
          </cell>
          <cell r="G385">
            <v>77.22</v>
          </cell>
          <cell r="H385">
            <v>18.82</v>
          </cell>
          <cell r="I385">
            <v>2141.1235144187303</v>
          </cell>
          <cell r="J385">
            <v>113.76851830067642</v>
          </cell>
          <cell r="K385" t="str">
            <v>2</v>
          </cell>
          <cell r="L385" t="str">
            <v>CR87-339</v>
          </cell>
          <cell r="M385">
            <v>45401</v>
          </cell>
          <cell r="N385">
            <v>136.4785139025</v>
          </cell>
          <cell r="P385" t="str">
            <v>Ingenio</v>
          </cell>
          <cell r="Q385">
            <v>308115.55494892993</v>
          </cell>
          <cell r="S385" t="str">
            <v>2028-2029</v>
          </cell>
          <cell r="T385">
            <v>47199</v>
          </cell>
          <cell r="U385">
            <v>47220</v>
          </cell>
          <cell r="V385">
            <v>47219</v>
          </cell>
          <cell r="W385">
            <v>45750</v>
          </cell>
          <cell r="X385">
            <v>22</v>
          </cell>
          <cell r="Y385">
            <v>20</v>
          </cell>
          <cell r="Z385">
            <v>11.472715318869165</v>
          </cell>
        </row>
        <row r="386">
          <cell r="A386" t="str">
            <v>7777.23</v>
          </cell>
          <cell r="B386" t="str">
            <v>2024-2025</v>
          </cell>
          <cell r="C386" t="str">
            <v>Zona 3</v>
          </cell>
          <cell r="D386" t="str">
            <v>José Flores</v>
          </cell>
          <cell r="E386">
            <v>77</v>
          </cell>
          <cell r="F386" t="str">
            <v>EL JUTE LU</v>
          </cell>
          <cell r="G386">
            <v>77.23</v>
          </cell>
          <cell r="H386">
            <v>19.899999999999999</v>
          </cell>
          <cell r="I386">
            <v>5916.2184789529629</v>
          </cell>
          <cell r="J386">
            <v>297.29741100266148</v>
          </cell>
          <cell r="K386" t="str">
            <v>3</v>
          </cell>
          <cell r="L386" t="str">
            <v>RB84-5210</v>
          </cell>
          <cell r="M386">
            <v>45404</v>
          </cell>
          <cell r="N386">
            <v>143.90368088250003</v>
          </cell>
          <cell r="P386" t="str">
            <v>Ingenio</v>
          </cell>
          <cell r="Q386">
            <v>778921.91162434022</v>
          </cell>
          <cell r="S386" t="str">
            <v>2027-2028</v>
          </cell>
          <cell r="T386">
            <v>46904</v>
          </cell>
          <cell r="U386">
            <v>46925</v>
          </cell>
          <cell r="V386">
            <v>46883</v>
          </cell>
          <cell r="W386">
            <v>45750</v>
          </cell>
          <cell r="X386">
            <v>22</v>
          </cell>
          <cell r="Y386">
            <v>21</v>
          </cell>
          <cell r="Z386">
            <v>11.374095989480605</v>
          </cell>
        </row>
        <row r="387">
          <cell r="A387" t="str">
            <v>7777.24</v>
          </cell>
          <cell r="B387" t="str">
            <v>2024-2025</v>
          </cell>
          <cell r="C387" t="str">
            <v>Zona 3</v>
          </cell>
          <cell r="D387" t="str">
            <v>José Flores</v>
          </cell>
          <cell r="E387">
            <v>77</v>
          </cell>
          <cell r="F387" t="str">
            <v>EL JUTE LU</v>
          </cell>
          <cell r="G387">
            <v>77.239999999999995</v>
          </cell>
          <cell r="H387">
            <v>59.27</v>
          </cell>
          <cell r="I387">
            <v>6359.5</v>
          </cell>
          <cell r="J387">
            <v>107.29711489792474</v>
          </cell>
          <cell r="K387" t="str">
            <v>1</v>
          </cell>
          <cell r="L387" t="str">
            <v>CG02-163</v>
          </cell>
          <cell r="M387">
            <v>45444</v>
          </cell>
          <cell r="N387">
            <v>131.65874695050002</v>
          </cell>
          <cell r="P387" t="str">
            <v>Ingenio</v>
          </cell>
          <cell r="Q387">
            <v>851800.73738580989</v>
          </cell>
          <cell r="S387" t="str">
            <v>2023-2024</v>
          </cell>
          <cell r="T387">
            <v>45022</v>
          </cell>
          <cell r="U387">
            <v>45385</v>
          </cell>
          <cell r="V387">
            <v>18</v>
          </cell>
          <cell r="W387">
            <v>45750</v>
          </cell>
          <cell r="X387">
            <v>22</v>
          </cell>
          <cell r="Y387">
            <v>22</v>
          </cell>
          <cell r="Z387">
            <v>10.059171597633135</v>
          </cell>
        </row>
        <row r="388">
          <cell r="A388" t="str">
            <v>7878.01</v>
          </cell>
          <cell r="B388" t="str">
            <v>2024-2025</v>
          </cell>
          <cell r="C388" t="str">
            <v>Zona 1</v>
          </cell>
          <cell r="D388" t="str">
            <v>Carlos López</v>
          </cell>
          <cell r="E388">
            <v>78</v>
          </cell>
          <cell r="F388" t="str">
            <v>VENECIA GONZÁLEZ</v>
          </cell>
          <cell r="G388">
            <v>78.010000000000005</v>
          </cell>
          <cell r="H388">
            <v>4.83</v>
          </cell>
          <cell r="I388">
            <v>196.5</v>
          </cell>
          <cell r="J388">
            <v>40.683229813664596</v>
          </cell>
          <cell r="K388" t="str">
            <v>1</v>
          </cell>
          <cell r="L388" t="str">
            <v>CGMEX10-26315</v>
          </cell>
          <cell r="M388">
            <v>45430</v>
          </cell>
          <cell r="N388">
            <v>133.94146354050002</v>
          </cell>
          <cell r="P388" t="str">
            <v>Ingenio</v>
          </cell>
          <cell r="Q388">
            <v>26319.497585708254</v>
          </cell>
          <cell r="S388" t="str">
            <v>2023-2024</v>
          </cell>
          <cell r="T388"/>
          <cell r="U388"/>
          <cell r="W388">
            <v>45764</v>
          </cell>
          <cell r="X388">
            <v>24</v>
          </cell>
          <cell r="Y388">
            <v>1</v>
          </cell>
          <cell r="Z388">
            <v>10.979618671926364</v>
          </cell>
        </row>
        <row r="389">
          <cell r="A389" t="str">
            <v>7878.02</v>
          </cell>
          <cell r="B389" t="str">
            <v>2024-2025</v>
          </cell>
          <cell r="C389" t="str">
            <v>Zona 1</v>
          </cell>
          <cell r="D389" t="str">
            <v>Carlos López</v>
          </cell>
          <cell r="E389">
            <v>78</v>
          </cell>
          <cell r="F389" t="str">
            <v>VENECIA GONZÁLEZ</v>
          </cell>
          <cell r="G389">
            <v>78.02</v>
          </cell>
          <cell r="H389">
            <v>15.51</v>
          </cell>
          <cell r="I389">
            <v>700</v>
          </cell>
          <cell r="J389">
            <v>45.132172791747259</v>
          </cell>
          <cell r="K389" t="str">
            <v>1</v>
          </cell>
          <cell r="L389" t="str">
            <v>CGMEX10-26315</v>
          </cell>
          <cell r="M389">
            <v>45430</v>
          </cell>
          <cell r="N389">
            <v>133.94146354050002</v>
          </cell>
          <cell r="P389" t="str">
            <v>Ingenio</v>
          </cell>
          <cell r="Q389"/>
          <cell r="T389"/>
          <cell r="U389"/>
          <cell r="W389">
            <v>45764</v>
          </cell>
          <cell r="X389">
            <v>24</v>
          </cell>
          <cell r="Y389">
            <v>2</v>
          </cell>
          <cell r="Z389">
            <v>10.979618671926364</v>
          </cell>
        </row>
      </sheetData>
      <sheetData sheetId="2"/>
      <sheetData sheetId="3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Plan de cosecha 24-25"/>
    </sheetNames>
    <sheetDataSet>
      <sheetData sheetId="0"/>
      <sheetData sheetId="1">
        <row r="2">
          <cell r="A2" t="str">
            <v>ID</v>
          </cell>
          <cell r="B2" t="str">
            <v>Ingenio</v>
          </cell>
          <cell r="C2" t="str">
            <v>finca</v>
          </cell>
          <cell r="D2" t="str">
            <v>Nombre Finca</v>
          </cell>
          <cell r="E2" t="str">
            <v>Lote</v>
          </cell>
          <cell r="F2" t="str">
            <v>No. Cortes 24-25</v>
          </cell>
          <cell r="G2" t="str">
            <v>Hectáreas 24-25</v>
          </cell>
          <cell r="H2" t="str">
            <v xml:space="preserve">Tons Métricas </v>
          </cell>
          <cell r="I2" t="str">
            <v>TCH</v>
          </cell>
          <cell r="J2" t="str">
            <v>Variedad 24-25</v>
          </cell>
          <cell r="K2" t="str">
            <v xml:space="preserve">Fecha Corte 23-24 ó Siembra </v>
          </cell>
          <cell r="L2" t="str">
            <v>Fecha Corte 24-25</v>
          </cell>
          <cell r="M2" t="str">
            <v>Sistema de Corte</v>
          </cell>
          <cell r="N2" t="str">
            <v>Tipo Corte</v>
          </cell>
          <cell r="O2" t="str">
            <v>Semana Cosecha</v>
          </cell>
        </row>
        <row r="3">
          <cell r="A3" t="str">
            <v>6022.1102</v>
          </cell>
          <cell r="B3" t="str">
            <v>La Union, S.A</v>
          </cell>
          <cell r="C3">
            <v>602</v>
          </cell>
          <cell r="D3" t="str">
            <v>Riolsa</v>
          </cell>
          <cell r="E3">
            <v>2.1101999999999999</v>
          </cell>
          <cell r="F3">
            <v>4</v>
          </cell>
          <cell r="G3">
            <v>19.149999999999999</v>
          </cell>
          <cell r="H3">
            <v>2870.1289760724421</v>
          </cell>
          <cell r="I3">
            <v>149.87618674007533</v>
          </cell>
          <cell r="J3" t="str">
            <v>CG02-163</v>
          </cell>
          <cell r="K3">
            <v>45253</v>
          </cell>
          <cell r="L3">
            <v>45610</v>
          </cell>
          <cell r="M3" t="str">
            <v>Mecanizado</v>
          </cell>
          <cell r="N3" t="str">
            <v>Quemado</v>
          </cell>
          <cell r="O3">
            <v>2</v>
          </cell>
        </row>
        <row r="4">
          <cell r="A4" t="str">
            <v>6022.1104</v>
          </cell>
          <cell r="B4" t="str">
            <v>La Union, S.A</v>
          </cell>
          <cell r="C4">
            <v>602</v>
          </cell>
          <cell r="D4" t="str">
            <v>Riolsa</v>
          </cell>
          <cell r="E4">
            <v>2.1103999999999998</v>
          </cell>
          <cell r="F4">
            <v>4</v>
          </cell>
          <cell r="G4">
            <v>14.96</v>
          </cell>
          <cell r="H4">
            <v>2240.5658215166441</v>
          </cell>
          <cell r="I4">
            <v>149.77044261474893</v>
          </cell>
          <cell r="J4" t="str">
            <v>CG02-163</v>
          </cell>
          <cell r="K4">
            <v>45254</v>
          </cell>
          <cell r="L4">
            <v>45610</v>
          </cell>
          <cell r="M4" t="str">
            <v>Mecanizado</v>
          </cell>
          <cell r="N4" t="str">
            <v>Quemado</v>
          </cell>
          <cell r="O4">
            <v>2</v>
          </cell>
        </row>
        <row r="5">
          <cell r="A5" t="str">
            <v>6022.1106</v>
          </cell>
          <cell r="B5" t="str">
            <v>La Union, S.A</v>
          </cell>
          <cell r="C5">
            <v>602</v>
          </cell>
          <cell r="D5" t="str">
            <v>Riolsa</v>
          </cell>
          <cell r="E5">
            <v>2.1105999999999998</v>
          </cell>
          <cell r="F5">
            <v>4</v>
          </cell>
          <cell r="G5">
            <v>11.75</v>
          </cell>
          <cell r="H5">
            <v>1564.1527007232999</v>
          </cell>
          <cell r="I5">
            <v>133.1193787849617</v>
          </cell>
          <cell r="J5" t="str">
            <v>CG02-163</v>
          </cell>
          <cell r="K5">
            <v>45254</v>
          </cell>
          <cell r="L5">
            <v>45610</v>
          </cell>
          <cell r="M5" t="str">
            <v>Mecanizado</v>
          </cell>
          <cell r="N5" t="str">
            <v>Quemado</v>
          </cell>
          <cell r="O5">
            <v>2</v>
          </cell>
        </row>
        <row r="6">
          <cell r="A6" t="str">
            <v>6022.1101</v>
          </cell>
          <cell r="B6" t="str">
            <v>La Union, S.A</v>
          </cell>
          <cell r="C6">
            <v>602</v>
          </cell>
          <cell r="D6" t="str">
            <v>Riolsa</v>
          </cell>
          <cell r="E6">
            <v>2.1101000000000001</v>
          </cell>
          <cell r="F6">
            <v>4</v>
          </cell>
          <cell r="G6">
            <v>13.53</v>
          </cell>
          <cell r="H6">
            <v>1983.999088577553</v>
          </cell>
          <cell r="I6">
            <v>146.6370353715856</v>
          </cell>
          <cell r="J6" t="str">
            <v>CG02-163</v>
          </cell>
          <cell r="K6">
            <v>45260</v>
          </cell>
          <cell r="L6">
            <v>45617</v>
          </cell>
          <cell r="M6" t="str">
            <v>Mecanizado</v>
          </cell>
          <cell r="N6" t="str">
            <v>Quemado</v>
          </cell>
          <cell r="O6">
            <v>3</v>
          </cell>
        </row>
        <row r="7">
          <cell r="A7" t="str">
            <v>6022.1103</v>
          </cell>
          <cell r="B7" t="str">
            <v>La Union, S.A</v>
          </cell>
          <cell r="C7">
            <v>602</v>
          </cell>
          <cell r="D7" t="str">
            <v>Riolsa</v>
          </cell>
          <cell r="E7">
            <v>2.1103000000000001</v>
          </cell>
          <cell r="F7">
            <v>4</v>
          </cell>
          <cell r="G7">
            <v>16.02</v>
          </cell>
          <cell r="H7">
            <v>2399.3224906882779</v>
          </cell>
          <cell r="I7">
            <v>149.77044261474893</v>
          </cell>
          <cell r="J7" t="str">
            <v>CG02-163</v>
          </cell>
          <cell r="K7">
            <v>45260</v>
          </cell>
          <cell r="L7">
            <v>45617</v>
          </cell>
          <cell r="M7" t="str">
            <v>Mecanizado</v>
          </cell>
          <cell r="N7" t="str">
            <v>Quemado</v>
          </cell>
          <cell r="O7">
            <v>3</v>
          </cell>
        </row>
        <row r="8">
          <cell r="A8" t="str">
            <v>6022.1105</v>
          </cell>
          <cell r="B8" t="str">
            <v>La Union, S.A</v>
          </cell>
          <cell r="C8">
            <v>602</v>
          </cell>
          <cell r="D8" t="str">
            <v>Riolsa</v>
          </cell>
          <cell r="E8">
            <v>2.1105</v>
          </cell>
          <cell r="F8">
            <v>4</v>
          </cell>
          <cell r="G8">
            <v>20.73</v>
          </cell>
          <cell r="H8">
            <v>3061.4612754037448</v>
          </cell>
          <cell r="I8">
            <v>147.68264714923998</v>
          </cell>
          <cell r="J8" t="str">
            <v>CG02-163</v>
          </cell>
          <cell r="K8">
            <v>45262</v>
          </cell>
          <cell r="L8">
            <v>45617</v>
          </cell>
          <cell r="M8" t="str">
            <v>Mecanizado</v>
          </cell>
          <cell r="N8" t="str">
            <v>Quemado</v>
          </cell>
          <cell r="O8">
            <v>3</v>
          </cell>
        </row>
        <row r="9">
          <cell r="A9" t="str">
            <v>6021.0603</v>
          </cell>
          <cell r="B9" t="str">
            <v>La Union, S.A</v>
          </cell>
          <cell r="C9">
            <v>602</v>
          </cell>
          <cell r="D9" t="str">
            <v>Riolsa</v>
          </cell>
          <cell r="E9">
            <v>1.0603</v>
          </cell>
          <cell r="F9">
            <v>2</v>
          </cell>
          <cell r="G9">
            <v>21.09</v>
          </cell>
          <cell r="H9">
            <v>2848.5286347450551</v>
          </cell>
          <cell r="I9">
            <v>135.06536912020175</v>
          </cell>
          <cell r="J9" t="str">
            <v>CG04-10295</v>
          </cell>
          <cell r="K9">
            <v>45254</v>
          </cell>
          <cell r="L9">
            <v>45617</v>
          </cell>
          <cell r="M9" t="str">
            <v>Mecanizado</v>
          </cell>
          <cell r="N9" t="str">
            <v>Quemado</v>
          </cell>
          <cell r="O9">
            <v>3</v>
          </cell>
        </row>
        <row r="10">
          <cell r="A10" t="str">
            <v>6021.0605</v>
          </cell>
          <cell r="B10" t="str">
            <v>La Union, S.A</v>
          </cell>
          <cell r="C10">
            <v>602</v>
          </cell>
          <cell r="D10" t="str">
            <v>Riolsa</v>
          </cell>
          <cell r="E10">
            <v>1.0605</v>
          </cell>
          <cell r="F10">
            <v>2</v>
          </cell>
          <cell r="G10">
            <v>18.86</v>
          </cell>
          <cell r="H10">
            <v>2316.3355477141645</v>
          </cell>
          <cell r="I10">
            <v>122.81736732312643</v>
          </cell>
          <cell r="J10" t="str">
            <v>CG04-10295</v>
          </cell>
          <cell r="K10">
            <v>45256</v>
          </cell>
          <cell r="L10">
            <v>45617</v>
          </cell>
          <cell r="M10" t="str">
            <v>Mecanizado</v>
          </cell>
          <cell r="N10" t="str">
            <v>Quemado</v>
          </cell>
          <cell r="O10">
            <v>3</v>
          </cell>
        </row>
        <row r="11">
          <cell r="A11" t="str">
            <v>6021.0701</v>
          </cell>
          <cell r="B11" t="str">
            <v>La Union, S.A</v>
          </cell>
          <cell r="C11">
            <v>602</v>
          </cell>
          <cell r="D11" t="str">
            <v>Riolsa</v>
          </cell>
          <cell r="E11">
            <v>1.0701000000000001</v>
          </cell>
          <cell r="F11">
            <v>5</v>
          </cell>
          <cell r="G11">
            <v>18.440000000000001</v>
          </cell>
          <cell r="H11">
            <v>2761.7669618159703</v>
          </cell>
          <cell r="I11">
            <v>149.77044261474893</v>
          </cell>
          <cell r="J11" t="str">
            <v>CG02-163</v>
          </cell>
          <cell r="K11">
            <v>45247</v>
          </cell>
          <cell r="L11">
            <v>45617</v>
          </cell>
          <cell r="M11" t="str">
            <v>Mecanizado</v>
          </cell>
          <cell r="N11" t="str">
            <v>Quemado</v>
          </cell>
          <cell r="O11">
            <v>3</v>
          </cell>
        </row>
        <row r="12">
          <cell r="A12" t="str">
            <v>6021.0702</v>
          </cell>
          <cell r="B12" t="str">
            <v>La Union, S.A</v>
          </cell>
          <cell r="C12">
            <v>602</v>
          </cell>
          <cell r="D12" t="str">
            <v>Riolsa</v>
          </cell>
          <cell r="E12">
            <v>1.0702</v>
          </cell>
          <cell r="F12">
            <v>5</v>
          </cell>
          <cell r="G12">
            <v>25.14</v>
          </cell>
          <cell r="H12">
            <v>3765.2289273347883</v>
          </cell>
          <cell r="I12">
            <v>149.77044261474893</v>
          </cell>
          <cell r="J12" t="str">
            <v>CG02-163</v>
          </cell>
          <cell r="K12">
            <v>45250</v>
          </cell>
          <cell r="L12">
            <v>45617</v>
          </cell>
          <cell r="M12" t="str">
            <v>Mecanizado</v>
          </cell>
          <cell r="N12" t="str">
            <v>Quemado</v>
          </cell>
          <cell r="O12">
            <v>3</v>
          </cell>
        </row>
        <row r="13">
          <cell r="A13" t="str">
            <v>6021.0703</v>
          </cell>
          <cell r="B13" t="str">
            <v>La Union, S.A</v>
          </cell>
          <cell r="C13">
            <v>602</v>
          </cell>
          <cell r="D13" t="str">
            <v>Riolsa</v>
          </cell>
          <cell r="E13">
            <v>1.0703</v>
          </cell>
          <cell r="F13">
            <v>5</v>
          </cell>
          <cell r="G13">
            <v>19.100000000000001</v>
          </cell>
          <cell r="H13">
            <v>2860.6154539417048</v>
          </cell>
          <cell r="I13">
            <v>149.77044261474893</v>
          </cell>
          <cell r="J13" t="str">
            <v>CG02-163</v>
          </cell>
          <cell r="K13">
            <v>45252</v>
          </cell>
          <cell r="L13">
            <v>45617</v>
          </cell>
          <cell r="M13" t="str">
            <v>Mecanizado</v>
          </cell>
          <cell r="N13" t="str">
            <v>Quemado</v>
          </cell>
          <cell r="O13">
            <v>3</v>
          </cell>
        </row>
        <row r="14">
          <cell r="A14" t="str">
            <v>6021.0704</v>
          </cell>
          <cell r="B14" t="str">
            <v>La Union, S.A</v>
          </cell>
          <cell r="C14">
            <v>602</v>
          </cell>
          <cell r="D14" t="str">
            <v>Riolsa</v>
          </cell>
          <cell r="E14">
            <v>1.0704</v>
          </cell>
          <cell r="F14">
            <v>5</v>
          </cell>
          <cell r="G14">
            <v>23.28</v>
          </cell>
          <cell r="H14">
            <v>3486.6559040713551</v>
          </cell>
          <cell r="I14">
            <v>149.77044261474893</v>
          </cell>
          <cell r="J14" t="str">
            <v>CG02-163</v>
          </cell>
          <cell r="K14">
            <v>45253</v>
          </cell>
          <cell r="L14">
            <v>45617</v>
          </cell>
          <cell r="M14" t="str">
            <v>Mecanizado</v>
          </cell>
          <cell r="N14" t="str">
            <v>Quemado</v>
          </cell>
          <cell r="O14">
            <v>3</v>
          </cell>
        </row>
        <row r="15">
          <cell r="A15" t="str">
            <v>6021.0601</v>
          </cell>
          <cell r="B15" t="str">
            <v>La Union, S.A</v>
          </cell>
          <cell r="C15">
            <v>602</v>
          </cell>
          <cell r="D15" t="str">
            <v>Riolsa</v>
          </cell>
          <cell r="E15">
            <v>1.0601</v>
          </cell>
          <cell r="F15">
            <v>5</v>
          </cell>
          <cell r="G15">
            <v>10.24</v>
          </cell>
          <cell r="H15">
            <v>1543.964332375029</v>
          </cell>
          <cell r="I15">
            <v>150.77776683349893</v>
          </cell>
          <cell r="J15" t="str">
            <v>CG02-163</v>
          </cell>
          <cell r="K15">
            <v>45253</v>
          </cell>
          <cell r="L15">
            <v>45624</v>
          </cell>
          <cell r="M15" t="str">
            <v>Mecanizado</v>
          </cell>
          <cell r="N15" t="str">
            <v>Quemado</v>
          </cell>
          <cell r="O15">
            <v>4</v>
          </cell>
        </row>
        <row r="16">
          <cell r="A16" t="str">
            <v>6021.0602</v>
          </cell>
          <cell r="B16" t="str">
            <v>La Union, S.A</v>
          </cell>
          <cell r="C16">
            <v>602</v>
          </cell>
          <cell r="D16" t="str">
            <v>Riolsa</v>
          </cell>
          <cell r="E16">
            <v>1.0602</v>
          </cell>
          <cell r="F16">
            <v>5</v>
          </cell>
          <cell r="G16">
            <v>14.33</v>
          </cell>
          <cell r="H16">
            <v>2146.2104426693522</v>
          </cell>
          <cell r="I16">
            <v>149.77044261474893</v>
          </cell>
          <cell r="J16" t="str">
            <v>CG02-163</v>
          </cell>
          <cell r="K16">
            <v>45263</v>
          </cell>
          <cell r="L16">
            <v>45624</v>
          </cell>
          <cell r="M16" t="str">
            <v>Mecanizado</v>
          </cell>
          <cell r="N16" t="str">
            <v>Quemado</v>
          </cell>
          <cell r="O16">
            <v>4</v>
          </cell>
        </row>
        <row r="17">
          <cell r="A17" t="str">
            <v>6021.0604</v>
          </cell>
          <cell r="B17" t="str">
            <v>La Union, S.A</v>
          </cell>
          <cell r="C17">
            <v>602</v>
          </cell>
          <cell r="D17" t="str">
            <v>Riolsa</v>
          </cell>
          <cell r="E17">
            <v>1.0604</v>
          </cell>
          <cell r="F17">
            <v>5</v>
          </cell>
          <cell r="G17">
            <v>27.87</v>
          </cell>
          <cell r="H17">
            <v>4174.1022356730527</v>
          </cell>
          <cell r="I17">
            <v>149.77044261474893</v>
          </cell>
          <cell r="J17" t="str">
            <v>CG02-163</v>
          </cell>
          <cell r="K17">
            <v>45263</v>
          </cell>
          <cell r="L17">
            <v>45624</v>
          </cell>
          <cell r="M17" t="str">
            <v>Mecanizado</v>
          </cell>
          <cell r="N17" t="str">
            <v>Quemado</v>
          </cell>
          <cell r="O17">
            <v>4</v>
          </cell>
        </row>
        <row r="18">
          <cell r="A18" t="str">
            <v>6021.0401</v>
          </cell>
          <cell r="B18" t="str">
            <v>La Union, S.A</v>
          </cell>
          <cell r="C18">
            <v>602</v>
          </cell>
          <cell r="D18" t="str">
            <v>Riolsa</v>
          </cell>
          <cell r="E18">
            <v>1.0401</v>
          </cell>
          <cell r="F18">
            <v>5</v>
          </cell>
          <cell r="G18">
            <v>14.09</v>
          </cell>
          <cell r="H18">
            <v>2038.9927195108176</v>
          </cell>
          <cell r="I18">
            <v>144.71204538756689</v>
          </cell>
          <cell r="J18" t="str">
            <v>CG02-163</v>
          </cell>
          <cell r="K18">
            <v>45245</v>
          </cell>
          <cell r="L18">
            <v>45624</v>
          </cell>
          <cell r="M18" t="str">
            <v>Mecanizado</v>
          </cell>
          <cell r="N18" t="str">
            <v>Quemado</v>
          </cell>
          <cell r="O18">
            <v>4</v>
          </cell>
        </row>
        <row r="19">
          <cell r="A19" t="str">
            <v>6021.0402</v>
          </cell>
          <cell r="B19" t="str">
            <v>La Union, S.A</v>
          </cell>
          <cell r="C19">
            <v>602</v>
          </cell>
          <cell r="D19" t="str">
            <v>Riolsa</v>
          </cell>
          <cell r="E19">
            <v>1.0402</v>
          </cell>
          <cell r="F19">
            <v>5</v>
          </cell>
          <cell r="G19">
            <v>11.22</v>
          </cell>
          <cell r="H19">
            <v>1623.6691492485006</v>
          </cell>
          <cell r="I19">
            <v>144.71204538756689</v>
          </cell>
          <cell r="J19" t="str">
            <v>CG02-163</v>
          </cell>
          <cell r="K19">
            <v>45246</v>
          </cell>
          <cell r="L19">
            <v>45624</v>
          </cell>
          <cell r="M19" t="str">
            <v>Mecanizado</v>
          </cell>
          <cell r="N19" t="str">
            <v>Quemado</v>
          </cell>
          <cell r="O19">
            <v>4</v>
          </cell>
        </row>
        <row r="20">
          <cell r="A20" t="str">
            <v>6021.0403</v>
          </cell>
          <cell r="B20" t="str">
            <v>La Union, S.A</v>
          </cell>
          <cell r="C20">
            <v>602</v>
          </cell>
          <cell r="D20" t="str">
            <v>Riolsa</v>
          </cell>
          <cell r="E20">
            <v>1.0403</v>
          </cell>
          <cell r="F20" t="str">
            <v>1</v>
          </cell>
          <cell r="G20">
            <v>26.02</v>
          </cell>
          <cell r="H20">
            <v>3765.4074209844903</v>
          </cell>
          <cell r="I20">
            <v>144.71204538756689</v>
          </cell>
          <cell r="J20" t="str">
            <v>CG02-163</v>
          </cell>
          <cell r="K20">
            <v>45258</v>
          </cell>
          <cell r="L20">
            <v>45624</v>
          </cell>
          <cell r="M20" t="str">
            <v>Mecanizado</v>
          </cell>
          <cell r="N20" t="str">
            <v>Quemado</v>
          </cell>
          <cell r="O20">
            <v>4</v>
          </cell>
        </row>
        <row r="21">
          <cell r="A21" t="str">
            <v>6021.0404</v>
          </cell>
          <cell r="B21" t="str">
            <v>La Union, S.A</v>
          </cell>
          <cell r="C21">
            <v>602</v>
          </cell>
          <cell r="D21" t="str">
            <v>Riolsa</v>
          </cell>
          <cell r="E21">
            <v>1.0404</v>
          </cell>
          <cell r="F21">
            <v>5</v>
          </cell>
          <cell r="G21">
            <v>14.63</v>
          </cell>
          <cell r="H21">
            <v>2117.1372240201035</v>
          </cell>
          <cell r="I21">
            <v>144.71204538756689</v>
          </cell>
          <cell r="J21" t="str">
            <v>CG02-163</v>
          </cell>
          <cell r="K21">
            <v>45247</v>
          </cell>
          <cell r="L21">
            <v>45624</v>
          </cell>
          <cell r="M21" t="str">
            <v>Mecanizado</v>
          </cell>
          <cell r="N21" t="str">
            <v>Quemado</v>
          </cell>
          <cell r="O21">
            <v>4</v>
          </cell>
        </row>
        <row r="22">
          <cell r="A22" t="str">
            <v>6021.0405</v>
          </cell>
          <cell r="B22" t="str">
            <v>La Union, S.A</v>
          </cell>
          <cell r="C22">
            <v>602</v>
          </cell>
          <cell r="D22" t="str">
            <v>Riolsa</v>
          </cell>
          <cell r="E22">
            <v>1.0405</v>
          </cell>
          <cell r="F22">
            <v>5</v>
          </cell>
          <cell r="G22">
            <v>9.59</v>
          </cell>
          <cell r="H22">
            <v>1387.7885152667664</v>
          </cell>
          <cell r="I22">
            <v>144.71204538756689</v>
          </cell>
          <cell r="J22" t="str">
            <v>CG02-163</v>
          </cell>
          <cell r="K22">
            <v>45247</v>
          </cell>
          <cell r="L22">
            <v>45624</v>
          </cell>
          <cell r="M22" t="str">
            <v>Mecanizado</v>
          </cell>
          <cell r="N22" t="str">
            <v>Quemado</v>
          </cell>
          <cell r="O22">
            <v>4</v>
          </cell>
        </row>
        <row r="23">
          <cell r="A23" t="str">
            <v>6021.0406</v>
          </cell>
          <cell r="B23" t="str">
            <v>La Union, S.A</v>
          </cell>
          <cell r="C23">
            <v>602</v>
          </cell>
          <cell r="D23" t="str">
            <v>Riolsa</v>
          </cell>
          <cell r="E23">
            <v>1.0406</v>
          </cell>
          <cell r="F23" t="str">
            <v>1</v>
          </cell>
          <cell r="G23">
            <v>19.66</v>
          </cell>
          <cell r="H23">
            <v>2845.0388123195648</v>
          </cell>
          <cell r="I23">
            <v>144.71204538756689</v>
          </cell>
          <cell r="J23" t="str">
            <v>CG02-163</v>
          </cell>
          <cell r="K23">
            <v>45261</v>
          </cell>
          <cell r="L23">
            <v>45624</v>
          </cell>
          <cell r="M23" t="str">
            <v>Mecanizado</v>
          </cell>
          <cell r="N23" t="str">
            <v>Quemado</v>
          </cell>
          <cell r="O23">
            <v>4</v>
          </cell>
        </row>
        <row r="24">
          <cell r="A24" t="str">
            <v>6022.1107</v>
          </cell>
          <cell r="B24" t="str">
            <v>La Union, S.A</v>
          </cell>
          <cell r="C24">
            <v>602</v>
          </cell>
          <cell r="D24" t="str">
            <v>Riolsa</v>
          </cell>
          <cell r="E24">
            <v>2.1107</v>
          </cell>
          <cell r="F24">
            <v>4</v>
          </cell>
          <cell r="G24">
            <v>22.1</v>
          </cell>
          <cell r="H24">
            <v>3132.6917817859512</v>
          </cell>
          <cell r="I24">
            <v>141.75075935683037</v>
          </cell>
          <cell r="J24" t="str">
            <v>CG02-163</v>
          </cell>
          <cell r="K24">
            <v>45262</v>
          </cell>
          <cell r="L24">
            <v>45631</v>
          </cell>
          <cell r="M24" t="str">
            <v>Mecanizado</v>
          </cell>
          <cell r="N24" t="str">
            <v>Quemado</v>
          </cell>
          <cell r="O24">
            <v>5</v>
          </cell>
        </row>
        <row r="25">
          <cell r="A25" t="str">
            <v>6022.1108</v>
          </cell>
          <cell r="B25" t="str">
            <v>La Union, S.A</v>
          </cell>
          <cell r="C25">
            <v>602</v>
          </cell>
          <cell r="D25" t="str">
            <v>Riolsa</v>
          </cell>
          <cell r="E25">
            <v>2.1107999999999998</v>
          </cell>
          <cell r="F25">
            <v>4</v>
          </cell>
          <cell r="G25">
            <v>10.06</v>
          </cell>
          <cell r="H25">
            <v>1521.6906527043743</v>
          </cell>
          <cell r="I25">
            <v>151.26149629268133</v>
          </cell>
          <cell r="J25" t="str">
            <v>CG02-163</v>
          </cell>
          <cell r="K25">
            <v>45262</v>
          </cell>
          <cell r="L25">
            <v>45631</v>
          </cell>
          <cell r="M25" t="str">
            <v>Mecanizado</v>
          </cell>
          <cell r="N25" t="str">
            <v>Quemado</v>
          </cell>
          <cell r="O25">
            <v>5</v>
          </cell>
        </row>
        <row r="26">
          <cell r="A26" t="str">
            <v>6022.0701</v>
          </cell>
          <cell r="B26" t="str">
            <v>La Union, S.A</v>
          </cell>
          <cell r="C26">
            <v>602</v>
          </cell>
          <cell r="D26" t="str">
            <v>Riolsa</v>
          </cell>
          <cell r="E26">
            <v>2.0701000000000001</v>
          </cell>
          <cell r="F26">
            <v>2</v>
          </cell>
          <cell r="G26">
            <v>6.98</v>
          </cell>
          <cell r="H26">
            <v>1045.3976894509476</v>
          </cell>
          <cell r="I26">
            <v>149.77044261474893</v>
          </cell>
          <cell r="J26" t="str">
            <v>CG02-163</v>
          </cell>
          <cell r="K26">
            <v>45264</v>
          </cell>
          <cell r="L26">
            <v>45631</v>
          </cell>
          <cell r="M26" t="str">
            <v>Mecanizado</v>
          </cell>
          <cell r="N26" t="str">
            <v>Quemado</v>
          </cell>
          <cell r="O26">
            <v>5</v>
          </cell>
        </row>
        <row r="27">
          <cell r="A27" t="str">
            <v>6022.0702</v>
          </cell>
          <cell r="B27" t="str">
            <v>La Union, S.A</v>
          </cell>
          <cell r="C27">
            <v>602</v>
          </cell>
          <cell r="D27" t="str">
            <v>Riolsa</v>
          </cell>
          <cell r="E27">
            <v>2.0701999999999998</v>
          </cell>
          <cell r="F27">
            <v>2</v>
          </cell>
          <cell r="G27">
            <v>11.73</v>
          </cell>
          <cell r="H27">
            <v>1756.807291871005</v>
          </cell>
          <cell r="I27">
            <v>149.77044261474893</v>
          </cell>
          <cell r="J27" t="str">
            <v>CG02-163</v>
          </cell>
          <cell r="K27">
            <v>45265</v>
          </cell>
          <cell r="L27">
            <v>45631</v>
          </cell>
          <cell r="M27" t="str">
            <v>Mecanizado</v>
          </cell>
          <cell r="N27" t="str">
            <v>Quemado</v>
          </cell>
          <cell r="O27">
            <v>5</v>
          </cell>
        </row>
        <row r="28">
          <cell r="A28" t="str">
            <v>6022.0703</v>
          </cell>
          <cell r="B28" t="str">
            <v>La Union, S.A</v>
          </cell>
          <cell r="C28">
            <v>602</v>
          </cell>
          <cell r="D28" t="str">
            <v>Riolsa</v>
          </cell>
          <cell r="E28">
            <v>2.0703</v>
          </cell>
          <cell r="F28">
            <v>2</v>
          </cell>
          <cell r="G28">
            <v>7.19</v>
          </cell>
          <cell r="H28">
            <v>1076.849482400045</v>
          </cell>
          <cell r="I28">
            <v>149.77044261474893</v>
          </cell>
          <cell r="J28" t="str">
            <v>CG02-163</v>
          </cell>
          <cell r="K28">
            <v>45264</v>
          </cell>
          <cell r="L28">
            <v>45631</v>
          </cell>
          <cell r="M28" t="str">
            <v>Mecanizado</v>
          </cell>
          <cell r="N28" t="str">
            <v>Quemado</v>
          </cell>
          <cell r="O28">
            <v>5</v>
          </cell>
        </row>
        <row r="29">
          <cell r="A29" t="str">
            <v>6022.0704</v>
          </cell>
          <cell r="B29" t="str">
            <v>La Union, S.A</v>
          </cell>
          <cell r="C29">
            <v>602</v>
          </cell>
          <cell r="D29" t="str">
            <v>Riolsa</v>
          </cell>
          <cell r="E29">
            <v>2.0703999999999998</v>
          </cell>
          <cell r="F29">
            <v>2</v>
          </cell>
          <cell r="G29">
            <v>7.49</v>
          </cell>
          <cell r="H29">
            <v>1121.7806151844695</v>
          </cell>
          <cell r="I29">
            <v>149.77044261474893</v>
          </cell>
          <cell r="J29" t="str">
            <v>CG02-163</v>
          </cell>
          <cell r="K29">
            <v>45265</v>
          </cell>
          <cell r="L29">
            <v>45631</v>
          </cell>
          <cell r="M29" t="str">
            <v>Mecanizado</v>
          </cell>
          <cell r="N29" t="str">
            <v>Quemado</v>
          </cell>
          <cell r="O29">
            <v>5</v>
          </cell>
        </row>
        <row r="30">
          <cell r="A30" t="str">
            <v>6022.0705</v>
          </cell>
          <cell r="B30" t="str">
            <v>La Union, S.A</v>
          </cell>
          <cell r="C30">
            <v>602</v>
          </cell>
          <cell r="D30" t="str">
            <v>Riolsa</v>
          </cell>
          <cell r="E30">
            <v>2.0705</v>
          </cell>
          <cell r="F30">
            <v>2</v>
          </cell>
          <cell r="G30">
            <v>7.23</v>
          </cell>
          <cell r="H30">
            <v>1095.7803001046348</v>
          </cell>
          <cell r="I30">
            <v>151.56020748335197</v>
          </cell>
          <cell r="J30" t="str">
            <v>CG02-163</v>
          </cell>
          <cell r="K30">
            <v>45266</v>
          </cell>
          <cell r="L30">
            <v>45631</v>
          </cell>
          <cell r="M30" t="str">
            <v>Mecanizado</v>
          </cell>
          <cell r="N30" t="str">
            <v>Quemado</v>
          </cell>
          <cell r="O30">
            <v>5</v>
          </cell>
        </row>
        <row r="31">
          <cell r="A31" t="str">
            <v>6022.0706</v>
          </cell>
          <cell r="B31" t="str">
            <v>La Union, S.A</v>
          </cell>
          <cell r="C31">
            <v>602</v>
          </cell>
          <cell r="D31" t="str">
            <v>Riolsa</v>
          </cell>
          <cell r="E31">
            <v>2.0706000000000002</v>
          </cell>
          <cell r="F31">
            <v>2</v>
          </cell>
          <cell r="G31">
            <v>3.45</v>
          </cell>
          <cell r="H31">
            <v>516.70802702088383</v>
          </cell>
          <cell r="I31">
            <v>149.77044261474893</v>
          </cell>
          <cell r="J31" t="str">
            <v>CG02-163</v>
          </cell>
          <cell r="K31">
            <v>45265</v>
          </cell>
          <cell r="L31">
            <v>45631</v>
          </cell>
          <cell r="M31" t="str">
            <v>Mecanizado</v>
          </cell>
          <cell r="N31" t="str">
            <v>Quemado</v>
          </cell>
          <cell r="O31">
            <v>5</v>
          </cell>
        </row>
        <row r="32">
          <cell r="A32" t="str">
            <v>6022.0707</v>
          </cell>
          <cell r="B32" t="str">
            <v>La Union, S.A</v>
          </cell>
          <cell r="C32">
            <v>602</v>
          </cell>
          <cell r="D32" t="str">
            <v>Riolsa</v>
          </cell>
          <cell r="E32">
            <v>2.0707</v>
          </cell>
          <cell r="F32">
            <v>2</v>
          </cell>
          <cell r="G32">
            <v>7.21</v>
          </cell>
          <cell r="H32">
            <v>1098.80489125234</v>
          </cell>
          <cell r="I32">
            <v>152.40012361336198</v>
          </cell>
          <cell r="J32" t="str">
            <v>CG02-163</v>
          </cell>
          <cell r="K32">
            <v>45266</v>
          </cell>
          <cell r="L32">
            <v>45631</v>
          </cell>
          <cell r="M32" t="str">
            <v>Mecanizado</v>
          </cell>
          <cell r="N32" t="str">
            <v>Quemado</v>
          </cell>
          <cell r="O32">
            <v>5</v>
          </cell>
        </row>
        <row r="33">
          <cell r="A33" t="str">
            <v>6022.0708</v>
          </cell>
          <cell r="B33" t="str">
            <v>La Union, S.A</v>
          </cell>
          <cell r="C33">
            <v>602</v>
          </cell>
          <cell r="D33" t="str">
            <v>Riolsa</v>
          </cell>
          <cell r="E33">
            <v>2.0708000000000002</v>
          </cell>
          <cell r="F33">
            <v>2</v>
          </cell>
          <cell r="G33">
            <v>4.6399999999999997</v>
          </cell>
          <cell r="H33">
            <v>694.93485373243493</v>
          </cell>
          <cell r="I33">
            <v>149.77044261474893</v>
          </cell>
          <cell r="J33" t="str">
            <v>CG02-163</v>
          </cell>
          <cell r="K33">
            <v>45270</v>
          </cell>
          <cell r="L33">
            <v>45631</v>
          </cell>
          <cell r="M33" t="str">
            <v>Mecanizado</v>
          </cell>
          <cell r="N33" t="str">
            <v>Quemado</v>
          </cell>
          <cell r="O33">
            <v>5</v>
          </cell>
        </row>
        <row r="34">
          <cell r="A34" t="str">
            <v>6022.0709</v>
          </cell>
          <cell r="B34" t="str">
            <v>La Union, S.A</v>
          </cell>
          <cell r="C34">
            <v>602</v>
          </cell>
          <cell r="D34" t="str">
            <v>Riolsa</v>
          </cell>
          <cell r="E34">
            <v>2.0709</v>
          </cell>
          <cell r="F34">
            <v>2</v>
          </cell>
          <cell r="G34">
            <v>6.86</v>
          </cell>
          <cell r="H34">
            <v>1027.4252363371777</v>
          </cell>
          <cell r="I34">
            <v>149.77044261474893</v>
          </cell>
          <cell r="J34" t="str">
            <v>CG02-163</v>
          </cell>
          <cell r="K34">
            <v>45266</v>
          </cell>
          <cell r="L34">
            <v>45631</v>
          </cell>
          <cell r="M34" t="str">
            <v>Mecanizado</v>
          </cell>
          <cell r="N34" t="str">
            <v>Quemado</v>
          </cell>
          <cell r="O34">
            <v>5</v>
          </cell>
        </row>
        <row r="35">
          <cell r="A35" t="str">
            <v>6022.071</v>
          </cell>
          <cell r="B35" t="str">
            <v>La Union, S.A</v>
          </cell>
          <cell r="C35">
            <v>602</v>
          </cell>
          <cell r="D35" t="str">
            <v>Riolsa</v>
          </cell>
          <cell r="E35">
            <v>2.0710000000000002</v>
          </cell>
          <cell r="F35">
            <v>2</v>
          </cell>
          <cell r="G35">
            <v>8.25</v>
          </cell>
          <cell r="H35">
            <v>1235.6061515716788</v>
          </cell>
          <cell r="I35">
            <v>149.77044261474893</v>
          </cell>
          <cell r="J35" t="str">
            <v>CG02-163</v>
          </cell>
          <cell r="K35">
            <v>45271</v>
          </cell>
          <cell r="L35">
            <v>45631</v>
          </cell>
          <cell r="M35" t="str">
            <v>Mecanizado</v>
          </cell>
          <cell r="N35" t="str">
            <v>Quemado</v>
          </cell>
          <cell r="O35">
            <v>5</v>
          </cell>
        </row>
        <row r="36">
          <cell r="A36" t="str">
            <v>6022.0711</v>
          </cell>
          <cell r="B36" t="str">
            <v>La Union, S.A</v>
          </cell>
          <cell r="C36">
            <v>602</v>
          </cell>
          <cell r="D36" t="str">
            <v>Riolsa</v>
          </cell>
          <cell r="E36">
            <v>2.0710999999999999</v>
          </cell>
          <cell r="F36">
            <v>2</v>
          </cell>
          <cell r="G36">
            <v>6.83</v>
          </cell>
          <cell r="H36">
            <v>906.62212305873527</v>
          </cell>
          <cell r="I36">
            <v>132.74116003788217</v>
          </cell>
          <cell r="J36" t="str">
            <v>CG02-163</v>
          </cell>
          <cell r="K36">
            <v>45266</v>
          </cell>
          <cell r="L36">
            <v>45631</v>
          </cell>
          <cell r="M36" t="str">
            <v>Mecanizado</v>
          </cell>
          <cell r="N36" t="str">
            <v>Quemado</v>
          </cell>
          <cell r="O36">
            <v>5</v>
          </cell>
        </row>
        <row r="37">
          <cell r="A37" t="str">
            <v>6022.0712</v>
          </cell>
          <cell r="B37" t="str">
            <v>La Union, S.A</v>
          </cell>
          <cell r="C37">
            <v>602</v>
          </cell>
          <cell r="D37" t="str">
            <v>Riolsa</v>
          </cell>
          <cell r="E37">
            <v>2.0712000000000002</v>
          </cell>
          <cell r="F37">
            <v>2</v>
          </cell>
          <cell r="G37">
            <v>12.22</v>
          </cell>
          <cell r="H37">
            <v>1830.1948087522321</v>
          </cell>
          <cell r="I37">
            <v>149.77044261474893</v>
          </cell>
          <cell r="J37" t="str">
            <v>CG02-163</v>
          </cell>
          <cell r="K37">
            <v>45272</v>
          </cell>
          <cell r="L37">
            <v>45631</v>
          </cell>
          <cell r="M37" t="str">
            <v>Mecanizado</v>
          </cell>
          <cell r="N37" t="str">
            <v>Quemado</v>
          </cell>
          <cell r="O37">
            <v>5</v>
          </cell>
        </row>
        <row r="38">
          <cell r="A38" t="str">
            <v>6022.0713</v>
          </cell>
          <cell r="B38" t="str">
            <v>La Union, S.A</v>
          </cell>
          <cell r="C38">
            <v>602</v>
          </cell>
          <cell r="D38" t="str">
            <v>Riolsa</v>
          </cell>
          <cell r="E38">
            <v>2.0712999999999999</v>
          </cell>
          <cell r="F38">
            <v>2</v>
          </cell>
          <cell r="G38">
            <v>6.85</v>
          </cell>
          <cell r="H38">
            <v>1025.9275319110302</v>
          </cell>
          <cell r="I38">
            <v>149.77044261474893</v>
          </cell>
          <cell r="J38" t="str">
            <v>CG02-163</v>
          </cell>
          <cell r="K38">
            <v>45267</v>
          </cell>
          <cell r="L38">
            <v>45631</v>
          </cell>
          <cell r="M38" t="str">
            <v>Mecanizado</v>
          </cell>
          <cell r="N38" t="str">
            <v>Quemado</v>
          </cell>
          <cell r="O38">
            <v>5</v>
          </cell>
        </row>
        <row r="39">
          <cell r="A39" t="str">
            <v>6022.0714</v>
          </cell>
          <cell r="B39" t="str">
            <v>La Union, S.A</v>
          </cell>
          <cell r="C39">
            <v>602</v>
          </cell>
          <cell r="D39" t="str">
            <v>Riolsa</v>
          </cell>
          <cell r="E39">
            <v>2.0714000000000001</v>
          </cell>
          <cell r="F39">
            <v>2</v>
          </cell>
          <cell r="G39">
            <v>15.57</v>
          </cell>
          <cell r="H39">
            <v>2331.9257915116409</v>
          </cell>
          <cell r="I39">
            <v>149.77044261474893</v>
          </cell>
          <cell r="J39" t="str">
            <v>CG02-163</v>
          </cell>
          <cell r="K39">
            <v>45272</v>
          </cell>
          <cell r="L39">
            <v>45631</v>
          </cell>
          <cell r="M39" t="str">
            <v>Mecanizado</v>
          </cell>
          <cell r="N39" t="str">
            <v>Quemado</v>
          </cell>
          <cell r="O39">
            <v>5</v>
          </cell>
        </row>
        <row r="40">
          <cell r="A40" t="str">
            <v>6022.0715</v>
          </cell>
          <cell r="B40" t="str">
            <v>La Union, S.A</v>
          </cell>
          <cell r="C40">
            <v>602</v>
          </cell>
          <cell r="D40" t="str">
            <v>Riolsa</v>
          </cell>
          <cell r="E40">
            <v>2.0714999999999999</v>
          </cell>
          <cell r="F40">
            <v>2</v>
          </cell>
          <cell r="G40">
            <v>6.67</v>
          </cell>
          <cell r="H40">
            <v>998.96885224037533</v>
          </cell>
          <cell r="I40">
            <v>149.77044261474893</v>
          </cell>
          <cell r="J40" t="str">
            <v>CG02-163</v>
          </cell>
          <cell r="K40">
            <v>45267</v>
          </cell>
          <cell r="L40">
            <v>45631</v>
          </cell>
          <cell r="M40" t="str">
            <v>Mecanizado</v>
          </cell>
          <cell r="N40" t="str">
            <v>Quemado</v>
          </cell>
          <cell r="O40">
            <v>5</v>
          </cell>
        </row>
        <row r="41">
          <cell r="A41" t="str">
            <v>6022.0716</v>
          </cell>
          <cell r="B41" t="str">
            <v>La Union, S.A</v>
          </cell>
          <cell r="C41">
            <v>602</v>
          </cell>
          <cell r="D41" t="str">
            <v>Riolsa</v>
          </cell>
          <cell r="E41">
            <v>2.0716000000000001</v>
          </cell>
          <cell r="F41">
            <v>2</v>
          </cell>
          <cell r="G41">
            <v>12</v>
          </cell>
          <cell r="H41">
            <v>1797.245311376987</v>
          </cell>
          <cell r="I41">
            <v>149.77044261474893</v>
          </cell>
          <cell r="J41" t="str">
            <v>CG02-163</v>
          </cell>
          <cell r="K41">
            <v>45272</v>
          </cell>
          <cell r="L41">
            <v>45631</v>
          </cell>
          <cell r="M41" t="str">
            <v>Mecanizado</v>
          </cell>
          <cell r="N41" t="str">
            <v>Quemado</v>
          </cell>
          <cell r="O41">
            <v>5</v>
          </cell>
        </row>
        <row r="42">
          <cell r="A42" t="str">
            <v>6024.0501</v>
          </cell>
          <cell r="B42" t="str">
            <v>La Union, S.A</v>
          </cell>
          <cell r="C42">
            <v>602</v>
          </cell>
          <cell r="D42" t="str">
            <v>Riolsa</v>
          </cell>
          <cell r="E42">
            <v>4.0500999999999996</v>
          </cell>
          <cell r="F42">
            <v>6</v>
          </cell>
          <cell r="G42">
            <v>21.25</v>
          </cell>
          <cell r="H42">
            <v>3182.6219055634147</v>
          </cell>
          <cell r="I42">
            <v>149.77044261474893</v>
          </cell>
          <cell r="J42" t="str">
            <v>CG02-163</v>
          </cell>
          <cell r="K42">
            <v>45269</v>
          </cell>
          <cell r="L42">
            <v>45638</v>
          </cell>
          <cell r="M42" t="str">
            <v>Mecanizado</v>
          </cell>
          <cell r="N42" t="str">
            <v>Quemado</v>
          </cell>
          <cell r="O42">
            <v>6</v>
          </cell>
        </row>
        <row r="43">
          <cell r="A43" t="str">
            <v>6024.0502</v>
          </cell>
          <cell r="B43" t="str">
            <v>La Union, S.A</v>
          </cell>
          <cell r="C43">
            <v>602</v>
          </cell>
          <cell r="D43" t="str">
            <v>Riolsa</v>
          </cell>
          <cell r="E43">
            <v>4.0502000000000002</v>
          </cell>
          <cell r="F43">
            <v>7</v>
          </cell>
          <cell r="G43">
            <v>4.34</v>
          </cell>
          <cell r="H43">
            <v>650.00372094801037</v>
          </cell>
          <cell r="I43">
            <v>149.77044261474893</v>
          </cell>
          <cell r="J43" t="str">
            <v>CG02-163</v>
          </cell>
          <cell r="K43">
            <v>45269</v>
          </cell>
          <cell r="L43">
            <v>45638</v>
          </cell>
          <cell r="M43" t="str">
            <v>Mecanizado</v>
          </cell>
          <cell r="N43" t="str">
            <v>Quemado</v>
          </cell>
          <cell r="O43">
            <v>6</v>
          </cell>
        </row>
        <row r="44">
          <cell r="A44" t="str">
            <v>6024.0504</v>
          </cell>
          <cell r="B44" t="str">
            <v>La Union, S.A</v>
          </cell>
          <cell r="C44">
            <v>602</v>
          </cell>
          <cell r="D44" t="str">
            <v>Riolsa</v>
          </cell>
          <cell r="E44">
            <v>4.0503999999999998</v>
          </cell>
          <cell r="F44">
            <v>6</v>
          </cell>
          <cell r="G44">
            <v>21.55</v>
          </cell>
          <cell r="H44">
            <v>3227.5530383478394</v>
          </cell>
          <cell r="I44">
            <v>149.77044261474893</v>
          </cell>
          <cell r="J44" t="str">
            <v>CG02-163</v>
          </cell>
          <cell r="K44">
            <v>45269</v>
          </cell>
          <cell r="L44">
            <v>45638</v>
          </cell>
          <cell r="M44" t="str">
            <v>Mecanizado</v>
          </cell>
          <cell r="N44" t="str">
            <v>Quemado</v>
          </cell>
          <cell r="O44">
            <v>6</v>
          </cell>
        </row>
        <row r="45">
          <cell r="A45" t="str">
            <v>6024.0103</v>
          </cell>
          <cell r="B45" t="str">
            <v>La Union, S.A</v>
          </cell>
          <cell r="C45">
            <v>602</v>
          </cell>
          <cell r="D45" t="str">
            <v>Riolsa</v>
          </cell>
          <cell r="E45">
            <v>4.0103</v>
          </cell>
          <cell r="F45" t="str">
            <v>2</v>
          </cell>
          <cell r="G45">
            <v>2.98</v>
          </cell>
          <cell r="H45">
            <v>425.45591899195182</v>
          </cell>
          <cell r="I45">
            <v>142.77044261474893</v>
          </cell>
          <cell r="J45" t="str">
            <v>CG02-163</v>
          </cell>
          <cell r="K45">
            <v>45311</v>
          </cell>
          <cell r="L45">
            <v>45638</v>
          </cell>
          <cell r="M45" t="str">
            <v>Mecanizado</v>
          </cell>
          <cell r="N45" t="str">
            <v>Quemado</v>
          </cell>
          <cell r="O45">
            <v>6</v>
          </cell>
        </row>
        <row r="46">
          <cell r="A46" t="str">
            <v>6024.0106</v>
          </cell>
          <cell r="B46" t="str">
            <v>La Union, S.A</v>
          </cell>
          <cell r="C46">
            <v>602</v>
          </cell>
          <cell r="D46" t="str">
            <v>Riolsa</v>
          </cell>
          <cell r="E46">
            <v>4.0106000000000002</v>
          </cell>
          <cell r="F46" t="str">
            <v>2</v>
          </cell>
          <cell r="G46">
            <v>12.86</v>
          </cell>
          <cell r="H46">
            <v>1836.0278920256712</v>
          </cell>
          <cell r="I46">
            <v>142.77044261474893</v>
          </cell>
          <cell r="J46" t="str">
            <v>CG02-163</v>
          </cell>
          <cell r="K46">
            <v>45129</v>
          </cell>
          <cell r="L46">
            <v>45638</v>
          </cell>
          <cell r="M46" t="str">
            <v>Mecanizado</v>
          </cell>
          <cell r="N46" t="str">
            <v>Quemado</v>
          </cell>
          <cell r="O46">
            <v>6</v>
          </cell>
        </row>
        <row r="47">
          <cell r="A47" t="str">
            <v>6024.0203</v>
          </cell>
          <cell r="B47" t="str">
            <v>La Union, S.A</v>
          </cell>
          <cell r="C47">
            <v>602</v>
          </cell>
          <cell r="D47" t="str">
            <v>Riolsa</v>
          </cell>
          <cell r="E47">
            <v>4.0202999999999998</v>
          </cell>
          <cell r="F47">
            <v>2</v>
          </cell>
          <cell r="G47">
            <v>14.61</v>
          </cell>
          <cell r="H47">
            <v>2188.1461666014816</v>
          </cell>
          <cell r="I47">
            <v>149.77044261474893</v>
          </cell>
          <cell r="J47" t="str">
            <v>CG02-163</v>
          </cell>
          <cell r="K47">
            <v>45278</v>
          </cell>
          <cell r="L47">
            <v>45638</v>
          </cell>
          <cell r="M47" t="str">
            <v>Mecanizado</v>
          </cell>
          <cell r="N47" t="str">
            <v>Quemado</v>
          </cell>
          <cell r="O47">
            <v>6</v>
          </cell>
        </row>
        <row r="48">
          <cell r="A48" t="str">
            <v>6024.0204</v>
          </cell>
          <cell r="B48" t="str">
            <v>La Union, S.A</v>
          </cell>
          <cell r="C48">
            <v>602</v>
          </cell>
          <cell r="D48" t="str">
            <v>Riolsa</v>
          </cell>
          <cell r="E48">
            <v>4.0204000000000004</v>
          </cell>
          <cell r="F48">
            <v>2</v>
          </cell>
          <cell r="G48">
            <v>5.46</v>
          </cell>
          <cell r="H48">
            <v>817.74661667652913</v>
          </cell>
          <cell r="I48">
            <v>149.77044261474893</v>
          </cell>
          <cell r="J48" t="str">
            <v>CG02-163</v>
          </cell>
          <cell r="K48">
            <v>45277</v>
          </cell>
          <cell r="L48">
            <v>45638</v>
          </cell>
          <cell r="M48" t="str">
            <v>Mecanizado</v>
          </cell>
          <cell r="N48" t="str">
            <v>Quemado</v>
          </cell>
          <cell r="O48">
            <v>6</v>
          </cell>
        </row>
        <row r="49">
          <cell r="A49" t="str">
            <v>6024.0205</v>
          </cell>
          <cell r="B49" t="str">
            <v>La Union, S.A</v>
          </cell>
          <cell r="C49">
            <v>602</v>
          </cell>
          <cell r="D49" t="str">
            <v>Riolsa</v>
          </cell>
          <cell r="E49">
            <v>4.0205000000000002</v>
          </cell>
          <cell r="F49">
            <v>2</v>
          </cell>
          <cell r="G49">
            <v>17.32</v>
          </cell>
          <cell r="H49">
            <v>2594.0240660874515</v>
          </cell>
          <cell r="I49">
            <v>149.77044261474893</v>
          </cell>
          <cell r="J49" t="str">
            <v>CG02-163</v>
          </cell>
          <cell r="K49">
            <v>45278</v>
          </cell>
          <cell r="L49">
            <v>45638</v>
          </cell>
          <cell r="M49" t="str">
            <v>Mecanizado</v>
          </cell>
          <cell r="N49" t="str">
            <v>Quemado</v>
          </cell>
          <cell r="O49">
            <v>6</v>
          </cell>
        </row>
        <row r="50">
          <cell r="A50" t="str">
            <v>6024.0206</v>
          </cell>
          <cell r="B50" t="str">
            <v>La Union, S.A</v>
          </cell>
          <cell r="C50">
            <v>602</v>
          </cell>
          <cell r="D50" t="str">
            <v>Riolsa</v>
          </cell>
          <cell r="E50">
            <v>4.0206</v>
          </cell>
          <cell r="F50">
            <v>2</v>
          </cell>
          <cell r="G50">
            <v>4.46</v>
          </cell>
          <cell r="H50">
            <v>667.97617406178017</v>
          </cell>
          <cell r="I50">
            <v>149.77044261474893</v>
          </cell>
          <cell r="J50" t="str">
            <v>CG02-163</v>
          </cell>
          <cell r="K50">
            <v>45277</v>
          </cell>
          <cell r="L50">
            <v>45638</v>
          </cell>
          <cell r="M50" t="str">
            <v>Mecanizado</v>
          </cell>
          <cell r="N50" t="str">
            <v>Quemado</v>
          </cell>
          <cell r="O50">
            <v>6</v>
          </cell>
        </row>
        <row r="51">
          <cell r="A51" t="str">
            <v>6024.0305</v>
          </cell>
          <cell r="B51" t="str">
            <v>La Union, S.A</v>
          </cell>
          <cell r="C51">
            <v>602</v>
          </cell>
          <cell r="D51" t="str">
            <v>Riolsa</v>
          </cell>
          <cell r="E51">
            <v>4.0305</v>
          </cell>
          <cell r="F51">
            <v>6</v>
          </cell>
          <cell r="G51">
            <v>5.29</v>
          </cell>
          <cell r="H51">
            <v>792.28564143202186</v>
          </cell>
          <cell r="I51">
            <v>149.77044261474893</v>
          </cell>
          <cell r="J51" t="str">
            <v>CG02-163</v>
          </cell>
          <cell r="K51">
            <v>45276</v>
          </cell>
          <cell r="L51">
            <v>45638</v>
          </cell>
          <cell r="M51" t="str">
            <v>Mecanizado</v>
          </cell>
          <cell r="N51" t="str">
            <v>Quemado</v>
          </cell>
          <cell r="O51">
            <v>6</v>
          </cell>
        </row>
        <row r="52">
          <cell r="A52" t="str">
            <v>6024.0306</v>
          </cell>
          <cell r="B52" t="str">
            <v>La Union, S.A</v>
          </cell>
          <cell r="C52">
            <v>602</v>
          </cell>
          <cell r="D52" t="str">
            <v>Riolsa</v>
          </cell>
          <cell r="E52">
            <v>4.0305999999999997</v>
          </cell>
          <cell r="F52">
            <v>6</v>
          </cell>
          <cell r="G52">
            <v>5.34</v>
          </cell>
          <cell r="H52">
            <v>799.77416356275921</v>
          </cell>
          <cell r="I52">
            <v>149.77044261474893</v>
          </cell>
          <cell r="J52" t="str">
            <v>CG02-163</v>
          </cell>
          <cell r="K52">
            <v>45276</v>
          </cell>
          <cell r="L52">
            <v>45638</v>
          </cell>
          <cell r="M52" t="str">
            <v>Mecanizado</v>
          </cell>
          <cell r="N52" t="str">
            <v>Quemado</v>
          </cell>
          <cell r="O52">
            <v>6</v>
          </cell>
        </row>
        <row r="53">
          <cell r="A53" t="str">
            <v>6024.0307</v>
          </cell>
          <cell r="B53" t="str">
            <v>La Union, S.A</v>
          </cell>
          <cell r="C53">
            <v>602</v>
          </cell>
          <cell r="D53" t="str">
            <v>Riolsa</v>
          </cell>
          <cell r="E53">
            <v>4.0307000000000004</v>
          </cell>
          <cell r="F53">
            <v>6</v>
          </cell>
          <cell r="G53">
            <v>6.9</v>
          </cell>
          <cell r="H53">
            <v>1033.4160540417677</v>
          </cell>
          <cell r="I53">
            <v>149.77044261474893</v>
          </cell>
          <cell r="J53" t="str">
            <v>CG02-163</v>
          </cell>
          <cell r="K53">
            <v>45275</v>
          </cell>
          <cell r="L53">
            <v>45638</v>
          </cell>
          <cell r="M53" t="str">
            <v>Mecanizado</v>
          </cell>
          <cell r="N53" t="str">
            <v>Quemado</v>
          </cell>
          <cell r="O53">
            <v>6</v>
          </cell>
        </row>
        <row r="54">
          <cell r="A54" t="str">
            <v>6024.0308</v>
          </cell>
          <cell r="B54" t="str">
            <v>La Union, S.A</v>
          </cell>
          <cell r="C54">
            <v>602</v>
          </cell>
          <cell r="D54" t="str">
            <v>Riolsa</v>
          </cell>
          <cell r="E54">
            <v>4.0308000000000002</v>
          </cell>
          <cell r="F54">
            <v>6</v>
          </cell>
          <cell r="G54">
            <v>3.91</v>
          </cell>
          <cell r="H54">
            <v>585.60243062366828</v>
          </cell>
          <cell r="I54">
            <v>149.77044261474893</v>
          </cell>
          <cell r="J54" t="str">
            <v>CG02-163</v>
          </cell>
          <cell r="K54">
            <v>45275</v>
          </cell>
          <cell r="L54">
            <v>45638</v>
          </cell>
          <cell r="M54" t="str">
            <v>Mecanizado</v>
          </cell>
          <cell r="N54" t="str">
            <v>Quemado</v>
          </cell>
          <cell r="O54">
            <v>6</v>
          </cell>
        </row>
        <row r="55">
          <cell r="A55" t="str">
            <v>6022.0506</v>
          </cell>
          <cell r="B55" t="str">
            <v>La Union, S.A</v>
          </cell>
          <cell r="C55">
            <v>602</v>
          </cell>
          <cell r="D55" t="str">
            <v>Riolsa</v>
          </cell>
          <cell r="E55">
            <v>2.0506000000000002</v>
          </cell>
          <cell r="F55">
            <v>2</v>
          </cell>
          <cell r="G55">
            <v>14.41</v>
          </cell>
          <cell r="H55">
            <v>2158.1920780785322</v>
          </cell>
          <cell r="I55">
            <v>149.77044261474893</v>
          </cell>
          <cell r="J55" t="str">
            <v>CG04-10295</v>
          </cell>
          <cell r="K55">
            <v>45282</v>
          </cell>
          <cell r="L55">
            <v>45638</v>
          </cell>
          <cell r="M55" t="str">
            <v>Mecanizado</v>
          </cell>
          <cell r="N55" t="str">
            <v>Quemado</v>
          </cell>
          <cell r="O55">
            <v>6</v>
          </cell>
        </row>
        <row r="56">
          <cell r="A56" t="str">
            <v>6022.0508</v>
          </cell>
          <cell r="B56" t="str">
            <v>La Union, S.A</v>
          </cell>
          <cell r="C56">
            <v>602</v>
          </cell>
          <cell r="D56" t="str">
            <v>Riolsa</v>
          </cell>
          <cell r="E56">
            <v>2.0508000000000002</v>
          </cell>
          <cell r="F56">
            <v>2</v>
          </cell>
          <cell r="G56">
            <v>14.6</v>
          </cell>
          <cell r="H56">
            <v>2186.6484621753343</v>
          </cell>
          <cell r="I56">
            <v>149.77044261474893</v>
          </cell>
          <cell r="J56" t="str">
            <v>CG04-10295</v>
          </cell>
          <cell r="K56">
            <v>45282</v>
          </cell>
          <cell r="L56">
            <v>45638</v>
          </cell>
          <cell r="M56" t="str">
            <v>Mecanizado</v>
          </cell>
          <cell r="N56" t="str">
            <v>Quemado</v>
          </cell>
          <cell r="O56">
            <v>6</v>
          </cell>
        </row>
        <row r="57">
          <cell r="A57" t="str">
            <v>6022.0501</v>
          </cell>
          <cell r="B57" t="str">
            <v>La Union, S.A</v>
          </cell>
          <cell r="C57">
            <v>602</v>
          </cell>
          <cell r="D57" t="str">
            <v>Riolsa</v>
          </cell>
          <cell r="E57">
            <v>2.0501</v>
          </cell>
          <cell r="F57">
            <v>2</v>
          </cell>
          <cell r="G57">
            <v>12.84</v>
          </cell>
          <cell r="H57">
            <v>1923.0524831733762</v>
          </cell>
          <cell r="I57">
            <v>149.77044261474893</v>
          </cell>
          <cell r="J57" t="str">
            <v>CG02-163</v>
          </cell>
          <cell r="K57">
            <v>45284</v>
          </cell>
          <cell r="L57">
            <v>45645</v>
          </cell>
          <cell r="M57" t="str">
            <v>Mecanizado</v>
          </cell>
          <cell r="N57" t="str">
            <v>Quemado</v>
          </cell>
          <cell r="O57">
            <v>7</v>
          </cell>
        </row>
        <row r="58">
          <cell r="A58" t="str">
            <v>6022.0502</v>
          </cell>
          <cell r="B58" t="str">
            <v>La Union, S.A</v>
          </cell>
          <cell r="C58">
            <v>602</v>
          </cell>
          <cell r="D58" t="str">
            <v>Riolsa</v>
          </cell>
          <cell r="E58">
            <v>2.0501999999999998</v>
          </cell>
          <cell r="F58">
            <v>2</v>
          </cell>
          <cell r="G58">
            <v>14.29</v>
          </cell>
          <cell r="H58">
            <v>2140.2196249647623</v>
          </cell>
          <cell r="I58">
            <v>149.77044261474893</v>
          </cell>
          <cell r="J58" t="str">
            <v>CG04-10295</v>
          </cell>
          <cell r="K58">
            <v>45294</v>
          </cell>
          <cell r="L58">
            <v>45645</v>
          </cell>
          <cell r="M58" t="str">
            <v>Mecanizado</v>
          </cell>
          <cell r="N58" t="str">
            <v>Quemado</v>
          </cell>
          <cell r="O58">
            <v>7</v>
          </cell>
        </row>
        <row r="59">
          <cell r="A59" t="str">
            <v>6022.0503</v>
          </cell>
          <cell r="B59" t="str">
            <v>La Union, S.A</v>
          </cell>
          <cell r="C59">
            <v>602</v>
          </cell>
          <cell r="D59" t="str">
            <v>Riolsa</v>
          </cell>
          <cell r="E59">
            <v>2.0503</v>
          </cell>
          <cell r="F59">
            <v>2</v>
          </cell>
          <cell r="G59">
            <v>13.24</v>
          </cell>
          <cell r="H59">
            <v>2004.8156602192757</v>
          </cell>
          <cell r="I59">
            <v>151.42112237305707</v>
          </cell>
          <cell r="J59" t="str">
            <v>CG02-163</v>
          </cell>
          <cell r="K59">
            <v>45283</v>
          </cell>
          <cell r="L59">
            <v>45645</v>
          </cell>
          <cell r="M59" t="str">
            <v>Mecanizado</v>
          </cell>
          <cell r="N59" t="str">
            <v>Quemado</v>
          </cell>
          <cell r="O59">
            <v>7</v>
          </cell>
        </row>
        <row r="60">
          <cell r="A60" t="str">
            <v>6022.0504</v>
          </cell>
          <cell r="B60" t="str">
            <v>La Union, S.A</v>
          </cell>
          <cell r="C60">
            <v>602</v>
          </cell>
          <cell r="D60" t="str">
            <v>Riolsa</v>
          </cell>
          <cell r="E60">
            <v>2.0503999999999998</v>
          </cell>
          <cell r="F60">
            <v>2</v>
          </cell>
          <cell r="G60">
            <v>14.21</v>
          </cell>
          <cell r="H60">
            <v>2152.0829895555821</v>
          </cell>
          <cell r="I60">
            <v>151.4484862459945</v>
          </cell>
          <cell r="J60" t="str">
            <v>CG04-10295</v>
          </cell>
          <cell r="K60">
            <v>45283</v>
          </cell>
          <cell r="L60">
            <v>45645</v>
          </cell>
          <cell r="M60" t="str">
            <v>Mecanizado</v>
          </cell>
          <cell r="N60" t="str">
            <v>Quemado</v>
          </cell>
          <cell r="O60">
            <v>7</v>
          </cell>
        </row>
        <row r="61">
          <cell r="A61" t="str">
            <v>6022.0505</v>
          </cell>
          <cell r="B61" t="str">
            <v>La Union, S.A</v>
          </cell>
          <cell r="C61">
            <v>602</v>
          </cell>
          <cell r="D61" t="str">
            <v>Riolsa</v>
          </cell>
          <cell r="E61">
            <v>2.0505</v>
          </cell>
          <cell r="F61">
            <v>2</v>
          </cell>
          <cell r="G61">
            <v>13.45</v>
          </cell>
          <cell r="H61">
            <v>1963.752453168373</v>
          </cell>
          <cell r="I61">
            <v>146.00389986381956</v>
          </cell>
          <cell r="J61" t="str">
            <v>CG02-163</v>
          </cell>
          <cell r="K61">
            <v>45284</v>
          </cell>
          <cell r="L61">
            <v>45645</v>
          </cell>
          <cell r="M61" t="str">
            <v>Mecanizado</v>
          </cell>
          <cell r="N61" t="str">
            <v>Quemado</v>
          </cell>
          <cell r="O61">
            <v>7</v>
          </cell>
        </row>
        <row r="62">
          <cell r="A62" t="str">
            <v>6022.0507</v>
          </cell>
          <cell r="B62" t="str">
            <v>La Union, S.A</v>
          </cell>
          <cell r="C62">
            <v>602</v>
          </cell>
          <cell r="D62" t="str">
            <v>Riolsa</v>
          </cell>
          <cell r="E62">
            <v>2.0507</v>
          </cell>
          <cell r="F62">
            <v>2</v>
          </cell>
          <cell r="G62">
            <v>14.57</v>
          </cell>
          <cell r="H62">
            <v>2140.8653488968921</v>
          </cell>
          <cell r="I62">
            <v>146.93653732991709</v>
          </cell>
          <cell r="J62" t="str">
            <v>CG02-163</v>
          </cell>
          <cell r="K62">
            <v>45284</v>
          </cell>
          <cell r="L62">
            <v>45645</v>
          </cell>
          <cell r="M62" t="str">
            <v>Mecanizado</v>
          </cell>
          <cell r="N62" t="str">
            <v>Quemado</v>
          </cell>
          <cell r="O62">
            <v>7</v>
          </cell>
        </row>
        <row r="63">
          <cell r="A63" t="str">
            <v>6024.0506</v>
          </cell>
          <cell r="B63" t="str">
            <v>La Union, S.A</v>
          </cell>
          <cell r="C63">
            <v>602</v>
          </cell>
          <cell r="D63" t="str">
            <v>Riolsa</v>
          </cell>
          <cell r="E63">
            <v>4.0506000000000002</v>
          </cell>
          <cell r="F63">
            <v>6</v>
          </cell>
          <cell r="G63">
            <v>19.88</v>
          </cell>
          <cell r="H63">
            <v>2927.5363991812087</v>
          </cell>
          <cell r="I63">
            <v>147.26038225257591</v>
          </cell>
          <cell r="J63" t="str">
            <v>CG02-163</v>
          </cell>
          <cell r="K63">
            <v>45286</v>
          </cell>
          <cell r="L63">
            <v>45645</v>
          </cell>
          <cell r="M63" t="str">
            <v>Mecanizado</v>
          </cell>
          <cell r="N63" t="str">
            <v>Quemado</v>
          </cell>
          <cell r="O63">
            <v>7</v>
          </cell>
        </row>
        <row r="64">
          <cell r="A64" t="str">
            <v>6024.0508</v>
          </cell>
          <cell r="B64" t="str">
            <v>La Union, S.A</v>
          </cell>
          <cell r="C64">
            <v>602</v>
          </cell>
          <cell r="D64" t="str">
            <v>Riolsa</v>
          </cell>
          <cell r="E64">
            <v>4.0507999999999997</v>
          </cell>
          <cell r="F64">
            <v>6</v>
          </cell>
          <cell r="G64">
            <v>15.51</v>
          </cell>
          <cell r="H64">
            <v>2322.939564954756</v>
          </cell>
          <cell r="I64">
            <v>149.77044261474893</v>
          </cell>
          <cell r="J64" t="str">
            <v>CG02-163</v>
          </cell>
          <cell r="K64">
            <v>45286</v>
          </cell>
          <cell r="L64">
            <v>45645</v>
          </cell>
          <cell r="M64" t="str">
            <v>Mecanizado</v>
          </cell>
          <cell r="N64" t="str">
            <v>Quemado</v>
          </cell>
          <cell r="O64">
            <v>7</v>
          </cell>
        </row>
        <row r="65">
          <cell r="A65" t="str">
            <v>6024.051</v>
          </cell>
          <cell r="B65" t="str">
            <v>La Union, S.A</v>
          </cell>
          <cell r="C65">
            <v>602</v>
          </cell>
          <cell r="D65" t="str">
            <v>Riolsa</v>
          </cell>
          <cell r="E65">
            <v>4.0510000000000002</v>
          </cell>
          <cell r="F65">
            <v>6</v>
          </cell>
          <cell r="G65">
            <v>8.7100000000000009</v>
          </cell>
          <cell r="H65">
            <v>1304.5005551744632</v>
          </cell>
          <cell r="I65">
            <v>149.77044261474893</v>
          </cell>
          <cell r="J65" t="str">
            <v>CG02-163</v>
          </cell>
          <cell r="K65">
            <v>45286</v>
          </cell>
          <cell r="L65">
            <v>45645</v>
          </cell>
          <cell r="M65" t="str">
            <v>Mecanizado</v>
          </cell>
          <cell r="N65" t="str">
            <v>Quemado</v>
          </cell>
          <cell r="O65">
            <v>7</v>
          </cell>
        </row>
        <row r="66">
          <cell r="A66" t="str">
            <v>6024.0601</v>
          </cell>
          <cell r="B66" t="str">
            <v>La Union, S.A</v>
          </cell>
          <cell r="C66">
            <v>602</v>
          </cell>
          <cell r="D66" t="str">
            <v>Riolsa</v>
          </cell>
          <cell r="E66">
            <v>4.0601000000000003</v>
          </cell>
          <cell r="F66">
            <v>4</v>
          </cell>
          <cell r="G66">
            <v>4.46</v>
          </cell>
          <cell r="H66">
            <v>667.97617406178017</v>
          </cell>
          <cell r="I66">
            <v>149.77044261474893</v>
          </cell>
          <cell r="J66" t="str">
            <v>CG98-46</v>
          </cell>
          <cell r="K66">
            <v>45287</v>
          </cell>
          <cell r="L66">
            <v>45645</v>
          </cell>
          <cell r="M66" t="str">
            <v>Mecanizado</v>
          </cell>
          <cell r="N66" t="str">
            <v>Quemado</v>
          </cell>
          <cell r="O66">
            <v>7</v>
          </cell>
        </row>
        <row r="67">
          <cell r="A67" t="str">
            <v>6024.0602</v>
          </cell>
          <cell r="B67" t="str">
            <v>La Union, S.A</v>
          </cell>
          <cell r="C67">
            <v>602</v>
          </cell>
          <cell r="D67" t="str">
            <v>Riolsa</v>
          </cell>
          <cell r="E67">
            <v>4.0602</v>
          </cell>
          <cell r="F67">
            <v>4</v>
          </cell>
          <cell r="G67">
            <v>9.5</v>
          </cell>
          <cell r="H67">
            <v>1171.3842048401148</v>
          </cell>
          <cell r="I67">
            <v>123.30360050948576</v>
          </cell>
          <cell r="J67" t="str">
            <v>CG02-163</v>
          </cell>
          <cell r="K67">
            <v>45288</v>
          </cell>
          <cell r="L67">
            <v>45645</v>
          </cell>
          <cell r="M67" t="str">
            <v>Mecanizado</v>
          </cell>
          <cell r="N67" t="str">
            <v>Quemado</v>
          </cell>
          <cell r="O67">
            <v>7</v>
          </cell>
        </row>
        <row r="68">
          <cell r="A68" t="str">
            <v>6024.0603</v>
          </cell>
          <cell r="B68" t="str">
            <v>La Union, S.A</v>
          </cell>
          <cell r="C68">
            <v>602</v>
          </cell>
          <cell r="D68" t="str">
            <v>Riolsa</v>
          </cell>
          <cell r="E68">
            <v>4.0602999999999998</v>
          </cell>
          <cell r="F68">
            <v>4</v>
          </cell>
          <cell r="G68">
            <v>10.28</v>
          </cell>
          <cell r="H68">
            <v>1530.070150079619</v>
          </cell>
          <cell r="I68">
            <v>148.83950876260886</v>
          </cell>
          <cell r="J68" t="str">
            <v>CG02-163</v>
          </cell>
          <cell r="K68">
            <v>45287</v>
          </cell>
          <cell r="L68">
            <v>45645</v>
          </cell>
          <cell r="M68" t="str">
            <v>Mecanizado</v>
          </cell>
          <cell r="N68" t="str">
            <v>Quemado</v>
          </cell>
          <cell r="O68">
            <v>7</v>
          </cell>
        </row>
        <row r="69">
          <cell r="A69" t="str">
            <v>6024.0606</v>
          </cell>
          <cell r="B69" t="str">
            <v>La Union, S.A</v>
          </cell>
          <cell r="C69">
            <v>602</v>
          </cell>
          <cell r="D69" t="str">
            <v>Riolsa</v>
          </cell>
          <cell r="E69">
            <v>4.0606</v>
          </cell>
          <cell r="F69">
            <v>4</v>
          </cell>
          <cell r="G69">
            <v>8.25</v>
          </cell>
          <cell r="H69">
            <v>1139.9911515716785</v>
          </cell>
          <cell r="I69">
            <v>138.18074564505196</v>
          </cell>
          <cell r="J69" t="str">
            <v>CG98-46</v>
          </cell>
          <cell r="K69">
            <v>45288</v>
          </cell>
          <cell r="L69">
            <v>45645</v>
          </cell>
          <cell r="M69" t="str">
            <v>Mecanizado</v>
          </cell>
          <cell r="N69" t="str">
            <v>Quemado</v>
          </cell>
          <cell r="O69">
            <v>7</v>
          </cell>
        </row>
        <row r="70">
          <cell r="A70" t="str">
            <v>6024.0607</v>
          </cell>
          <cell r="B70" t="str">
            <v>La Union, S.A</v>
          </cell>
          <cell r="C70">
            <v>602</v>
          </cell>
          <cell r="D70" t="str">
            <v>Riolsa</v>
          </cell>
          <cell r="E70">
            <v>4.0606999999999998</v>
          </cell>
          <cell r="F70">
            <v>4</v>
          </cell>
          <cell r="G70">
            <v>12.65</v>
          </cell>
          <cell r="H70">
            <v>1894.5960990765741</v>
          </cell>
          <cell r="I70">
            <v>149.77044261474893</v>
          </cell>
          <cell r="J70" t="str">
            <v>CG02-163</v>
          </cell>
          <cell r="K70">
            <v>45289</v>
          </cell>
          <cell r="L70">
            <v>45645</v>
          </cell>
          <cell r="M70" t="str">
            <v>Mecanizado</v>
          </cell>
          <cell r="N70" t="str">
            <v>Quemado</v>
          </cell>
          <cell r="O70">
            <v>7</v>
          </cell>
        </row>
        <row r="71">
          <cell r="A71" t="str">
            <v>6024.0608</v>
          </cell>
          <cell r="B71" t="str">
            <v>La Union, S.A</v>
          </cell>
          <cell r="C71">
            <v>602</v>
          </cell>
          <cell r="D71" t="str">
            <v>Riolsa</v>
          </cell>
          <cell r="E71">
            <v>4.0608000000000004</v>
          </cell>
          <cell r="F71">
            <v>4</v>
          </cell>
          <cell r="G71">
            <v>7.02</v>
          </cell>
          <cell r="H71">
            <v>1051.3885071555374</v>
          </cell>
          <cell r="I71">
            <v>149.77044261474893</v>
          </cell>
          <cell r="J71" t="str">
            <v>CG02-163</v>
          </cell>
          <cell r="K71">
            <v>45289</v>
          </cell>
          <cell r="L71">
            <v>45645</v>
          </cell>
          <cell r="M71" t="str">
            <v>Mecanizado</v>
          </cell>
          <cell r="N71" t="str">
            <v>Quemado</v>
          </cell>
          <cell r="O71">
            <v>7</v>
          </cell>
        </row>
        <row r="72">
          <cell r="A72" t="str">
            <v>6022.0201</v>
          </cell>
          <cell r="B72" t="str">
            <v>La Union, S.A</v>
          </cell>
          <cell r="C72">
            <v>602</v>
          </cell>
          <cell r="D72" t="str">
            <v>Riolsa</v>
          </cell>
          <cell r="E72">
            <v>2.0200999999999998</v>
          </cell>
          <cell r="F72">
            <v>2</v>
          </cell>
          <cell r="G72">
            <v>14.15</v>
          </cell>
          <cell r="H72">
            <v>2119.2517629986974</v>
          </cell>
          <cell r="I72">
            <v>149.77044261474893</v>
          </cell>
          <cell r="J72" t="str">
            <v>CG04-587</v>
          </cell>
          <cell r="K72">
            <v>45287</v>
          </cell>
          <cell r="L72">
            <v>45652</v>
          </cell>
          <cell r="M72" t="str">
            <v>Mecanizado</v>
          </cell>
          <cell r="N72" t="str">
            <v>Quemado</v>
          </cell>
          <cell r="O72">
            <v>8</v>
          </cell>
        </row>
        <row r="73">
          <cell r="A73" t="str">
            <v>6022.0202</v>
          </cell>
          <cell r="B73" t="str">
            <v>La Union, S.A</v>
          </cell>
          <cell r="C73">
            <v>602</v>
          </cell>
          <cell r="D73" t="str">
            <v>Riolsa</v>
          </cell>
          <cell r="E73">
            <v>2.0202</v>
          </cell>
          <cell r="F73">
            <v>2</v>
          </cell>
          <cell r="G73">
            <v>14.02</v>
          </cell>
          <cell r="H73">
            <v>1743.52160545878</v>
          </cell>
          <cell r="I73">
            <v>124.35960095997004</v>
          </cell>
          <cell r="J73" t="str">
            <v>CG04-10295</v>
          </cell>
          <cell r="K73">
            <v>45288</v>
          </cell>
          <cell r="L73">
            <v>45652</v>
          </cell>
          <cell r="M73" t="str">
            <v>Mecanizado</v>
          </cell>
          <cell r="N73" t="str">
            <v>Quemado</v>
          </cell>
          <cell r="O73">
            <v>8</v>
          </cell>
        </row>
        <row r="74">
          <cell r="A74" t="str">
            <v>6022.0203</v>
          </cell>
          <cell r="B74" t="str">
            <v>La Union, S.A</v>
          </cell>
          <cell r="C74">
            <v>602</v>
          </cell>
          <cell r="D74" t="str">
            <v>Riolsa</v>
          </cell>
          <cell r="E74">
            <v>2.0203000000000002</v>
          </cell>
          <cell r="F74">
            <v>2</v>
          </cell>
          <cell r="G74">
            <v>16</v>
          </cell>
          <cell r="H74">
            <v>2396.3270818359829</v>
          </cell>
          <cell r="I74">
            <v>149.77044261474893</v>
          </cell>
          <cell r="J74" t="str">
            <v>CG02-163</v>
          </cell>
          <cell r="K74">
            <v>45288</v>
          </cell>
          <cell r="L74">
            <v>45652</v>
          </cell>
          <cell r="M74" t="str">
            <v>Mecanizado</v>
          </cell>
          <cell r="N74" t="str">
            <v>Quemado</v>
          </cell>
          <cell r="O74">
            <v>8</v>
          </cell>
        </row>
        <row r="75">
          <cell r="A75" t="str">
            <v>6022.0204</v>
          </cell>
          <cell r="B75" t="str">
            <v>La Union, S.A</v>
          </cell>
          <cell r="C75">
            <v>602</v>
          </cell>
          <cell r="D75" t="str">
            <v>Riolsa</v>
          </cell>
          <cell r="E75">
            <v>2.0204</v>
          </cell>
          <cell r="F75">
            <v>2</v>
          </cell>
          <cell r="G75">
            <v>14.58</v>
          </cell>
          <cell r="H75">
            <v>2183.6530533230393</v>
          </cell>
          <cell r="I75">
            <v>149.77044261474893</v>
          </cell>
          <cell r="J75" t="str">
            <v>CG04-10295</v>
          </cell>
          <cell r="K75">
            <v>45288</v>
          </cell>
          <cell r="L75">
            <v>45652</v>
          </cell>
          <cell r="M75" t="str">
            <v>Mecanizado</v>
          </cell>
          <cell r="N75" t="str">
            <v>Quemado</v>
          </cell>
          <cell r="O75">
            <v>8</v>
          </cell>
        </row>
        <row r="76">
          <cell r="A76" t="str">
            <v>6022.0205</v>
          </cell>
          <cell r="B76" t="str">
            <v>La Union, S.A</v>
          </cell>
          <cell r="C76">
            <v>602</v>
          </cell>
          <cell r="D76" t="str">
            <v>Riolsa</v>
          </cell>
          <cell r="E76">
            <v>2.0205000000000002</v>
          </cell>
          <cell r="F76">
            <v>2</v>
          </cell>
          <cell r="G76">
            <v>14.31</v>
          </cell>
          <cell r="H76">
            <v>1965.7650338170572</v>
          </cell>
          <cell r="I76">
            <v>137.37002332753718</v>
          </cell>
          <cell r="J76" t="str">
            <v>CG02-163</v>
          </cell>
          <cell r="K76">
            <v>45296</v>
          </cell>
          <cell r="L76">
            <v>45652</v>
          </cell>
          <cell r="M76" t="str">
            <v>Mecanizado</v>
          </cell>
          <cell r="N76" t="str">
            <v>Quemado</v>
          </cell>
          <cell r="O76">
            <v>8</v>
          </cell>
        </row>
        <row r="77">
          <cell r="A77" t="str">
            <v>6022.0206</v>
          </cell>
          <cell r="B77" t="str">
            <v>La Union, S.A</v>
          </cell>
          <cell r="C77">
            <v>602</v>
          </cell>
          <cell r="D77" t="str">
            <v>Riolsa</v>
          </cell>
          <cell r="E77">
            <v>2.0206</v>
          </cell>
          <cell r="F77">
            <v>2</v>
          </cell>
          <cell r="G77">
            <v>13.32</v>
          </cell>
          <cell r="H77">
            <v>1726.8522956284557</v>
          </cell>
          <cell r="I77">
            <v>129.64356573787205</v>
          </cell>
          <cell r="J77" t="str">
            <v>CG04-10295</v>
          </cell>
          <cell r="K77">
            <v>45294</v>
          </cell>
          <cell r="L77">
            <v>45652</v>
          </cell>
          <cell r="M77" t="str">
            <v>Mecanizado</v>
          </cell>
          <cell r="N77" t="str">
            <v>Quemado</v>
          </cell>
          <cell r="O77">
            <v>8</v>
          </cell>
        </row>
        <row r="78">
          <cell r="A78" t="str">
            <v>6022.0207</v>
          </cell>
          <cell r="B78" t="str">
            <v>La Union, S.A</v>
          </cell>
          <cell r="C78">
            <v>602</v>
          </cell>
          <cell r="D78" t="str">
            <v>Riolsa</v>
          </cell>
          <cell r="E78">
            <v>2.0207000000000002</v>
          </cell>
          <cell r="F78">
            <v>2</v>
          </cell>
          <cell r="G78">
            <v>14.83</v>
          </cell>
          <cell r="H78">
            <v>2077.580663976727</v>
          </cell>
          <cell r="I78">
            <v>140.09309939155273</v>
          </cell>
          <cell r="J78" t="str">
            <v>CG02-163</v>
          </cell>
          <cell r="K78">
            <v>45296</v>
          </cell>
          <cell r="L78">
            <v>45652</v>
          </cell>
          <cell r="M78" t="str">
            <v>Mecanizado</v>
          </cell>
          <cell r="N78" t="str">
            <v>Quemado</v>
          </cell>
          <cell r="O78">
            <v>8</v>
          </cell>
        </row>
        <row r="79">
          <cell r="A79" t="str">
            <v>6022.0208</v>
          </cell>
          <cell r="B79" t="str">
            <v>La Union, S.A</v>
          </cell>
          <cell r="C79">
            <v>602</v>
          </cell>
          <cell r="D79" t="str">
            <v>Riolsa</v>
          </cell>
          <cell r="E79">
            <v>2.0207999999999999</v>
          </cell>
          <cell r="F79">
            <v>2</v>
          </cell>
          <cell r="G79">
            <v>15</v>
          </cell>
          <cell r="H79">
            <v>2246.556639221234</v>
          </cell>
          <cell r="I79">
            <v>149.77044261474893</v>
          </cell>
          <cell r="J79" t="str">
            <v>CG04-10295</v>
          </cell>
          <cell r="K79">
            <v>45294</v>
          </cell>
          <cell r="L79">
            <v>45652</v>
          </cell>
          <cell r="M79" t="str">
            <v>Mecanizado</v>
          </cell>
          <cell r="N79" t="str">
            <v>Quemado</v>
          </cell>
          <cell r="O79">
            <v>8</v>
          </cell>
        </row>
        <row r="80">
          <cell r="A80" t="str">
            <v>6022.0209</v>
          </cell>
          <cell r="B80" t="str">
            <v>La Union, S.A</v>
          </cell>
          <cell r="C80">
            <v>602</v>
          </cell>
          <cell r="D80" t="str">
            <v>Riolsa</v>
          </cell>
          <cell r="E80">
            <v>2.0209000000000001</v>
          </cell>
          <cell r="F80">
            <v>2</v>
          </cell>
          <cell r="G80">
            <v>14.17</v>
          </cell>
          <cell r="H80">
            <v>2098.7221718509923</v>
          </cell>
          <cell r="I80">
            <v>148.11024501418436</v>
          </cell>
          <cell r="J80" t="str">
            <v>CG02-163</v>
          </cell>
          <cell r="K80">
            <v>45298</v>
          </cell>
          <cell r="L80">
            <v>45652</v>
          </cell>
          <cell r="M80" t="str">
            <v>Mecanizado</v>
          </cell>
          <cell r="N80" t="str">
            <v>Quemado</v>
          </cell>
          <cell r="O80">
            <v>8</v>
          </cell>
        </row>
        <row r="81">
          <cell r="A81" t="str">
            <v>6022.021</v>
          </cell>
          <cell r="B81" t="str">
            <v>La Union, S.A</v>
          </cell>
          <cell r="C81">
            <v>602</v>
          </cell>
          <cell r="D81" t="str">
            <v>Riolsa</v>
          </cell>
          <cell r="E81">
            <v>2.0209999999999999</v>
          </cell>
          <cell r="F81">
            <v>2</v>
          </cell>
          <cell r="G81">
            <v>13.58</v>
          </cell>
          <cell r="H81">
            <v>2003.6376107082906</v>
          </cell>
          <cell r="I81">
            <v>147.54327030252509</v>
          </cell>
          <cell r="J81" t="str">
            <v>CG04-10295</v>
          </cell>
          <cell r="K81">
            <v>45294</v>
          </cell>
          <cell r="L81">
            <v>45652</v>
          </cell>
          <cell r="M81" t="str">
            <v>Mecanizado</v>
          </cell>
          <cell r="N81" t="str">
            <v>Quemado</v>
          </cell>
          <cell r="O81">
            <v>8</v>
          </cell>
        </row>
        <row r="82">
          <cell r="A82" t="str">
            <v>6022.0211</v>
          </cell>
          <cell r="B82" t="str">
            <v>La Union, S.A</v>
          </cell>
          <cell r="C82">
            <v>602</v>
          </cell>
          <cell r="D82" t="str">
            <v>Riolsa</v>
          </cell>
          <cell r="E82">
            <v>2.0211000000000001</v>
          </cell>
          <cell r="F82">
            <v>2</v>
          </cell>
          <cell r="G82">
            <v>14.56</v>
          </cell>
          <cell r="H82">
            <v>2163.6426444707445</v>
          </cell>
          <cell r="I82">
            <v>148.6018299773863</v>
          </cell>
          <cell r="J82" t="str">
            <v>CG02-163</v>
          </cell>
          <cell r="K82">
            <v>45298</v>
          </cell>
          <cell r="L82">
            <v>45652</v>
          </cell>
          <cell r="M82" t="str">
            <v>Mecanizado</v>
          </cell>
          <cell r="N82" t="str">
            <v>Quemado</v>
          </cell>
          <cell r="O82">
            <v>8</v>
          </cell>
        </row>
        <row r="83">
          <cell r="A83" t="str">
            <v>6022.0212</v>
          </cell>
          <cell r="B83" t="str">
            <v>La Union, S.A</v>
          </cell>
          <cell r="C83">
            <v>602</v>
          </cell>
          <cell r="D83" t="str">
            <v>Riolsa</v>
          </cell>
          <cell r="E83">
            <v>2.0211999999999999</v>
          </cell>
          <cell r="F83">
            <v>2</v>
          </cell>
          <cell r="G83">
            <v>13.9</v>
          </cell>
          <cell r="H83">
            <v>2075.1391523450097</v>
          </cell>
          <cell r="I83">
            <v>149.29058649964099</v>
          </cell>
          <cell r="J83" t="str">
            <v>CG04-10295</v>
          </cell>
          <cell r="K83">
            <v>45295</v>
          </cell>
          <cell r="L83">
            <v>45652</v>
          </cell>
          <cell r="M83" t="str">
            <v>Mecanizado</v>
          </cell>
          <cell r="N83" t="str">
            <v>Quemado</v>
          </cell>
          <cell r="O83">
            <v>8</v>
          </cell>
        </row>
        <row r="84">
          <cell r="A84" t="str">
            <v>6022.0113</v>
          </cell>
          <cell r="B84" t="str">
            <v>La Union, S.A</v>
          </cell>
          <cell r="C84">
            <v>602</v>
          </cell>
          <cell r="D84" t="str">
            <v>Riolsa</v>
          </cell>
          <cell r="E84">
            <v>2.0112999999999999</v>
          </cell>
          <cell r="F84">
            <v>3</v>
          </cell>
          <cell r="G84">
            <v>9.9</v>
          </cell>
          <cell r="H84">
            <v>1374.3773818860145</v>
          </cell>
          <cell r="I84">
            <v>138.8259981703045</v>
          </cell>
          <cell r="J84" t="str">
            <v>CG04-10295</v>
          </cell>
          <cell r="K84">
            <v>45302</v>
          </cell>
          <cell r="L84">
            <v>45659</v>
          </cell>
          <cell r="M84" t="str">
            <v>Mecanizado</v>
          </cell>
          <cell r="N84" t="str">
            <v>Quemado</v>
          </cell>
          <cell r="O84">
            <v>9</v>
          </cell>
        </row>
        <row r="85">
          <cell r="A85" t="str">
            <v>6022.0114</v>
          </cell>
          <cell r="B85" t="str">
            <v>La Union, S.A</v>
          </cell>
          <cell r="C85">
            <v>602</v>
          </cell>
          <cell r="D85" t="str">
            <v>Riolsa</v>
          </cell>
          <cell r="E85">
            <v>2.0114000000000001</v>
          </cell>
          <cell r="F85">
            <v>3</v>
          </cell>
          <cell r="G85">
            <v>4.49</v>
          </cell>
          <cell r="H85">
            <v>630.48928734022275</v>
          </cell>
          <cell r="I85">
            <v>140.42077669047276</v>
          </cell>
          <cell r="J85" t="str">
            <v>CG04-10295</v>
          </cell>
          <cell r="K85">
            <v>45302</v>
          </cell>
          <cell r="L85">
            <v>45659</v>
          </cell>
          <cell r="M85" t="str">
            <v>Mecanizado</v>
          </cell>
          <cell r="N85" t="str">
            <v>Quemado</v>
          </cell>
          <cell r="O85">
            <v>9</v>
          </cell>
        </row>
        <row r="86">
          <cell r="A86" t="str">
            <v>6022.0801</v>
          </cell>
          <cell r="B86" t="str">
            <v>La Union, S.A</v>
          </cell>
          <cell r="C86">
            <v>602</v>
          </cell>
          <cell r="D86" t="str">
            <v>Riolsa</v>
          </cell>
          <cell r="E86">
            <v>2.0800999999999998</v>
          </cell>
          <cell r="F86">
            <v>2</v>
          </cell>
          <cell r="G86">
            <v>15.06</v>
          </cell>
          <cell r="H86">
            <v>2255.542865778119</v>
          </cell>
          <cell r="I86">
            <v>149.77044261474893</v>
          </cell>
          <cell r="J86" t="str">
            <v>CG02-163</v>
          </cell>
          <cell r="K86">
            <v>45304</v>
          </cell>
          <cell r="L86">
            <v>45659</v>
          </cell>
          <cell r="M86" t="str">
            <v>Mecanizado</v>
          </cell>
          <cell r="N86" t="str">
            <v>Quemado</v>
          </cell>
          <cell r="O86">
            <v>9</v>
          </cell>
        </row>
        <row r="87">
          <cell r="A87" t="str">
            <v>6022.0802</v>
          </cell>
          <cell r="B87" t="str">
            <v>La Union, S.A</v>
          </cell>
          <cell r="C87">
            <v>602</v>
          </cell>
          <cell r="D87" t="str">
            <v>Riolsa</v>
          </cell>
          <cell r="E87">
            <v>2.0802</v>
          </cell>
          <cell r="F87">
            <v>2</v>
          </cell>
          <cell r="G87">
            <v>14.36</v>
          </cell>
          <cell r="H87">
            <v>2067.1985559477944</v>
          </cell>
          <cell r="I87">
            <v>143.95533119413611</v>
          </cell>
          <cell r="J87" t="str">
            <v>CG04-10295</v>
          </cell>
          <cell r="K87">
            <v>45296</v>
          </cell>
          <cell r="L87">
            <v>45659</v>
          </cell>
          <cell r="M87" t="str">
            <v>Mecanizado</v>
          </cell>
          <cell r="N87" t="str">
            <v>Quemado</v>
          </cell>
          <cell r="O87">
            <v>9</v>
          </cell>
        </row>
        <row r="88">
          <cell r="A88" t="str">
            <v>6022.0803</v>
          </cell>
          <cell r="B88" t="str">
            <v>La Union, S.A</v>
          </cell>
          <cell r="C88">
            <v>602</v>
          </cell>
          <cell r="D88" t="str">
            <v>Riolsa</v>
          </cell>
          <cell r="E88">
            <v>2.0802999999999998</v>
          </cell>
          <cell r="F88">
            <v>2</v>
          </cell>
          <cell r="G88">
            <v>14.96</v>
          </cell>
          <cell r="H88">
            <v>2240.5658215166441</v>
          </cell>
          <cell r="I88">
            <v>149.77044261474893</v>
          </cell>
          <cell r="J88" t="str">
            <v>CG02-163</v>
          </cell>
          <cell r="K88">
            <v>45303</v>
          </cell>
          <cell r="L88">
            <v>45659</v>
          </cell>
          <cell r="M88" t="str">
            <v>Mecanizado</v>
          </cell>
          <cell r="N88" t="str">
            <v>Quemado</v>
          </cell>
          <cell r="O88">
            <v>9</v>
          </cell>
        </row>
        <row r="89">
          <cell r="A89" t="str">
            <v>6022.0804</v>
          </cell>
          <cell r="B89" t="str">
            <v>La Union, S.A</v>
          </cell>
          <cell r="C89">
            <v>602</v>
          </cell>
          <cell r="D89" t="str">
            <v>Riolsa</v>
          </cell>
          <cell r="E89">
            <v>2.0804</v>
          </cell>
          <cell r="F89">
            <v>2</v>
          </cell>
          <cell r="G89">
            <v>14.13</v>
          </cell>
          <cell r="H89">
            <v>2111.8463541464025</v>
          </cell>
          <cell r="I89">
            <v>149.4583407039209</v>
          </cell>
          <cell r="J89" t="str">
            <v>CG04-10295</v>
          </cell>
          <cell r="K89">
            <v>45296</v>
          </cell>
          <cell r="L89">
            <v>45659</v>
          </cell>
          <cell r="M89" t="str">
            <v>Mecanizado</v>
          </cell>
          <cell r="N89" t="str">
            <v>Quemado</v>
          </cell>
          <cell r="O89">
            <v>9</v>
          </cell>
        </row>
        <row r="90">
          <cell r="A90" t="str">
            <v>6022.0805</v>
          </cell>
          <cell r="B90" t="str">
            <v>La Union, S.A</v>
          </cell>
          <cell r="C90">
            <v>602</v>
          </cell>
          <cell r="D90" t="str">
            <v>Riolsa</v>
          </cell>
          <cell r="E90">
            <v>2.0804999999999998</v>
          </cell>
          <cell r="F90">
            <v>2</v>
          </cell>
          <cell r="G90">
            <v>15.28</v>
          </cell>
          <cell r="H90">
            <v>2268.5523631533633</v>
          </cell>
          <cell r="I90">
            <v>148.4654687927594</v>
          </cell>
          <cell r="J90" t="str">
            <v>CG02-163</v>
          </cell>
          <cell r="K90">
            <v>45304</v>
          </cell>
          <cell r="L90">
            <v>45659</v>
          </cell>
          <cell r="M90" t="str">
            <v>Mecanizado</v>
          </cell>
          <cell r="N90" t="str">
            <v>Quemado</v>
          </cell>
          <cell r="O90">
            <v>9</v>
          </cell>
        </row>
        <row r="91">
          <cell r="A91" t="str">
            <v>6022.0806</v>
          </cell>
          <cell r="B91" t="str">
            <v>La Union, S.A</v>
          </cell>
          <cell r="C91">
            <v>602</v>
          </cell>
          <cell r="D91" t="str">
            <v>Riolsa</v>
          </cell>
          <cell r="E91">
            <v>2.0806</v>
          </cell>
          <cell r="F91">
            <v>2</v>
          </cell>
          <cell r="G91">
            <v>14.14</v>
          </cell>
          <cell r="H91">
            <v>2065.7340585725497</v>
          </cell>
          <cell r="I91">
            <v>146.09151757938824</v>
          </cell>
          <cell r="J91" t="str">
            <v>CG04-10295</v>
          </cell>
          <cell r="K91">
            <v>45296</v>
          </cell>
          <cell r="L91">
            <v>45659</v>
          </cell>
          <cell r="M91" t="str">
            <v>Mecanizado</v>
          </cell>
          <cell r="N91" t="str">
            <v>Quemado</v>
          </cell>
          <cell r="O91">
            <v>9</v>
          </cell>
        </row>
        <row r="92">
          <cell r="A92" t="str">
            <v>6022.0807</v>
          </cell>
          <cell r="B92" t="str">
            <v>La Union, S.A</v>
          </cell>
          <cell r="C92">
            <v>602</v>
          </cell>
          <cell r="D92" t="str">
            <v>Riolsa</v>
          </cell>
          <cell r="E92">
            <v>2.0807000000000002</v>
          </cell>
          <cell r="F92">
            <v>2</v>
          </cell>
          <cell r="G92">
            <v>14.58</v>
          </cell>
          <cell r="H92">
            <v>2183.6530533230393</v>
          </cell>
          <cell r="I92">
            <v>149.77044261474893</v>
          </cell>
          <cell r="J92" t="str">
            <v>CG02-163</v>
          </cell>
          <cell r="K92">
            <v>45305</v>
          </cell>
          <cell r="L92">
            <v>45659</v>
          </cell>
          <cell r="M92" t="str">
            <v>Mecanizado</v>
          </cell>
          <cell r="N92" t="str">
            <v>Quemado</v>
          </cell>
          <cell r="O92">
            <v>9</v>
          </cell>
        </row>
        <row r="93">
          <cell r="A93" t="str">
            <v>6022.0808</v>
          </cell>
          <cell r="B93" t="str">
            <v>La Union, S.A</v>
          </cell>
          <cell r="C93">
            <v>602</v>
          </cell>
          <cell r="D93" t="str">
            <v>Riolsa</v>
          </cell>
          <cell r="E93">
            <v>2.0808</v>
          </cell>
          <cell r="F93">
            <v>2</v>
          </cell>
          <cell r="G93">
            <v>24.38</v>
          </cell>
          <cell r="H93">
            <v>3545.6783909475789</v>
          </cell>
          <cell r="I93">
            <v>145.43389626528216</v>
          </cell>
          <cell r="J93" t="str">
            <v>CG04-10295</v>
          </cell>
          <cell r="K93">
            <v>45298</v>
          </cell>
          <cell r="L93">
            <v>45659</v>
          </cell>
          <cell r="M93" t="str">
            <v>Mecanizado</v>
          </cell>
          <cell r="N93" t="str">
            <v>Quemado</v>
          </cell>
          <cell r="O93">
            <v>9</v>
          </cell>
        </row>
        <row r="94">
          <cell r="A94" t="str">
            <v>6022.0809</v>
          </cell>
          <cell r="B94" t="str">
            <v>La Union, S.A</v>
          </cell>
          <cell r="C94">
            <v>602</v>
          </cell>
          <cell r="D94" t="str">
            <v>Riolsa</v>
          </cell>
          <cell r="E94">
            <v>2.0809000000000002</v>
          </cell>
          <cell r="F94">
            <v>2</v>
          </cell>
          <cell r="G94">
            <v>8.84</v>
          </cell>
          <cell r="H94">
            <v>1146.8457127143806</v>
          </cell>
          <cell r="I94">
            <v>129.73367790886658</v>
          </cell>
          <cell r="J94" t="str">
            <v>CG04-10295</v>
          </cell>
          <cell r="K94">
            <v>45299</v>
          </cell>
          <cell r="L94">
            <v>45659</v>
          </cell>
          <cell r="M94" t="str">
            <v>Mecanizado</v>
          </cell>
          <cell r="N94" t="str">
            <v>Quemado</v>
          </cell>
          <cell r="O94">
            <v>9</v>
          </cell>
        </row>
        <row r="95">
          <cell r="A95" t="str">
            <v>6022.081</v>
          </cell>
          <cell r="B95" t="str">
            <v>La Union, S.A</v>
          </cell>
          <cell r="C95">
            <v>602</v>
          </cell>
          <cell r="D95" t="str">
            <v>Riolsa</v>
          </cell>
          <cell r="E95">
            <v>2.081</v>
          </cell>
          <cell r="F95">
            <v>2</v>
          </cell>
          <cell r="G95">
            <v>7</v>
          </cell>
          <cell r="H95">
            <v>949.81309830324255</v>
          </cell>
          <cell r="I95">
            <v>135.68758547189179</v>
          </cell>
          <cell r="J95" t="str">
            <v>CG04-10295</v>
          </cell>
          <cell r="K95">
            <v>45300</v>
          </cell>
          <cell r="L95">
            <v>45659</v>
          </cell>
          <cell r="M95" t="str">
            <v>Mecanizado</v>
          </cell>
          <cell r="N95" t="str">
            <v>Quemado</v>
          </cell>
          <cell r="O95">
            <v>9</v>
          </cell>
        </row>
        <row r="96">
          <cell r="A96" t="str">
            <v>6024.0403</v>
          </cell>
          <cell r="B96" t="str">
            <v>La Union, S.A</v>
          </cell>
          <cell r="C96">
            <v>602</v>
          </cell>
          <cell r="D96" t="str">
            <v>Riolsa</v>
          </cell>
          <cell r="E96">
            <v>4.0403000000000002</v>
          </cell>
          <cell r="F96" t="str">
            <v>1</v>
          </cell>
          <cell r="G96">
            <v>9.93</v>
          </cell>
          <cell r="H96">
            <v>1437.5704951644568</v>
          </cell>
          <cell r="I96">
            <v>144.77044261474893</v>
          </cell>
          <cell r="J96" t="str">
            <v>CG02-163</v>
          </cell>
          <cell r="K96">
            <v>45301</v>
          </cell>
          <cell r="L96">
            <v>45659</v>
          </cell>
          <cell r="M96" t="str">
            <v>Mecanizado</v>
          </cell>
          <cell r="N96" t="str">
            <v>Quemado</v>
          </cell>
          <cell r="O96">
            <v>9</v>
          </cell>
        </row>
        <row r="97">
          <cell r="A97" t="str">
            <v>6024.0404</v>
          </cell>
          <cell r="B97" t="str">
            <v>La Union, S.A</v>
          </cell>
          <cell r="C97">
            <v>602</v>
          </cell>
          <cell r="D97" t="str">
            <v>Riolsa</v>
          </cell>
          <cell r="E97">
            <v>4.0404</v>
          </cell>
          <cell r="F97">
            <v>6</v>
          </cell>
          <cell r="G97">
            <v>5.48</v>
          </cell>
          <cell r="H97">
            <v>820.74202552882423</v>
          </cell>
          <cell r="I97">
            <v>149.77044261474893</v>
          </cell>
          <cell r="J97" t="str">
            <v>CG02-163</v>
          </cell>
          <cell r="K97">
            <v>45274</v>
          </cell>
          <cell r="L97">
            <v>45659</v>
          </cell>
          <cell r="M97" t="str">
            <v>Mecanizado</v>
          </cell>
          <cell r="N97" t="str">
            <v>Quemado</v>
          </cell>
          <cell r="O97">
            <v>9</v>
          </cell>
        </row>
        <row r="98">
          <cell r="A98" t="str">
            <v>6024.0405</v>
          </cell>
          <cell r="B98" t="str">
            <v>La Union, S.A</v>
          </cell>
          <cell r="C98">
            <v>602</v>
          </cell>
          <cell r="D98" t="str">
            <v>Riolsa</v>
          </cell>
          <cell r="E98">
            <v>4.0404999999999998</v>
          </cell>
          <cell r="F98" t="str">
            <v>1</v>
          </cell>
          <cell r="G98">
            <v>12.15</v>
          </cell>
          <cell r="H98">
            <v>1758.9608777691994</v>
          </cell>
          <cell r="I98">
            <v>144.77044261474893</v>
          </cell>
          <cell r="J98" t="str">
            <v>CG02-163</v>
          </cell>
          <cell r="K98">
            <v>45301</v>
          </cell>
          <cell r="L98">
            <v>45659</v>
          </cell>
          <cell r="M98" t="str">
            <v>Mecanizado</v>
          </cell>
          <cell r="N98" t="str">
            <v>Quemado</v>
          </cell>
          <cell r="O98">
            <v>9</v>
          </cell>
        </row>
        <row r="99">
          <cell r="A99" t="str">
            <v>6024.0406</v>
          </cell>
          <cell r="B99" t="str">
            <v>La Union, S.A</v>
          </cell>
          <cell r="C99">
            <v>602</v>
          </cell>
          <cell r="D99" t="str">
            <v>Riolsa</v>
          </cell>
          <cell r="E99">
            <v>4.0406000000000004</v>
          </cell>
          <cell r="F99" t="str">
            <v>1</v>
          </cell>
          <cell r="G99">
            <v>7.57</v>
          </cell>
          <cell r="H99">
            <v>1095.9122505936493</v>
          </cell>
          <cell r="I99">
            <v>144.77044261474893</v>
          </cell>
          <cell r="J99" t="str">
            <v>CG02-163</v>
          </cell>
          <cell r="K99">
            <v>45303</v>
          </cell>
          <cell r="L99">
            <v>45659</v>
          </cell>
          <cell r="M99" t="str">
            <v>Mecanizado</v>
          </cell>
          <cell r="N99" t="str">
            <v>Quemado</v>
          </cell>
          <cell r="O99">
            <v>9</v>
          </cell>
        </row>
        <row r="100">
          <cell r="A100" t="str">
            <v>6024.0407</v>
          </cell>
          <cell r="B100" t="str">
            <v>La Union, S.A</v>
          </cell>
          <cell r="C100">
            <v>602</v>
          </cell>
          <cell r="D100" t="str">
            <v>Riolsa</v>
          </cell>
          <cell r="E100">
            <v>4.0407000000000002</v>
          </cell>
          <cell r="F100" t="str">
            <v>1</v>
          </cell>
          <cell r="G100">
            <v>2.75</v>
          </cell>
          <cell r="H100">
            <v>398.11871719055955</v>
          </cell>
          <cell r="I100">
            <v>144.77044261474893</v>
          </cell>
          <cell r="J100" t="str">
            <v>CG02-163</v>
          </cell>
          <cell r="K100">
            <v>45301</v>
          </cell>
          <cell r="L100">
            <v>45659</v>
          </cell>
          <cell r="M100" t="str">
            <v>Mecanizado</v>
          </cell>
          <cell r="N100" t="str">
            <v>Quemado</v>
          </cell>
          <cell r="O100">
            <v>9</v>
          </cell>
        </row>
        <row r="101">
          <cell r="A101" t="str">
            <v>6024.0408</v>
          </cell>
          <cell r="B101" t="str">
            <v>La Union, S.A</v>
          </cell>
          <cell r="C101">
            <v>602</v>
          </cell>
          <cell r="D101" t="str">
            <v>Riolsa</v>
          </cell>
          <cell r="E101">
            <v>4.0407999999999999</v>
          </cell>
          <cell r="F101" t="str">
            <v>1</v>
          </cell>
          <cell r="G101">
            <v>14.78</v>
          </cell>
          <cell r="H101">
            <v>2139.7071418459891</v>
          </cell>
          <cell r="I101">
            <v>144.77044261474893</v>
          </cell>
          <cell r="J101" t="str">
            <v>CG02-163</v>
          </cell>
          <cell r="K101">
            <v>45303</v>
          </cell>
          <cell r="L101">
            <v>45659</v>
          </cell>
          <cell r="M101" t="str">
            <v>Mecanizado</v>
          </cell>
          <cell r="N101" t="str">
            <v>Quemado</v>
          </cell>
          <cell r="O101">
            <v>9</v>
          </cell>
        </row>
        <row r="102">
          <cell r="A102" t="str">
            <v>6024.0409</v>
          </cell>
          <cell r="B102" t="str">
            <v>La Union, S.A</v>
          </cell>
          <cell r="C102">
            <v>602</v>
          </cell>
          <cell r="D102" t="str">
            <v>Riolsa</v>
          </cell>
          <cell r="E102">
            <v>4.0408999999999997</v>
          </cell>
          <cell r="F102" t="str">
            <v>1</v>
          </cell>
          <cell r="G102">
            <v>10.5</v>
          </cell>
          <cell r="H102">
            <v>1520.0896474548638</v>
          </cell>
          <cell r="I102">
            <v>144.77044261474893</v>
          </cell>
          <cell r="J102" t="str">
            <v>CG02-163</v>
          </cell>
          <cell r="K102">
            <v>45307</v>
          </cell>
          <cell r="L102">
            <v>45659</v>
          </cell>
          <cell r="M102" t="str">
            <v>Mecanizado</v>
          </cell>
          <cell r="N102" t="str">
            <v>Quemado</v>
          </cell>
          <cell r="O102">
            <v>9</v>
          </cell>
        </row>
        <row r="103">
          <cell r="A103" t="str">
            <v>6024.041</v>
          </cell>
          <cell r="B103" t="str">
            <v>La Union, S.A</v>
          </cell>
          <cell r="C103">
            <v>602</v>
          </cell>
          <cell r="D103" t="str">
            <v>Riolsa</v>
          </cell>
          <cell r="E103">
            <v>4.0410000000000004</v>
          </cell>
          <cell r="F103">
            <v>5</v>
          </cell>
          <cell r="G103">
            <v>9.98</v>
          </cell>
          <cell r="H103">
            <v>1494.7090172951944</v>
          </cell>
          <cell r="I103">
            <v>149.77044261474893</v>
          </cell>
          <cell r="J103" t="str">
            <v>CG02-163</v>
          </cell>
          <cell r="K103">
            <v>45281</v>
          </cell>
          <cell r="L103">
            <v>45659</v>
          </cell>
          <cell r="M103" t="str">
            <v>Mecanizado</v>
          </cell>
          <cell r="N103" t="str">
            <v>Quemado</v>
          </cell>
          <cell r="O103">
            <v>9</v>
          </cell>
        </row>
        <row r="104">
          <cell r="A104" t="str">
            <v>6024.0411</v>
          </cell>
          <cell r="B104" t="str">
            <v>La Union, S.A</v>
          </cell>
          <cell r="C104">
            <v>602</v>
          </cell>
          <cell r="D104" t="str">
            <v>Riolsa</v>
          </cell>
          <cell r="E104">
            <v>4.0411000000000001</v>
          </cell>
          <cell r="F104" t="str">
            <v>1</v>
          </cell>
          <cell r="G104">
            <v>8.0399999999999991</v>
          </cell>
          <cell r="H104">
            <v>1163.9543586225814</v>
          </cell>
          <cell r="I104">
            <v>144.77044261474893</v>
          </cell>
          <cell r="J104" t="str">
            <v>CG02-163</v>
          </cell>
          <cell r="K104">
            <v>45307</v>
          </cell>
          <cell r="L104">
            <v>45659</v>
          </cell>
          <cell r="M104" t="str">
            <v>Mecanizado</v>
          </cell>
          <cell r="N104" t="str">
            <v>Quemado</v>
          </cell>
          <cell r="O104">
            <v>9</v>
          </cell>
        </row>
        <row r="105">
          <cell r="A105" t="str">
            <v>6024.0412</v>
          </cell>
          <cell r="B105" t="str">
            <v>La Union, S.A</v>
          </cell>
          <cell r="C105">
            <v>602</v>
          </cell>
          <cell r="D105" t="str">
            <v>Riolsa</v>
          </cell>
          <cell r="E105">
            <v>4.0411999999999999</v>
          </cell>
          <cell r="F105">
            <v>4</v>
          </cell>
          <cell r="G105">
            <v>8.25</v>
          </cell>
          <cell r="H105">
            <v>1235.6061515716788</v>
          </cell>
          <cell r="I105">
            <v>149.77044261474893</v>
          </cell>
          <cell r="J105" t="str">
            <v>CP72-2086</v>
          </cell>
          <cell r="K105">
            <v>45281</v>
          </cell>
          <cell r="L105">
            <v>45659</v>
          </cell>
          <cell r="M105" t="str">
            <v>Mecanizado</v>
          </cell>
          <cell r="N105" t="str">
            <v>Quemado</v>
          </cell>
          <cell r="O105">
            <v>9</v>
          </cell>
        </row>
        <row r="106">
          <cell r="A106" t="str">
            <v>6024.0413</v>
          </cell>
          <cell r="B106" t="str">
            <v>La Union, S.A</v>
          </cell>
          <cell r="C106">
            <v>602</v>
          </cell>
          <cell r="D106" t="str">
            <v>Riolsa</v>
          </cell>
          <cell r="E106">
            <v>4.0412999999999997</v>
          </cell>
          <cell r="F106" t="str">
            <v>1</v>
          </cell>
          <cell r="G106">
            <v>9.3800000000000008</v>
          </cell>
          <cell r="H106">
            <v>1357.9467517263452</v>
          </cell>
          <cell r="I106">
            <v>144.77044261474893</v>
          </cell>
          <cell r="J106" t="str">
            <v>CG02-163</v>
          </cell>
          <cell r="K106">
            <v>45307</v>
          </cell>
          <cell r="L106">
            <v>45659</v>
          </cell>
          <cell r="M106" t="str">
            <v>Mecanizado</v>
          </cell>
          <cell r="N106" t="str">
            <v>Quemado</v>
          </cell>
          <cell r="O106">
            <v>9</v>
          </cell>
        </row>
        <row r="107">
          <cell r="A107" t="str">
            <v>6024.0414</v>
          </cell>
          <cell r="B107" t="str">
            <v>La Union, S.A</v>
          </cell>
          <cell r="C107">
            <v>602</v>
          </cell>
          <cell r="D107" t="str">
            <v>Riolsa</v>
          </cell>
          <cell r="E107">
            <v>4.0414000000000003</v>
          </cell>
          <cell r="F107">
            <v>4</v>
          </cell>
          <cell r="G107">
            <v>9.2100000000000009</v>
          </cell>
          <cell r="H107">
            <v>1308.3107764818376</v>
          </cell>
          <cell r="I107">
            <v>142.0532873487337</v>
          </cell>
          <cell r="J107" t="str">
            <v>CP72-2086</v>
          </cell>
          <cell r="K107">
            <v>45280</v>
          </cell>
          <cell r="L107">
            <v>45659</v>
          </cell>
          <cell r="M107" t="str">
            <v>Mecanizado</v>
          </cell>
          <cell r="N107" t="str">
            <v>Quemado</v>
          </cell>
          <cell r="O107">
            <v>9</v>
          </cell>
        </row>
        <row r="108">
          <cell r="A108" t="str">
            <v>6024.0416</v>
          </cell>
          <cell r="B108" t="str">
            <v>La Union, S.A</v>
          </cell>
          <cell r="C108">
            <v>602</v>
          </cell>
          <cell r="D108" t="str">
            <v>Riolsa</v>
          </cell>
          <cell r="E108">
            <v>4.0415999999999999</v>
          </cell>
          <cell r="F108">
            <v>4</v>
          </cell>
          <cell r="G108">
            <v>11.94</v>
          </cell>
          <cell r="H108">
            <v>1619.7940848201024</v>
          </cell>
          <cell r="I108">
            <v>135.66114613233688</v>
          </cell>
          <cell r="J108" t="str">
            <v>CP72-2086</v>
          </cell>
          <cell r="K108">
            <v>45280</v>
          </cell>
          <cell r="L108">
            <v>45659</v>
          </cell>
          <cell r="M108" t="str">
            <v>Mecanizado</v>
          </cell>
          <cell r="N108" t="str">
            <v>Quemado</v>
          </cell>
          <cell r="O108">
            <v>9</v>
          </cell>
        </row>
        <row r="109">
          <cell r="A109" t="str">
            <v>6022.1001</v>
          </cell>
          <cell r="B109" t="str">
            <v>La Union, S.A</v>
          </cell>
          <cell r="C109">
            <v>602</v>
          </cell>
          <cell r="D109" t="str">
            <v>Riolsa</v>
          </cell>
          <cell r="E109">
            <v>2.1000999999999999</v>
          </cell>
          <cell r="F109" t="str">
            <v>1</v>
          </cell>
          <cell r="G109">
            <v>1.94</v>
          </cell>
          <cell r="H109">
            <v>280.85465867261291</v>
          </cell>
          <cell r="I109">
            <v>144.77044261474893</v>
          </cell>
          <cell r="J109" t="str">
            <v>CG02-163</v>
          </cell>
          <cell r="K109">
            <v>45297</v>
          </cell>
          <cell r="L109">
            <v>45666</v>
          </cell>
          <cell r="M109" t="str">
            <v>Mecanizado</v>
          </cell>
          <cell r="N109" t="str">
            <v>Quemado</v>
          </cell>
          <cell r="O109">
            <v>10</v>
          </cell>
        </row>
        <row r="110">
          <cell r="A110" t="str">
            <v>6022.1002</v>
          </cell>
          <cell r="B110" t="str">
            <v>La Union, S.A</v>
          </cell>
          <cell r="C110">
            <v>602</v>
          </cell>
          <cell r="D110" t="str">
            <v>Riolsa</v>
          </cell>
          <cell r="E110">
            <v>2.1002000000000001</v>
          </cell>
          <cell r="F110" t="str">
            <v>1</v>
          </cell>
          <cell r="G110">
            <v>5.58</v>
          </cell>
          <cell r="H110">
            <v>807.81906979029907</v>
          </cell>
          <cell r="I110">
            <v>144.77044261474893</v>
          </cell>
          <cell r="J110" t="str">
            <v>CG02-163</v>
          </cell>
          <cell r="K110">
            <v>45297</v>
          </cell>
          <cell r="L110">
            <v>45666</v>
          </cell>
          <cell r="M110" t="str">
            <v>Mecanizado</v>
          </cell>
          <cell r="N110" t="str">
            <v>Quemado</v>
          </cell>
          <cell r="O110">
            <v>10</v>
          </cell>
        </row>
        <row r="111">
          <cell r="A111" t="str">
            <v>6022.1003</v>
          </cell>
          <cell r="B111" t="str">
            <v>La Union, S.A</v>
          </cell>
          <cell r="C111">
            <v>602</v>
          </cell>
          <cell r="D111" t="str">
            <v>Riolsa</v>
          </cell>
          <cell r="E111">
            <v>2.1002999999999998</v>
          </cell>
          <cell r="F111" t="str">
            <v>1</v>
          </cell>
          <cell r="G111">
            <v>4.88</v>
          </cell>
          <cell r="H111">
            <v>706.47975995997479</v>
          </cell>
          <cell r="I111">
            <v>144.77044261474893</v>
          </cell>
          <cell r="J111" t="str">
            <v>CG04-10295</v>
          </cell>
          <cell r="K111">
            <v>45294</v>
          </cell>
          <cell r="L111">
            <v>45666</v>
          </cell>
          <cell r="M111" t="str">
            <v>Mecanizado</v>
          </cell>
          <cell r="N111" t="str">
            <v>Quemado</v>
          </cell>
          <cell r="O111">
            <v>10</v>
          </cell>
        </row>
        <row r="112">
          <cell r="A112" t="str">
            <v>6022.1004</v>
          </cell>
          <cell r="B112" t="str">
            <v>La Union, S.A</v>
          </cell>
          <cell r="C112">
            <v>602</v>
          </cell>
          <cell r="D112" t="str">
            <v>Riolsa</v>
          </cell>
          <cell r="E112">
            <v>2.1004</v>
          </cell>
          <cell r="F112" t="str">
            <v>1</v>
          </cell>
          <cell r="G112">
            <v>8.16</v>
          </cell>
          <cell r="H112">
            <v>1181.3268117363514</v>
          </cell>
          <cell r="I112">
            <v>144.77044261474893</v>
          </cell>
          <cell r="J112" t="str">
            <v>CG02-163</v>
          </cell>
          <cell r="K112">
            <v>45297</v>
          </cell>
          <cell r="L112">
            <v>45666</v>
          </cell>
          <cell r="M112" t="str">
            <v>Mecanizado</v>
          </cell>
          <cell r="N112" t="str">
            <v>Quemado</v>
          </cell>
          <cell r="O112">
            <v>10</v>
          </cell>
        </row>
        <row r="113">
          <cell r="A113" t="str">
            <v>6022.1005</v>
          </cell>
          <cell r="B113" t="str">
            <v>La Union, S.A</v>
          </cell>
          <cell r="C113">
            <v>602</v>
          </cell>
          <cell r="D113" t="str">
            <v>Riolsa</v>
          </cell>
          <cell r="E113">
            <v>2.1004999999999998</v>
          </cell>
          <cell r="F113" t="str">
            <v>1</v>
          </cell>
          <cell r="G113">
            <v>7.69</v>
          </cell>
          <cell r="H113">
            <v>1113.2847037074193</v>
          </cell>
          <cell r="I113">
            <v>144.77044261474893</v>
          </cell>
          <cell r="J113" t="str">
            <v>CG04-10295</v>
          </cell>
          <cell r="K113">
            <v>45294</v>
          </cell>
          <cell r="L113">
            <v>45666</v>
          </cell>
          <cell r="M113" t="str">
            <v>Mecanizado</v>
          </cell>
          <cell r="N113" t="str">
            <v>Quemado</v>
          </cell>
          <cell r="O113">
            <v>10</v>
          </cell>
        </row>
        <row r="114">
          <cell r="A114" t="str">
            <v>6022.1006</v>
          </cell>
          <cell r="B114" t="str">
            <v>La Union, S.A</v>
          </cell>
          <cell r="C114">
            <v>602</v>
          </cell>
          <cell r="D114" t="str">
            <v>Riolsa</v>
          </cell>
          <cell r="E114">
            <v>2.1006</v>
          </cell>
          <cell r="F114" t="str">
            <v>1</v>
          </cell>
          <cell r="G114">
            <v>10.81</v>
          </cell>
          <cell r="H114">
            <v>1564.7183330535627</v>
          </cell>
          <cell r="I114">
            <v>144.74730185509367</v>
          </cell>
          <cell r="J114" t="str">
            <v>CG02-163</v>
          </cell>
          <cell r="K114">
            <v>45296</v>
          </cell>
          <cell r="L114">
            <v>45666</v>
          </cell>
          <cell r="M114" t="str">
            <v>Mecanizado</v>
          </cell>
          <cell r="N114" t="str">
            <v>Quemado</v>
          </cell>
          <cell r="O114">
            <v>10</v>
          </cell>
        </row>
        <row r="115">
          <cell r="A115" t="str">
            <v>6022.1007</v>
          </cell>
          <cell r="B115" t="str">
            <v>La Union, S.A</v>
          </cell>
          <cell r="C115">
            <v>602</v>
          </cell>
          <cell r="D115" t="str">
            <v>Riolsa</v>
          </cell>
          <cell r="E115">
            <v>2.1006999999999998</v>
          </cell>
          <cell r="F115" t="str">
            <v>1</v>
          </cell>
          <cell r="G115">
            <v>9.91</v>
          </cell>
          <cell r="H115">
            <v>1434.4457613839782</v>
          </cell>
          <cell r="I115">
            <v>144.74730185509367</v>
          </cell>
          <cell r="J115" t="str">
            <v>CG04-10295</v>
          </cell>
          <cell r="K115">
            <v>45290</v>
          </cell>
          <cell r="L115">
            <v>45666</v>
          </cell>
          <cell r="M115" t="str">
            <v>Mecanizado</v>
          </cell>
          <cell r="N115" t="str">
            <v>Quemado</v>
          </cell>
          <cell r="O115">
            <v>10</v>
          </cell>
        </row>
        <row r="116">
          <cell r="A116" t="str">
            <v>6022.1008</v>
          </cell>
          <cell r="B116" t="str">
            <v>La Union, S.A</v>
          </cell>
          <cell r="C116">
            <v>602</v>
          </cell>
          <cell r="D116" t="str">
            <v>Riolsa</v>
          </cell>
          <cell r="E116">
            <v>2.1008</v>
          </cell>
          <cell r="F116" t="str">
            <v>1</v>
          </cell>
          <cell r="G116">
            <v>12.01</v>
          </cell>
          <cell r="H116">
            <v>1738.4150952796749</v>
          </cell>
          <cell r="I116">
            <v>144.74730185509367</v>
          </cell>
          <cell r="J116" t="str">
            <v>CG02-163</v>
          </cell>
          <cell r="K116">
            <v>45295</v>
          </cell>
          <cell r="L116">
            <v>45666</v>
          </cell>
          <cell r="M116" t="str">
            <v>Mecanizado</v>
          </cell>
          <cell r="N116" t="str">
            <v>Quemado</v>
          </cell>
          <cell r="O116">
            <v>10</v>
          </cell>
        </row>
        <row r="117">
          <cell r="A117" t="str">
            <v>6022.1009</v>
          </cell>
          <cell r="B117" t="str">
            <v>La Union, S.A</v>
          </cell>
          <cell r="C117">
            <v>602</v>
          </cell>
          <cell r="D117" t="str">
            <v>Riolsa</v>
          </cell>
          <cell r="E117">
            <v>2.1009000000000002</v>
          </cell>
          <cell r="F117" t="str">
            <v>1</v>
          </cell>
          <cell r="G117">
            <v>10.86</v>
          </cell>
          <cell r="H117">
            <v>1571.9556981463172</v>
          </cell>
          <cell r="I117">
            <v>144.74730185509367</v>
          </cell>
          <cell r="J117" t="str">
            <v>CG04-10295</v>
          </cell>
          <cell r="K117">
            <v>45289</v>
          </cell>
          <cell r="L117">
            <v>45666</v>
          </cell>
          <cell r="M117" t="str">
            <v>Mecanizado</v>
          </cell>
          <cell r="N117" t="str">
            <v>Quemado</v>
          </cell>
          <cell r="O117">
            <v>10</v>
          </cell>
        </row>
        <row r="118">
          <cell r="A118" t="str">
            <v>6022.101</v>
          </cell>
          <cell r="B118" t="str">
            <v>La Union, S.A</v>
          </cell>
          <cell r="C118">
            <v>602</v>
          </cell>
          <cell r="D118" t="str">
            <v>Riolsa</v>
          </cell>
          <cell r="E118">
            <v>2.101</v>
          </cell>
          <cell r="F118" t="str">
            <v>1</v>
          </cell>
          <cell r="G118">
            <v>9.8000000000000007</v>
          </cell>
          <cell r="H118">
            <v>1418.5235581799182</v>
          </cell>
          <cell r="I118">
            <v>144.74730185509367</v>
          </cell>
          <cell r="J118" t="str">
            <v>CG02-163</v>
          </cell>
          <cell r="K118">
            <v>45295</v>
          </cell>
          <cell r="L118">
            <v>45666</v>
          </cell>
          <cell r="M118" t="str">
            <v>Mecanizado</v>
          </cell>
          <cell r="N118" t="str">
            <v>Quemado</v>
          </cell>
          <cell r="O118">
            <v>10</v>
          </cell>
        </row>
        <row r="119">
          <cell r="A119" t="str">
            <v>6022.1011</v>
          </cell>
          <cell r="B119" t="str">
            <v>La Union, S.A</v>
          </cell>
          <cell r="C119">
            <v>602</v>
          </cell>
          <cell r="D119" t="str">
            <v>Riolsa</v>
          </cell>
          <cell r="E119">
            <v>2.1011000000000002</v>
          </cell>
          <cell r="F119" t="str">
            <v>1</v>
          </cell>
          <cell r="G119">
            <v>9.27</v>
          </cell>
          <cell r="H119">
            <v>1341.8074881967182</v>
          </cell>
          <cell r="I119">
            <v>144.74730185509367</v>
          </cell>
          <cell r="J119" t="str">
            <v>CG04-10295</v>
          </cell>
          <cell r="K119">
            <v>45288</v>
          </cell>
          <cell r="L119">
            <v>45666</v>
          </cell>
          <cell r="M119" t="str">
            <v>Mecanizado</v>
          </cell>
          <cell r="N119" t="str">
            <v>Quemado</v>
          </cell>
          <cell r="O119">
            <v>10</v>
          </cell>
        </row>
        <row r="120">
          <cell r="A120" t="str">
            <v>6024.1107</v>
          </cell>
          <cell r="B120" t="str">
            <v>La Union, S.A</v>
          </cell>
          <cell r="C120">
            <v>602</v>
          </cell>
          <cell r="D120" t="str">
            <v>Riolsa</v>
          </cell>
          <cell r="E120">
            <v>4.1106999999999996</v>
          </cell>
          <cell r="F120">
            <v>6</v>
          </cell>
          <cell r="G120">
            <v>11.53</v>
          </cell>
          <cell r="H120">
            <v>1726.8532033480551</v>
          </cell>
          <cell r="I120">
            <v>149.77044261474893</v>
          </cell>
          <cell r="J120" t="str">
            <v>CG02-163</v>
          </cell>
          <cell r="K120">
            <v>45297</v>
          </cell>
          <cell r="L120">
            <v>45666</v>
          </cell>
          <cell r="M120" t="str">
            <v>Mecanizado</v>
          </cell>
          <cell r="N120" t="str">
            <v>Quemado</v>
          </cell>
          <cell r="O120">
            <v>10</v>
          </cell>
        </row>
        <row r="121">
          <cell r="A121" t="str">
            <v>6024.1108</v>
          </cell>
          <cell r="B121" t="str">
            <v>La Union, S.A</v>
          </cell>
          <cell r="C121">
            <v>602</v>
          </cell>
          <cell r="D121" t="str">
            <v>Riolsa</v>
          </cell>
          <cell r="E121">
            <v>4.1108000000000002</v>
          </cell>
          <cell r="F121">
            <v>6</v>
          </cell>
          <cell r="G121">
            <v>23.62</v>
          </cell>
          <cell r="H121">
            <v>3438.0278545603696</v>
          </cell>
          <cell r="I121">
            <v>145.55579401187001</v>
          </cell>
          <cell r="J121" t="str">
            <v>CG02-163</v>
          </cell>
          <cell r="K121">
            <v>45295</v>
          </cell>
          <cell r="L121">
            <v>45666</v>
          </cell>
          <cell r="M121" t="str">
            <v>Mecanizado</v>
          </cell>
          <cell r="N121" t="str">
            <v>Quemado</v>
          </cell>
          <cell r="O121">
            <v>10</v>
          </cell>
        </row>
        <row r="122">
          <cell r="A122" t="str">
            <v>6024.1109</v>
          </cell>
          <cell r="B122" t="str">
            <v>La Union, S.A</v>
          </cell>
          <cell r="C122">
            <v>602</v>
          </cell>
          <cell r="D122" t="str">
            <v>Riolsa</v>
          </cell>
          <cell r="E122">
            <v>4.1109</v>
          </cell>
          <cell r="F122">
            <v>6</v>
          </cell>
          <cell r="G122">
            <v>18.920000000000002</v>
          </cell>
          <cell r="H122">
            <v>2713.9517742710495</v>
          </cell>
          <cell r="I122">
            <v>143.44353986633453</v>
          </cell>
          <cell r="J122" t="str">
            <v>CG02-163</v>
          </cell>
          <cell r="K122">
            <v>45298</v>
          </cell>
          <cell r="L122">
            <v>45666</v>
          </cell>
          <cell r="M122" t="str">
            <v>Mecanizado</v>
          </cell>
          <cell r="N122" t="str">
            <v>Quemado</v>
          </cell>
          <cell r="O122">
            <v>10</v>
          </cell>
        </row>
        <row r="123">
          <cell r="A123" t="str">
            <v>6024.111</v>
          </cell>
          <cell r="B123" t="str">
            <v>La Union, S.A</v>
          </cell>
          <cell r="C123">
            <v>602</v>
          </cell>
          <cell r="D123" t="str">
            <v>Riolsa</v>
          </cell>
          <cell r="E123">
            <v>4.1109999999999998</v>
          </cell>
          <cell r="F123">
            <v>6</v>
          </cell>
          <cell r="G123">
            <v>12.21</v>
          </cell>
          <cell r="H123">
            <v>1734.8221043260846</v>
          </cell>
          <cell r="I123">
            <v>142.08207242637874</v>
          </cell>
          <cell r="J123" t="str">
            <v>CG02-163</v>
          </cell>
          <cell r="K123">
            <v>45295</v>
          </cell>
          <cell r="L123">
            <v>45666</v>
          </cell>
          <cell r="M123" t="str">
            <v>Mecanizado</v>
          </cell>
          <cell r="N123" t="str">
            <v>Quemado</v>
          </cell>
          <cell r="O123">
            <v>10</v>
          </cell>
        </row>
        <row r="124">
          <cell r="A124" t="str">
            <v>6024.1111</v>
          </cell>
          <cell r="B124" t="str">
            <v>La Union, S.A</v>
          </cell>
          <cell r="C124">
            <v>602</v>
          </cell>
          <cell r="D124" t="str">
            <v>Riolsa</v>
          </cell>
          <cell r="E124">
            <v>4.1111000000000004</v>
          </cell>
          <cell r="F124">
            <v>6</v>
          </cell>
          <cell r="G124">
            <v>7.15</v>
          </cell>
          <cell r="H124">
            <v>1070.858664695455</v>
          </cell>
          <cell r="I124">
            <v>149.77044261474893</v>
          </cell>
          <cell r="J124" t="str">
            <v>CG02-163</v>
          </cell>
          <cell r="K124">
            <v>45296</v>
          </cell>
          <cell r="L124">
            <v>45666</v>
          </cell>
          <cell r="M124" t="str">
            <v>Mecanizado</v>
          </cell>
          <cell r="N124" t="str">
            <v>Quemado</v>
          </cell>
          <cell r="O124">
            <v>10</v>
          </cell>
        </row>
        <row r="125">
          <cell r="A125" t="str">
            <v>6024.1112</v>
          </cell>
          <cell r="B125" t="str">
            <v>La Union, S.A</v>
          </cell>
          <cell r="C125">
            <v>602</v>
          </cell>
          <cell r="D125" t="str">
            <v>Riolsa</v>
          </cell>
          <cell r="E125">
            <v>4.1112000000000002</v>
          </cell>
          <cell r="F125">
            <v>6</v>
          </cell>
          <cell r="G125">
            <v>5.63</v>
          </cell>
          <cell r="H125">
            <v>780.56259192103653</v>
          </cell>
          <cell r="I125">
            <v>138.64344439094788</v>
          </cell>
          <cell r="J125" t="str">
            <v>CG02-163</v>
          </cell>
          <cell r="K125">
            <v>45296</v>
          </cell>
          <cell r="L125">
            <v>45666</v>
          </cell>
          <cell r="M125" t="str">
            <v>Mecanizado</v>
          </cell>
          <cell r="N125" t="str">
            <v>Quemado</v>
          </cell>
          <cell r="O125">
            <v>10</v>
          </cell>
        </row>
        <row r="126">
          <cell r="A126" t="str">
            <v>6024.0415</v>
          </cell>
          <cell r="B126" t="str">
            <v>La Union, S.A</v>
          </cell>
          <cell r="C126">
            <v>602</v>
          </cell>
          <cell r="D126" t="str">
            <v>Riolsa</v>
          </cell>
          <cell r="E126">
            <v>4.0415000000000001</v>
          </cell>
          <cell r="F126">
            <v>4</v>
          </cell>
          <cell r="G126">
            <v>11.66</v>
          </cell>
          <cell r="H126">
            <v>1746.3233608879725</v>
          </cell>
          <cell r="I126">
            <v>149.77044261474893</v>
          </cell>
          <cell r="J126" t="str">
            <v>CP72-2086</v>
          </cell>
          <cell r="K126">
            <v>45280</v>
          </cell>
          <cell r="L126">
            <v>45666</v>
          </cell>
          <cell r="M126" t="str">
            <v>Mecanizado</v>
          </cell>
          <cell r="N126" t="str">
            <v>Quemado</v>
          </cell>
          <cell r="O126">
            <v>10</v>
          </cell>
        </row>
        <row r="127">
          <cell r="A127" t="str">
            <v>6024.0604</v>
          </cell>
          <cell r="B127" t="str">
            <v>La Union, S.A</v>
          </cell>
          <cell r="C127">
            <v>602</v>
          </cell>
          <cell r="D127" t="str">
            <v>Riolsa</v>
          </cell>
          <cell r="E127">
            <v>4.0603999999999996</v>
          </cell>
          <cell r="F127" t="str">
            <v>1</v>
          </cell>
          <cell r="G127">
            <v>9.41</v>
          </cell>
          <cell r="H127">
            <v>1362.2898650047875</v>
          </cell>
          <cell r="I127">
            <v>144.77044261474893</v>
          </cell>
          <cell r="J127" t="str">
            <v>CG02-163</v>
          </cell>
          <cell r="K127">
            <v>45309</v>
          </cell>
          <cell r="L127">
            <v>45666</v>
          </cell>
          <cell r="M127" t="str">
            <v>Mecanizado</v>
          </cell>
          <cell r="N127" t="str">
            <v>Quemado</v>
          </cell>
          <cell r="O127">
            <v>10</v>
          </cell>
        </row>
        <row r="128">
          <cell r="A128" t="str">
            <v>6024.0605</v>
          </cell>
          <cell r="B128" t="str">
            <v>La Union, S.A</v>
          </cell>
          <cell r="C128">
            <v>602</v>
          </cell>
          <cell r="D128" t="str">
            <v>Riolsa</v>
          </cell>
          <cell r="E128">
            <v>4.0605000000000002</v>
          </cell>
          <cell r="F128" t="str">
            <v>1</v>
          </cell>
          <cell r="G128">
            <v>6.41</v>
          </cell>
          <cell r="H128">
            <v>927.97853716054067</v>
          </cell>
          <cell r="I128">
            <v>144.77044261474893</v>
          </cell>
          <cell r="J128" t="str">
            <v>CG02-163</v>
          </cell>
          <cell r="K128">
            <v>45309</v>
          </cell>
          <cell r="L128">
            <v>45666</v>
          </cell>
          <cell r="M128" t="str">
            <v>Mecanizado</v>
          </cell>
          <cell r="N128" t="str">
            <v>Quemado</v>
          </cell>
          <cell r="O128">
            <v>10</v>
          </cell>
        </row>
        <row r="129">
          <cell r="A129" t="str">
            <v>6024.0503</v>
          </cell>
          <cell r="B129" t="str">
            <v>La Union, S.A</v>
          </cell>
          <cell r="C129">
            <v>602</v>
          </cell>
          <cell r="D129" t="str">
            <v>Riolsa</v>
          </cell>
          <cell r="E129">
            <v>4.0503</v>
          </cell>
          <cell r="F129">
            <v>2</v>
          </cell>
          <cell r="G129">
            <v>17.59</v>
          </cell>
          <cell r="H129">
            <v>2634.4620855934336</v>
          </cell>
          <cell r="I129">
            <v>149.77044261474893</v>
          </cell>
          <cell r="J129" t="str">
            <v>CG02-163</v>
          </cell>
          <cell r="K129">
            <v>45301</v>
          </cell>
          <cell r="L129">
            <v>45666</v>
          </cell>
          <cell r="M129" t="str">
            <v>Mecanizado</v>
          </cell>
          <cell r="N129" t="str">
            <v>Quemado</v>
          </cell>
          <cell r="O129">
            <v>10</v>
          </cell>
        </row>
        <row r="130">
          <cell r="A130" t="str">
            <v>6024.0505</v>
          </cell>
          <cell r="B130" t="str">
            <v>La Union, S.A</v>
          </cell>
          <cell r="C130">
            <v>602</v>
          </cell>
          <cell r="D130" t="str">
            <v>Riolsa</v>
          </cell>
          <cell r="E130">
            <v>4.0505000000000004</v>
          </cell>
          <cell r="F130">
            <v>2</v>
          </cell>
          <cell r="G130">
            <v>19.91</v>
          </cell>
          <cell r="H130">
            <v>2981.9295124596511</v>
          </cell>
          <cell r="I130">
            <v>149.77044261474893</v>
          </cell>
          <cell r="J130" t="str">
            <v>CG02-163</v>
          </cell>
          <cell r="K130">
            <v>45301</v>
          </cell>
          <cell r="L130">
            <v>45666</v>
          </cell>
          <cell r="M130" t="str">
            <v>Mecanizado</v>
          </cell>
          <cell r="N130" t="str">
            <v>Quemado</v>
          </cell>
          <cell r="O130">
            <v>10</v>
          </cell>
        </row>
        <row r="131">
          <cell r="A131" t="str">
            <v>6024.0507</v>
          </cell>
          <cell r="B131" t="str">
            <v>La Union, S.A</v>
          </cell>
          <cell r="C131">
            <v>602</v>
          </cell>
          <cell r="D131" t="str">
            <v>Riolsa</v>
          </cell>
          <cell r="E131">
            <v>4.0507</v>
          </cell>
          <cell r="F131">
            <v>2</v>
          </cell>
          <cell r="G131">
            <v>16.43</v>
          </cell>
          <cell r="H131">
            <v>2288.6583721603247</v>
          </cell>
          <cell r="I131">
            <v>139.29752721608793</v>
          </cell>
          <cell r="J131" t="str">
            <v>CG02-163</v>
          </cell>
          <cell r="K131">
            <v>45301</v>
          </cell>
          <cell r="L131">
            <v>45666</v>
          </cell>
          <cell r="M131" t="str">
            <v>Mecanizado</v>
          </cell>
          <cell r="N131" t="str">
            <v>Quemado</v>
          </cell>
          <cell r="O131">
            <v>10</v>
          </cell>
        </row>
        <row r="132">
          <cell r="A132" t="str">
            <v>6024.0509</v>
          </cell>
          <cell r="B132" t="str">
            <v>La Union, S.A</v>
          </cell>
          <cell r="C132">
            <v>602</v>
          </cell>
          <cell r="D132" t="str">
            <v>Riolsa</v>
          </cell>
          <cell r="E132">
            <v>4.0509000000000004</v>
          </cell>
          <cell r="F132">
            <v>2</v>
          </cell>
          <cell r="G132">
            <v>26.52</v>
          </cell>
          <cell r="H132">
            <v>3971.9121381431414</v>
          </cell>
          <cell r="I132">
            <v>149.77044261474893</v>
          </cell>
          <cell r="J132" t="str">
            <v>CG02-163</v>
          </cell>
          <cell r="K132">
            <v>45304</v>
          </cell>
          <cell r="L132">
            <v>45666</v>
          </cell>
          <cell r="M132" t="str">
            <v>Mecanizado</v>
          </cell>
          <cell r="N132" t="str">
            <v>Quemado</v>
          </cell>
          <cell r="O132">
            <v>10</v>
          </cell>
        </row>
        <row r="133">
          <cell r="A133" t="str">
            <v>6024.0511</v>
          </cell>
          <cell r="B133" t="str">
            <v>La Union, S.A</v>
          </cell>
          <cell r="C133">
            <v>602</v>
          </cell>
          <cell r="D133" t="str">
            <v>Riolsa</v>
          </cell>
          <cell r="E133">
            <v>4.0510999999999999</v>
          </cell>
          <cell r="F133">
            <v>2</v>
          </cell>
          <cell r="G133">
            <v>14.3</v>
          </cell>
          <cell r="H133">
            <v>2141.71732939091</v>
          </cell>
          <cell r="I133">
            <v>149.77044261474893</v>
          </cell>
          <cell r="J133" t="str">
            <v>CG02-163</v>
          </cell>
          <cell r="K133">
            <v>45305</v>
          </cell>
          <cell r="L133">
            <v>45666</v>
          </cell>
          <cell r="M133" t="str">
            <v>Mecanizado</v>
          </cell>
          <cell r="N133" t="str">
            <v>Quemado</v>
          </cell>
          <cell r="O133">
            <v>10</v>
          </cell>
        </row>
        <row r="134">
          <cell r="A134" t="str">
            <v>6022.0601</v>
          </cell>
          <cell r="B134" t="str">
            <v>La Union, S.A</v>
          </cell>
          <cell r="C134">
            <v>602</v>
          </cell>
          <cell r="D134" t="str">
            <v>Riolsa</v>
          </cell>
          <cell r="E134">
            <v>2.0600999999999998</v>
          </cell>
          <cell r="F134" t="str">
            <v>2</v>
          </cell>
          <cell r="G134">
            <v>9.59</v>
          </cell>
          <cell r="H134">
            <v>1369.1685446754423</v>
          </cell>
          <cell r="I134">
            <v>142.77044261474893</v>
          </cell>
          <cell r="J134" t="str">
            <v>CG02-163</v>
          </cell>
          <cell r="K134">
            <v>45306</v>
          </cell>
          <cell r="L134">
            <v>45666</v>
          </cell>
          <cell r="M134" t="str">
            <v>Mecanizado</v>
          </cell>
          <cell r="N134" t="str">
            <v>Quemado</v>
          </cell>
          <cell r="O134">
            <v>10</v>
          </cell>
        </row>
        <row r="135">
          <cell r="A135" t="str">
            <v>6022.0604</v>
          </cell>
          <cell r="B135" t="str">
            <v>La Union, S.A</v>
          </cell>
          <cell r="C135">
            <v>602</v>
          </cell>
          <cell r="D135" t="str">
            <v>Riolsa</v>
          </cell>
          <cell r="E135">
            <v>2.0604</v>
          </cell>
          <cell r="F135" t="str">
            <v>2</v>
          </cell>
          <cell r="G135">
            <v>9.81</v>
          </cell>
          <cell r="H135">
            <v>1400.5780420506871</v>
          </cell>
          <cell r="I135">
            <v>142.77044261474893</v>
          </cell>
          <cell r="J135" t="str">
            <v>CG02-163</v>
          </cell>
          <cell r="K135">
            <v>45306</v>
          </cell>
          <cell r="L135">
            <v>45666</v>
          </cell>
          <cell r="M135" t="str">
            <v>Mecanizado</v>
          </cell>
          <cell r="N135" t="str">
            <v>Quemado</v>
          </cell>
          <cell r="O135">
            <v>10</v>
          </cell>
        </row>
        <row r="136">
          <cell r="A136" t="str">
            <v>6024.1113</v>
          </cell>
          <cell r="B136" t="str">
            <v>La Union, S.A</v>
          </cell>
          <cell r="C136">
            <v>602</v>
          </cell>
          <cell r="D136" t="str">
            <v>Riolsa</v>
          </cell>
          <cell r="E136">
            <v>4.1113</v>
          </cell>
          <cell r="F136">
            <v>6</v>
          </cell>
          <cell r="G136">
            <v>28.17</v>
          </cell>
          <cell r="H136">
            <v>4233.4833684574769</v>
          </cell>
          <cell r="I136">
            <v>150.28339966125228</v>
          </cell>
          <cell r="J136" t="str">
            <v>CG02-163</v>
          </cell>
          <cell r="K136">
            <v>45299</v>
          </cell>
          <cell r="L136">
            <v>45673</v>
          </cell>
          <cell r="M136" t="str">
            <v>Mecanizado</v>
          </cell>
          <cell r="N136" t="str">
            <v>Quemado</v>
          </cell>
          <cell r="O136">
            <v>11</v>
          </cell>
        </row>
        <row r="137">
          <cell r="A137" t="str">
            <v>6024.1003</v>
          </cell>
          <cell r="B137" t="str">
            <v>La Union, S.A</v>
          </cell>
          <cell r="C137">
            <v>602</v>
          </cell>
          <cell r="D137" t="str">
            <v>Riolsa</v>
          </cell>
          <cell r="E137">
            <v>4.1002999999999998</v>
          </cell>
          <cell r="F137">
            <v>6</v>
          </cell>
          <cell r="G137">
            <v>11.07</v>
          </cell>
          <cell r="H137">
            <v>1597.0437997452707</v>
          </cell>
          <cell r="I137">
            <v>144.26773258764865</v>
          </cell>
          <cell r="J137" t="str">
            <v>CG02-163</v>
          </cell>
          <cell r="K137">
            <v>45294</v>
          </cell>
          <cell r="L137">
            <v>45673</v>
          </cell>
          <cell r="M137" t="str">
            <v>Mecanizado</v>
          </cell>
          <cell r="N137" t="str">
            <v>Quemado</v>
          </cell>
          <cell r="O137">
            <v>11</v>
          </cell>
        </row>
        <row r="138">
          <cell r="A138" t="str">
            <v>6024.1005</v>
          </cell>
          <cell r="B138" t="str">
            <v>La Union, S.A</v>
          </cell>
          <cell r="C138">
            <v>602</v>
          </cell>
          <cell r="D138" t="str">
            <v>Riolsa</v>
          </cell>
          <cell r="E138">
            <v>4.1005000000000003</v>
          </cell>
          <cell r="F138">
            <v>6</v>
          </cell>
          <cell r="G138">
            <v>24.21</v>
          </cell>
          <cell r="H138">
            <v>3600.6174157030714</v>
          </cell>
          <cell r="I138">
            <v>148.7243872657196</v>
          </cell>
          <cell r="J138" t="str">
            <v>CG02-163</v>
          </cell>
          <cell r="K138">
            <v>45295</v>
          </cell>
          <cell r="L138">
            <v>45673</v>
          </cell>
          <cell r="M138" t="str">
            <v>Mecanizado</v>
          </cell>
          <cell r="N138" t="str">
            <v>Quemado</v>
          </cell>
          <cell r="O138">
            <v>11</v>
          </cell>
        </row>
        <row r="139">
          <cell r="A139" t="str">
            <v>6024.1006</v>
          </cell>
          <cell r="B139" t="str">
            <v>La Union, S.A</v>
          </cell>
          <cell r="C139">
            <v>602</v>
          </cell>
          <cell r="D139" t="str">
            <v>Riolsa</v>
          </cell>
          <cell r="E139">
            <v>4.1006</v>
          </cell>
          <cell r="F139">
            <v>6</v>
          </cell>
          <cell r="G139">
            <v>11.92</v>
          </cell>
          <cell r="H139">
            <v>1785.2636759678073</v>
          </cell>
          <cell r="I139">
            <v>149.77044261474893</v>
          </cell>
          <cell r="J139" t="str">
            <v>CG02-163</v>
          </cell>
          <cell r="K139">
            <v>45295</v>
          </cell>
          <cell r="L139">
            <v>45673</v>
          </cell>
          <cell r="M139" t="str">
            <v>Mecanizado</v>
          </cell>
          <cell r="N139" t="str">
            <v>Quemado</v>
          </cell>
          <cell r="O139">
            <v>11</v>
          </cell>
        </row>
        <row r="140">
          <cell r="A140" t="str">
            <v>6024.1007</v>
          </cell>
          <cell r="B140" t="str">
            <v>La Union, S.A</v>
          </cell>
          <cell r="C140">
            <v>602</v>
          </cell>
          <cell r="D140" t="str">
            <v>Riolsa</v>
          </cell>
          <cell r="E140">
            <v>4.1006999999999998</v>
          </cell>
          <cell r="F140">
            <v>6</v>
          </cell>
          <cell r="G140">
            <v>18.18</v>
          </cell>
          <cell r="H140">
            <v>2581.1266467361361</v>
          </cell>
          <cell r="I140">
            <v>141.97616318680616</v>
          </cell>
          <cell r="J140" t="str">
            <v>CG02-163</v>
          </cell>
          <cell r="K140">
            <v>45299</v>
          </cell>
          <cell r="L140">
            <v>45673</v>
          </cell>
          <cell r="M140" t="str">
            <v>Mecanizado</v>
          </cell>
          <cell r="N140" t="str">
            <v>Quemado</v>
          </cell>
          <cell r="O140">
            <v>11</v>
          </cell>
        </row>
        <row r="141">
          <cell r="A141" t="str">
            <v>6024.1101</v>
          </cell>
          <cell r="B141" t="str">
            <v>La Union, S.A</v>
          </cell>
          <cell r="C141">
            <v>602</v>
          </cell>
          <cell r="D141" t="str">
            <v>Riolsa</v>
          </cell>
          <cell r="E141">
            <v>4.1101000000000001</v>
          </cell>
          <cell r="F141">
            <v>5</v>
          </cell>
          <cell r="G141">
            <v>7.23</v>
          </cell>
          <cell r="H141">
            <v>1082.8403001046349</v>
          </cell>
          <cell r="I141">
            <v>149.77044261474893</v>
          </cell>
          <cell r="J141" t="str">
            <v>CG02-163</v>
          </cell>
          <cell r="K141">
            <v>45290</v>
          </cell>
          <cell r="L141">
            <v>45673</v>
          </cell>
          <cell r="M141" t="str">
            <v>Mecanizado</v>
          </cell>
          <cell r="N141" t="str">
            <v>Quemado</v>
          </cell>
          <cell r="O141">
            <v>11</v>
          </cell>
        </row>
        <row r="142">
          <cell r="A142" t="str">
            <v>6024.1102</v>
          </cell>
          <cell r="B142" t="str">
            <v>La Union, S.A</v>
          </cell>
          <cell r="C142">
            <v>602</v>
          </cell>
          <cell r="D142" t="str">
            <v>Riolsa</v>
          </cell>
          <cell r="E142">
            <v>4.1101999999999999</v>
          </cell>
          <cell r="F142">
            <v>5</v>
          </cell>
          <cell r="G142">
            <v>10.02</v>
          </cell>
          <cell r="H142">
            <v>1500.6998349997841</v>
          </cell>
          <cell r="I142">
            <v>149.77044261474893</v>
          </cell>
          <cell r="J142" t="str">
            <v>CG02-163</v>
          </cell>
          <cell r="K142">
            <v>45291</v>
          </cell>
          <cell r="L142">
            <v>45673</v>
          </cell>
          <cell r="M142" t="str">
            <v>Mecanizado</v>
          </cell>
          <cell r="N142" t="str">
            <v>Quemado</v>
          </cell>
          <cell r="O142">
            <v>11</v>
          </cell>
        </row>
        <row r="143">
          <cell r="A143" t="str">
            <v>6024.1103</v>
          </cell>
          <cell r="B143" t="str">
            <v>La Union, S.A</v>
          </cell>
          <cell r="C143">
            <v>602</v>
          </cell>
          <cell r="D143" t="str">
            <v>Riolsa</v>
          </cell>
          <cell r="E143">
            <v>4.1102999999999996</v>
          </cell>
          <cell r="F143" t="str">
            <v>1</v>
          </cell>
          <cell r="G143">
            <v>20.010000000000002</v>
          </cell>
          <cell r="H143">
            <v>2896.8565567211263</v>
          </cell>
          <cell r="I143">
            <v>144.77044261474893</v>
          </cell>
          <cell r="J143" t="str">
            <v>CG02-163</v>
          </cell>
          <cell r="K143">
            <v>45325</v>
          </cell>
          <cell r="L143">
            <v>45673</v>
          </cell>
          <cell r="M143" t="str">
            <v>Mecanizado</v>
          </cell>
          <cell r="N143" t="str">
            <v>Quemado</v>
          </cell>
          <cell r="O143">
            <v>11</v>
          </cell>
        </row>
        <row r="144">
          <cell r="A144" t="str">
            <v>6024.1104</v>
          </cell>
          <cell r="B144" t="str">
            <v>La Union, S.A</v>
          </cell>
          <cell r="C144">
            <v>602</v>
          </cell>
          <cell r="D144" t="str">
            <v>Riolsa</v>
          </cell>
          <cell r="E144">
            <v>4.1104000000000003</v>
          </cell>
          <cell r="F144" t="str">
            <v>1</v>
          </cell>
          <cell r="G144">
            <v>20.23</v>
          </cell>
          <cell r="H144">
            <v>2928.7060540963707</v>
          </cell>
          <cell r="I144">
            <v>144.77044261474893</v>
          </cell>
          <cell r="J144" t="str">
            <v>CG02-163</v>
          </cell>
          <cell r="K144">
            <v>45324</v>
          </cell>
          <cell r="L144">
            <v>45673</v>
          </cell>
          <cell r="M144" t="str">
            <v>Mecanizado</v>
          </cell>
          <cell r="N144" t="str">
            <v>Quemado</v>
          </cell>
          <cell r="O144">
            <v>11</v>
          </cell>
        </row>
        <row r="145">
          <cell r="A145" t="str">
            <v>6024.1105</v>
          </cell>
          <cell r="B145" t="str">
            <v>La Union, S.A</v>
          </cell>
          <cell r="C145">
            <v>602</v>
          </cell>
          <cell r="D145" t="str">
            <v>Riolsa</v>
          </cell>
          <cell r="E145">
            <v>4.1105</v>
          </cell>
          <cell r="F145" t="str">
            <v>1</v>
          </cell>
          <cell r="G145">
            <v>23.12</v>
          </cell>
          <cell r="H145">
            <v>3347.0926332529953</v>
          </cell>
          <cell r="I145">
            <v>144.77044261474893</v>
          </cell>
          <cell r="J145" t="str">
            <v>CG02-163</v>
          </cell>
          <cell r="K145">
            <v>45321</v>
          </cell>
          <cell r="L145">
            <v>45673</v>
          </cell>
          <cell r="M145" t="str">
            <v>Mecanizado</v>
          </cell>
          <cell r="N145" t="str">
            <v>Quemado</v>
          </cell>
          <cell r="O145">
            <v>11</v>
          </cell>
        </row>
        <row r="146">
          <cell r="A146" t="str">
            <v>6024.1106</v>
          </cell>
          <cell r="B146" t="str">
            <v>La Union, S.A</v>
          </cell>
          <cell r="C146">
            <v>602</v>
          </cell>
          <cell r="D146" t="str">
            <v>Riolsa</v>
          </cell>
          <cell r="E146">
            <v>4.1105999999999998</v>
          </cell>
          <cell r="F146" t="str">
            <v>1</v>
          </cell>
          <cell r="G146">
            <v>12.17</v>
          </cell>
          <cell r="H146">
            <v>1761.8562866214945</v>
          </cell>
          <cell r="I146">
            <v>144.77044261474893</v>
          </cell>
          <cell r="J146" t="str">
            <v>CG02-163</v>
          </cell>
          <cell r="K146">
            <v>45322</v>
          </cell>
          <cell r="L146">
            <v>45673</v>
          </cell>
          <cell r="M146" t="str">
            <v>Mecanizado</v>
          </cell>
          <cell r="N146" t="str">
            <v>Quemado</v>
          </cell>
          <cell r="O146">
            <v>11</v>
          </cell>
        </row>
        <row r="147">
          <cell r="A147" t="str">
            <v>6022.0308</v>
          </cell>
          <cell r="B147" t="str">
            <v>La Union, S.A</v>
          </cell>
          <cell r="C147">
            <v>602</v>
          </cell>
          <cell r="D147" t="str">
            <v>Riolsa</v>
          </cell>
          <cell r="E147">
            <v>2.0308000000000002</v>
          </cell>
          <cell r="F147" t="str">
            <v>2</v>
          </cell>
          <cell r="G147">
            <v>4.74</v>
          </cell>
          <cell r="H147">
            <v>676.73189799390991</v>
          </cell>
          <cell r="I147">
            <v>142.77044261474893</v>
          </cell>
          <cell r="J147" t="str">
            <v>CG02-163</v>
          </cell>
          <cell r="K147">
            <v>45306</v>
          </cell>
          <cell r="L147">
            <v>45673</v>
          </cell>
          <cell r="M147" t="str">
            <v>Mecanizado</v>
          </cell>
          <cell r="N147" t="str">
            <v>Quemado</v>
          </cell>
          <cell r="O147">
            <v>11</v>
          </cell>
        </row>
        <row r="148">
          <cell r="A148" t="str">
            <v>6022.0311</v>
          </cell>
          <cell r="B148" t="str">
            <v>La Union, S.A</v>
          </cell>
          <cell r="C148">
            <v>602</v>
          </cell>
          <cell r="D148" t="str">
            <v>Riolsa</v>
          </cell>
          <cell r="E148">
            <v>2.0310999999999999</v>
          </cell>
          <cell r="F148" t="str">
            <v>2</v>
          </cell>
          <cell r="G148">
            <v>10.15</v>
          </cell>
          <cell r="H148">
            <v>1449.1199925397018</v>
          </cell>
          <cell r="I148">
            <v>142.77044261474893</v>
          </cell>
          <cell r="J148" t="str">
            <v>CG02-163</v>
          </cell>
          <cell r="K148">
            <v>45306</v>
          </cell>
          <cell r="L148">
            <v>45673</v>
          </cell>
          <cell r="M148" t="str">
            <v>Mecanizado</v>
          </cell>
          <cell r="N148" t="str">
            <v>Quemado</v>
          </cell>
          <cell r="O148">
            <v>11</v>
          </cell>
        </row>
        <row r="149">
          <cell r="A149" t="str">
            <v>6022.0314</v>
          </cell>
          <cell r="B149" t="str">
            <v>La Union, S.A</v>
          </cell>
          <cell r="C149">
            <v>602</v>
          </cell>
          <cell r="D149" t="str">
            <v>Riolsa</v>
          </cell>
          <cell r="E149">
            <v>2.0314000000000001</v>
          </cell>
          <cell r="F149" t="str">
            <v>2</v>
          </cell>
          <cell r="G149">
            <v>12.45</v>
          </cell>
          <cell r="H149">
            <v>1777.4920105536241</v>
          </cell>
          <cell r="I149">
            <v>142.77044261474893</v>
          </cell>
          <cell r="J149" t="str">
            <v>CG02-163</v>
          </cell>
          <cell r="K149">
            <v>45306</v>
          </cell>
          <cell r="L149">
            <v>45673</v>
          </cell>
          <cell r="M149" t="str">
            <v>Mecanizado</v>
          </cell>
          <cell r="N149" t="str">
            <v>Quemado</v>
          </cell>
          <cell r="O149">
            <v>11</v>
          </cell>
        </row>
        <row r="150">
          <cell r="A150" t="str">
            <v>6021.0201</v>
          </cell>
          <cell r="B150" t="str">
            <v>La Union, S.A</v>
          </cell>
          <cell r="C150">
            <v>602</v>
          </cell>
          <cell r="D150" t="str">
            <v>Riolsa</v>
          </cell>
          <cell r="E150">
            <v>1.0201</v>
          </cell>
          <cell r="F150" t="str">
            <v>1</v>
          </cell>
          <cell r="G150">
            <v>22.97</v>
          </cell>
          <cell r="H150">
            <v>3325.3770668607826</v>
          </cell>
          <cell r="I150">
            <v>144.77044261474893</v>
          </cell>
          <cell r="J150" t="str">
            <v>CG02-163</v>
          </cell>
          <cell r="K150">
            <v>45314</v>
          </cell>
          <cell r="L150">
            <v>45673</v>
          </cell>
          <cell r="M150" t="str">
            <v>Mecanizado</v>
          </cell>
          <cell r="N150" t="str">
            <v>Quemado</v>
          </cell>
          <cell r="O150">
            <v>11</v>
          </cell>
        </row>
        <row r="151">
          <cell r="A151" t="str">
            <v>6021.0202</v>
          </cell>
          <cell r="B151" t="str">
            <v>La Union, S.A</v>
          </cell>
          <cell r="C151">
            <v>602</v>
          </cell>
          <cell r="D151" t="str">
            <v>Riolsa</v>
          </cell>
          <cell r="E151">
            <v>1.0202</v>
          </cell>
          <cell r="F151" t="str">
            <v>1</v>
          </cell>
          <cell r="G151">
            <v>16.7</v>
          </cell>
          <cell r="H151">
            <v>2417.6663916663069</v>
          </cell>
          <cell r="I151">
            <v>144.77044261474893</v>
          </cell>
          <cell r="J151" t="str">
            <v>CG02-163</v>
          </cell>
          <cell r="K151">
            <v>45318</v>
          </cell>
          <cell r="L151">
            <v>45673</v>
          </cell>
          <cell r="M151" t="str">
            <v>Mecanizado</v>
          </cell>
          <cell r="N151" t="str">
            <v>Quemado</v>
          </cell>
          <cell r="O151">
            <v>11</v>
          </cell>
        </row>
        <row r="152">
          <cell r="A152" t="str">
            <v>6021.0203</v>
          </cell>
          <cell r="B152" t="str">
            <v>La Union, S.A</v>
          </cell>
          <cell r="C152">
            <v>602</v>
          </cell>
          <cell r="D152" t="str">
            <v>Riolsa</v>
          </cell>
          <cell r="E152">
            <v>1.0203</v>
          </cell>
          <cell r="F152" t="str">
            <v>1</v>
          </cell>
          <cell r="G152">
            <v>1.96</v>
          </cell>
          <cell r="H152">
            <v>283.75006752490788</v>
          </cell>
          <cell r="I152">
            <v>144.77044261474893</v>
          </cell>
          <cell r="J152" t="str">
            <v>CG02-163</v>
          </cell>
          <cell r="K152">
            <v>45317</v>
          </cell>
          <cell r="L152">
            <v>45673</v>
          </cell>
          <cell r="M152" t="str">
            <v>Mecanizado</v>
          </cell>
          <cell r="N152" t="str">
            <v>Quemado</v>
          </cell>
          <cell r="O152">
            <v>11</v>
          </cell>
        </row>
        <row r="153">
          <cell r="A153" t="str">
            <v>6021.0204</v>
          </cell>
          <cell r="B153" t="str">
            <v>La Union, S.A</v>
          </cell>
          <cell r="C153">
            <v>602</v>
          </cell>
          <cell r="D153" t="str">
            <v>Riolsa</v>
          </cell>
          <cell r="E153">
            <v>1.0204</v>
          </cell>
          <cell r="F153" t="str">
            <v>1</v>
          </cell>
          <cell r="G153">
            <v>26.95</v>
          </cell>
          <cell r="H153">
            <v>3901.5634284674834</v>
          </cell>
          <cell r="I153">
            <v>144.77044261474893</v>
          </cell>
          <cell r="J153" t="str">
            <v>CG10-0974</v>
          </cell>
          <cell r="K153">
            <v>45311</v>
          </cell>
          <cell r="L153">
            <v>45673</v>
          </cell>
          <cell r="M153" t="str">
            <v>Mecanizado</v>
          </cell>
          <cell r="N153" t="str">
            <v>Quemado</v>
          </cell>
          <cell r="O153">
            <v>11</v>
          </cell>
        </row>
        <row r="154">
          <cell r="A154" t="str">
            <v>6021.0205</v>
          </cell>
          <cell r="B154" t="str">
            <v>La Union, S.A</v>
          </cell>
          <cell r="C154">
            <v>602</v>
          </cell>
          <cell r="D154" t="str">
            <v>Riolsa</v>
          </cell>
          <cell r="E154">
            <v>1.0205</v>
          </cell>
          <cell r="F154" t="str">
            <v>1</v>
          </cell>
          <cell r="G154">
            <v>23.86</v>
          </cell>
          <cell r="H154">
            <v>3454.2227607879095</v>
          </cell>
          <cell r="I154">
            <v>144.77044261474893</v>
          </cell>
          <cell r="J154" t="str">
            <v>CG02-163</v>
          </cell>
          <cell r="K154">
            <v>45315</v>
          </cell>
          <cell r="L154">
            <v>45673</v>
          </cell>
          <cell r="M154" t="str">
            <v>Mecanizado</v>
          </cell>
          <cell r="N154" t="str">
            <v>Quemado</v>
          </cell>
          <cell r="O154">
            <v>11</v>
          </cell>
        </row>
        <row r="155">
          <cell r="A155" t="str">
            <v>6021.0206</v>
          </cell>
          <cell r="B155" t="str">
            <v>La Union, S.A</v>
          </cell>
          <cell r="C155">
            <v>602</v>
          </cell>
          <cell r="D155" t="str">
            <v>Riolsa</v>
          </cell>
          <cell r="E155">
            <v>1.0206</v>
          </cell>
          <cell r="F155" t="str">
            <v>1</v>
          </cell>
          <cell r="G155">
            <v>2.06</v>
          </cell>
          <cell r="H155">
            <v>298.22711178638281</v>
          </cell>
          <cell r="I155">
            <v>144.77044261474893</v>
          </cell>
          <cell r="J155" t="str">
            <v>CG02-163</v>
          </cell>
          <cell r="K155">
            <v>45314</v>
          </cell>
          <cell r="L155">
            <v>45673</v>
          </cell>
          <cell r="M155" t="str">
            <v>Mecanizado</v>
          </cell>
          <cell r="N155" t="str">
            <v>Quemado</v>
          </cell>
          <cell r="O155">
            <v>11</v>
          </cell>
        </row>
        <row r="156">
          <cell r="A156" t="str">
            <v>6021.0302</v>
          </cell>
          <cell r="B156" t="str">
            <v>La Union, S.A</v>
          </cell>
          <cell r="C156">
            <v>602</v>
          </cell>
          <cell r="D156" t="str">
            <v>Riolsa</v>
          </cell>
          <cell r="E156">
            <v>1.0302</v>
          </cell>
          <cell r="F156">
            <v>3</v>
          </cell>
          <cell r="G156">
            <v>15.85</v>
          </cell>
          <cell r="H156">
            <v>2183.0915154437707</v>
          </cell>
          <cell r="I156">
            <v>137.73448046963853</v>
          </cell>
          <cell r="J156" t="str">
            <v>CG02-163</v>
          </cell>
          <cell r="K156">
            <v>45321</v>
          </cell>
          <cell r="L156">
            <v>45673</v>
          </cell>
          <cell r="M156" t="str">
            <v>Mecanizado</v>
          </cell>
          <cell r="N156" t="str">
            <v>Quemado</v>
          </cell>
          <cell r="O156">
            <v>11</v>
          </cell>
        </row>
        <row r="157">
          <cell r="A157" t="str">
            <v>6024.0902</v>
          </cell>
          <cell r="B157" t="str">
            <v>La Union, S.A</v>
          </cell>
          <cell r="C157">
            <v>602</v>
          </cell>
          <cell r="D157" t="str">
            <v>Riolsa</v>
          </cell>
          <cell r="E157">
            <v>4.0902000000000003</v>
          </cell>
          <cell r="F157">
            <v>3</v>
          </cell>
          <cell r="G157">
            <v>20.43</v>
          </cell>
          <cell r="H157">
            <v>3059.8101426193207</v>
          </cell>
          <cell r="I157">
            <v>149.77044261474893</v>
          </cell>
          <cell r="J157" t="str">
            <v>CG04-10295</v>
          </cell>
          <cell r="K157">
            <v>45326</v>
          </cell>
          <cell r="L157">
            <v>45680</v>
          </cell>
          <cell r="M157" t="str">
            <v>Mecanizado</v>
          </cell>
          <cell r="N157" t="str">
            <v>Quemado</v>
          </cell>
          <cell r="O157">
            <v>12</v>
          </cell>
        </row>
        <row r="158">
          <cell r="A158" t="str">
            <v>6024.0904</v>
          </cell>
          <cell r="B158" t="str">
            <v>La Union, S.A</v>
          </cell>
          <cell r="C158">
            <v>602</v>
          </cell>
          <cell r="D158" t="str">
            <v>Riolsa</v>
          </cell>
          <cell r="E158">
            <v>4.0903999999999998</v>
          </cell>
          <cell r="F158">
            <v>3</v>
          </cell>
          <cell r="G158">
            <v>28.13</v>
          </cell>
          <cell r="H158">
            <v>4213.0425507528871</v>
          </cell>
          <cell r="I158">
            <v>149.77044261474893</v>
          </cell>
          <cell r="J158" t="str">
            <v>CG04-10295</v>
          </cell>
          <cell r="K158">
            <v>45326</v>
          </cell>
          <cell r="L158">
            <v>45680</v>
          </cell>
          <cell r="M158" t="str">
            <v>Mecanizado</v>
          </cell>
          <cell r="N158" t="str">
            <v>Quemado</v>
          </cell>
          <cell r="O158">
            <v>12</v>
          </cell>
        </row>
        <row r="159">
          <cell r="A159" t="str">
            <v>6024.0905</v>
          </cell>
          <cell r="B159" t="str">
            <v>La Union, S.A</v>
          </cell>
          <cell r="C159">
            <v>602</v>
          </cell>
          <cell r="D159" t="str">
            <v>Riolsa</v>
          </cell>
          <cell r="E159">
            <v>4.0904999999999996</v>
          </cell>
          <cell r="F159">
            <v>3</v>
          </cell>
          <cell r="G159">
            <v>10.5</v>
          </cell>
          <cell r="H159">
            <v>1371.4846474548635</v>
          </cell>
          <cell r="I159">
            <v>130.61758547189177</v>
          </cell>
          <cell r="J159" t="str">
            <v>CG04-10295</v>
          </cell>
          <cell r="K159">
            <v>45328</v>
          </cell>
          <cell r="L159">
            <v>45680</v>
          </cell>
          <cell r="M159" t="str">
            <v>Mecanizado</v>
          </cell>
          <cell r="N159" t="str">
            <v>Quemado</v>
          </cell>
          <cell r="O159">
            <v>12</v>
          </cell>
        </row>
        <row r="160">
          <cell r="A160" t="str">
            <v>6024.0907</v>
          </cell>
          <cell r="B160" t="str">
            <v>La Union, S.A</v>
          </cell>
          <cell r="C160">
            <v>602</v>
          </cell>
          <cell r="D160" t="str">
            <v>Riolsa</v>
          </cell>
          <cell r="E160">
            <v>4.0907</v>
          </cell>
          <cell r="F160">
            <v>3</v>
          </cell>
          <cell r="G160">
            <v>15.65</v>
          </cell>
          <cell r="H160">
            <v>2157.2024269208209</v>
          </cell>
          <cell r="I160">
            <v>137.84041066586715</v>
          </cell>
          <cell r="J160" t="str">
            <v>CG04-10295</v>
          </cell>
          <cell r="K160">
            <v>45329</v>
          </cell>
          <cell r="L160">
            <v>45680</v>
          </cell>
          <cell r="M160" t="str">
            <v>Mecanizado</v>
          </cell>
          <cell r="N160" t="str">
            <v>Quemado</v>
          </cell>
          <cell r="O160">
            <v>12</v>
          </cell>
        </row>
        <row r="161">
          <cell r="A161" t="str">
            <v>6024.0908</v>
          </cell>
          <cell r="B161" t="str">
            <v>La Union, S.A</v>
          </cell>
          <cell r="C161">
            <v>602</v>
          </cell>
          <cell r="D161" t="str">
            <v>Riolsa</v>
          </cell>
          <cell r="E161">
            <v>4.0907999999999998</v>
          </cell>
          <cell r="F161">
            <v>3</v>
          </cell>
          <cell r="G161">
            <v>6.26</v>
          </cell>
          <cell r="H161">
            <v>937.56297076832823</v>
          </cell>
          <cell r="I161">
            <v>149.77044261474893</v>
          </cell>
          <cell r="J161" t="str">
            <v>CG04-10295</v>
          </cell>
          <cell r="K161">
            <v>45328</v>
          </cell>
          <cell r="L161">
            <v>45680</v>
          </cell>
          <cell r="M161" t="str">
            <v>Mecanizado</v>
          </cell>
          <cell r="N161" t="str">
            <v>Quemado</v>
          </cell>
          <cell r="O161">
            <v>12</v>
          </cell>
        </row>
        <row r="162">
          <cell r="A162" t="str">
            <v>6024.0911</v>
          </cell>
          <cell r="B162" t="str">
            <v>La Union, S.A</v>
          </cell>
          <cell r="C162">
            <v>602</v>
          </cell>
          <cell r="D162" t="str">
            <v>Riolsa</v>
          </cell>
          <cell r="E162">
            <v>4.0911</v>
          </cell>
          <cell r="F162">
            <v>3</v>
          </cell>
          <cell r="G162">
            <v>2.4500000000000002</v>
          </cell>
          <cell r="H162">
            <v>343.86268403369542</v>
          </cell>
          <cell r="I162">
            <v>140.35211593212057</v>
          </cell>
          <cell r="J162" t="str">
            <v>CG04-10295</v>
          </cell>
          <cell r="K162">
            <v>45328</v>
          </cell>
          <cell r="L162">
            <v>45680</v>
          </cell>
          <cell r="M162" t="str">
            <v>Mecanizado</v>
          </cell>
          <cell r="N162" t="str">
            <v>Quemado</v>
          </cell>
          <cell r="O162">
            <v>12</v>
          </cell>
        </row>
        <row r="163">
          <cell r="A163" t="str">
            <v>6024.0914</v>
          </cell>
          <cell r="B163" t="str">
            <v>La Union, S.A</v>
          </cell>
          <cell r="C163">
            <v>602</v>
          </cell>
          <cell r="D163" t="str">
            <v>Riolsa</v>
          </cell>
          <cell r="E163">
            <v>4.0914000000000001</v>
          </cell>
          <cell r="F163">
            <v>2</v>
          </cell>
          <cell r="G163">
            <v>7.69</v>
          </cell>
          <cell r="H163">
            <v>1079.3077715180073</v>
          </cell>
          <cell r="I163">
            <v>140.35211593212057</v>
          </cell>
          <cell r="J163" t="str">
            <v>CG02-163</v>
          </cell>
          <cell r="K163">
            <v>45331</v>
          </cell>
          <cell r="L163">
            <v>45680</v>
          </cell>
          <cell r="M163" t="str">
            <v>Mecanizado</v>
          </cell>
          <cell r="N163" t="str">
            <v>Quemado</v>
          </cell>
          <cell r="O163">
            <v>12</v>
          </cell>
        </row>
        <row r="164">
          <cell r="A164" t="str">
            <v>6024.0918</v>
          </cell>
          <cell r="B164" t="str">
            <v>La Union, S.A</v>
          </cell>
          <cell r="C164">
            <v>602</v>
          </cell>
          <cell r="D164" t="str">
            <v>Riolsa</v>
          </cell>
          <cell r="E164">
            <v>4.0918000000000001</v>
          </cell>
          <cell r="F164">
            <v>2</v>
          </cell>
          <cell r="G164">
            <v>6.68</v>
          </cell>
          <cell r="H164">
            <v>937.55213442656532</v>
          </cell>
          <cell r="I164">
            <v>140.35211593212057</v>
          </cell>
          <cell r="J164" t="str">
            <v>CG02-163</v>
          </cell>
          <cell r="K164">
            <v>45383</v>
          </cell>
          <cell r="L164">
            <v>45680</v>
          </cell>
          <cell r="M164" t="str">
            <v>Mecanizado</v>
          </cell>
          <cell r="N164" t="str">
            <v>Quemado</v>
          </cell>
          <cell r="O164">
            <v>12</v>
          </cell>
        </row>
        <row r="165">
          <cell r="A165" t="str">
            <v>6024.1001</v>
          </cell>
          <cell r="B165" t="str">
            <v>La Union, S.A</v>
          </cell>
          <cell r="C165">
            <v>602</v>
          </cell>
          <cell r="D165" t="str">
            <v>Riolsa</v>
          </cell>
          <cell r="E165">
            <v>4.1001000000000003</v>
          </cell>
          <cell r="F165">
            <v>3</v>
          </cell>
          <cell r="G165">
            <v>23.39</v>
          </cell>
          <cell r="H165">
            <v>3503.1306527589777</v>
          </cell>
          <cell r="I165">
            <v>149.77044261474893</v>
          </cell>
          <cell r="J165" t="str">
            <v>CGMEX10-26315</v>
          </cell>
          <cell r="K165">
            <v>45330</v>
          </cell>
          <cell r="L165">
            <v>45680</v>
          </cell>
          <cell r="M165" t="str">
            <v>Mecanizado</v>
          </cell>
          <cell r="N165" t="str">
            <v>Quemado</v>
          </cell>
          <cell r="O165">
            <v>12</v>
          </cell>
        </row>
        <row r="166">
          <cell r="A166" t="str">
            <v>6024.1002</v>
          </cell>
          <cell r="B166" t="str">
            <v>La Union, S.A</v>
          </cell>
          <cell r="C166">
            <v>602</v>
          </cell>
          <cell r="D166" t="str">
            <v>Riolsa</v>
          </cell>
          <cell r="E166">
            <v>4.1002000000000001</v>
          </cell>
          <cell r="F166">
            <v>3</v>
          </cell>
          <cell r="G166">
            <v>16.66</v>
          </cell>
          <cell r="H166">
            <v>2439.5855739617173</v>
          </cell>
          <cell r="I166">
            <v>146.43370792087137</v>
          </cell>
          <cell r="J166" t="str">
            <v>CGMEX10-26315</v>
          </cell>
          <cell r="K166">
            <v>45329</v>
          </cell>
          <cell r="L166">
            <v>45680</v>
          </cell>
          <cell r="M166" t="str">
            <v>Mecanizado</v>
          </cell>
          <cell r="N166" t="str">
            <v>Quemado</v>
          </cell>
          <cell r="O166">
            <v>12</v>
          </cell>
        </row>
        <row r="167">
          <cell r="A167" t="str">
            <v>6024.1004</v>
          </cell>
          <cell r="B167" t="str">
            <v>La Union, S.A</v>
          </cell>
          <cell r="C167">
            <v>602</v>
          </cell>
          <cell r="D167" t="str">
            <v>Riolsa</v>
          </cell>
          <cell r="E167">
            <v>4.1003999999999996</v>
          </cell>
          <cell r="F167">
            <v>3</v>
          </cell>
          <cell r="G167">
            <v>2.4300000000000002</v>
          </cell>
          <cell r="H167">
            <v>363.94217555383995</v>
          </cell>
          <cell r="I167">
            <v>149.77044261474893</v>
          </cell>
          <cell r="J167" t="str">
            <v>CGMEX10-26315</v>
          </cell>
          <cell r="K167">
            <v>45329</v>
          </cell>
          <cell r="L167">
            <v>45680</v>
          </cell>
          <cell r="M167" t="str">
            <v>Mecanizado</v>
          </cell>
          <cell r="N167" t="str">
            <v>Quemado</v>
          </cell>
          <cell r="O167">
            <v>12</v>
          </cell>
        </row>
        <row r="168">
          <cell r="A168" t="str">
            <v>6021.0301</v>
          </cell>
          <cell r="B168" t="str">
            <v>La Union, S.A</v>
          </cell>
          <cell r="C168">
            <v>602</v>
          </cell>
          <cell r="D168" t="str">
            <v>Riolsa</v>
          </cell>
          <cell r="E168">
            <v>1.0301</v>
          </cell>
          <cell r="F168">
            <v>6</v>
          </cell>
          <cell r="G168">
            <v>30.3</v>
          </cell>
          <cell r="H168">
            <v>3666.5044112268924</v>
          </cell>
          <cell r="I168">
            <v>121.00674624511196</v>
          </cell>
          <cell r="J168" t="str">
            <v>CG02-163</v>
          </cell>
          <cell r="K168">
            <v>45328</v>
          </cell>
          <cell r="L168">
            <v>45680</v>
          </cell>
          <cell r="M168" t="str">
            <v>Mecanizado</v>
          </cell>
          <cell r="N168" t="str">
            <v>Quemado</v>
          </cell>
          <cell r="O168">
            <v>12</v>
          </cell>
        </row>
        <row r="169">
          <cell r="A169" t="str">
            <v>6021.0305</v>
          </cell>
          <cell r="B169" t="str">
            <v>La Union, S.A</v>
          </cell>
          <cell r="C169">
            <v>602</v>
          </cell>
          <cell r="D169" t="str">
            <v>Riolsa</v>
          </cell>
          <cell r="E169">
            <v>1.0305</v>
          </cell>
          <cell r="F169">
            <v>6</v>
          </cell>
          <cell r="G169">
            <v>30.68</v>
          </cell>
          <cell r="H169">
            <v>4441.5571794204971</v>
          </cell>
          <cell r="I169">
            <v>144.77044261474893</v>
          </cell>
          <cell r="J169" t="str">
            <v>CG02-163</v>
          </cell>
          <cell r="K169">
            <v>45324</v>
          </cell>
          <cell r="L169">
            <v>45680</v>
          </cell>
          <cell r="M169" t="str">
            <v>Mecanizado</v>
          </cell>
          <cell r="N169" t="str">
            <v>Quemado</v>
          </cell>
          <cell r="O169">
            <v>12</v>
          </cell>
        </row>
        <row r="170">
          <cell r="A170" t="str">
            <v>6021.0306</v>
          </cell>
          <cell r="B170" t="str">
            <v>La Union, S.A</v>
          </cell>
          <cell r="C170">
            <v>602</v>
          </cell>
          <cell r="D170" t="str">
            <v>Riolsa</v>
          </cell>
          <cell r="E170">
            <v>1.0306</v>
          </cell>
          <cell r="F170">
            <v>6</v>
          </cell>
          <cell r="G170">
            <v>12.13</v>
          </cell>
          <cell r="H170">
            <v>1756.0654689169046</v>
          </cell>
          <cell r="I170">
            <v>144.77044261474893</v>
          </cell>
          <cell r="J170" t="str">
            <v>CG02-163</v>
          </cell>
          <cell r="K170">
            <v>45325</v>
          </cell>
          <cell r="L170">
            <v>45680</v>
          </cell>
          <cell r="M170" t="str">
            <v>Mecanizado</v>
          </cell>
          <cell r="N170" t="str">
            <v>Quemado</v>
          </cell>
          <cell r="O170">
            <v>12</v>
          </cell>
        </row>
        <row r="171">
          <cell r="A171" t="str">
            <v>6021.0503</v>
          </cell>
          <cell r="B171" t="str">
            <v>La Union, S.A</v>
          </cell>
          <cell r="C171">
            <v>602</v>
          </cell>
          <cell r="D171" t="str">
            <v>Riolsa</v>
          </cell>
          <cell r="E171">
            <v>1.0503</v>
          </cell>
          <cell r="F171">
            <v>2</v>
          </cell>
          <cell r="G171">
            <v>14.56</v>
          </cell>
          <cell r="H171">
            <v>2180.6576444707443</v>
          </cell>
          <cell r="I171">
            <v>149.77044261474893</v>
          </cell>
          <cell r="J171" t="str">
            <v>CG04-10295</v>
          </cell>
          <cell r="K171">
            <v>45333</v>
          </cell>
          <cell r="L171">
            <v>45680</v>
          </cell>
          <cell r="M171" t="str">
            <v>Mecanizado</v>
          </cell>
          <cell r="N171" t="str">
            <v>Quemado</v>
          </cell>
          <cell r="O171">
            <v>12</v>
          </cell>
        </row>
        <row r="172">
          <cell r="A172" t="str">
            <v>6021.0506</v>
          </cell>
          <cell r="B172" t="str">
            <v>La Union, S.A</v>
          </cell>
          <cell r="C172">
            <v>602</v>
          </cell>
          <cell r="D172" t="str">
            <v>Riolsa</v>
          </cell>
          <cell r="E172">
            <v>1.0506</v>
          </cell>
          <cell r="F172">
            <v>2</v>
          </cell>
          <cell r="G172">
            <v>13.08</v>
          </cell>
          <cell r="H172">
            <v>1958.9973894009161</v>
          </cell>
          <cell r="I172">
            <v>149.77044261474893</v>
          </cell>
          <cell r="J172" t="str">
            <v>CG04-10295</v>
          </cell>
          <cell r="K172">
            <v>45333</v>
          </cell>
          <cell r="L172">
            <v>45680</v>
          </cell>
          <cell r="M172" t="str">
            <v>Mecanizado</v>
          </cell>
          <cell r="N172" t="str">
            <v>Quemado</v>
          </cell>
          <cell r="O172">
            <v>12</v>
          </cell>
        </row>
        <row r="173">
          <cell r="A173" t="str">
            <v>6021.0509</v>
          </cell>
          <cell r="B173" t="str">
            <v>La Union, S.A</v>
          </cell>
          <cell r="C173">
            <v>602</v>
          </cell>
          <cell r="D173" t="str">
            <v>Riolsa</v>
          </cell>
          <cell r="E173">
            <v>1.0508999999999999</v>
          </cell>
          <cell r="F173">
            <v>2</v>
          </cell>
          <cell r="G173">
            <v>11.62</v>
          </cell>
          <cell r="H173">
            <v>1740.3325431833825</v>
          </cell>
          <cell r="I173">
            <v>149.77044261474893</v>
          </cell>
          <cell r="J173" t="str">
            <v>CG04-10295</v>
          </cell>
          <cell r="K173">
            <v>45334</v>
          </cell>
          <cell r="L173">
            <v>45680</v>
          </cell>
          <cell r="M173" t="str">
            <v>Mecanizado</v>
          </cell>
          <cell r="N173" t="str">
            <v>Quemado</v>
          </cell>
          <cell r="O173">
            <v>12</v>
          </cell>
        </row>
        <row r="174">
          <cell r="A174" t="str">
            <v>6021.0511</v>
          </cell>
          <cell r="B174" t="str">
            <v>La Union, S.A</v>
          </cell>
          <cell r="C174">
            <v>602</v>
          </cell>
          <cell r="D174" t="str">
            <v>Riolsa</v>
          </cell>
          <cell r="E174">
            <v>1.0510999999999999</v>
          </cell>
          <cell r="F174">
            <v>2</v>
          </cell>
          <cell r="G174">
            <v>9.82</v>
          </cell>
          <cell r="H174">
            <v>1425.9057464768346</v>
          </cell>
          <cell r="I174">
            <v>145.20425116872042</v>
          </cell>
          <cell r="J174" t="str">
            <v>CG04-10295</v>
          </cell>
          <cell r="K174">
            <v>45335</v>
          </cell>
          <cell r="L174">
            <v>45680</v>
          </cell>
          <cell r="M174" t="str">
            <v>Mecanizado</v>
          </cell>
          <cell r="N174" t="str">
            <v>Quemado</v>
          </cell>
          <cell r="O174">
            <v>12</v>
          </cell>
        </row>
        <row r="175">
          <cell r="A175" t="str">
            <v>6021.0512</v>
          </cell>
          <cell r="B175" t="str">
            <v>La Union, S.A</v>
          </cell>
          <cell r="C175">
            <v>602</v>
          </cell>
          <cell r="D175" t="str">
            <v>Riolsa</v>
          </cell>
          <cell r="E175">
            <v>1.0511999999999999</v>
          </cell>
          <cell r="F175">
            <v>2</v>
          </cell>
          <cell r="G175">
            <v>12.15</v>
          </cell>
          <cell r="H175">
            <v>1697.7808777691994</v>
          </cell>
          <cell r="I175">
            <v>139.73505166824685</v>
          </cell>
          <cell r="J175" t="str">
            <v>CG04-10295</v>
          </cell>
          <cell r="K175">
            <v>45333</v>
          </cell>
          <cell r="L175">
            <v>45680</v>
          </cell>
          <cell r="M175" t="str">
            <v>Mecanizado</v>
          </cell>
          <cell r="N175" t="str">
            <v>Quemado</v>
          </cell>
          <cell r="O175">
            <v>12</v>
          </cell>
        </row>
        <row r="176">
          <cell r="A176" t="str">
            <v>6023.0301</v>
          </cell>
          <cell r="B176" t="str">
            <v>La Union, S.A</v>
          </cell>
          <cell r="C176">
            <v>602</v>
          </cell>
          <cell r="D176" t="str">
            <v>Riolsa</v>
          </cell>
          <cell r="E176">
            <v>3.0301</v>
          </cell>
          <cell r="F176">
            <v>5</v>
          </cell>
          <cell r="G176">
            <v>8.66</v>
          </cell>
          <cell r="H176">
            <v>1296.3620330437257</v>
          </cell>
          <cell r="I176">
            <v>149.69538487802836</v>
          </cell>
          <cell r="J176" t="str">
            <v>CG02-163</v>
          </cell>
          <cell r="K176">
            <v>45309</v>
          </cell>
          <cell r="L176">
            <v>45687</v>
          </cell>
          <cell r="M176" t="str">
            <v>Mecanizado</v>
          </cell>
          <cell r="N176" t="str">
            <v>Quemado</v>
          </cell>
          <cell r="O176">
            <v>13</v>
          </cell>
        </row>
        <row r="177">
          <cell r="A177" t="str">
            <v>6023.0302</v>
          </cell>
          <cell r="B177" t="str">
            <v>La Union, S.A</v>
          </cell>
          <cell r="C177">
            <v>602</v>
          </cell>
          <cell r="D177" t="str">
            <v>Riolsa</v>
          </cell>
          <cell r="E177">
            <v>3.0301999999999998</v>
          </cell>
          <cell r="F177">
            <v>5</v>
          </cell>
          <cell r="G177">
            <v>14.58</v>
          </cell>
          <cell r="H177">
            <v>2183.6530533230393</v>
          </cell>
          <cell r="I177">
            <v>149.77044261474893</v>
          </cell>
          <cell r="J177" t="str">
            <v>CG02-163</v>
          </cell>
          <cell r="K177">
            <v>45308</v>
          </cell>
          <cell r="L177">
            <v>45687</v>
          </cell>
          <cell r="M177" t="str">
            <v>Mecanizado</v>
          </cell>
          <cell r="N177" t="str">
            <v>Quemado</v>
          </cell>
          <cell r="O177">
            <v>13</v>
          </cell>
        </row>
        <row r="178">
          <cell r="A178" t="str">
            <v>6023.0303</v>
          </cell>
          <cell r="B178" t="str">
            <v>La Union, S.A</v>
          </cell>
          <cell r="C178">
            <v>602</v>
          </cell>
          <cell r="D178" t="str">
            <v>Riolsa</v>
          </cell>
          <cell r="E178">
            <v>3.0303</v>
          </cell>
          <cell r="F178">
            <v>5</v>
          </cell>
          <cell r="G178">
            <v>12.23</v>
          </cell>
          <cell r="H178">
            <v>1804.5325131783791</v>
          </cell>
          <cell r="I178">
            <v>147.54967401295005</v>
          </cell>
          <cell r="J178" t="str">
            <v>CG02-163</v>
          </cell>
          <cell r="K178">
            <v>45307</v>
          </cell>
          <cell r="L178">
            <v>45687</v>
          </cell>
          <cell r="M178" t="str">
            <v>Mecanizado</v>
          </cell>
          <cell r="N178" t="str">
            <v>Quemado</v>
          </cell>
          <cell r="O178">
            <v>13</v>
          </cell>
        </row>
        <row r="179">
          <cell r="A179" t="str">
            <v>6023.0304</v>
          </cell>
          <cell r="B179" t="str">
            <v>La Union, S.A</v>
          </cell>
          <cell r="C179">
            <v>602</v>
          </cell>
          <cell r="D179" t="str">
            <v>Riolsa</v>
          </cell>
          <cell r="E179">
            <v>3.0304000000000002</v>
          </cell>
          <cell r="F179">
            <v>5</v>
          </cell>
          <cell r="G179">
            <v>12.5</v>
          </cell>
          <cell r="H179">
            <v>1872.1305326843617</v>
          </cell>
          <cell r="I179">
            <v>149.77044261474893</v>
          </cell>
          <cell r="J179" t="str">
            <v>CG02-163</v>
          </cell>
          <cell r="K179">
            <v>45306</v>
          </cell>
          <cell r="L179">
            <v>45687</v>
          </cell>
          <cell r="M179" t="str">
            <v>Mecanizado</v>
          </cell>
          <cell r="N179" t="str">
            <v>Quemado</v>
          </cell>
          <cell r="O179">
            <v>13</v>
          </cell>
        </row>
        <row r="180">
          <cell r="A180" t="str">
            <v>6023.0305</v>
          </cell>
          <cell r="B180" t="str">
            <v>La Union, S.A</v>
          </cell>
          <cell r="C180">
            <v>602</v>
          </cell>
          <cell r="D180" t="str">
            <v>Riolsa</v>
          </cell>
          <cell r="E180">
            <v>3.0305</v>
          </cell>
          <cell r="F180">
            <v>5</v>
          </cell>
          <cell r="G180">
            <v>13.27</v>
          </cell>
          <cell r="H180">
            <v>1987.4537734977182</v>
          </cell>
          <cell r="I180">
            <v>149.77044261474893</v>
          </cell>
          <cell r="J180" t="str">
            <v>CG02-163</v>
          </cell>
          <cell r="K180">
            <v>45307</v>
          </cell>
          <cell r="L180">
            <v>45687</v>
          </cell>
          <cell r="M180" t="str">
            <v>Mecanizado</v>
          </cell>
          <cell r="N180" t="str">
            <v>Quemado</v>
          </cell>
          <cell r="O180">
            <v>13</v>
          </cell>
        </row>
        <row r="181">
          <cell r="A181" t="str">
            <v>6023.0306</v>
          </cell>
          <cell r="B181" t="str">
            <v>La Union, S.A</v>
          </cell>
          <cell r="C181">
            <v>602</v>
          </cell>
          <cell r="D181" t="str">
            <v>Riolsa</v>
          </cell>
          <cell r="E181">
            <v>3.0306000000000002</v>
          </cell>
          <cell r="F181">
            <v>5</v>
          </cell>
          <cell r="G181">
            <v>18.14</v>
          </cell>
          <cell r="H181">
            <v>2442.8958290315454</v>
          </cell>
          <cell r="I181">
            <v>134.66900931816679</v>
          </cell>
          <cell r="J181" t="str">
            <v>CG02-163</v>
          </cell>
          <cell r="K181">
            <v>45306</v>
          </cell>
          <cell r="L181">
            <v>45687</v>
          </cell>
          <cell r="M181" t="str">
            <v>Mecanizado</v>
          </cell>
          <cell r="N181" t="str">
            <v>Quemado</v>
          </cell>
          <cell r="O181">
            <v>13</v>
          </cell>
        </row>
        <row r="182">
          <cell r="A182" t="str">
            <v>6023.0603</v>
          </cell>
          <cell r="B182" t="str">
            <v>La Union, S.A</v>
          </cell>
          <cell r="C182">
            <v>602</v>
          </cell>
          <cell r="D182" t="str">
            <v>Riolsa</v>
          </cell>
          <cell r="E182">
            <v>3.0602999999999998</v>
          </cell>
          <cell r="F182">
            <v>5</v>
          </cell>
          <cell r="G182">
            <v>9.0500000000000007</v>
          </cell>
          <cell r="H182">
            <v>1355.422505663478</v>
          </cell>
          <cell r="I182">
            <v>149.77044261474893</v>
          </cell>
          <cell r="J182" t="str">
            <v>CG02-163</v>
          </cell>
          <cell r="K182">
            <v>45309</v>
          </cell>
          <cell r="L182">
            <v>45687</v>
          </cell>
          <cell r="M182" t="str">
            <v>Mecanizado</v>
          </cell>
          <cell r="N182" t="str">
            <v>Quemado</v>
          </cell>
          <cell r="O182">
            <v>13</v>
          </cell>
        </row>
        <row r="183">
          <cell r="A183" t="str">
            <v>6023.0604</v>
          </cell>
          <cell r="B183" t="str">
            <v>La Union, S.A</v>
          </cell>
          <cell r="C183">
            <v>602</v>
          </cell>
          <cell r="D183" t="str">
            <v>Riolsa</v>
          </cell>
          <cell r="E183">
            <v>3.0604</v>
          </cell>
          <cell r="F183">
            <v>5</v>
          </cell>
          <cell r="G183">
            <v>24.87</v>
          </cell>
          <cell r="H183">
            <v>3724.7909078288062</v>
          </cell>
          <cell r="I183">
            <v>149.77044261474893</v>
          </cell>
          <cell r="J183" t="str">
            <v>CG02-163</v>
          </cell>
          <cell r="K183">
            <v>45311</v>
          </cell>
          <cell r="L183">
            <v>45687</v>
          </cell>
          <cell r="M183" t="str">
            <v>Mecanizado</v>
          </cell>
          <cell r="N183" t="str">
            <v>Quemado</v>
          </cell>
          <cell r="O183">
            <v>13</v>
          </cell>
        </row>
        <row r="184">
          <cell r="A184" t="str">
            <v>6023.0606</v>
          </cell>
          <cell r="B184" t="str">
            <v>La Union, S.A</v>
          </cell>
          <cell r="C184">
            <v>602</v>
          </cell>
          <cell r="D184" t="str">
            <v>Riolsa</v>
          </cell>
          <cell r="E184">
            <v>3.0606</v>
          </cell>
          <cell r="F184">
            <v>5</v>
          </cell>
          <cell r="G184">
            <v>9.26</v>
          </cell>
          <cell r="H184">
            <v>955.51429861257498</v>
          </cell>
          <cell r="I184">
            <v>103.18728926701674</v>
          </cell>
          <cell r="J184" t="str">
            <v>CG02-163</v>
          </cell>
          <cell r="K184">
            <v>45309</v>
          </cell>
          <cell r="L184">
            <v>45687</v>
          </cell>
          <cell r="M184" t="str">
            <v>Mecanizado</v>
          </cell>
          <cell r="N184" t="str">
            <v>Quemado</v>
          </cell>
          <cell r="O184">
            <v>13</v>
          </cell>
        </row>
        <row r="185">
          <cell r="A185" t="str">
            <v>6023.0607</v>
          </cell>
          <cell r="B185" t="str">
            <v>La Union, S.A</v>
          </cell>
          <cell r="C185">
            <v>602</v>
          </cell>
          <cell r="D185" t="str">
            <v>Riolsa</v>
          </cell>
          <cell r="E185">
            <v>3.0607000000000002</v>
          </cell>
          <cell r="F185">
            <v>5</v>
          </cell>
          <cell r="G185">
            <v>27.73</v>
          </cell>
          <cell r="H185">
            <v>4111.4593737069872</v>
          </cell>
          <cell r="I185">
            <v>148.26755765261404</v>
          </cell>
          <cell r="J185" t="str">
            <v>CG02-163</v>
          </cell>
          <cell r="K185">
            <v>45311</v>
          </cell>
          <cell r="L185">
            <v>45687</v>
          </cell>
          <cell r="M185" t="str">
            <v>Mecanizado</v>
          </cell>
          <cell r="N185" t="str">
            <v>Quemado</v>
          </cell>
          <cell r="O185">
            <v>13</v>
          </cell>
        </row>
        <row r="186">
          <cell r="A186" t="str">
            <v>6023.0609</v>
          </cell>
          <cell r="B186" t="str">
            <v>La Union, S.A</v>
          </cell>
          <cell r="C186">
            <v>602</v>
          </cell>
          <cell r="D186" t="str">
            <v>Riolsa</v>
          </cell>
          <cell r="E186">
            <v>3.0609000000000002</v>
          </cell>
          <cell r="F186">
            <v>5</v>
          </cell>
          <cell r="G186">
            <v>10.92</v>
          </cell>
          <cell r="H186">
            <v>1417.8532333530582</v>
          </cell>
          <cell r="I186">
            <v>129.84003968434598</v>
          </cell>
          <cell r="J186" t="str">
            <v>CG02-163</v>
          </cell>
          <cell r="K186">
            <v>45309</v>
          </cell>
          <cell r="L186">
            <v>45687</v>
          </cell>
          <cell r="M186" t="str">
            <v>Mecanizado</v>
          </cell>
          <cell r="N186" t="str">
            <v>Quemado</v>
          </cell>
          <cell r="O186">
            <v>13</v>
          </cell>
        </row>
        <row r="187">
          <cell r="A187" t="str">
            <v>6023.061</v>
          </cell>
          <cell r="B187" t="str">
            <v>La Union, S.A</v>
          </cell>
          <cell r="C187">
            <v>602</v>
          </cell>
          <cell r="D187" t="str">
            <v>Riolsa</v>
          </cell>
          <cell r="E187">
            <v>3.0609999999999999</v>
          </cell>
          <cell r="F187">
            <v>5</v>
          </cell>
          <cell r="G187">
            <v>16.36</v>
          </cell>
          <cell r="H187">
            <v>2450.2444411772926</v>
          </cell>
          <cell r="I187">
            <v>149.77044261474893</v>
          </cell>
          <cell r="J187" t="str">
            <v>CG02-163</v>
          </cell>
          <cell r="K187">
            <v>45316</v>
          </cell>
          <cell r="L187">
            <v>45687</v>
          </cell>
          <cell r="M187" t="str">
            <v>Mecanizado</v>
          </cell>
          <cell r="N187" t="str">
            <v>Quemado</v>
          </cell>
          <cell r="O187">
            <v>13</v>
          </cell>
        </row>
        <row r="188">
          <cell r="A188" t="str">
            <v>6021.0501</v>
          </cell>
          <cell r="B188" t="str">
            <v>La Union, S.A</v>
          </cell>
          <cell r="C188">
            <v>602</v>
          </cell>
          <cell r="D188" t="str">
            <v>Riolsa</v>
          </cell>
          <cell r="E188">
            <v>1.0501</v>
          </cell>
          <cell r="F188">
            <v>2</v>
          </cell>
          <cell r="G188">
            <v>6.92</v>
          </cell>
          <cell r="H188">
            <v>1036.4114628940627</v>
          </cell>
          <cell r="I188">
            <v>149.77044261474893</v>
          </cell>
          <cell r="J188" t="str">
            <v>CGMEX10-26315</v>
          </cell>
          <cell r="K188">
            <v>45339</v>
          </cell>
          <cell r="L188">
            <v>45687</v>
          </cell>
          <cell r="M188" t="str">
            <v>Mecanizado</v>
          </cell>
          <cell r="N188" t="str">
            <v>Quemado</v>
          </cell>
          <cell r="O188">
            <v>13</v>
          </cell>
        </row>
        <row r="189">
          <cell r="A189" t="str">
            <v>6021.0502</v>
          </cell>
          <cell r="B189" t="str">
            <v>La Union, S.A</v>
          </cell>
          <cell r="C189">
            <v>602</v>
          </cell>
          <cell r="D189" t="str">
            <v>Riolsa</v>
          </cell>
          <cell r="E189">
            <v>1.0502</v>
          </cell>
          <cell r="F189">
            <v>2</v>
          </cell>
          <cell r="G189">
            <v>13.06</v>
          </cell>
          <cell r="H189">
            <v>1956.0019805486211</v>
          </cell>
          <cell r="I189">
            <v>149.77044261474893</v>
          </cell>
          <cell r="J189" t="str">
            <v>CG02-163</v>
          </cell>
          <cell r="K189">
            <v>45337</v>
          </cell>
          <cell r="L189">
            <v>45687</v>
          </cell>
          <cell r="M189" t="str">
            <v>Mecanizado</v>
          </cell>
          <cell r="N189" t="str">
            <v>Quemado</v>
          </cell>
          <cell r="O189">
            <v>13</v>
          </cell>
        </row>
        <row r="190">
          <cell r="A190" t="str">
            <v>6021.0504</v>
          </cell>
          <cell r="B190" t="str">
            <v>La Union, S.A</v>
          </cell>
          <cell r="C190">
            <v>602</v>
          </cell>
          <cell r="D190" t="str">
            <v>Riolsa</v>
          </cell>
          <cell r="E190">
            <v>1.0504</v>
          </cell>
          <cell r="F190">
            <v>2</v>
          </cell>
          <cell r="G190">
            <v>5.24</v>
          </cell>
          <cell r="H190">
            <v>784.7971193012844</v>
          </cell>
          <cell r="I190">
            <v>149.77044261474893</v>
          </cell>
          <cell r="J190" t="str">
            <v>CGMEX10-26315</v>
          </cell>
          <cell r="K190">
            <v>45340</v>
          </cell>
          <cell r="L190">
            <v>45687</v>
          </cell>
          <cell r="M190" t="str">
            <v>Mecanizado</v>
          </cell>
          <cell r="N190" t="str">
            <v>Quemado</v>
          </cell>
          <cell r="O190">
            <v>13</v>
          </cell>
        </row>
        <row r="191">
          <cell r="A191" t="str">
            <v>6021.0505</v>
          </cell>
          <cell r="B191" t="str">
            <v>La Union, S.A</v>
          </cell>
          <cell r="C191">
            <v>602</v>
          </cell>
          <cell r="D191" t="str">
            <v>Riolsa</v>
          </cell>
          <cell r="E191">
            <v>1.0505</v>
          </cell>
          <cell r="F191">
            <v>2</v>
          </cell>
          <cell r="G191">
            <v>17.440000000000001</v>
          </cell>
          <cell r="H191">
            <v>2611.9965192012214</v>
          </cell>
          <cell r="I191">
            <v>149.77044261474893</v>
          </cell>
          <cell r="J191" t="str">
            <v>CG02-163</v>
          </cell>
          <cell r="K191">
            <v>45337</v>
          </cell>
          <cell r="L191">
            <v>45687</v>
          </cell>
          <cell r="M191" t="str">
            <v>Mecanizado</v>
          </cell>
          <cell r="N191" t="str">
            <v>Quemado</v>
          </cell>
          <cell r="O191">
            <v>13</v>
          </cell>
        </row>
        <row r="192">
          <cell r="A192" t="str">
            <v>6021.0507</v>
          </cell>
          <cell r="B192" t="str">
            <v>La Union, S.A</v>
          </cell>
          <cell r="C192">
            <v>602</v>
          </cell>
          <cell r="D192" t="str">
            <v>Riolsa</v>
          </cell>
          <cell r="E192">
            <v>1.0507</v>
          </cell>
          <cell r="F192">
            <v>2</v>
          </cell>
          <cell r="G192">
            <v>6.53</v>
          </cell>
          <cell r="H192">
            <v>978.00099027431054</v>
          </cell>
          <cell r="I192">
            <v>149.77044261474893</v>
          </cell>
          <cell r="J192" t="str">
            <v>CGMEX10-26315</v>
          </cell>
          <cell r="K192">
            <v>45341</v>
          </cell>
          <cell r="L192">
            <v>45687</v>
          </cell>
          <cell r="M192" t="str">
            <v>Mecanizado</v>
          </cell>
          <cell r="N192" t="str">
            <v>Quemado</v>
          </cell>
          <cell r="O192">
            <v>13</v>
          </cell>
        </row>
        <row r="193">
          <cell r="A193" t="str">
            <v>6021.0508</v>
          </cell>
          <cell r="B193" t="str">
            <v>La Union, S.A</v>
          </cell>
          <cell r="C193">
            <v>602</v>
          </cell>
          <cell r="D193" t="str">
            <v>Riolsa</v>
          </cell>
          <cell r="E193">
            <v>1.0508</v>
          </cell>
          <cell r="F193">
            <v>2</v>
          </cell>
          <cell r="G193">
            <v>17.899999999999999</v>
          </cell>
          <cell r="H193">
            <v>2680.8909228040056</v>
          </cell>
          <cell r="I193">
            <v>149.77044261474893</v>
          </cell>
          <cell r="J193" t="str">
            <v>CG02-163</v>
          </cell>
          <cell r="K193">
            <v>45338</v>
          </cell>
          <cell r="L193">
            <v>45687</v>
          </cell>
          <cell r="M193" t="str">
            <v>Mecanizado</v>
          </cell>
          <cell r="N193" t="str">
            <v>Quemado</v>
          </cell>
          <cell r="O193">
            <v>13</v>
          </cell>
        </row>
        <row r="194">
          <cell r="A194" t="str">
            <v>6021.051</v>
          </cell>
          <cell r="B194" t="str">
            <v>La Union, S.A</v>
          </cell>
          <cell r="C194">
            <v>602</v>
          </cell>
          <cell r="D194" t="str">
            <v>Riolsa</v>
          </cell>
          <cell r="E194">
            <v>1.0509999999999999</v>
          </cell>
          <cell r="F194">
            <v>2</v>
          </cell>
          <cell r="G194">
            <v>11.64</v>
          </cell>
          <cell r="H194">
            <v>1743.3279520356775</v>
          </cell>
          <cell r="I194">
            <v>149.77044261474893</v>
          </cell>
          <cell r="J194" t="str">
            <v>CG02-163</v>
          </cell>
          <cell r="K194">
            <v>45339</v>
          </cell>
          <cell r="L194">
            <v>45687</v>
          </cell>
          <cell r="M194" t="str">
            <v>Mecanizado</v>
          </cell>
          <cell r="N194" t="str">
            <v>Quemado</v>
          </cell>
          <cell r="O194">
            <v>13</v>
          </cell>
        </row>
        <row r="195">
          <cell r="A195" t="str">
            <v>6021.0801</v>
          </cell>
          <cell r="B195" t="str">
            <v>La Union, S.A</v>
          </cell>
          <cell r="C195">
            <v>602</v>
          </cell>
          <cell r="D195" t="str">
            <v>Riolsa</v>
          </cell>
          <cell r="E195">
            <v>1.0801000000000001</v>
          </cell>
          <cell r="F195">
            <v>4</v>
          </cell>
          <cell r="G195">
            <v>15.51</v>
          </cell>
          <cell r="H195">
            <v>2167.839564954756</v>
          </cell>
          <cell r="I195">
            <v>139.77044261474893</v>
          </cell>
          <cell r="J195" t="str">
            <v>CGMEX10-26315</v>
          </cell>
          <cell r="K195">
            <v>45342</v>
          </cell>
          <cell r="L195">
            <v>45687</v>
          </cell>
          <cell r="M195" t="str">
            <v>Mecanizado</v>
          </cell>
          <cell r="N195" t="str">
            <v>Quemado</v>
          </cell>
          <cell r="O195">
            <v>13</v>
          </cell>
        </row>
        <row r="196">
          <cell r="A196" t="str">
            <v>6021.0804</v>
          </cell>
          <cell r="B196" t="str">
            <v>La Union, S.A</v>
          </cell>
          <cell r="C196">
            <v>602</v>
          </cell>
          <cell r="D196" t="str">
            <v>Riolsa</v>
          </cell>
          <cell r="E196">
            <v>1.0804</v>
          </cell>
          <cell r="F196">
            <v>4</v>
          </cell>
          <cell r="G196">
            <v>11.64</v>
          </cell>
          <cell r="H196">
            <v>1626.9279520356777</v>
          </cell>
          <cell r="I196">
            <v>139.77044261474893</v>
          </cell>
          <cell r="J196" t="str">
            <v>CGMEX10-26315</v>
          </cell>
          <cell r="K196">
            <v>45342</v>
          </cell>
          <cell r="L196">
            <v>45687</v>
          </cell>
          <cell r="M196" t="str">
            <v>Mecanizado</v>
          </cell>
          <cell r="N196" t="str">
            <v>Quemado</v>
          </cell>
          <cell r="O196">
            <v>13</v>
          </cell>
        </row>
        <row r="197">
          <cell r="A197" t="str">
            <v>6021.0807</v>
          </cell>
          <cell r="B197" t="str">
            <v>La Union, S.A</v>
          </cell>
          <cell r="C197">
            <v>602</v>
          </cell>
          <cell r="D197" t="str">
            <v>Riolsa</v>
          </cell>
          <cell r="E197">
            <v>1.0807</v>
          </cell>
          <cell r="F197">
            <v>4</v>
          </cell>
          <cell r="G197">
            <v>13.77</v>
          </cell>
          <cell r="H197">
            <v>1860.5489948050929</v>
          </cell>
          <cell r="I197">
            <v>135.11612162709463</v>
          </cell>
          <cell r="J197" t="str">
            <v>CGMEX10-26315</v>
          </cell>
          <cell r="K197">
            <v>45344</v>
          </cell>
          <cell r="L197">
            <v>45687</v>
          </cell>
          <cell r="M197" t="str">
            <v>Mecanizado</v>
          </cell>
          <cell r="N197" t="str">
            <v>Quemado</v>
          </cell>
          <cell r="O197">
            <v>13</v>
          </cell>
        </row>
        <row r="198">
          <cell r="A198" t="str">
            <v>6021.0808</v>
          </cell>
          <cell r="B198" t="str">
            <v>La Union, S.A</v>
          </cell>
          <cell r="C198">
            <v>602</v>
          </cell>
          <cell r="D198" t="str">
            <v>Riolsa</v>
          </cell>
          <cell r="E198">
            <v>1.0808</v>
          </cell>
          <cell r="F198">
            <v>4</v>
          </cell>
          <cell r="G198">
            <v>2.0499999999999998</v>
          </cell>
          <cell r="H198">
            <v>286.52940736023527</v>
          </cell>
          <cell r="I198">
            <v>139.77044261474893</v>
          </cell>
          <cell r="J198" t="str">
            <v>CGMEX10-26315</v>
          </cell>
          <cell r="K198">
            <v>45345</v>
          </cell>
          <cell r="L198">
            <v>45687</v>
          </cell>
          <cell r="M198" t="str">
            <v>Mecanizado</v>
          </cell>
          <cell r="N198" t="str">
            <v>Quemado</v>
          </cell>
          <cell r="O198">
            <v>13</v>
          </cell>
        </row>
        <row r="199">
          <cell r="A199" t="str">
            <v>6021.0809</v>
          </cell>
          <cell r="B199" t="str">
            <v>La Union, S.A</v>
          </cell>
          <cell r="C199">
            <v>602</v>
          </cell>
          <cell r="D199" t="str">
            <v>Riolsa</v>
          </cell>
          <cell r="E199">
            <v>1.0809</v>
          </cell>
          <cell r="F199">
            <v>4</v>
          </cell>
          <cell r="G199">
            <v>13.07</v>
          </cell>
          <cell r="H199">
            <v>1826.7996849747685</v>
          </cell>
          <cell r="I199">
            <v>139.77044261474893</v>
          </cell>
          <cell r="J199" t="str">
            <v>CGMEX10-26315</v>
          </cell>
          <cell r="K199">
            <v>45344</v>
          </cell>
          <cell r="L199">
            <v>45687</v>
          </cell>
          <cell r="M199" t="str">
            <v>Mecanizado</v>
          </cell>
          <cell r="N199" t="str">
            <v>Quemado</v>
          </cell>
          <cell r="O199">
            <v>13</v>
          </cell>
        </row>
        <row r="200">
          <cell r="A200" t="str">
            <v>6023.0614</v>
          </cell>
          <cell r="B200" t="str">
            <v>La Union, S.A</v>
          </cell>
          <cell r="C200">
            <v>602</v>
          </cell>
          <cell r="D200" t="str">
            <v>Riolsa</v>
          </cell>
          <cell r="E200">
            <v>3.0613999999999999</v>
          </cell>
          <cell r="F200">
            <v>5</v>
          </cell>
          <cell r="G200">
            <v>15.89</v>
          </cell>
          <cell r="H200">
            <v>2290.8473331483606</v>
          </cell>
          <cell r="I200">
            <v>144.16912102884584</v>
          </cell>
          <cell r="J200" t="str">
            <v>CG02-163</v>
          </cell>
          <cell r="K200">
            <v>45316</v>
          </cell>
          <cell r="L200">
            <v>45694</v>
          </cell>
          <cell r="M200" t="str">
            <v>Mecanizado</v>
          </cell>
          <cell r="N200" t="str">
            <v>Quemado</v>
          </cell>
          <cell r="O200">
            <v>14</v>
          </cell>
        </row>
        <row r="201">
          <cell r="A201" t="str">
            <v>6023.0605</v>
          </cell>
          <cell r="B201" t="str">
            <v>La Union, S.A</v>
          </cell>
          <cell r="C201">
            <v>602</v>
          </cell>
          <cell r="D201" t="str">
            <v>Riolsa</v>
          </cell>
          <cell r="E201">
            <v>3.0605000000000002</v>
          </cell>
          <cell r="F201">
            <v>5</v>
          </cell>
          <cell r="G201">
            <v>4.76</v>
          </cell>
          <cell r="H201">
            <v>712.90730684620485</v>
          </cell>
          <cell r="I201">
            <v>149.77044261474893</v>
          </cell>
          <cell r="J201" t="str">
            <v>CG02-163</v>
          </cell>
          <cell r="K201">
            <v>45313</v>
          </cell>
          <cell r="L201">
            <v>45694</v>
          </cell>
          <cell r="M201" t="str">
            <v>Mecanizado</v>
          </cell>
          <cell r="N201" t="str">
            <v>Quemado</v>
          </cell>
          <cell r="O201">
            <v>14</v>
          </cell>
        </row>
        <row r="202">
          <cell r="A202" t="str">
            <v>6023.0608</v>
          </cell>
          <cell r="B202" t="str">
            <v>La Union, S.A</v>
          </cell>
          <cell r="C202">
            <v>602</v>
          </cell>
          <cell r="D202" t="str">
            <v>Riolsa</v>
          </cell>
          <cell r="E202">
            <v>3.0608</v>
          </cell>
          <cell r="F202">
            <v>5</v>
          </cell>
          <cell r="G202">
            <v>11.75</v>
          </cell>
          <cell r="H202">
            <v>1759.8027007232999</v>
          </cell>
          <cell r="I202">
            <v>149.77044261474893</v>
          </cell>
          <cell r="J202" t="str">
            <v>CG02-163</v>
          </cell>
          <cell r="K202">
            <v>45314</v>
          </cell>
          <cell r="L202">
            <v>45694</v>
          </cell>
          <cell r="M202" t="str">
            <v>Mecanizado</v>
          </cell>
          <cell r="N202" t="str">
            <v>Quemado</v>
          </cell>
          <cell r="O202">
            <v>14</v>
          </cell>
        </row>
        <row r="203">
          <cell r="A203" t="str">
            <v>6023.0613</v>
          </cell>
          <cell r="B203" t="str">
            <v>La Union, S.A</v>
          </cell>
          <cell r="C203">
            <v>602</v>
          </cell>
          <cell r="D203" t="str">
            <v>Riolsa</v>
          </cell>
          <cell r="E203">
            <v>3.0613000000000001</v>
          </cell>
          <cell r="F203">
            <v>5</v>
          </cell>
          <cell r="G203">
            <v>13.87</v>
          </cell>
          <cell r="H203">
            <v>2077.3160390665676</v>
          </cell>
          <cell r="I203">
            <v>149.77044261474893</v>
          </cell>
          <cell r="J203" t="str">
            <v>CG02-163</v>
          </cell>
          <cell r="K203">
            <v>45314</v>
          </cell>
          <cell r="L203">
            <v>45694</v>
          </cell>
          <cell r="M203" t="str">
            <v>Mecanizado</v>
          </cell>
          <cell r="N203" t="str">
            <v>Quemado</v>
          </cell>
          <cell r="O203">
            <v>14</v>
          </cell>
        </row>
        <row r="204">
          <cell r="A204" t="str">
            <v>6023.0611</v>
          </cell>
          <cell r="B204" t="str">
            <v>La Union, S.A</v>
          </cell>
          <cell r="C204">
            <v>602</v>
          </cell>
          <cell r="D204" t="str">
            <v>Riolsa</v>
          </cell>
          <cell r="E204">
            <v>3.0611000000000002</v>
          </cell>
          <cell r="F204">
            <v>5</v>
          </cell>
          <cell r="G204">
            <v>8.01</v>
          </cell>
          <cell r="H204">
            <v>1199.6612453441389</v>
          </cell>
          <cell r="I204">
            <v>149.77044261474893</v>
          </cell>
          <cell r="J204" t="str">
            <v>CG02-163</v>
          </cell>
          <cell r="K204">
            <v>45314</v>
          </cell>
          <cell r="L204">
            <v>45694</v>
          </cell>
          <cell r="M204" t="str">
            <v>Mecanizado</v>
          </cell>
          <cell r="N204" t="str">
            <v>Quemado</v>
          </cell>
          <cell r="O204">
            <v>14</v>
          </cell>
        </row>
        <row r="205">
          <cell r="A205" t="str">
            <v>6023.0612</v>
          </cell>
          <cell r="B205" t="str">
            <v>La Union, S.A</v>
          </cell>
          <cell r="C205">
            <v>602</v>
          </cell>
          <cell r="D205" t="str">
            <v>Riolsa</v>
          </cell>
          <cell r="E205">
            <v>3.0611999999999999</v>
          </cell>
          <cell r="F205">
            <v>5</v>
          </cell>
          <cell r="G205">
            <v>9.23</v>
          </cell>
          <cell r="H205">
            <v>1382.3811853341326</v>
          </cell>
          <cell r="I205">
            <v>149.77044261474893</v>
          </cell>
          <cell r="J205" t="str">
            <v>CG02-163</v>
          </cell>
          <cell r="K205">
            <v>45314</v>
          </cell>
          <cell r="L205">
            <v>45694</v>
          </cell>
          <cell r="M205" t="str">
            <v>Mecanizado</v>
          </cell>
          <cell r="N205" t="str">
            <v>Quemado</v>
          </cell>
          <cell r="O205">
            <v>14</v>
          </cell>
        </row>
        <row r="206">
          <cell r="A206" t="str">
            <v>6023.0601</v>
          </cell>
          <cell r="B206" t="str">
            <v>La Union, S.A</v>
          </cell>
          <cell r="C206">
            <v>602</v>
          </cell>
          <cell r="D206" t="str">
            <v>Riolsa</v>
          </cell>
          <cell r="E206">
            <v>3.0600999999999998</v>
          </cell>
          <cell r="F206">
            <v>5</v>
          </cell>
          <cell r="G206">
            <v>17.52</v>
          </cell>
          <cell r="H206">
            <v>2623.9781546104014</v>
          </cell>
          <cell r="I206">
            <v>149.77044261474893</v>
          </cell>
          <cell r="J206" t="str">
            <v>CG02-163</v>
          </cell>
          <cell r="K206">
            <v>45317</v>
          </cell>
          <cell r="L206">
            <v>45694</v>
          </cell>
          <cell r="M206" t="str">
            <v>Mecanizado</v>
          </cell>
          <cell r="N206" t="str">
            <v>Quemado</v>
          </cell>
          <cell r="O206">
            <v>14</v>
          </cell>
        </row>
        <row r="207">
          <cell r="A207" t="str">
            <v>6023.0602</v>
          </cell>
          <cell r="B207" t="str">
            <v>La Union, S.A</v>
          </cell>
          <cell r="C207">
            <v>602</v>
          </cell>
          <cell r="D207" t="str">
            <v>Riolsa</v>
          </cell>
          <cell r="E207">
            <v>3.0602</v>
          </cell>
          <cell r="F207">
            <v>5</v>
          </cell>
          <cell r="G207">
            <v>17.600000000000001</v>
          </cell>
          <cell r="H207">
            <v>2635.9597900195813</v>
          </cell>
          <cell r="I207">
            <v>149.77044261474893</v>
          </cell>
          <cell r="J207" t="str">
            <v>CG02-163</v>
          </cell>
          <cell r="K207">
            <v>45317</v>
          </cell>
          <cell r="L207">
            <v>45694</v>
          </cell>
          <cell r="M207" t="str">
            <v>Mecanizado</v>
          </cell>
          <cell r="N207" t="str">
            <v>Quemado</v>
          </cell>
          <cell r="O207">
            <v>14</v>
          </cell>
        </row>
        <row r="208">
          <cell r="A208" t="str">
            <v>6023.0505</v>
          </cell>
          <cell r="B208" t="str">
            <v>La Union, S.A</v>
          </cell>
          <cell r="C208">
            <v>602</v>
          </cell>
          <cell r="D208" t="str">
            <v>Riolsa</v>
          </cell>
          <cell r="E208">
            <v>3.0505</v>
          </cell>
          <cell r="F208">
            <v>4</v>
          </cell>
          <cell r="G208">
            <v>18.46</v>
          </cell>
          <cell r="H208">
            <v>2764.7623706682652</v>
          </cell>
          <cell r="I208">
            <v>149.77044261474893</v>
          </cell>
          <cell r="J208" t="str">
            <v>CG02-163</v>
          </cell>
          <cell r="K208">
            <v>45319</v>
          </cell>
          <cell r="L208">
            <v>45694</v>
          </cell>
          <cell r="M208" t="str">
            <v>Mecanizado</v>
          </cell>
          <cell r="N208" t="str">
            <v>Quemado</v>
          </cell>
          <cell r="O208">
            <v>14</v>
          </cell>
        </row>
        <row r="209">
          <cell r="A209" t="str">
            <v>6023.0507</v>
          </cell>
          <cell r="B209" t="str">
            <v>La Union, S.A</v>
          </cell>
          <cell r="C209">
            <v>602</v>
          </cell>
          <cell r="D209" t="str">
            <v>Riolsa</v>
          </cell>
          <cell r="E209">
            <v>3.0507</v>
          </cell>
          <cell r="F209">
            <v>4</v>
          </cell>
          <cell r="G209">
            <v>27.05</v>
          </cell>
          <cell r="H209">
            <v>3798.3754727289584</v>
          </cell>
          <cell r="I209">
            <v>140.4205350361907</v>
          </cell>
          <cell r="J209" t="str">
            <v>CG02-163</v>
          </cell>
          <cell r="K209">
            <v>45319</v>
          </cell>
          <cell r="L209">
            <v>45694</v>
          </cell>
          <cell r="M209" t="str">
            <v>Mecanizado</v>
          </cell>
          <cell r="N209" t="str">
            <v>Quemado</v>
          </cell>
          <cell r="O209">
            <v>14</v>
          </cell>
        </row>
        <row r="210">
          <cell r="A210" t="str">
            <v>6021.1002</v>
          </cell>
          <cell r="B210" t="str">
            <v>La Union, S.A</v>
          </cell>
          <cell r="C210">
            <v>602</v>
          </cell>
          <cell r="D210" t="str">
            <v>Riolsa</v>
          </cell>
          <cell r="E210">
            <v>1.1002000000000001</v>
          </cell>
          <cell r="F210">
            <v>4</v>
          </cell>
          <cell r="G210">
            <v>17.88</v>
          </cell>
          <cell r="H210">
            <v>2588.4955139517106</v>
          </cell>
          <cell r="I210">
            <v>144.77044261474893</v>
          </cell>
          <cell r="J210" t="str">
            <v>CGMEX10-26315</v>
          </cell>
          <cell r="K210">
            <v>45347</v>
          </cell>
          <cell r="L210">
            <v>45694</v>
          </cell>
          <cell r="M210" t="str">
            <v>Mecanizado</v>
          </cell>
          <cell r="N210" t="str">
            <v>Quemado</v>
          </cell>
          <cell r="O210">
            <v>14</v>
          </cell>
        </row>
        <row r="211">
          <cell r="A211" t="str">
            <v>6021.1006</v>
          </cell>
          <cell r="B211" t="str">
            <v>La Union, S.A</v>
          </cell>
          <cell r="C211">
            <v>602</v>
          </cell>
          <cell r="D211" t="str">
            <v>Riolsa</v>
          </cell>
          <cell r="E211">
            <v>1.1006</v>
          </cell>
          <cell r="F211">
            <v>4</v>
          </cell>
          <cell r="G211">
            <v>15.09</v>
          </cell>
          <cell r="H211">
            <v>2090.9659790565615</v>
          </cell>
          <cell r="I211">
            <v>138.56633393350307</v>
          </cell>
          <cell r="J211" t="str">
            <v>CGMEX10-26315</v>
          </cell>
          <cell r="K211">
            <v>45348</v>
          </cell>
          <cell r="L211">
            <v>45694</v>
          </cell>
          <cell r="M211" t="str">
            <v>Mecanizado</v>
          </cell>
          <cell r="N211" t="str">
            <v>Quemado</v>
          </cell>
          <cell r="O211">
            <v>14</v>
          </cell>
        </row>
        <row r="212">
          <cell r="A212" t="str">
            <v>6021.1009</v>
          </cell>
          <cell r="B212" t="str">
            <v>La Union, S.A</v>
          </cell>
          <cell r="C212">
            <v>602</v>
          </cell>
          <cell r="D212" t="str">
            <v>Riolsa</v>
          </cell>
          <cell r="E212">
            <v>1.1009</v>
          </cell>
          <cell r="F212">
            <v>4</v>
          </cell>
          <cell r="G212">
            <v>8.3699999999999992</v>
          </cell>
          <cell r="H212">
            <v>1211.7286046854485</v>
          </cell>
          <cell r="I212">
            <v>144.77044261474893</v>
          </cell>
          <cell r="J212" t="str">
            <v>CGMEX10-26315</v>
          </cell>
          <cell r="K212">
            <v>45348</v>
          </cell>
          <cell r="L212">
            <v>45694</v>
          </cell>
          <cell r="M212" t="str">
            <v>Mecanizado</v>
          </cell>
          <cell r="N212" t="str">
            <v>Quemado</v>
          </cell>
          <cell r="O212">
            <v>14</v>
          </cell>
        </row>
        <row r="213">
          <cell r="A213" t="str">
            <v>6021.1001</v>
          </cell>
          <cell r="B213" t="str">
            <v>La Union, S.A</v>
          </cell>
          <cell r="C213">
            <v>602</v>
          </cell>
          <cell r="D213" t="str">
            <v>Riolsa</v>
          </cell>
          <cell r="E213">
            <v>1.1001000000000001</v>
          </cell>
          <cell r="F213">
            <v>4</v>
          </cell>
          <cell r="G213">
            <v>7.76</v>
          </cell>
          <cell r="H213">
            <v>1123.4186346904517</v>
          </cell>
          <cell r="I213">
            <v>144.77044261474893</v>
          </cell>
          <cell r="J213" t="str">
            <v>CGMEX10-26315</v>
          </cell>
          <cell r="K213">
            <v>45346</v>
          </cell>
          <cell r="L213">
            <v>45694</v>
          </cell>
          <cell r="M213" t="str">
            <v>Mecanizado</v>
          </cell>
          <cell r="N213" t="str">
            <v>Quemado</v>
          </cell>
          <cell r="O213">
            <v>14</v>
          </cell>
        </row>
        <row r="214">
          <cell r="A214" t="str">
            <v>6021.1005</v>
          </cell>
          <cell r="B214" t="str">
            <v>La Union, S.A</v>
          </cell>
          <cell r="C214">
            <v>602</v>
          </cell>
          <cell r="D214" t="str">
            <v>Riolsa</v>
          </cell>
          <cell r="E214">
            <v>1.1005</v>
          </cell>
          <cell r="F214">
            <v>4</v>
          </cell>
          <cell r="G214">
            <v>9.51</v>
          </cell>
          <cell r="H214">
            <v>1361.1869092662623</v>
          </cell>
          <cell r="I214">
            <v>143.13216711527468</v>
          </cell>
          <cell r="J214" t="str">
            <v>CGMEX10-26315</v>
          </cell>
          <cell r="K214">
            <v>45346</v>
          </cell>
          <cell r="L214">
            <v>45694</v>
          </cell>
          <cell r="M214" t="str">
            <v>Mecanizado</v>
          </cell>
          <cell r="N214" t="str">
            <v>Quemado</v>
          </cell>
          <cell r="O214">
            <v>14</v>
          </cell>
        </row>
        <row r="215">
          <cell r="A215" t="str">
            <v>6021.1012</v>
          </cell>
          <cell r="B215" t="str">
            <v>La Union, S.A</v>
          </cell>
          <cell r="C215">
            <v>602</v>
          </cell>
          <cell r="D215" t="str">
            <v>Riolsa</v>
          </cell>
          <cell r="E215">
            <v>1.1012</v>
          </cell>
          <cell r="F215">
            <v>4</v>
          </cell>
          <cell r="G215">
            <v>12.58</v>
          </cell>
          <cell r="H215">
            <v>1821.2121680935415</v>
          </cell>
          <cell r="I215">
            <v>144.77044261474893</v>
          </cell>
          <cell r="J215" t="str">
            <v>CG02-163</v>
          </cell>
          <cell r="K215">
            <v>45346</v>
          </cell>
          <cell r="L215">
            <v>45694</v>
          </cell>
          <cell r="M215" t="str">
            <v>Mecanizado</v>
          </cell>
          <cell r="N215" t="str">
            <v>Quemado</v>
          </cell>
          <cell r="O215">
            <v>14</v>
          </cell>
        </row>
        <row r="216">
          <cell r="A216" t="str">
            <v>6021.1015</v>
          </cell>
          <cell r="B216" t="str">
            <v>La Union, S.A</v>
          </cell>
          <cell r="C216">
            <v>602</v>
          </cell>
          <cell r="D216" t="str">
            <v>Riolsa</v>
          </cell>
          <cell r="E216">
            <v>1.1014999999999999</v>
          </cell>
          <cell r="F216">
            <v>4</v>
          </cell>
          <cell r="G216">
            <v>19.54</v>
          </cell>
          <cell r="H216">
            <v>2828.8144486921938</v>
          </cell>
          <cell r="I216">
            <v>144.77044261474893</v>
          </cell>
          <cell r="J216" t="str">
            <v>CG02-163</v>
          </cell>
          <cell r="K216">
            <v>45346</v>
          </cell>
          <cell r="L216">
            <v>45694</v>
          </cell>
          <cell r="M216" t="str">
            <v>Mecanizado</v>
          </cell>
          <cell r="N216" t="str">
            <v>Quemado</v>
          </cell>
          <cell r="O216">
            <v>14</v>
          </cell>
        </row>
        <row r="217">
          <cell r="A217" t="str">
            <v>6021.1016</v>
          </cell>
          <cell r="B217" t="str">
            <v>La Union, S.A</v>
          </cell>
          <cell r="C217">
            <v>602</v>
          </cell>
          <cell r="D217" t="str">
            <v>Riolsa</v>
          </cell>
          <cell r="E217">
            <v>1.1015999999999999</v>
          </cell>
          <cell r="F217">
            <v>4</v>
          </cell>
          <cell r="G217">
            <v>6.5</v>
          </cell>
          <cell r="H217">
            <v>941.00787699586806</v>
          </cell>
          <cell r="I217">
            <v>144.77044261474893</v>
          </cell>
          <cell r="J217" t="str">
            <v>CG02-163</v>
          </cell>
          <cell r="K217">
            <v>45346</v>
          </cell>
          <cell r="L217">
            <v>45694</v>
          </cell>
          <cell r="M217" t="str">
            <v>Mecanizado</v>
          </cell>
          <cell r="N217" t="str">
            <v>Quemado</v>
          </cell>
          <cell r="O217">
            <v>14</v>
          </cell>
        </row>
        <row r="218">
          <cell r="A218" t="str">
            <v>6021.1017</v>
          </cell>
          <cell r="B218" t="str">
            <v>La Union, S.A</v>
          </cell>
          <cell r="C218">
            <v>602</v>
          </cell>
          <cell r="D218" t="str">
            <v>Riolsa</v>
          </cell>
          <cell r="E218">
            <v>1.1016999999999999</v>
          </cell>
          <cell r="F218">
            <v>4</v>
          </cell>
          <cell r="G218">
            <v>2.77</v>
          </cell>
          <cell r="H218">
            <v>414.86412604285454</v>
          </cell>
          <cell r="I218">
            <v>149.77044261474893</v>
          </cell>
          <cell r="J218" t="str">
            <v>CG02-163</v>
          </cell>
          <cell r="K218">
            <v>45373</v>
          </cell>
          <cell r="L218">
            <v>45694</v>
          </cell>
          <cell r="M218" t="str">
            <v>Mecanizado</v>
          </cell>
          <cell r="N218" t="str">
            <v>Quemado</v>
          </cell>
          <cell r="O218">
            <v>14</v>
          </cell>
        </row>
        <row r="219">
          <cell r="A219" t="str">
            <v>6023.0102</v>
          </cell>
          <cell r="B219" t="str">
            <v>La Union, S.A</v>
          </cell>
          <cell r="C219">
            <v>602</v>
          </cell>
          <cell r="D219" t="str">
            <v>Riolsa</v>
          </cell>
          <cell r="E219">
            <v>3.0102000000000002</v>
          </cell>
          <cell r="F219">
            <v>4</v>
          </cell>
          <cell r="G219">
            <v>14.37</v>
          </cell>
          <cell r="H219">
            <v>2008.5012603739419</v>
          </cell>
          <cell r="I219">
            <v>139.77044261474893</v>
          </cell>
          <cell r="J219" t="str">
            <v>CG02-163</v>
          </cell>
          <cell r="K219">
            <v>45345</v>
          </cell>
          <cell r="L219">
            <v>45694</v>
          </cell>
          <cell r="M219" t="str">
            <v>Mecanizado</v>
          </cell>
          <cell r="N219" t="str">
            <v>Quemado</v>
          </cell>
          <cell r="O219">
            <v>14</v>
          </cell>
        </row>
        <row r="220">
          <cell r="A220" t="str">
            <v>6023.0105</v>
          </cell>
          <cell r="B220" t="str">
            <v>La Union, S.A</v>
          </cell>
          <cell r="C220">
            <v>602</v>
          </cell>
          <cell r="D220" t="str">
            <v>Riolsa</v>
          </cell>
          <cell r="E220">
            <v>3.0105</v>
          </cell>
          <cell r="F220">
            <v>4</v>
          </cell>
          <cell r="G220">
            <v>9.65</v>
          </cell>
          <cell r="H220">
            <v>1348.7847712323273</v>
          </cell>
          <cell r="I220">
            <v>139.77044261474893</v>
          </cell>
          <cell r="J220" t="str">
            <v>CG02-163</v>
          </cell>
          <cell r="K220">
            <v>45332</v>
          </cell>
          <cell r="L220">
            <v>45694</v>
          </cell>
          <cell r="M220" t="str">
            <v>Mecanizado</v>
          </cell>
          <cell r="N220" t="str">
            <v>Quemado</v>
          </cell>
          <cell r="O220">
            <v>14</v>
          </cell>
        </row>
        <row r="221">
          <cell r="A221" t="str">
            <v>6023.0107</v>
          </cell>
          <cell r="B221" t="str">
            <v>La Union, S.A</v>
          </cell>
          <cell r="C221">
            <v>602</v>
          </cell>
          <cell r="D221" t="str">
            <v>Riolsa</v>
          </cell>
          <cell r="E221">
            <v>3.0106999999999999</v>
          </cell>
          <cell r="F221">
            <v>4</v>
          </cell>
          <cell r="G221">
            <v>14.75</v>
          </cell>
          <cell r="H221">
            <v>2061.6140285675469</v>
          </cell>
          <cell r="I221">
            <v>139.77044261474893</v>
          </cell>
          <cell r="J221" t="str">
            <v>CG02-163</v>
          </cell>
          <cell r="K221">
            <v>45332</v>
          </cell>
          <cell r="L221">
            <v>45694</v>
          </cell>
          <cell r="M221" t="str">
            <v>Mecanizado</v>
          </cell>
          <cell r="N221" t="str">
            <v>Quemado</v>
          </cell>
          <cell r="O221">
            <v>14</v>
          </cell>
        </row>
        <row r="222">
          <cell r="A222" t="str">
            <v>6023.0101</v>
          </cell>
          <cell r="B222" t="str">
            <v>La Union, S.A</v>
          </cell>
          <cell r="C222">
            <v>602</v>
          </cell>
          <cell r="D222" t="str">
            <v>Riolsa</v>
          </cell>
          <cell r="E222">
            <v>3.0101</v>
          </cell>
          <cell r="F222">
            <v>2</v>
          </cell>
          <cell r="G222">
            <v>22.15</v>
          </cell>
          <cell r="H222">
            <v>3095.9153039166886</v>
          </cell>
          <cell r="I222">
            <v>139.77044261474893</v>
          </cell>
          <cell r="J222" t="str">
            <v>CG02-163</v>
          </cell>
          <cell r="K222">
            <v>45328</v>
          </cell>
          <cell r="L222">
            <v>45694</v>
          </cell>
          <cell r="M222" t="str">
            <v>Mecanizado</v>
          </cell>
          <cell r="N222" t="str">
            <v>Quemado</v>
          </cell>
          <cell r="O222">
            <v>14</v>
          </cell>
        </row>
        <row r="223">
          <cell r="A223" t="str">
            <v>6023.0501</v>
          </cell>
          <cell r="B223" t="str">
            <v>La Union, S.A</v>
          </cell>
          <cell r="C223">
            <v>602</v>
          </cell>
          <cell r="D223" t="str">
            <v>Riolsa</v>
          </cell>
          <cell r="E223">
            <v>3.0501</v>
          </cell>
          <cell r="F223">
            <v>4</v>
          </cell>
          <cell r="G223">
            <v>25.46</v>
          </cell>
          <cell r="H223">
            <v>3322.1054689715074</v>
          </cell>
          <cell r="I223">
            <v>130.48332556840171</v>
          </cell>
          <cell r="J223" t="str">
            <v>CG02-163</v>
          </cell>
          <cell r="K223">
            <v>45322</v>
          </cell>
          <cell r="L223">
            <v>45701</v>
          </cell>
          <cell r="M223" t="str">
            <v>Mecanizado</v>
          </cell>
          <cell r="N223" t="str">
            <v>Quemado</v>
          </cell>
          <cell r="O223">
            <v>15</v>
          </cell>
        </row>
        <row r="224">
          <cell r="A224" t="str">
            <v>6023.0502</v>
          </cell>
          <cell r="B224" t="str">
            <v>La Union, S.A</v>
          </cell>
          <cell r="C224">
            <v>602</v>
          </cell>
          <cell r="D224" t="str">
            <v>Riolsa</v>
          </cell>
          <cell r="E224">
            <v>3.0501999999999998</v>
          </cell>
          <cell r="F224">
            <v>4</v>
          </cell>
          <cell r="G224">
            <v>18.559999999999999</v>
          </cell>
          <cell r="H224">
            <v>2642.6994149297398</v>
          </cell>
          <cell r="I224">
            <v>142.38682192509376</v>
          </cell>
          <cell r="J224" t="str">
            <v>CG02-163</v>
          </cell>
          <cell r="K224">
            <v>45323</v>
          </cell>
          <cell r="L224">
            <v>45701</v>
          </cell>
          <cell r="M224" t="str">
            <v>Mecanizado</v>
          </cell>
          <cell r="N224" t="str">
            <v>Quemado</v>
          </cell>
          <cell r="O224">
            <v>15</v>
          </cell>
        </row>
        <row r="225">
          <cell r="A225" t="str">
            <v>6023.0503</v>
          </cell>
          <cell r="B225" t="str">
            <v>La Union, S.A</v>
          </cell>
          <cell r="C225">
            <v>602</v>
          </cell>
          <cell r="D225" t="str">
            <v>Riolsa</v>
          </cell>
          <cell r="E225">
            <v>3.0503</v>
          </cell>
          <cell r="F225">
            <v>4</v>
          </cell>
          <cell r="G225">
            <v>8.5399999999999991</v>
          </cell>
          <cell r="H225">
            <v>1279.0395799299558</v>
          </cell>
          <cell r="I225">
            <v>149.77044261474893</v>
          </cell>
          <cell r="J225" t="str">
            <v>CG02-163</v>
          </cell>
          <cell r="K225">
            <v>45322</v>
          </cell>
          <cell r="L225">
            <v>45701</v>
          </cell>
          <cell r="M225" t="str">
            <v>Mecanizado</v>
          </cell>
          <cell r="N225" t="str">
            <v>Quemado</v>
          </cell>
          <cell r="O225">
            <v>15</v>
          </cell>
        </row>
        <row r="226">
          <cell r="A226" t="str">
            <v>6023.0504</v>
          </cell>
          <cell r="B226" t="str">
            <v>La Union, S.A</v>
          </cell>
          <cell r="C226">
            <v>602</v>
          </cell>
          <cell r="D226" t="str">
            <v>Riolsa</v>
          </cell>
          <cell r="E226">
            <v>3.0503999999999998</v>
          </cell>
          <cell r="F226">
            <v>4</v>
          </cell>
          <cell r="G226">
            <v>20.71</v>
          </cell>
          <cell r="H226">
            <v>3101.7458665514505</v>
          </cell>
          <cell r="I226">
            <v>149.77044261474893</v>
          </cell>
          <cell r="J226" t="str">
            <v>CG02-163</v>
          </cell>
          <cell r="K226">
            <v>45323</v>
          </cell>
          <cell r="L226">
            <v>45701</v>
          </cell>
          <cell r="M226" t="str">
            <v>Mecanizado</v>
          </cell>
          <cell r="N226" t="str">
            <v>Quemado</v>
          </cell>
          <cell r="O226">
            <v>15</v>
          </cell>
        </row>
        <row r="227">
          <cell r="A227" t="str">
            <v>6023.0506</v>
          </cell>
          <cell r="B227" t="str">
            <v>La Union, S.A</v>
          </cell>
          <cell r="C227">
            <v>602</v>
          </cell>
          <cell r="D227" t="str">
            <v>Riolsa</v>
          </cell>
          <cell r="E227">
            <v>3.0506000000000002</v>
          </cell>
          <cell r="F227">
            <v>4</v>
          </cell>
          <cell r="G227">
            <v>21.33</v>
          </cell>
          <cell r="H227">
            <v>3194.6035409725946</v>
          </cell>
          <cell r="I227">
            <v>149.77044261474893</v>
          </cell>
          <cell r="J227" t="str">
            <v>CP72-2086</v>
          </cell>
          <cell r="K227">
            <v>45324</v>
          </cell>
          <cell r="L227">
            <v>45701</v>
          </cell>
          <cell r="M227" t="str">
            <v>Mecanizado</v>
          </cell>
          <cell r="N227" t="str">
            <v>Quemado</v>
          </cell>
          <cell r="O227">
            <v>15</v>
          </cell>
        </row>
        <row r="228">
          <cell r="A228" t="str">
            <v>6022.0901</v>
          </cell>
          <cell r="B228" t="str">
            <v>La Union, S.A</v>
          </cell>
          <cell r="C228">
            <v>602</v>
          </cell>
          <cell r="D228" t="str">
            <v>Riolsa</v>
          </cell>
          <cell r="E228">
            <v>2.0901000000000001</v>
          </cell>
          <cell r="F228">
            <v>5</v>
          </cell>
          <cell r="G228">
            <v>14.05</v>
          </cell>
          <cell r="H228">
            <v>2034.0247187372227</v>
          </cell>
          <cell r="I228">
            <v>144.77044261474893</v>
          </cell>
          <cell r="J228" t="str">
            <v>CG02-163</v>
          </cell>
          <cell r="K228">
            <v>45333</v>
          </cell>
          <cell r="L228">
            <v>45701</v>
          </cell>
          <cell r="M228" t="str">
            <v>Mecanizado</v>
          </cell>
          <cell r="N228" t="str">
            <v>Quemado</v>
          </cell>
          <cell r="O228">
            <v>15</v>
          </cell>
        </row>
        <row r="229">
          <cell r="A229" t="str">
            <v>6022.0902</v>
          </cell>
          <cell r="B229" t="str">
            <v>La Union, S.A</v>
          </cell>
          <cell r="C229">
            <v>602</v>
          </cell>
          <cell r="D229" t="str">
            <v>Riolsa</v>
          </cell>
          <cell r="E229">
            <v>2.0901999999999998</v>
          </cell>
          <cell r="F229">
            <v>5</v>
          </cell>
          <cell r="G229">
            <v>18.21</v>
          </cell>
          <cell r="H229">
            <v>2636.269760014578</v>
          </cell>
          <cell r="I229">
            <v>144.77044261474893</v>
          </cell>
          <cell r="J229" t="str">
            <v>CG02-163</v>
          </cell>
          <cell r="K229">
            <v>45334</v>
          </cell>
          <cell r="L229">
            <v>45701</v>
          </cell>
          <cell r="M229" t="str">
            <v>Mecanizado</v>
          </cell>
          <cell r="N229" t="str">
            <v>Quemado</v>
          </cell>
          <cell r="O229">
            <v>15</v>
          </cell>
        </row>
        <row r="230">
          <cell r="A230" t="str">
            <v>6022.0903</v>
          </cell>
          <cell r="B230" t="str">
            <v>La Union, S.A</v>
          </cell>
          <cell r="C230">
            <v>602</v>
          </cell>
          <cell r="D230" t="str">
            <v>Riolsa</v>
          </cell>
          <cell r="E230">
            <v>2.0903</v>
          </cell>
          <cell r="F230">
            <v>5</v>
          </cell>
          <cell r="G230">
            <v>13.71</v>
          </cell>
          <cell r="H230">
            <v>1984.8027682482079</v>
          </cell>
          <cell r="I230">
            <v>144.77044261474893</v>
          </cell>
          <cell r="J230" t="str">
            <v>CG02-163</v>
          </cell>
          <cell r="K230">
            <v>45336</v>
          </cell>
          <cell r="L230">
            <v>45701</v>
          </cell>
          <cell r="M230" t="str">
            <v>Mecanizado</v>
          </cell>
          <cell r="N230" t="str">
            <v>Quemado</v>
          </cell>
          <cell r="O230">
            <v>15</v>
          </cell>
        </row>
        <row r="231">
          <cell r="A231" t="str">
            <v>6022.0904</v>
          </cell>
          <cell r="B231" t="str">
            <v>La Union, S.A</v>
          </cell>
          <cell r="C231">
            <v>602</v>
          </cell>
          <cell r="D231" t="str">
            <v>Riolsa</v>
          </cell>
          <cell r="E231">
            <v>2.0903999999999998</v>
          </cell>
          <cell r="F231">
            <v>5</v>
          </cell>
          <cell r="G231">
            <v>11.32</v>
          </cell>
          <cell r="H231">
            <v>1638.8014103989578</v>
          </cell>
          <cell r="I231">
            <v>144.77044261474893</v>
          </cell>
          <cell r="J231" t="str">
            <v>CG02-163</v>
          </cell>
          <cell r="K231">
            <v>45339</v>
          </cell>
          <cell r="L231">
            <v>45701</v>
          </cell>
          <cell r="M231" t="str">
            <v>Mecanizado</v>
          </cell>
          <cell r="N231" t="str">
            <v>Quemado</v>
          </cell>
          <cell r="O231">
            <v>15</v>
          </cell>
        </row>
        <row r="232">
          <cell r="A232" t="str">
            <v>6022.0905</v>
          </cell>
          <cell r="B232" t="str">
            <v>La Union, S.A</v>
          </cell>
          <cell r="C232">
            <v>602</v>
          </cell>
          <cell r="D232" t="str">
            <v>Riolsa</v>
          </cell>
          <cell r="E232">
            <v>2.0905</v>
          </cell>
          <cell r="F232">
            <v>5</v>
          </cell>
          <cell r="G232">
            <v>14.39</v>
          </cell>
          <cell r="H232">
            <v>2083.2466692262374</v>
          </cell>
          <cell r="I232">
            <v>144.77044261474893</v>
          </cell>
          <cell r="J232" t="str">
            <v>CG02-163</v>
          </cell>
          <cell r="K232">
            <v>45337</v>
          </cell>
          <cell r="L232">
            <v>45701</v>
          </cell>
          <cell r="M232" t="str">
            <v>Mecanizado</v>
          </cell>
          <cell r="N232" t="str">
            <v>Quemado</v>
          </cell>
          <cell r="O232">
            <v>15</v>
          </cell>
        </row>
        <row r="233">
          <cell r="A233" t="str">
            <v>6022.0906</v>
          </cell>
          <cell r="B233" t="str">
            <v>La Union, S.A</v>
          </cell>
          <cell r="C233">
            <v>602</v>
          </cell>
          <cell r="D233" t="str">
            <v>Riolsa</v>
          </cell>
          <cell r="E233">
            <v>2.0905999999999998</v>
          </cell>
          <cell r="F233">
            <v>5</v>
          </cell>
          <cell r="G233">
            <v>11.58</v>
          </cell>
          <cell r="H233">
            <v>1676.4417254787927</v>
          </cell>
          <cell r="I233">
            <v>144.77044261474893</v>
          </cell>
          <cell r="J233" t="str">
            <v>CG02-163</v>
          </cell>
          <cell r="K233">
            <v>45336</v>
          </cell>
          <cell r="L233">
            <v>45701</v>
          </cell>
          <cell r="M233" t="str">
            <v>Mecanizado</v>
          </cell>
          <cell r="N233" t="str">
            <v>Quemado</v>
          </cell>
          <cell r="O233">
            <v>15</v>
          </cell>
        </row>
        <row r="234">
          <cell r="A234" t="str">
            <v>6023.0103</v>
          </cell>
          <cell r="B234" t="str">
            <v>La Union, S.A</v>
          </cell>
          <cell r="C234">
            <v>602</v>
          </cell>
          <cell r="D234" t="str">
            <v>Riolsa</v>
          </cell>
          <cell r="E234">
            <v>3.0103</v>
          </cell>
          <cell r="F234">
            <v>4</v>
          </cell>
          <cell r="G234">
            <v>23.35</v>
          </cell>
          <cell r="H234">
            <v>3263.6398350543877</v>
          </cell>
          <cell r="I234">
            <v>139.77044261474893</v>
          </cell>
          <cell r="J234" t="str">
            <v>CP72-2086</v>
          </cell>
          <cell r="K234">
            <v>45328</v>
          </cell>
          <cell r="L234">
            <v>45701</v>
          </cell>
          <cell r="M234" t="str">
            <v>Mecanizado</v>
          </cell>
          <cell r="N234" t="str">
            <v>Quemado</v>
          </cell>
          <cell r="O234">
            <v>15</v>
          </cell>
        </row>
        <row r="235">
          <cell r="A235" t="str">
            <v>6023.0104</v>
          </cell>
          <cell r="B235" t="str">
            <v>La Union, S.A</v>
          </cell>
          <cell r="C235">
            <v>602</v>
          </cell>
          <cell r="D235" t="str">
            <v>Riolsa</v>
          </cell>
          <cell r="E235">
            <v>3.0104000000000002</v>
          </cell>
          <cell r="F235">
            <v>4</v>
          </cell>
          <cell r="G235">
            <v>21.89</v>
          </cell>
          <cell r="H235">
            <v>3059.5749888368541</v>
          </cell>
          <cell r="I235">
            <v>139.77044261474893</v>
          </cell>
          <cell r="J235" t="str">
            <v>CGMEX10-26315</v>
          </cell>
          <cell r="K235">
            <v>45330</v>
          </cell>
          <cell r="L235">
            <v>45701</v>
          </cell>
          <cell r="M235" t="str">
            <v>Mecanizado</v>
          </cell>
          <cell r="N235" t="str">
            <v>Quemado</v>
          </cell>
          <cell r="O235">
            <v>15</v>
          </cell>
        </row>
        <row r="236">
          <cell r="A236" t="str">
            <v>6023.0106</v>
          </cell>
          <cell r="B236" t="str">
            <v>La Union, S.A</v>
          </cell>
          <cell r="C236">
            <v>602</v>
          </cell>
          <cell r="D236" t="str">
            <v>Riolsa</v>
          </cell>
          <cell r="E236">
            <v>3.0106000000000002</v>
          </cell>
          <cell r="F236">
            <v>4</v>
          </cell>
          <cell r="G236">
            <v>28.66</v>
          </cell>
          <cell r="H236">
            <v>4005.8208853387046</v>
          </cell>
          <cell r="I236">
            <v>139.77044261474893</v>
          </cell>
          <cell r="J236" t="str">
            <v>CG02-163</v>
          </cell>
          <cell r="K236">
            <v>45331</v>
          </cell>
          <cell r="L236">
            <v>45701</v>
          </cell>
          <cell r="M236" t="str">
            <v>Mecanizado</v>
          </cell>
          <cell r="N236" t="str">
            <v>Quemado</v>
          </cell>
          <cell r="O236">
            <v>15</v>
          </cell>
        </row>
        <row r="237">
          <cell r="A237" t="str">
            <v>6022.0602</v>
          </cell>
          <cell r="B237" t="str">
            <v>La Union, S.A</v>
          </cell>
          <cell r="C237">
            <v>602</v>
          </cell>
          <cell r="D237" t="str">
            <v>Riolsa</v>
          </cell>
          <cell r="E237">
            <v>2.0602</v>
          </cell>
          <cell r="F237">
            <v>5</v>
          </cell>
          <cell r="G237">
            <v>10.84</v>
          </cell>
          <cell r="H237">
            <v>1623.5115979438783</v>
          </cell>
          <cell r="I237">
            <v>149.77044261474893</v>
          </cell>
          <cell r="J237" t="str">
            <v>CG02-163</v>
          </cell>
          <cell r="K237">
            <v>45359</v>
          </cell>
          <cell r="L237">
            <v>45701</v>
          </cell>
          <cell r="M237" t="str">
            <v>Mecanizado</v>
          </cell>
          <cell r="N237" t="str">
            <v>Quemado</v>
          </cell>
          <cell r="O237">
            <v>15</v>
          </cell>
        </row>
        <row r="238">
          <cell r="A238" t="str">
            <v>6022.0603</v>
          </cell>
          <cell r="B238" t="str">
            <v>La Union, S.A</v>
          </cell>
          <cell r="C238">
            <v>602</v>
          </cell>
          <cell r="D238" t="str">
            <v>Riolsa</v>
          </cell>
          <cell r="E238">
            <v>2.0602999999999998</v>
          </cell>
          <cell r="F238">
            <v>5</v>
          </cell>
          <cell r="G238">
            <v>10.78</v>
          </cell>
          <cell r="H238">
            <v>1614.5253713869934</v>
          </cell>
          <cell r="I238">
            <v>149.77044261474893</v>
          </cell>
          <cell r="J238" t="str">
            <v>CG02-163</v>
          </cell>
          <cell r="K238">
            <v>45358</v>
          </cell>
          <cell r="L238">
            <v>45701</v>
          </cell>
          <cell r="M238" t="str">
            <v>Mecanizado</v>
          </cell>
          <cell r="N238" t="str">
            <v>Quemado</v>
          </cell>
          <cell r="O238">
            <v>15</v>
          </cell>
        </row>
        <row r="239">
          <cell r="A239" t="str">
            <v>6022.0605</v>
          </cell>
          <cell r="B239" t="str">
            <v>La Union, S.A</v>
          </cell>
          <cell r="C239">
            <v>602</v>
          </cell>
          <cell r="D239" t="str">
            <v>Riolsa</v>
          </cell>
          <cell r="E239">
            <v>2.0605000000000002</v>
          </cell>
          <cell r="F239">
            <v>5</v>
          </cell>
          <cell r="G239">
            <v>20.13</v>
          </cell>
          <cell r="H239">
            <v>2941.1590098348966</v>
          </cell>
          <cell r="I239">
            <v>146.10824688697946</v>
          </cell>
          <cell r="J239" t="str">
            <v>CG02-163</v>
          </cell>
          <cell r="K239">
            <v>45359</v>
          </cell>
          <cell r="L239">
            <v>45701</v>
          </cell>
          <cell r="M239" t="str">
            <v>Mecanizado</v>
          </cell>
          <cell r="N239" t="str">
            <v>Quemado</v>
          </cell>
          <cell r="O239">
            <v>15</v>
          </cell>
        </row>
        <row r="240">
          <cell r="A240" t="str">
            <v>6022.0606</v>
          </cell>
          <cell r="B240" t="str">
            <v>La Union, S.A</v>
          </cell>
          <cell r="C240">
            <v>602</v>
          </cell>
          <cell r="D240" t="str">
            <v>Riolsa</v>
          </cell>
          <cell r="E240">
            <v>2.0606</v>
          </cell>
          <cell r="F240">
            <v>5</v>
          </cell>
          <cell r="G240">
            <v>21.18</v>
          </cell>
          <cell r="H240">
            <v>3172.1379745803824</v>
          </cell>
          <cell r="I240">
            <v>149.77044261474893</v>
          </cell>
          <cell r="J240" t="str">
            <v>CG02-163</v>
          </cell>
          <cell r="K240">
            <v>45360</v>
          </cell>
          <cell r="L240">
            <v>45701</v>
          </cell>
          <cell r="M240" t="str">
            <v>Mecanizado</v>
          </cell>
          <cell r="N240" t="str">
            <v>Quemado</v>
          </cell>
          <cell r="O240">
            <v>15</v>
          </cell>
        </row>
        <row r="241">
          <cell r="A241" t="str">
            <v>6022.0315</v>
          </cell>
          <cell r="B241" t="str">
            <v>La Union, S.A</v>
          </cell>
          <cell r="C241">
            <v>602</v>
          </cell>
          <cell r="D241" t="str">
            <v>Riolsa</v>
          </cell>
          <cell r="E241">
            <v>2.0314999999999999</v>
          </cell>
          <cell r="F241">
            <v>3</v>
          </cell>
          <cell r="G241">
            <v>7.49</v>
          </cell>
          <cell r="H241">
            <v>1121.7806151844695</v>
          </cell>
          <cell r="I241">
            <v>149.77044261474893</v>
          </cell>
          <cell r="J241" t="str">
            <v>CG04-10295</v>
          </cell>
          <cell r="K241">
            <v>45358</v>
          </cell>
          <cell r="L241">
            <v>45701</v>
          </cell>
          <cell r="M241" t="str">
            <v>Mecanizado</v>
          </cell>
          <cell r="N241" t="str">
            <v>Quemado</v>
          </cell>
          <cell r="O241">
            <v>15</v>
          </cell>
        </row>
        <row r="242">
          <cell r="A242" t="str">
            <v>6022.0316</v>
          </cell>
          <cell r="B242" t="str">
            <v>La Union, S.A</v>
          </cell>
          <cell r="C242">
            <v>602</v>
          </cell>
          <cell r="D242" t="str">
            <v>Riolsa</v>
          </cell>
          <cell r="E242">
            <v>2.0316000000000001</v>
          </cell>
          <cell r="F242">
            <v>3</v>
          </cell>
          <cell r="G242">
            <v>3.78</v>
          </cell>
          <cell r="H242">
            <v>566.13227308375087</v>
          </cell>
          <cell r="I242">
            <v>149.77044261474893</v>
          </cell>
          <cell r="J242" t="str">
            <v>CG02-163</v>
          </cell>
          <cell r="K242">
            <v>45359</v>
          </cell>
          <cell r="L242">
            <v>45701</v>
          </cell>
          <cell r="M242" t="str">
            <v>Mecanizado</v>
          </cell>
          <cell r="N242" t="str">
            <v>Quemado</v>
          </cell>
          <cell r="O242">
            <v>15</v>
          </cell>
        </row>
        <row r="243">
          <cell r="A243" t="str">
            <v>6022.0907</v>
          </cell>
          <cell r="B243" t="str">
            <v>La Union, S.A</v>
          </cell>
          <cell r="C243">
            <v>602</v>
          </cell>
          <cell r="D243" t="str">
            <v>Riolsa</v>
          </cell>
          <cell r="E243">
            <v>2.0907</v>
          </cell>
          <cell r="F243">
            <v>5</v>
          </cell>
          <cell r="G243">
            <v>6.75</v>
          </cell>
          <cell r="H243">
            <v>950.61048764955513</v>
          </cell>
          <cell r="I243">
            <v>140.83118335548966</v>
          </cell>
          <cell r="J243" t="str">
            <v>CG02-163</v>
          </cell>
          <cell r="K243">
            <v>45339</v>
          </cell>
          <cell r="L243">
            <v>45708</v>
          </cell>
          <cell r="M243" t="str">
            <v>Mecanizado</v>
          </cell>
          <cell r="N243" t="str">
            <v>Quemado</v>
          </cell>
          <cell r="O243">
            <v>16</v>
          </cell>
        </row>
        <row r="244">
          <cell r="A244" t="str">
            <v>6022.0908</v>
          </cell>
          <cell r="B244" t="str">
            <v>La Union, S.A</v>
          </cell>
          <cell r="C244">
            <v>602</v>
          </cell>
          <cell r="D244" t="str">
            <v>Riolsa</v>
          </cell>
          <cell r="E244">
            <v>2.0908000000000002</v>
          </cell>
          <cell r="F244">
            <v>5</v>
          </cell>
          <cell r="G244">
            <v>8.91</v>
          </cell>
          <cell r="H244">
            <v>1289.9046436974129</v>
          </cell>
          <cell r="I244">
            <v>144.77044261474893</v>
          </cell>
          <cell r="J244" t="str">
            <v>CG02-163</v>
          </cell>
          <cell r="K244">
            <v>45337</v>
          </cell>
          <cell r="L244">
            <v>45708</v>
          </cell>
          <cell r="M244" t="str">
            <v>Mecanizado</v>
          </cell>
          <cell r="N244" t="str">
            <v>Quemado</v>
          </cell>
          <cell r="O244">
            <v>16</v>
          </cell>
        </row>
        <row r="245">
          <cell r="A245" t="str">
            <v>6022.0909</v>
          </cell>
          <cell r="B245" t="str">
            <v>La Union, S.A</v>
          </cell>
          <cell r="C245">
            <v>602</v>
          </cell>
          <cell r="D245" t="str">
            <v>Riolsa</v>
          </cell>
          <cell r="E245">
            <v>2.0909</v>
          </cell>
          <cell r="F245">
            <v>5</v>
          </cell>
          <cell r="G245">
            <v>7.25</v>
          </cell>
          <cell r="H245">
            <v>1049.5857089569297</v>
          </cell>
          <cell r="I245">
            <v>144.77044261474893</v>
          </cell>
          <cell r="J245" t="str">
            <v>CG02-163</v>
          </cell>
          <cell r="K245">
            <v>45336</v>
          </cell>
          <cell r="L245">
            <v>45708</v>
          </cell>
          <cell r="M245" t="str">
            <v>Mecanizado</v>
          </cell>
          <cell r="N245" t="str">
            <v>Quemado</v>
          </cell>
          <cell r="O245">
            <v>16</v>
          </cell>
        </row>
        <row r="246">
          <cell r="A246" t="str">
            <v>6024.0703</v>
          </cell>
          <cell r="B246" t="str">
            <v>La Union, S.A</v>
          </cell>
          <cell r="C246">
            <v>602</v>
          </cell>
          <cell r="D246" t="str">
            <v>Riolsa</v>
          </cell>
          <cell r="E246">
            <v>4.0702999999999996</v>
          </cell>
          <cell r="F246">
            <v>2</v>
          </cell>
          <cell r="G246">
            <v>9.32</v>
          </cell>
          <cell r="H246">
            <v>1395.8605251694601</v>
          </cell>
          <cell r="I246">
            <v>149.77044261474893</v>
          </cell>
          <cell r="J246" t="str">
            <v>CG04-10295</v>
          </cell>
          <cell r="K246">
            <v>45344</v>
          </cell>
          <cell r="L246">
            <v>45708</v>
          </cell>
          <cell r="M246" t="str">
            <v>Mecanizado</v>
          </cell>
          <cell r="N246" t="str">
            <v>Quemado</v>
          </cell>
          <cell r="O246">
            <v>16</v>
          </cell>
        </row>
        <row r="247">
          <cell r="A247" t="str">
            <v>6024.0704</v>
          </cell>
          <cell r="B247" t="str">
            <v>La Union, S.A</v>
          </cell>
          <cell r="C247">
            <v>602</v>
          </cell>
          <cell r="D247" t="str">
            <v>Riolsa</v>
          </cell>
          <cell r="E247">
            <v>4.0704000000000002</v>
          </cell>
          <cell r="F247">
            <v>2</v>
          </cell>
          <cell r="G247">
            <v>5.9</v>
          </cell>
          <cell r="H247">
            <v>883.64561142701871</v>
          </cell>
          <cell r="I247">
            <v>149.77044261474893</v>
          </cell>
          <cell r="J247" t="str">
            <v>CG02-163</v>
          </cell>
          <cell r="K247">
            <v>45370</v>
          </cell>
          <cell r="L247">
            <v>45708</v>
          </cell>
          <cell r="M247" t="str">
            <v>Mecanizado</v>
          </cell>
          <cell r="N247" t="str">
            <v>Quemado</v>
          </cell>
          <cell r="O247">
            <v>16</v>
          </cell>
        </row>
        <row r="248">
          <cell r="A248" t="str">
            <v>6024.0706</v>
          </cell>
          <cell r="B248" t="str">
            <v>La Union, S.A</v>
          </cell>
          <cell r="C248">
            <v>602</v>
          </cell>
          <cell r="D248" t="str">
            <v>Riolsa</v>
          </cell>
          <cell r="E248">
            <v>4.0705999999999998</v>
          </cell>
          <cell r="F248">
            <v>2</v>
          </cell>
          <cell r="G248">
            <v>3.83</v>
          </cell>
          <cell r="H248">
            <v>573.62079521448845</v>
          </cell>
          <cell r="I248">
            <v>149.77044261474893</v>
          </cell>
          <cell r="J248" t="str">
            <v>CG04-10295</v>
          </cell>
          <cell r="K248">
            <v>45371</v>
          </cell>
          <cell r="L248">
            <v>45708</v>
          </cell>
          <cell r="M248" t="str">
            <v>Mecanizado</v>
          </cell>
          <cell r="N248" t="str">
            <v>Quemado</v>
          </cell>
          <cell r="O248">
            <v>16</v>
          </cell>
        </row>
        <row r="249">
          <cell r="A249" t="str">
            <v>6024.0708</v>
          </cell>
          <cell r="B249" t="str">
            <v>La Union, S.A</v>
          </cell>
          <cell r="C249">
            <v>602</v>
          </cell>
          <cell r="D249" t="str">
            <v>Riolsa</v>
          </cell>
          <cell r="E249">
            <v>4.0708000000000002</v>
          </cell>
          <cell r="F249">
            <v>2</v>
          </cell>
          <cell r="G249">
            <v>7.38</v>
          </cell>
          <cell r="H249">
            <v>1105.3058664968471</v>
          </cell>
          <cell r="I249">
            <v>149.77044261474893</v>
          </cell>
          <cell r="J249" t="str">
            <v>CG04-10295</v>
          </cell>
          <cell r="K249">
            <v>45372</v>
          </cell>
          <cell r="L249">
            <v>45708</v>
          </cell>
          <cell r="M249" t="str">
            <v>Mecanizado</v>
          </cell>
          <cell r="N249" t="str">
            <v>Quemado</v>
          </cell>
          <cell r="O249">
            <v>16</v>
          </cell>
        </row>
        <row r="250">
          <cell r="A250" t="str">
            <v>6024.0709</v>
          </cell>
          <cell r="B250" t="str">
            <v>La Union, S.A</v>
          </cell>
          <cell r="C250">
            <v>602</v>
          </cell>
          <cell r="D250" t="str">
            <v>Riolsa</v>
          </cell>
          <cell r="E250">
            <v>4.0709</v>
          </cell>
          <cell r="F250">
            <v>2</v>
          </cell>
          <cell r="G250">
            <v>6.04</v>
          </cell>
          <cell r="H250">
            <v>904.6134733930835</v>
          </cell>
          <cell r="I250">
            <v>149.77044261474893</v>
          </cell>
          <cell r="J250" t="str">
            <v>CG02-163</v>
          </cell>
          <cell r="K250">
            <v>45370</v>
          </cell>
          <cell r="L250">
            <v>45708</v>
          </cell>
          <cell r="M250" t="str">
            <v>Mecanizado</v>
          </cell>
          <cell r="N250" t="str">
            <v>Quemado</v>
          </cell>
          <cell r="O250">
            <v>16</v>
          </cell>
        </row>
        <row r="251">
          <cell r="A251" t="str">
            <v>6024.071</v>
          </cell>
          <cell r="B251" t="str">
            <v>La Union, S.A</v>
          </cell>
          <cell r="C251">
            <v>602</v>
          </cell>
          <cell r="D251" t="str">
            <v>Riolsa</v>
          </cell>
          <cell r="E251">
            <v>4.0709999999999997</v>
          </cell>
          <cell r="F251">
            <v>2</v>
          </cell>
          <cell r="G251">
            <v>20.02</v>
          </cell>
          <cell r="H251">
            <v>2998.4042611472737</v>
          </cell>
          <cell r="I251">
            <v>149.77044261474893</v>
          </cell>
          <cell r="J251" t="str">
            <v>CG04-10295</v>
          </cell>
          <cell r="K251">
            <v>45372</v>
          </cell>
          <cell r="L251">
            <v>45708</v>
          </cell>
          <cell r="M251" t="str">
            <v>Mecanizado</v>
          </cell>
          <cell r="N251" t="str">
            <v>Quemado</v>
          </cell>
          <cell r="O251">
            <v>16</v>
          </cell>
        </row>
        <row r="252">
          <cell r="A252" t="str">
            <v>6024.0711</v>
          </cell>
          <cell r="B252" t="str">
            <v>La Union, S.A</v>
          </cell>
          <cell r="C252">
            <v>602</v>
          </cell>
          <cell r="D252" t="str">
            <v>Riolsa</v>
          </cell>
          <cell r="E252">
            <v>4.0711000000000004</v>
          </cell>
          <cell r="F252">
            <v>2</v>
          </cell>
          <cell r="G252">
            <v>6.03</v>
          </cell>
          <cell r="H252">
            <v>903.11576896693612</v>
          </cell>
          <cell r="I252">
            <v>149.77044261474893</v>
          </cell>
          <cell r="J252" t="str">
            <v>CG02-163</v>
          </cell>
          <cell r="K252">
            <v>45370</v>
          </cell>
          <cell r="L252">
            <v>45708</v>
          </cell>
          <cell r="M252" t="str">
            <v>Mecanizado</v>
          </cell>
          <cell r="N252" t="str">
            <v>Quemado</v>
          </cell>
          <cell r="O252">
            <v>16</v>
          </cell>
        </row>
        <row r="253">
          <cell r="A253" t="str">
            <v>6024.0712</v>
          </cell>
          <cell r="B253" t="str">
            <v>La Union, S.A</v>
          </cell>
          <cell r="C253">
            <v>602</v>
          </cell>
          <cell r="D253" t="str">
            <v>Riolsa</v>
          </cell>
          <cell r="E253">
            <v>4.0712000000000002</v>
          </cell>
          <cell r="F253">
            <v>2</v>
          </cell>
          <cell r="G253">
            <v>13.66</v>
          </cell>
          <cell r="H253">
            <v>2004.8242461174705</v>
          </cell>
          <cell r="I253">
            <v>146.76605022821892</v>
          </cell>
          <cell r="J253" t="str">
            <v>CG04-10295</v>
          </cell>
          <cell r="K253">
            <v>45371</v>
          </cell>
          <cell r="L253">
            <v>45708</v>
          </cell>
          <cell r="M253" t="str">
            <v>Mecanizado</v>
          </cell>
          <cell r="N253" t="str">
            <v>Quemado</v>
          </cell>
          <cell r="O253">
            <v>16</v>
          </cell>
        </row>
        <row r="254">
          <cell r="A254" t="str">
            <v>6024.0713</v>
          </cell>
          <cell r="B254" t="str">
            <v>La Union, S.A</v>
          </cell>
          <cell r="C254">
            <v>602</v>
          </cell>
          <cell r="D254" t="str">
            <v>Riolsa</v>
          </cell>
          <cell r="E254">
            <v>4.0712999999999999</v>
          </cell>
          <cell r="F254">
            <v>2</v>
          </cell>
          <cell r="G254">
            <v>6.92</v>
          </cell>
          <cell r="H254">
            <v>1036.4114628940627</v>
          </cell>
          <cell r="I254">
            <v>149.77044261474893</v>
          </cell>
          <cell r="J254" t="str">
            <v>CG02-163</v>
          </cell>
          <cell r="K254">
            <v>45370</v>
          </cell>
          <cell r="L254">
            <v>45708</v>
          </cell>
          <cell r="M254" t="str">
            <v>Mecanizado</v>
          </cell>
          <cell r="N254" t="str">
            <v>Quemado</v>
          </cell>
          <cell r="O254">
            <v>16</v>
          </cell>
        </row>
        <row r="255">
          <cell r="A255" t="str">
            <v>6024.0716</v>
          </cell>
          <cell r="B255" t="str">
            <v>La Union, S.A</v>
          </cell>
          <cell r="C255">
            <v>602</v>
          </cell>
          <cell r="D255" t="str">
            <v>Riolsa</v>
          </cell>
          <cell r="E255">
            <v>4.0716000000000001</v>
          </cell>
          <cell r="F255">
            <v>2</v>
          </cell>
          <cell r="G255">
            <v>6.25</v>
          </cell>
          <cell r="H255">
            <v>936.06526634218085</v>
          </cell>
          <cell r="I255">
            <v>149.77044261474893</v>
          </cell>
          <cell r="J255" t="str">
            <v>CG04-10295</v>
          </cell>
          <cell r="K255">
            <v>45340</v>
          </cell>
          <cell r="L255">
            <v>45708</v>
          </cell>
          <cell r="M255" t="str">
            <v>Mecanizado</v>
          </cell>
          <cell r="N255" t="str">
            <v>Quemado</v>
          </cell>
          <cell r="O255">
            <v>16</v>
          </cell>
        </row>
        <row r="256">
          <cell r="A256" t="str">
            <v>6024.0717</v>
          </cell>
          <cell r="B256" t="str">
            <v>La Union, S.A</v>
          </cell>
          <cell r="C256">
            <v>602</v>
          </cell>
          <cell r="D256" t="str">
            <v>Riolsa</v>
          </cell>
          <cell r="E256">
            <v>4.0716999999999999</v>
          </cell>
          <cell r="F256">
            <v>2</v>
          </cell>
          <cell r="G256">
            <v>7.17</v>
          </cell>
          <cell r="H256">
            <v>1073.8540735477497</v>
          </cell>
          <cell r="I256">
            <v>149.77044261474893</v>
          </cell>
          <cell r="J256" t="str">
            <v>CG02-163</v>
          </cell>
          <cell r="K256">
            <v>45373</v>
          </cell>
          <cell r="L256">
            <v>45708</v>
          </cell>
          <cell r="M256" t="str">
            <v>Mecanizado</v>
          </cell>
          <cell r="N256" t="str">
            <v>Quemado</v>
          </cell>
          <cell r="O256">
            <v>16</v>
          </cell>
        </row>
        <row r="257">
          <cell r="A257" t="str">
            <v>6024.0719</v>
          </cell>
          <cell r="B257" t="str">
            <v>La Union, S.A</v>
          </cell>
          <cell r="C257">
            <v>602</v>
          </cell>
          <cell r="D257" t="str">
            <v>Riolsa</v>
          </cell>
          <cell r="E257">
            <v>4.0719000000000003</v>
          </cell>
          <cell r="F257">
            <v>2</v>
          </cell>
          <cell r="G257">
            <v>11.62</v>
          </cell>
          <cell r="H257">
            <v>1740.3325431833825</v>
          </cell>
          <cell r="I257">
            <v>149.77044261474893</v>
          </cell>
          <cell r="J257" t="str">
            <v>CG04-10295</v>
          </cell>
          <cell r="K257">
            <v>45340</v>
          </cell>
          <cell r="L257">
            <v>45708</v>
          </cell>
          <cell r="M257" t="str">
            <v>Mecanizado</v>
          </cell>
          <cell r="N257" t="str">
            <v>Quemado</v>
          </cell>
          <cell r="O257">
            <v>16</v>
          </cell>
        </row>
        <row r="258">
          <cell r="A258" t="str">
            <v>6024.072</v>
          </cell>
          <cell r="B258" t="str">
            <v>La Union, S.A</v>
          </cell>
          <cell r="C258">
            <v>602</v>
          </cell>
          <cell r="D258" t="str">
            <v>Riolsa</v>
          </cell>
          <cell r="E258">
            <v>4.0720000000000001</v>
          </cell>
          <cell r="F258">
            <v>2</v>
          </cell>
          <cell r="G258">
            <v>7.72</v>
          </cell>
          <cell r="H258">
            <v>1156.2278169858616</v>
          </cell>
          <cell r="I258">
            <v>149.77044261474893</v>
          </cell>
          <cell r="J258" t="str">
            <v>CG02-163</v>
          </cell>
          <cell r="K258">
            <v>45373</v>
          </cell>
          <cell r="L258">
            <v>45708</v>
          </cell>
          <cell r="M258" t="str">
            <v>Mecanizado</v>
          </cell>
          <cell r="N258" t="str">
            <v>Quemado</v>
          </cell>
          <cell r="O258">
            <v>16</v>
          </cell>
        </row>
        <row r="259">
          <cell r="A259" t="str">
            <v>6022.0609</v>
          </cell>
          <cell r="B259" t="str">
            <v>La Union, S.A</v>
          </cell>
          <cell r="C259">
            <v>602</v>
          </cell>
          <cell r="D259" t="str">
            <v>Riolsa</v>
          </cell>
          <cell r="E259">
            <v>2.0609000000000002</v>
          </cell>
          <cell r="F259">
            <v>5</v>
          </cell>
          <cell r="G259">
            <v>13.89</v>
          </cell>
          <cell r="H259">
            <v>2080.3114479188625</v>
          </cell>
          <cell r="I259">
            <v>149.77044261474893</v>
          </cell>
          <cell r="J259" t="str">
            <v>CG02-163</v>
          </cell>
          <cell r="K259">
            <v>45366</v>
          </cell>
          <cell r="L259">
            <v>45708</v>
          </cell>
          <cell r="M259" t="str">
            <v>Mecanizado</v>
          </cell>
          <cell r="N259" t="str">
            <v>Quemado</v>
          </cell>
          <cell r="O259">
            <v>16</v>
          </cell>
        </row>
        <row r="260">
          <cell r="A260" t="str">
            <v>6022.061</v>
          </cell>
          <cell r="B260" t="str">
            <v>La Union, S.A</v>
          </cell>
          <cell r="C260">
            <v>602</v>
          </cell>
          <cell r="D260" t="str">
            <v>Riolsa</v>
          </cell>
          <cell r="E260">
            <v>2.0609999999999999</v>
          </cell>
          <cell r="F260">
            <v>5</v>
          </cell>
          <cell r="G260">
            <v>15.22</v>
          </cell>
          <cell r="H260">
            <v>2279.5061365964789</v>
          </cell>
          <cell r="I260">
            <v>149.77044261474893</v>
          </cell>
          <cell r="J260" t="str">
            <v>CG02-163</v>
          </cell>
          <cell r="K260">
            <v>45366</v>
          </cell>
          <cell r="L260">
            <v>45708</v>
          </cell>
          <cell r="M260" t="str">
            <v>Mecanizado</v>
          </cell>
          <cell r="N260" t="str">
            <v>Quemado</v>
          </cell>
          <cell r="O260">
            <v>16</v>
          </cell>
        </row>
        <row r="261">
          <cell r="A261" t="str">
            <v>6022.0612</v>
          </cell>
          <cell r="B261" t="str">
            <v>La Union, S.A</v>
          </cell>
          <cell r="C261">
            <v>602</v>
          </cell>
          <cell r="D261" t="str">
            <v>Riolsa</v>
          </cell>
          <cell r="E261">
            <v>2.0611999999999999</v>
          </cell>
          <cell r="F261">
            <v>5</v>
          </cell>
          <cell r="G261">
            <v>16.739999999999998</v>
          </cell>
          <cell r="H261">
            <v>2466.6572093708969</v>
          </cell>
          <cell r="I261">
            <v>147.35108777603926</v>
          </cell>
          <cell r="J261" t="str">
            <v>CG02-163</v>
          </cell>
          <cell r="K261">
            <v>45367</v>
          </cell>
          <cell r="L261">
            <v>45708</v>
          </cell>
          <cell r="M261" t="str">
            <v>Mecanizado</v>
          </cell>
          <cell r="N261" t="str">
            <v>Quemado</v>
          </cell>
          <cell r="O261">
            <v>16</v>
          </cell>
        </row>
        <row r="262">
          <cell r="A262" t="str">
            <v>6022.0613</v>
          </cell>
          <cell r="B262" t="str">
            <v>La Union, S.A</v>
          </cell>
          <cell r="C262">
            <v>602</v>
          </cell>
          <cell r="D262" t="str">
            <v>Riolsa</v>
          </cell>
          <cell r="E262">
            <v>2.0613000000000001</v>
          </cell>
          <cell r="F262">
            <v>5</v>
          </cell>
          <cell r="G262">
            <v>18.48</v>
          </cell>
          <cell r="H262">
            <v>2767.7577795205602</v>
          </cell>
          <cell r="I262">
            <v>149.77044261474893</v>
          </cell>
          <cell r="J262" t="str">
            <v>CG02-163</v>
          </cell>
          <cell r="K262">
            <v>45368</v>
          </cell>
          <cell r="L262">
            <v>45708</v>
          </cell>
          <cell r="M262" t="str">
            <v>Mecanizado</v>
          </cell>
          <cell r="N262" t="str">
            <v>Quemado</v>
          </cell>
          <cell r="O262">
            <v>16</v>
          </cell>
        </row>
        <row r="263">
          <cell r="A263" t="str">
            <v>6022.0401</v>
          </cell>
          <cell r="B263" t="str">
            <v>La Union, S.A</v>
          </cell>
          <cell r="C263">
            <v>602</v>
          </cell>
          <cell r="D263" t="str">
            <v>Riolsa</v>
          </cell>
          <cell r="E263">
            <v>2.0400999999999998</v>
          </cell>
          <cell r="F263">
            <v>3</v>
          </cell>
          <cell r="G263">
            <v>14.82</v>
          </cell>
          <cell r="H263">
            <v>2219.5979595505792</v>
          </cell>
          <cell r="I263">
            <v>149.77044261474893</v>
          </cell>
          <cell r="J263" t="str">
            <v>CP72-2086</v>
          </cell>
          <cell r="K263">
            <v>45362</v>
          </cell>
          <cell r="L263">
            <v>45708</v>
          </cell>
          <cell r="M263" t="str">
            <v>Mecanizado</v>
          </cell>
          <cell r="N263" t="str">
            <v>Quemado</v>
          </cell>
          <cell r="O263">
            <v>16</v>
          </cell>
        </row>
        <row r="264">
          <cell r="A264" t="str">
            <v>6022.0402</v>
          </cell>
          <cell r="B264" t="str">
            <v>La Union, S.A</v>
          </cell>
          <cell r="C264">
            <v>602</v>
          </cell>
          <cell r="D264" t="str">
            <v>Riolsa</v>
          </cell>
          <cell r="E264">
            <v>2.0402</v>
          </cell>
          <cell r="F264">
            <v>3</v>
          </cell>
          <cell r="G264">
            <v>19.54</v>
          </cell>
          <cell r="H264">
            <v>2926.514448692194</v>
          </cell>
          <cell r="I264">
            <v>149.77044261474893</v>
          </cell>
          <cell r="J264" t="str">
            <v>CP72-2086</v>
          </cell>
          <cell r="K264">
            <v>45363</v>
          </cell>
          <cell r="L264">
            <v>45708</v>
          </cell>
          <cell r="M264" t="str">
            <v>Mecanizado</v>
          </cell>
          <cell r="N264" t="str">
            <v>Quemado</v>
          </cell>
          <cell r="O264">
            <v>16</v>
          </cell>
        </row>
        <row r="265">
          <cell r="A265" t="str">
            <v>6022.0403</v>
          </cell>
          <cell r="B265" t="str">
            <v>La Union, S.A</v>
          </cell>
          <cell r="C265">
            <v>602</v>
          </cell>
          <cell r="D265" t="str">
            <v>Riolsa</v>
          </cell>
          <cell r="E265">
            <v>2.0402999999999998</v>
          </cell>
          <cell r="F265">
            <v>3</v>
          </cell>
          <cell r="G265">
            <v>15.22</v>
          </cell>
          <cell r="H265">
            <v>2279.5061365964789</v>
          </cell>
          <cell r="I265">
            <v>149.77044261474893</v>
          </cell>
          <cell r="J265" t="str">
            <v>CP72-2086</v>
          </cell>
          <cell r="K265">
            <v>45364</v>
          </cell>
          <cell r="L265">
            <v>45708</v>
          </cell>
          <cell r="M265" t="str">
            <v>Mecanizado</v>
          </cell>
          <cell r="N265" t="str">
            <v>Quemado</v>
          </cell>
          <cell r="O265">
            <v>16</v>
          </cell>
        </row>
        <row r="266">
          <cell r="A266" t="str">
            <v>6022.0404</v>
          </cell>
          <cell r="B266" t="str">
            <v>La Union, S.A</v>
          </cell>
          <cell r="C266">
            <v>602</v>
          </cell>
          <cell r="D266" t="str">
            <v>Riolsa</v>
          </cell>
          <cell r="E266">
            <v>2.0404</v>
          </cell>
          <cell r="F266">
            <v>3</v>
          </cell>
          <cell r="G266">
            <v>13.49</v>
          </cell>
          <cell r="H266">
            <v>2020.403270872963</v>
          </cell>
          <cell r="I266">
            <v>149.77044261474893</v>
          </cell>
          <cell r="J266" t="str">
            <v>CG12-116</v>
          </cell>
          <cell r="K266">
            <v>45365</v>
          </cell>
          <cell r="L266">
            <v>45708</v>
          </cell>
          <cell r="M266" t="str">
            <v>Mecanizado</v>
          </cell>
          <cell r="N266" t="str">
            <v>Quemado</v>
          </cell>
          <cell r="O266">
            <v>16</v>
          </cell>
        </row>
        <row r="267">
          <cell r="A267" t="str">
            <v>6022.0405</v>
          </cell>
          <cell r="B267" t="str">
            <v>La Union, S.A</v>
          </cell>
          <cell r="C267">
            <v>602</v>
          </cell>
          <cell r="D267" t="str">
            <v>Riolsa</v>
          </cell>
          <cell r="E267">
            <v>2.0405000000000002</v>
          </cell>
          <cell r="F267">
            <v>3</v>
          </cell>
          <cell r="G267">
            <v>7.8</v>
          </cell>
          <cell r="H267">
            <v>1168.2094523950416</v>
          </cell>
          <cell r="I267">
            <v>149.77044261474893</v>
          </cell>
          <cell r="J267" t="str">
            <v>CG12-116</v>
          </cell>
          <cell r="K267">
            <v>45365</v>
          </cell>
          <cell r="L267">
            <v>45708</v>
          </cell>
          <cell r="M267" t="str">
            <v>Mecanizado</v>
          </cell>
          <cell r="N267" t="str">
            <v>Quemado</v>
          </cell>
          <cell r="O267">
            <v>16</v>
          </cell>
        </row>
        <row r="268">
          <cell r="A268" t="str">
            <v>6022.0406</v>
          </cell>
          <cell r="B268" t="str">
            <v>La Union, S.A</v>
          </cell>
          <cell r="C268">
            <v>602</v>
          </cell>
          <cell r="D268" t="str">
            <v>Riolsa</v>
          </cell>
          <cell r="E268">
            <v>2.0406</v>
          </cell>
          <cell r="F268">
            <v>3</v>
          </cell>
          <cell r="G268">
            <v>9.6999999999999993</v>
          </cell>
          <cell r="H268">
            <v>1452.7732933630646</v>
          </cell>
          <cell r="I268">
            <v>149.77044261474893</v>
          </cell>
          <cell r="J268" t="str">
            <v>CG12-116</v>
          </cell>
          <cell r="K268">
            <v>45364</v>
          </cell>
          <cell r="L268">
            <v>45708</v>
          </cell>
          <cell r="M268" t="str">
            <v>Mecanizado</v>
          </cell>
          <cell r="N268" t="str">
            <v>Quemado</v>
          </cell>
          <cell r="O268">
            <v>16</v>
          </cell>
        </row>
        <row r="269">
          <cell r="A269" t="str">
            <v>6024.0701</v>
          </cell>
          <cell r="B269" t="str">
            <v>La Union, S.A</v>
          </cell>
          <cell r="C269">
            <v>602</v>
          </cell>
          <cell r="D269" t="str">
            <v>Riolsa</v>
          </cell>
          <cell r="E269">
            <v>4.0701000000000001</v>
          </cell>
          <cell r="F269" t="str">
            <v>1</v>
          </cell>
          <cell r="G269">
            <v>3.89</v>
          </cell>
          <cell r="H269">
            <v>563.15702177137337</v>
          </cell>
          <cell r="I269">
            <v>144.77044261474893</v>
          </cell>
          <cell r="J269" t="str">
            <v>CG04-10295</v>
          </cell>
          <cell r="K269">
            <v>45363</v>
          </cell>
          <cell r="L269">
            <v>45715</v>
          </cell>
          <cell r="M269" t="str">
            <v>Mecanizado</v>
          </cell>
          <cell r="N269" t="str">
            <v>Quemado</v>
          </cell>
          <cell r="O269">
            <v>17</v>
          </cell>
        </row>
        <row r="270">
          <cell r="A270" t="str">
            <v>6024.0702</v>
          </cell>
          <cell r="B270" t="str">
            <v>La Union, S.A</v>
          </cell>
          <cell r="C270">
            <v>602</v>
          </cell>
          <cell r="D270" t="str">
            <v>Riolsa</v>
          </cell>
          <cell r="E270">
            <v>4.0701999999999998</v>
          </cell>
          <cell r="F270" t="str">
            <v>1</v>
          </cell>
          <cell r="G270">
            <v>8.14</v>
          </cell>
          <cell r="H270">
            <v>1178.4314028840563</v>
          </cell>
          <cell r="I270">
            <v>144.77044261474893</v>
          </cell>
          <cell r="J270" t="str">
            <v>CG04-10295</v>
          </cell>
          <cell r="K270">
            <v>45363</v>
          </cell>
          <cell r="L270">
            <v>45715</v>
          </cell>
          <cell r="M270" t="str">
            <v>Mecanizado</v>
          </cell>
          <cell r="N270" t="str">
            <v>Quemado</v>
          </cell>
          <cell r="O270">
            <v>17</v>
          </cell>
        </row>
        <row r="271">
          <cell r="A271" t="str">
            <v>6024.0705</v>
          </cell>
          <cell r="B271" t="str">
            <v>La Union, S.A</v>
          </cell>
          <cell r="C271">
            <v>602</v>
          </cell>
          <cell r="D271" t="str">
            <v>Riolsa</v>
          </cell>
          <cell r="E271">
            <v>4.0705</v>
          </cell>
          <cell r="F271" t="str">
            <v>1</v>
          </cell>
          <cell r="G271">
            <v>15.48</v>
          </cell>
          <cell r="H271">
            <v>2241.0464516763136</v>
          </cell>
          <cell r="I271">
            <v>144.77044261474893</v>
          </cell>
          <cell r="J271" t="str">
            <v>CG04-10295</v>
          </cell>
          <cell r="K271">
            <v>45363</v>
          </cell>
          <cell r="L271">
            <v>45715</v>
          </cell>
          <cell r="M271" t="str">
            <v>Mecanizado</v>
          </cell>
          <cell r="N271" t="str">
            <v>Quemado</v>
          </cell>
          <cell r="O271">
            <v>17</v>
          </cell>
        </row>
        <row r="272">
          <cell r="A272" t="str">
            <v>6024.0707</v>
          </cell>
          <cell r="B272" t="str">
            <v>La Union, S.A</v>
          </cell>
          <cell r="C272">
            <v>602</v>
          </cell>
          <cell r="D272" t="str">
            <v>Riolsa</v>
          </cell>
          <cell r="E272">
            <v>4.0707000000000004</v>
          </cell>
          <cell r="F272" t="str">
            <v>1</v>
          </cell>
          <cell r="G272">
            <v>9.3000000000000007</v>
          </cell>
          <cell r="H272">
            <v>1340.5651163171651</v>
          </cell>
          <cell r="I272">
            <v>144.14678670077043</v>
          </cell>
          <cell r="J272" t="str">
            <v>CG04-10295</v>
          </cell>
          <cell r="K272">
            <v>45360</v>
          </cell>
          <cell r="L272">
            <v>45715</v>
          </cell>
          <cell r="M272" t="str">
            <v>Mecanizado</v>
          </cell>
          <cell r="N272" t="str">
            <v>Quemado</v>
          </cell>
          <cell r="O272">
            <v>17</v>
          </cell>
        </row>
        <row r="273">
          <cell r="A273" t="str">
            <v>6024.0714</v>
          </cell>
          <cell r="B273" t="str">
            <v>La Union, S.A</v>
          </cell>
          <cell r="C273">
            <v>602</v>
          </cell>
          <cell r="D273" t="str">
            <v>Riolsa</v>
          </cell>
          <cell r="E273">
            <v>4.0713999999999997</v>
          </cell>
          <cell r="F273" t="str">
            <v>1</v>
          </cell>
          <cell r="G273">
            <v>14</v>
          </cell>
          <cell r="H273">
            <v>2026.786196606485</v>
          </cell>
          <cell r="I273">
            <v>144.77044261474893</v>
          </cell>
          <cell r="J273" t="str">
            <v>CG04-10295</v>
          </cell>
          <cell r="K273">
            <v>45359</v>
          </cell>
          <cell r="L273">
            <v>45715</v>
          </cell>
          <cell r="M273" t="str">
            <v>Mecanizado</v>
          </cell>
          <cell r="N273" t="str">
            <v>Quemado</v>
          </cell>
          <cell r="O273">
            <v>17</v>
          </cell>
        </row>
        <row r="274">
          <cell r="A274" t="str">
            <v>6024.0715</v>
          </cell>
          <cell r="B274" t="str">
            <v>La Union, S.A</v>
          </cell>
          <cell r="C274">
            <v>602</v>
          </cell>
          <cell r="D274" t="str">
            <v>Riolsa</v>
          </cell>
          <cell r="E274">
            <v>4.0715000000000003</v>
          </cell>
          <cell r="F274" t="str">
            <v>1</v>
          </cell>
          <cell r="G274">
            <v>10.220000000000001</v>
          </cell>
          <cell r="H274">
            <v>1479.5539235227341</v>
          </cell>
          <cell r="I274">
            <v>144.77044261474893</v>
          </cell>
          <cell r="J274" t="str">
            <v>CG04-10295</v>
          </cell>
          <cell r="K274">
            <v>45359</v>
          </cell>
          <cell r="L274">
            <v>45715</v>
          </cell>
          <cell r="M274" t="str">
            <v>Mecanizado</v>
          </cell>
          <cell r="N274" t="str">
            <v>Quemado</v>
          </cell>
          <cell r="O274">
            <v>17</v>
          </cell>
        </row>
        <row r="275">
          <cell r="A275" t="str">
            <v>6024.0718</v>
          </cell>
          <cell r="B275" t="str">
            <v>La Union, S.A</v>
          </cell>
          <cell r="C275">
            <v>602</v>
          </cell>
          <cell r="D275" t="str">
            <v>Riolsa</v>
          </cell>
          <cell r="E275">
            <v>4.0717999999999996</v>
          </cell>
          <cell r="F275" t="str">
            <v>1</v>
          </cell>
          <cell r="G275">
            <v>8.66</v>
          </cell>
          <cell r="H275">
            <v>1253.7120330437258</v>
          </cell>
          <cell r="I275">
            <v>144.77044261474893</v>
          </cell>
          <cell r="J275" t="str">
            <v>CG04-10295</v>
          </cell>
          <cell r="K275">
            <v>45357</v>
          </cell>
          <cell r="L275">
            <v>45715</v>
          </cell>
          <cell r="M275" t="str">
            <v>Mecanizado</v>
          </cell>
          <cell r="N275" t="str">
            <v>Quemado</v>
          </cell>
          <cell r="O275">
            <v>17</v>
          </cell>
        </row>
        <row r="276">
          <cell r="A276" t="str">
            <v>6023.0905</v>
          </cell>
          <cell r="B276" t="str">
            <v>La Union, S.A</v>
          </cell>
          <cell r="C276">
            <v>602</v>
          </cell>
          <cell r="D276" t="str">
            <v>Riolsa</v>
          </cell>
          <cell r="E276">
            <v>3.0905</v>
          </cell>
          <cell r="F276">
            <v>6</v>
          </cell>
          <cell r="G276">
            <v>17.16</v>
          </cell>
          <cell r="H276">
            <v>2570.0607952690916</v>
          </cell>
          <cell r="I276">
            <v>149.77044261474893</v>
          </cell>
          <cell r="J276" t="str">
            <v>CG02-163</v>
          </cell>
          <cell r="K276">
            <v>45355</v>
          </cell>
          <cell r="L276">
            <v>45715</v>
          </cell>
          <cell r="M276" t="str">
            <v>Mecanizado</v>
          </cell>
          <cell r="N276" t="str">
            <v>Quemado</v>
          </cell>
          <cell r="O276">
            <v>17</v>
          </cell>
        </row>
        <row r="277">
          <cell r="A277" t="str">
            <v>6023.0906</v>
          </cell>
          <cell r="B277" t="str">
            <v>La Union, S.A</v>
          </cell>
          <cell r="C277">
            <v>602</v>
          </cell>
          <cell r="D277" t="str">
            <v>Riolsa</v>
          </cell>
          <cell r="E277">
            <v>3.0905999999999998</v>
          </cell>
          <cell r="F277">
            <v>6</v>
          </cell>
          <cell r="G277">
            <v>11.4</v>
          </cell>
          <cell r="H277">
            <v>1707.3830458081379</v>
          </cell>
          <cell r="I277">
            <v>149.77044261474893</v>
          </cell>
          <cell r="J277" t="str">
            <v>CG02-163</v>
          </cell>
          <cell r="K277">
            <v>45357</v>
          </cell>
          <cell r="L277">
            <v>45715</v>
          </cell>
          <cell r="M277" t="str">
            <v>Mecanizado</v>
          </cell>
          <cell r="N277" t="str">
            <v>Quemado</v>
          </cell>
          <cell r="O277">
            <v>17</v>
          </cell>
        </row>
        <row r="278">
          <cell r="A278" t="str">
            <v>6023.0914</v>
          </cell>
          <cell r="B278" t="str">
            <v>La Union, S.A</v>
          </cell>
          <cell r="C278">
            <v>602</v>
          </cell>
          <cell r="D278" t="str">
            <v>Riolsa</v>
          </cell>
          <cell r="E278">
            <v>3.0914000000000001</v>
          </cell>
          <cell r="F278">
            <v>6</v>
          </cell>
          <cell r="G278">
            <v>27.42</v>
          </cell>
          <cell r="H278">
            <v>4003.4455364964151</v>
          </cell>
          <cell r="I278">
            <v>146.00457828214496</v>
          </cell>
          <cell r="J278" t="str">
            <v>CG02-163</v>
          </cell>
          <cell r="K278">
            <v>45356</v>
          </cell>
          <cell r="L278">
            <v>45715</v>
          </cell>
          <cell r="M278" t="str">
            <v>Mecanizado</v>
          </cell>
          <cell r="N278" t="str">
            <v>Quemado</v>
          </cell>
          <cell r="O278">
            <v>17</v>
          </cell>
        </row>
        <row r="279">
          <cell r="A279" t="str">
            <v>6023.0915</v>
          </cell>
          <cell r="B279" t="str">
            <v>La Union, S.A</v>
          </cell>
          <cell r="C279">
            <v>602</v>
          </cell>
          <cell r="D279" t="str">
            <v>Riolsa</v>
          </cell>
          <cell r="E279">
            <v>3.0914999999999999</v>
          </cell>
          <cell r="F279">
            <v>6</v>
          </cell>
          <cell r="G279">
            <v>7.98</v>
          </cell>
          <cell r="H279">
            <v>1195.1681320656965</v>
          </cell>
          <cell r="I279">
            <v>149.77044261474893</v>
          </cell>
          <cell r="J279" t="str">
            <v>CG02-163</v>
          </cell>
          <cell r="K279">
            <v>45357</v>
          </cell>
          <cell r="L279">
            <v>45715</v>
          </cell>
          <cell r="M279" t="str">
            <v>Mecanizado</v>
          </cell>
          <cell r="N279" t="str">
            <v>Quemado</v>
          </cell>
          <cell r="O279">
            <v>17</v>
          </cell>
        </row>
        <row r="280">
          <cell r="A280" t="str">
            <v>6023.0916</v>
          </cell>
          <cell r="B280" t="str">
            <v>La Union, S.A</v>
          </cell>
          <cell r="C280">
            <v>602</v>
          </cell>
          <cell r="D280" t="str">
            <v>Riolsa</v>
          </cell>
          <cell r="E280">
            <v>3.0916000000000001</v>
          </cell>
          <cell r="F280">
            <v>6</v>
          </cell>
          <cell r="G280">
            <v>3.63</v>
          </cell>
          <cell r="H280">
            <v>543.66670669153859</v>
          </cell>
          <cell r="I280">
            <v>149.77044261474893</v>
          </cell>
          <cell r="J280" t="str">
            <v>CG02-163</v>
          </cell>
          <cell r="K280">
            <v>45356</v>
          </cell>
          <cell r="L280">
            <v>45715</v>
          </cell>
          <cell r="M280" t="str">
            <v>Mecanizado</v>
          </cell>
          <cell r="N280" t="str">
            <v>Quemado</v>
          </cell>
          <cell r="O280">
            <v>17</v>
          </cell>
        </row>
        <row r="281">
          <cell r="A281" t="str">
            <v>6021.1103</v>
          </cell>
          <cell r="B281" t="str">
            <v>La Union, S.A</v>
          </cell>
          <cell r="C281">
            <v>602</v>
          </cell>
          <cell r="D281" t="str">
            <v>Riolsa</v>
          </cell>
          <cell r="E281">
            <v>1.1103000000000001</v>
          </cell>
          <cell r="F281">
            <v>2</v>
          </cell>
          <cell r="G281">
            <v>4.8499999999999996</v>
          </cell>
          <cell r="H281">
            <v>726.38664668153228</v>
          </cell>
          <cell r="I281">
            <v>149.77044261474893</v>
          </cell>
          <cell r="J281" t="str">
            <v>CG04-10295</v>
          </cell>
          <cell r="K281">
            <v>45375</v>
          </cell>
          <cell r="L281">
            <v>45715</v>
          </cell>
          <cell r="M281" t="str">
            <v>Mecanizado</v>
          </cell>
          <cell r="N281" t="str">
            <v>Quemado</v>
          </cell>
          <cell r="O281">
            <v>17</v>
          </cell>
        </row>
        <row r="282">
          <cell r="A282" t="str">
            <v>6021.1108</v>
          </cell>
          <cell r="B282" t="str">
            <v>La Union, S.A</v>
          </cell>
          <cell r="C282">
            <v>602</v>
          </cell>
          <cell r="D282" t="str">
            <v>Riolsa</v>
          </cell>
          <cell r="E282">
            <v>1.1108</v>
          </cell>
          <cell r="F282">
            <v>2</v>
          </cell>
          <cell r="G282">
            <v>5.37</v>
          </cell>
          <cell r="H282">
            <v>804.26727684120181</v>
          </cell>
          <cell r="I282">
            <v>149.77044261474893</v>
          </cell>
          <cell r="J282" t="str">
            <v>CG04-10295</v>
          </cell>
          <cell r="K282">
            <v>45375</v>
          </cell>
          <cell r="L282">
            <v>45715</v>
          </cell>
          <cell r="M282" t="str">
            <v>Mecanizado</v>
          </cell>
          <cell r="N282" t="str">
            <v>Quemado</v>
          </cell>
          <cell r="O282">
            <v>17</v>
          </cell>
        </row>
        <row r="283">
          <cell r="A283" t="str">
            <v>6021.111</v>
          </cell>
          <cell r="B283" t="str">
            <v>La Union, S.A</v>
          </cell>
          <cell r="C283">
            <v>602</v>
          </cell>
          <cell r="D283" t="str">
            <v>Riolsa</v>
          </cell>
          <cell r="E283">
            <v>1.111</v>
          </cell>
          <cell r="F283">
            <v>2</v>
          </cell>
          <cell r="G283">
            <v>5.64</v>
          </cell>
          <cell r="H283">
            <v>844.70529634718389</v>
          </cell>
          <cell r="I283">
            <v>149.77044261474893</v>
          </cell>
          <cell r="J283" t="str">
            <v>CG04-10295</v>
          </cell>
          <cell r="K283">
            <v>45375</v>
          </cell>
          <cell r="L283">
            <v>45715</v>
          </cell>
          <cell r="M283" t="str">
            <v>Mecanizado</v>
          </cell>
          <cell r="N283" t="str">
            <v>Quemado</v>
          </cell>
          <cell r="O283">
            <v>17</v>
          </cell>
        </row>
        <row r="284">
          <cell r="A284" t="str">
            <v>6021.0802</v>
          </cell>
          <cell r="B284" t="str">
            <v>La Union, S.A</v>
          </cell>
          <cell r="C284">
            <v>602</v>
          </cell>
          <cell r="D284" t="str">
            <v>Riolsa</v>
          </cell>
          <cell r="E284">
            <v>1.0802</v>
          </cell>
          <cell r="F284">
            <v>6</v>
          </cell>
          <cell r="G284">
            <v>18.559999999999999</v>
          </cell>
          <cell r="H284">
            <v>2774.5694149297401</v>
          </cell>
          <cell r="I284">
            <v>149.49188658026617</v>
          </cell>
          <cell r="J284" t="str">
            <v>CG02-163</v>
          </cell>
          <cell r="K284">
            <v>45371</v>
          </cell>
          <cell r="L284">
            <v>45715</v>
          </cell>
          <cell r="M284" t="str">
            <v>Mecanizado</v>
          </cell>
          <cell r="N284" t="str">
            <v>Quemado</v>
          </cell>
          <cell r="O284">
            <v>17</v>
          </cell>
        </row>
        <row r="285">
          <cell r="A285" t="str">
            <v>6021.0803</v>
          </cell>
          <cell r="B285" t="str">
            <v>La Union, S.A</v>
          </cell>
          <cell r="C285">
            <v>602</v>
          </cell>
          <cell r="D285" t="str">
            <v>Riolsa</v>
          </cell>
          <cell r="E285">
            <v>1.0803</v>
          </cell>
          <cell r="F285">
            <v>6</v>
          </cell>
          <cell r="G285">
            <v>6.56</v>
          </cell>
          <cell r="H285">
            <v>982.4941035527529</v>
          </cell>
          <cell r="I285">
            <v>149.77044261474893</v>
          </cell>
          <cell r="J285" t="str">
            <v>CG02-163</v>
          </cell>
          <cell r="K285">
            <v>45370</v>
          </cell>
          <cell r="L285">
            <v>45715</v>
          </cell>
          <cell r="M285" t="str">
            <v>Mecanizado</v>
          </cell>
          <cell r="N285" t="str">
            <v>Quemado</v>
          </cell>
          <cell r="O285">
            <v>17</v>
          </cell>
        </row>
        <row r="286">
          <cell r="A286" t="str">
            <v>6021.0805</v>
          </cell>
          <cell r="B286" t="str">
            <v>La Union, S.A</v>
          </cell>
          <cell r="C286">
            <v>602</v>
          </cell>
          <cell r="D286" t="str">
            <v>Riolsa</v>
          </cell>
          <cell r="E286">
            <v>1.0805</v>
          </cell>
          <cell r="F286">
            <v>6</v>
          </cell>
          <cell r="G286">
            <v>8.18</v>
          </cell>
          <cell r="H286">
            <v>1225.1222205886463</v>
          </cell>
          <cell r="I286">
            <v>149.77044261474893</v>
          </cell>
          <cell r="J286" t="str">
            <v>CG02-163</v>
          </cell>
          <cell r="K286">
            <v>45371</v>
          </cell>
          <cell r="L286">
            <v>45715</v>
          </cell>
          <cell r="M286" t="str">
            <v>Mecanizado</v>
          </cell>
          <cell r="N286" t="str">
            <v>Quemado</v>
          </cell>
          <cell r="O286">
            <v>17</v>
          </cell>
        </row>
        <row r="287">
          <cell r="A287" t="str">
            <v>6021.0806</v>
          </cell>
          <cell r="B287" t="str">
            <v>La Union, S.A</v>
          </cell>
          <cell r="C287">
            <v>602</v>
          </cell>
          <cell r="D287" t="str">
            <v>Riolsa</v>
          </cell>
          <cell r="E287">
            <v>1.0806</v>
          </cell>
          <cell r="F287">
            <v>6</v>
          </cell>
          <cell r="G287">
            <v>9</v>
          </cell>
          <cell r="H287">
            <v>1347.9339835327403</v>
          </cell>
          <cell r="I287">
            <v>149.77044261474893</v>
          </cell>
          <cell r="J287" t="str">
            <v>CG02-163</v>
          </cell>
          <cell r="K287">
            <v>45370</v>
          </cell>
          <cell r="L287">
            <v>45715</v>
          </cell>
          <cell r="M287" t="str">
            <v>Mecanizado</v>
          </cell>
          <cell r="N287" t="str">
            <v>Quemado</v>
          </cell>
          <cell r="O287">
            <v>17</v>
          </cell>
        </row>
        <row r="288">
          <cell r="A288" t="str">
            <v>6021.081</v>
          </cell>
          <cell r="B288" t="str">
            <v>La Union, S.A</v>
          </cell>
          <cell r="C288">
            <v>602</v>
          </cell>
          <cell r="D288" t="str">
            <v>Riolsa</v>
          </cell>
          <cell r="E288">
            <v>1.081</v>
          </cell>
          <cell r="F288">
            <v>6</v>
          </cell>
          <cell r="G288">
            <v>13.89</v>
          </cell>
          <cell r="H288">
            <v>2080.3114479188625</v>
          </cell>
          <cell r="I288">
            <v>149.77044261474893</v>
          </cell>
          <cell r="J288" t="str">
            <v>CG02-163</v>
          </cell>
          <cell r="K288">
            <v>45371</v>
          </cell>
          <cell r="L288">
            <v>45715</v>
          </cell>
          <cell r="M288" t="str">
            <v>Mecanizado</v>
          </cell>
          <cell r="N288" t="str">
            <v>Quemado</v>
          </cell>
          <cell r="O288">
            <v>17</v>
          </cell>
        </row>
        <row r="289">
          <cell r="A289" t="str">
            <v>6021.0811</v>
          </cell>
          <cell r="B289" t="str">
            <v>La Union, S.A</v>
          </cell>
          <cell r="C289">
            <v>602</v>
          </cell>
          <cell r="D289" t="str">
            <v>Riolsa</v>
          </cell>
          <cell r="E289">
            <v>1.0810999999999999</v>
          </cell>
          <cell r="F289">
            <v>6</v>
          </cell>
          <cell r="G289">
            <v>17.11</v>
          </cell>
          <cell r="H289">
            <v>2562.5722731383539</v>
          </cell>
          <cell r="I289">
            <v>149.77044261474893</v>
          </cell>
          <cell r="J289" t="str">
            <v>CG02-163</v>
          </cell>
          <cell r="K289">
            <v>45369</v>
          </cell>
          <cell r="L289">
            <v>45715</v>
          </cell>
          <cell r="M289" t="str">
            <v>Mecanizado</v>
          </cell>
          <cell r="N289" t="str">
            <v>Quemado</v>
          </cell>
          <cell r="O289">
            <v>17</v>
          </cell>
        </row>
        <row r="290">
          <cell r="A290" t="str">
            <v>6021.1101</v>
          </cell>
          <cell r="B290" t="str">
            <v>La Union, S.A</v>
          </cell>
          <cell r="C290">
            <v>602</v>
          </cell>
          <cell r="D290" t="str">
            <v>Riolsa</v>
          </cell>
          <cell r="E290">
            <v>1.1101000000000001</v>
          </cell>
          <cell r="F290">
            <v>3</v>
          </cell>
          <cell r="G290">
            <v>20.68</v>
          </cell>
          <cell r="H290">
            <v>2566.1227532730077</v>
          </cell>
          <cell r="I290">
            <v>124.08717375594814</v>
          </cell>
          <cell r="J290" t="str">
            <v>CGMEX10-26315</v>
          </cell>
          <cell r="K290">
            <v>45376</v>
          </cell>
          <cell r="L290">
            <v>45715</v>
          </cell>
          <cell r="M290" t="str">
            <v>Mecanizado</v>
          </cell>
          <cell r="N290" t="str">
            <v>Quemado</v>
          </cell>
          <cell r="O290">
            <v>17</v>
          </cell>
        </row>
        <row r="291">
          <cell r="A291" t="str">
            <v>6021.1105</v>
          </cell>
          <cell r="B291" t="str">
            <v>La Union, S.A</v>
          </cell>
          <cell r="C291">
            <v>602</v>
          </cell>
          <cell r="D291" t="str">
            <v>Riolsa</v>
          </cell>
          <cell r="E291">
            <v>1.1105</v>
          </cell>
          <cell r="F291">
            <v>2</v>
          </cell>
          <cell r="G291">
            <v>13.05</v>
          </cell>
          <cell r="H291">
            <v>1661.7942761224733</v>
          </cell>
          <cell r="I291">
            <v>127.34055755727765</v>
          </cell>
          <cell r="J291" t="str">
            <v>CG04-10295</v>
          </cell>
          <cell r="K291">
            <v>45382</v>
          </cell>
          <cell r="L291">
            <v>45715</v>
          </cell>
          <cell r="M291" t="str">
            <v>Mecanizado</v>
          </cell>
          <cell r="N291" t="str">
            <v>Quemado</v>
          </cell>
          <cell r="O291">
            <v>17</v>
          </cell>
        </row>
        <row r="292">
          <cell r="A292" t="str">
            <v>6021.1106</v>
          </cell>
          <cell r="B292" t="str">
            <v>La Union, S.A</v>
          </cell>
          <cell r="C292">
            <v>602</v>
          </cell>
          <cell r="D292" t="str">
            <v>Riolsa</v>
          </cell>
          <cell r="E292">
            <v>1.1106</v>
          </cell>
          <cell r="F292">
            <v>2</v>
          </cell>
          <cell r="G292">
            <v>35.880000000000003</v>
          </cell>
          <cell r="H292">
            <v>4768.3684810171917</v>
          </cell>
          <cell r="I292">
            <v>132.89767226915248</v>
          </cell>
          <cell r="J292" t="str">
            <v>CG04-10295</v>
          </cell>
          <cell r="K292">
            <v>45376</v>
          </cell>
          <cell r="L292">
            <v>45715</v>
          </cell>
          <cell r="M292" t="str">
            <v>Mecanizado</v>
          </cell>
          <cell r="N292" t="str">
            <v>Quemado</v>
          </cell>
          <cell r="O292">
            <v>17</v>
          </cell>
        </row>
        <row r="293">
          <cell r="A293" t="str">
            <v>6024.0801</v>
          </cell>
          <cell r="B293" t="str">
            <v>La Union, S.A</v>
          </cell>
          <cell r="C293">
            <v>602</v>
          </cell>
          <cell r="D293" t="str">
            <v>Riolsa</v>
          </cell>
          <cell r="E293">
            <v>4.0800999999999998</v>
          </cell>
          <cell r="F293">
            <v>2</v>
          </cell>
          <cell r="G293">
            <v>4.5599999999999996</v>
          </cell>
          <cell r="H293">
            <v>682.9532183232551</v>
          </cell>
          <cell r="I293">
            <v>149.77044261474893</v>
          </cell>
          <cell r="J293" t="str">
            <v>CG02-163</v>
          </cell>
          <cell r="K293">
            <v>45376</v>
          </cell>
          <cell r="L293">
            <v>45722</v>
          </cell>
          <cell r="M293" t="str">
            <v>Mecanizado</v>
          </cell>
          <cell r="N293" t="str">
            <v>Quemado</v>
          </cell>
          <cell r="O293">
            <v>18</v>
          </cell>
        </row>
        <row r="294">
          <cell r="A294" t="str">
            <v>6024.0802</v>
          </cell>
          <cell r="B294" t="str">
            <v>La Union, S.A</v>
          </cell>
          <cell r="C294">
            <v>602</v>
          </cell>
          <cell r="D294" t="str">
            <v>Riolsa</v>
          </cell>
          <cell r="E294">
            <v>4.0801999999999996</v>
          </cell>
          <cell r="F294">
            <v>2</v>
          </cell>
          <cell r="G294">
            <v>5.44</v>
          </cell>
          <cell r="H294">
            <v>814.75120782423426</v>
          </cell>
          <cell r="I294">
            <v>149.77044261474893</v>
          </cell>
          <cell r="J294" t="str">
            <v>CG02-163</v>
          </cell>
          <cell r="K294">
            <v>45374</v>
          </cell>
          <cell r="L294">
            <v>45722</v>
          </cell>
          <cell r="M294" t="str">
            <v>Mecanizado</v>
          </cell>
          <cell r="N294" t="str">
            <v>Quemado</v>
          </cell>
          <cell r="O294">
            <v>18</v>
          </cell>
        </row>
        <row r="295">
          <cell r="A295" t="str">
            <v>6024.0803</v>
          </cell>
          <cell r="B295" t="str">
            <v>La Union, S.A</v>
          </cell>
          <cell r="C295">
            <v>602</v>
          </cell>
          <cell r="D295" t="str">
            <v>Riolsa</v>
          </cell>
          <cell r="E295">
            <v>4.0803000000000003</v>
          </cell>
          <cell r="F295">
            <v>2</v>
          </cell>
          <cell r="G295">
            <v>14.46</v>
          </cell>
          <cell r="H295">
            <v>2165.6806002092699</v>
          </cell>
          <cell r="I295">
            <v>149.77044261474893</v>
          </cell>
          <cell r="J295" t="str">
            <v>CG02-163</v>
          </cell>
          <cell r="K295">
            <v>45377</v>
          </cell>
          <cell r="L295">
            <v>45722</v>
          </cell>
          <cell r="M295" t="str">
            <v>Mecanizado</v>
          </cell>
          <cell r="N295" t="str">
            <v>Quemado</v>
          </cell>
          <cell r="O295">
            <v>18</v>
          </cell>
        </row>
        <row r="296">
          <cell r="A296" t="str">
            <v>6024.0804</v>
          </cell>
          <cell r="B296" t="str">
            <v>La Union, S.A</v>
          </cell>
          <cell r="C296">
            <v>602</v>
          </cell>
          <cell r="D296" t="str">
            <v>Riolsa</v>
          </cell>
          <cell r="E296">
            <v>4.0804</v>
          </cell>
          <cell r="F296">
            <v>2</v>
          </cell>
          <cell r="G296">
            <v>5.19</v>
          </cell>
          <cell r="H296">
            <v>777.30859717054705</v>
          </cell>
          <cell r="I296">
            <v>149.77044261474893</v>
          </cell>
          <cell r="J296" t="str">
            <v>CG02-163</v>
          </cell>
          <cell r="K296">
            <v>45374</v>
          </cell>
          <cell r="L296">
            <v>45722</v>
          </cell>
          <cell r="M296" t="str">
            <v>Mecanizado</v>
          </cell>
          <cell r="N296" t="str">
            <v>Quemado</v>
          </cell>
          <cell r="O296">
            <v>18</v>
          </cell>
        </row>
        <row r="297">
          <cell r="A297" t="str">
            <v>6024.0805</v>
          </cell>
          <cell r="B297" t="str">
            <v>La Union, S.A</v>
          </cell>
          <cell r="C297">
            <v>602</v>
          </cell>
          <cell r="D297" t="str">
            <v>Riolsa</v>
          </cell>
          <cell r="E297">
            <v>4.0804999999999998</v>
          </cell>
          <cell r="F297">
            <v>2</v>
          </cell>
          <cell r="G297">
            <v>15.08</v>
          </cell>
          <cell r="H297">
            <v>2248.248274630414</v>
          </cell>
          <cell r="I297">
            <v>149.08808187204338</v>
          </cell>
          <cell r="J297" t="str">
            <v>CG02-163</v>
          </cell>
          <cell r="K297">
            <v>45376</v>
          </cell>
          <cell r="L297">
            <v>45722</v>
          </cell>
          <cell r="M297" t="str">
            <v>Mecanizado</v>
          </cell>
          <cell r="N297" t="str">
            <v>Quemado</v>
          </cell>
          <cell r="O297">
            <v>18</v>
          </cell>
        </row>
        <row r="298">
          <cell r="A298" t="str">
            <v>6024.0806</v>
          </cell>
          <cell r="B298" t="str">
            <v>La Union, S.A</v>
          </cell>
          <cell r="C298">
            <v>602</v>
          </cell>
          <cell r="D298" t="str">
            <v>Riolsa</v>
          </cell>
          <cell r="E298">
            <v>4.0805999999999996</v>
          </cell>
          <cell r="F298">
            <v>2</v>
          </cell>
          <cell r="G298">
            <v>12.67</v>
          </cell>
          <cell r="H298">
            <v>1835.731507928869</v>
          </cell>
          <cell r="I298">
            <v>144.88804324616171</v>
          </cell>
          <cell r="J298" t="str">
            <v>CG02-163</v>
          </cell>
          <cell r="K298">
            <v>45375</v>
          </cell>
          <cell r="L298">
            <v>45722</v>
          </cell>
          <cell r="M298" t="str">
            <v>Mecanizado</v>
          </cell>
          <cell r="N298" t="str">
            <v>Quemado</v>
          </cell>
          <cell r="O298">
            <v>18</v>
          </cell>
        </row>
        <row r="299">
          <cell r="A299" t="str">
            <v>6024.0901</v>
          </cell>
          <cell r="B299" t="str">
            <v>La Union, S.A</v>
          </cell>
          <cell r="C299">
            <v>602</v>
          </cell>
          <cell r="D299" t="str">
            <v>Riolsa</v>
          </cell>
          <cell r="E299">
            <v>4.0900999999999996</v>
          </cell>
          <cell r="F299">
            <v>2</v>
          </cell>
          <cell r="G299">
            <v>9.84</v>
          </cell>
          <cell r="H299">
            <v>1346.8811553291296</v>
          </cell>
          <cell r="I299">
            <v>136.87816619198472</v>
          </cell>
          <cell r="J299" t="str">
            <v>CG02-163</v>
          </cell>
          <cell r="K299">
            <v>45374</v>
          </cell>
          <cell r="L299">
            <v>45722</v>
          </cell>
          <cell r="M299" t="str">
            <v>Mecanizado</v>
          </cell>
          <cell r="N299" t="str">
            <v>Quemado</v>
          </cell>
          <cell r="O299">
            <v>18</v>
          </cell>
        </row>
        <row r="300">
          <cell r="A300" t="str">
            <v>6024.0903</v>
          </cell>
          <cell r="B300" t="str">
            <v>La Union, S.A</v>
          </cell>
          <cell r="C300">
            <v>602</v>
          </cell>
          <cell r="D300" t="str">
            <v>Riolsa</v>
          </cell>
          <cell r="E300">
            <v>4.0903</v>
          </cell>
          <cell r="F300">
            <v>2</v>
          </cell>
          <cell r="G300">
            <v>8.31</v>
          </cell>
          <cell r="H300">
            <v>1213.7973781285637</v>
          </cell>
          <cell r="I300">
            <v>146.06466644146371</v>
          </cell>
          <cell r="J300" t="str">
            <v>CG02-163</v>
          </cell>
          <cell r="K300">
            <v>45375</v>
          </cell>
          <cell r="L300">
            <v>45722</v>
          </cell>
          <cell r="M300" t="str">
            <v>Mecanizado</v>
          </cell>
          <cell r="N300" t="str">
            <v>Quemado</v>
          </cell>
          <cell r="O300">
            <v>18</v>
          </cell>
        </row>
        <row r="301">
          <cell r="A301" t="str">
            <v>6024.0906</v>
          </cell>
          <cell r="B301" t="str">
            <v>La Union, S.A</v>
          </cell>
          <cell r="C301">
            <v>602</v>
          </cell>
          <cell r="D301" t="str">
            <v>Riolsa</v>
          </cell>
          <cell r="E301">
            <v>4.0906000000000002</v>
          </cell>
          <cell r="F301">
            <v>2</v>
          </cell>
          <cell r="G301">
            <v>13.08</v>
          </cell>
          <cell r="H301">
            <v>1873.7723894009159</v>
          </cell>
          <cell r="I301">
            <v>143.25476983187431</v>
          </cell>
          <cell r="J301" t="str">
            <v>CG02-163</v>
          </cell>
          <cell r="K301">
            <v>45375</v>
          </cell>
          <cell r="L301">
            <v>45722</v>
          </cell>
          <cell r="M301" t="str">
            <v>Mecanizado</v>
          </cell>
          <cell r="N301" t="str">
            <v>Quemado</v>
          </cell>
          <cell r="O301">
            <v>18</v>
          </cell>
        </row>
        <row r="302">
          <cell r="A302" t="str">
            <v>6024.0909</v>
          </cell>
          <cell r="B302" t="str">
            <v>La Union, S.A</v>
          </cell>
          <cell r="C302">
            <v>602</v>
          </cell>
          <cell r="D302" t="str">
            <v>Riolsa</v>
          </cell>
          <cell r="E302">
            <v>4.0909000000000004</v>
          </cell>
          <cell r="F302">
            <v>2</v>
          </cell>
          <cell r="G302">
            <v>15.04</v>
          </cell>
          <cell r="H302">
            <v>2166.3174569258235</v>
          </cell>
          <cell r="I302">
            <v>144.03706495517446</v>
          </cell>
          <cell r="J302" t="str">
            <v>CG12-116</v>
          </cell>
          <cell r="K302">
            <v>45382</v>
          </cell>
          <cell r="L302">
            <v>45722</v>
          </cell>
          <cell r="M302" t="str">
            <v>Mecanizado</v>
          </cell>
          <cell r="N302" t="str">
            <v>Quemado</v>
          </cell>
          <cell r="O302">
            <v>18</v>
          </cell>
        </row>
        <row r="303">
          <cell r="A303" t="str">
            <v>6024.091</v>
          </cell>
          <cell r="B303" t="str">
            <v>La Union, S.A</v>
          </cell>
          <cell r="C303">
            <v>602</v>
          </cell>
          <cell r="D303" t="str">
            <v>Riolsa</v>
          </cell>
          <cell r="E303">
            <v>4.0910000000000002</v>
          </cell>
          <cell r="F303">
            <v>2</v>
          </cell>
          <cell r="G303">
            <v>12.89</v>
          </cell>
          <cell r="H303">
            <v>1809.1387743650341</v>
          </cell>
          <cell r="I303">
            <v>140.35211593212057</v>
          </cell>
          <cell r="J303" t="str">
            <v>CG02-163</v>
          </cell>
          <cell r="K303">
            <v>45384</v>
          </cell>
          <cell r="L303">
            <v>45722</v>
          </cell>
          <cell r="M303" t="str">
            <v>Mecanizado</v>
          </cell>
          <cell r="N303" t="str">
            <v>Quemado</v>
          </cell>
          <cell r="O303">
            <v>18</v>
          </cell>
        </row>
        <row r="304">
          <cell r="A304" t="str">
            <v>6024.0912</v>
          </cell>
          <cell r="B304" t="str">
            <v>La Union, S.A</v>
          </cell>
          <cell r="C304">
            <v>602</v>
          </cell>
          <cell r="D304" t="str">
            <v>Riolsa</v>
          </cell>
          <cell r="E304">
            <v>4.0911999999999997</v>
          </cell>
          <cell r="F304">
            <v>2</v>
          </cell>
          <cell r="G304">
            <v>1.46</v>
          </cell>
          <cell r="H304">
            <v>218.66484621753344</v>
          </cell>
          <cell r="I304">
            <v>149.77044261474893</v>
          </cell>
          <cell r="J304" t="str">
            <v>CG12-116</v>
          </cell>
          <cell r="K304">
            <v>45382</v>
          </cell>
          <cell r="L304">
            <v>45722</v>
          </cell>
          <cell r="M304" t="str">
            <v>Mecanizado</v>
          </cell>
          <cell r="N304" t="str">
            <v>Quemado</v>
          </cell>
          <cell r="O304">
            <v>18</v>
          </cell>
        </row>
        <row r="305">
          <cell r="A305" t="str">
            <v>6024.0913</v>
          </cell>
          <cell r="B305" t="str">
            <v>La Union, S.A</v>
          </cell>
          <cell r="C305">
            <v>602</v>
          </cell>
          <cell r="D305" t="str">
            <v>Riolsa</v>
          </cell>
          <cell r="E305">
            <v>4.0913000000000004</v>
          </cell>
          <cell r="F305">
            <v>2</v>
          </cell>
          <cell r="G305">
            <v>10.44</v>
          </cell>
          <cell r="H305">
            <v>1535.2066208979788</v>
          </cell>
          <cell r="I305">
            <v>147.05044261474893</v>
          </cell>
          <cell r="J305" t="str">
            <v>CG02-163</v>
          </cell>
          <cell r="K305">
            <v>45383</v>
          </cell>
          <cell r="L305">
            <v>45722</v>
          </cell>
          <cell r="M305" t="str">
            <v>Mecanizado</v>
          </cell>
          <cell r="N305" t="str">
            <v>Quemado</v>
          </cell>
          <cell r="O305">
            <v>18</v>
          </cell>
        </row>
        <row r="306">
          <cell r="A306" t="str">
            <v>6024.0915</v>
          </cell>
          <cell r="B306" t="str">
            <v>La Union, S.A</v>
          </cell>
          <cell r="C306">
            <v>602</v>
          </cell>
          <cell r="D306" t="str">
            <v>Riolsa</v>
          </cell>
          <cell r="E306">
            <v>4.0914999999999999</v>
          </cell>
          <cell r="F306">
            <v>2</v>
          </cell>
          <cell r="G306">
            <v>2.17</v>
          </cell>
          <cell r="H306">
            <v>325.00186047400518</v>
          </cell>
          <cell r="I306">
            <v>149.77044261474893</v>
          </cell>
          <cell r="J306" t="str">
            <v>CG12-116</v>
          </cell>
          <cell r="K306">
            <v>45382</v>
          </cell>
          <cell r="L306">
            <v>45722</v>
          </cell>
          <cell r="M306" t="str">
            <v>Mecanizado</v>
          </cell>
          <cell r="N306" t="str">
            <v>Quemado</v>
          </cell>
          <cell r="O306">
            <v>18</v>
          </cell>
        </row>
        <row r="307">
          <cell r="A307" t="str">
            <v>6024.0916</v>
          </cell>
          <cell r="B307" t="str">
            <v>La Union, S.A</v>
          </cell>
          <cell r="C307">
            <v>602</v>
          </cell>
          <cell r="D307" t="str">
            <v>Riolsa</v>
          </cell>
          <cell r="E307">
            <v>4.0915999999999997</v>
          </cell>
          <cell r="F307">
            <v>2</v>
          </cell>
          <cell r="G307">
            <v>7.03</v>
          </cell>
          <cell r="H307">
            <v>1052.8862115816851</v>
          </cell>
          <cell r="I307">
            <v>149.77044261474893</v>
          </cell>
          <cell r="J307" t="str">
            <v>CG12-116</v>
          </cell>
          <cell r="K307">
            <v>45382</v>
          </cell>
          <cell r="L307">
            <v>45722</v>
          </cell>
          <cell r="M307" t="str">
            <v>Mecanizado</v>
          </cell>
          <cell r="N307" t="str">
            <v>Quemado</v>
          </cell>
          <cell r="O307">
            <v>18</v>
          </cell>
        </row>
        <row r="308">
          <cell r="A308" t="str">
            <v>6024.0917</v>
          </cell>
          <cell r="B308" t="str">
            <v>La Union, S.A</v>
          </cell>
          <cell r="C308">
            <v>602</v>
          </cell>
          <cell r="D308" t="str">
            <v>Riolsa</v>
          </cell>
          <cell r="E308">
            <v>4.0917000000000003</v>
          </cell>
          <cell r="F308">
            <v>2</v>
          </cell>
          <cell r="G308">
            <v>4.84</v>
          </cell>
          <cell r="H308">
            <v>711.72414225538478</v>
          </cell>
          <cell r="I308">
            <v>147.05044261474893</v>
          </cell>
          <cell r="J308" t="str">
            <v>CG02-163</v>
          </cell>
          <cell r="K308">
            <v>45383</v>
          </cell>
          <cell r="L308">
            <v>45722</v>
          </cell>
          <cell r="M308" t="str">
            <v>Mecanizado</v>
          </cell>
          <cell r="N308" t="str">
            <v>Quemado</v>
          </cell>
          <cell r="O308">
            <v>18</v>
          </cell>
        </row>
        <row r="309">
          <cell r="A309" t="str">
            <v>6024.0919</v>
          </cell>
          <cell r="B309" t="str">
            <v>La Union, S.A</v>
          </cell>
          <cell r="C309">
            <v>602</v>
          </cell>
          <cell r="D309" t="str">
            <v>Riolsa</v>
          </cell>
          <cell r="E309">
            <v>4.0918999999999999</v>
          </cell>
          <cell r="F309">
            <v>2</v>
          </cell>
          <cell r="G309">
            <v>7.88</v>
          </cell>
          <cell r="H309">
            <v>1105.9746735451099</v>
          </cell>
          <cell r="I309">
            <v>140.35211593212054</v>
          </cell>
          <cell r="J309" t="str">
            <v>CG02-163</v>
          </cell>
          <cell r="K309">
            <v>45383</v>
          </cell>
          <cell r="L309">
            <v>45722</v>
          </cell>
          <cell r="M309" t="str">
            <v>Mecanizado</v>
          </cell>
          <cell r="N309" t="str">
            <v>Quemado</v>
          </cell>
          <cell r="O309">
            <v>18</v>
          </cell>
        </row>
        <row r="310">
          <cell r="A310" t="str">
            <v>6021.1102</v>
          </cell>
          <cell r="B310" t="str">
            <v>La Union, S.A</v>
          </cell>
          <cell r="C310">
            <v>602</v>
          </cell>
          <cell r="D310" t="str">
            <v>Riolsa</v>
          </cell>
          <cell r="E310">
            <v>1.1102000000000001</v>
          </cell>
          <cell r="F310">
            <v>3</v>
          </cell>
          <cell r="G310">
            <v>24.54</v>
          </cell>
          <cell r="H310">
            <v>3211.2016617659388</v>
          </cell>
          <cell r="I310">
            <v>130.85581343789482</v>
          </cell>
          <cell r="J310" t="str">
            <v>CG10-044124</v>
          </cell>
          <cell r="K310">
            <v>45374</v>
          </cell>
          <cell r="L310">
            <v>45722</v>
          </cell>
          <cell r="M310" t="str">
            <v>Mecanizado</v>
          </cell>
          <cell r="N310" t="str">
            <v>Quemado</v>
          </cell>
          <cell r="O310">
            <v>18</v>
          </cell>
        </row>
        <row r="311">
          <cell r="A311" t="str">
            <v>6021.1107</v>
          </cell>
          <cell r="B311" t="str">
            <v>La Union, S.A</v>
          </cell>
          <cell r="C311">
            <v>602</v>
          </cell>
          <cell r="D311" t="str">
            <v>Riolsa</v>
          </cell>
          <cell r="E311">
            <v>1.1107</v>
          </cell>
          <cell r="F311">
            <v>3</v>
          </cell>
          <cell r="G311">
            <v>28.33</v>
          </cell>
          <cell r="H311">
            <v>3264.936639275837</v>
          </cell>
          <cell r="I311">
            <v>115.24661628223922</v>
          </cell>
          <cell r="J311" t="str">
            <v>CGMEX10-26315</v>
          </cell>
          <cell r="K311">
            <v>45376</v>
          </cell>
          <cell r="L311">
            <v>45722</v>
          </cell>
          <cell r="M311" t="str">
            <v>Mecanizado</v>
          </cell>
          <cell r="N311" t="str">
            <v>Quemado</v>
          </cell>
          <cell r="O311">
            <v>18</v>
          </cell>
        </row>
        <row r="312">
          <cell r="A312" t="str">
            <v>6021.0901</v>
          </cell>
          <cell r="B312" t="str">
            <v>La Union, S.A</v>
          </cell>
          <cell r="C312">
            <v>602</v>
          </cell>
          <cell r="D312" t="str">
            <v>Riolsa</v>
          </cell>
          <cell r="E312">
            <v>1.0901000000000001</v>
          </cell>
          <cell r="F312">
            <v>3</v>
          </cell>
          <cell r="G312">
            <v>19.22</v>
          </cell>
          <cell r="H312">
            <v>2456.0645070554747</v>
          </cell>
          <cell r="I312">
            <v>127.78691503930669</v>
          </cell>
          <cell r="J312" t="str">
            <v>CGMEX10-26315</v>
          </cell>
          <cell r="K312">
            <v>45392</v>
          </cell>
          <cell r="L312">
            <v>45722</v>
          </cell>
          <cell r="M312" t="str">
            <v>Mecanizado</v>
          </cell>
          <cell r="N312" t="str">
            <v>Quemado</v>
          </cell>
          <cell r="O312">
            <v>18</v>
          </cell>
        </row>
        <row r="313">
          <cell r="A313" t="str">
            <v>6021.0902</v>
          </cell>
          <cell r="B313" t="str">
            <v>La Union, S.A</v>
          </cell>
          <cell r="C313">
            <v>602</v>
          </cell>
          <cell r="D313" t="str">
            <v>Riolsa</v>
          </cell>
          <cell r="E313">
            <v>1.0902000000000001</v>
          </cell>
          <cell r="F313">
            <v>3</v>
          </cell>
          <cell r="G313">
            <v>30</v>
          </cell>
          <cell r="H313">
            <v>3487.0432784424679</v>
          </cell>
          <cell r="I313">
            <v>116.23477594808226</v>
          </cell>
          <cell r="J313" t="str">
            <v>CGMEX10-26315</v>
          </cell>
          <cell r="K313">
            <v>45390</v>
          </cell>
          <cell r="L313">
            <v>45722</v>
          </cell>
          <cell r="M313" t="str">
            <v>Mecanizado</v>
          </cell>
          <cell r="N313" t="str">
            <v>Quemado</v>
          </cell>
          <cell r="O313">
            <v>18</v>
          </cell>
        </row>
        <row r="314">
          <cell r="A314" t="str">
            <v>6021.0903</v>
          </cell>
          <cell r="B314" t="str">
            <v>La Union, S.A</v>
          </cell>
          <cell r="C314">
            <v>602</v>
          </cell>
          <cell r="D314" t="str">
            <v>Riolsa</v>
          </cell>
          <cell r="E314">
            <v>1.0903</v>
          </cell>
          <cell r="F314">
            <v>3</v>
          </cell>
          <cell r="G314">
            <v>27.1</v>
          </cell>
          <cell r="H314">
            <v>3328.9719948596958</v>
          </cell>
          <cell r="I314">
            <v>122.84029501327291</v>
          </cell>
          <cell r="J314" t="str">
            <v>CGMEX10-26315</v>
          </cell>
          <cell r="K314">
            <v>45394</v>
          </cell>
          <cell r="L314">
            <v>45722</v>
          </cell>
          <cell r="M314" t="str">
            <v>Mecanizado</v>
          </cell>
          <cell r="N314" t="str">
            <v>Quemado</v>
          </cell>
          <cell r="O314">
            <v>18</v>
          </cell>
        </row>
        <row r="315">
          <cell r="A315" t="str">
            <v>6021.0904</v>
          </cell>
          <cell r="B315" t="str">
            <v>La Union, S.A</v>
          </cell>
          <cell r="C315">
            <v>602</v>
          </cell>
          <cell r="D315" t="str">
            <v>Riolsa</v>
          </cell>
          <cell r="E315">
            <v>1.0904</v>
          </cell>
          <cell r="F315">
            <v>3</v>
          </cell>
          <cell r="G315">
            <v>9.32</v>
          </cell>
          <cell r="H315">
            <v>1341.8751251694603</v>
          </cell>
          <cell r="I315">
            <v>143.97801772204508</v>
          </cell>
          <cell r="J315" t="str">
            <v>CGMEX10-26315</v>
          </cell>
          <cell r="K315">
            <v>45394</v>
          </cell>
          <cell r="L315">
            <v>45722</v>
          </cell>
          <cell r="M315" t="str">
            <v>Mecanizado</v>
          </cell>
          <cell r="N315" t="str">
            <v>Quemado</v>
          </cell>
          <cell r="O315">
            <v>18</v>
          </cell>
        </row>
        <row r="316">
          <cell r="A316" t="str">
            <v>6021.0905</v>
          </cell>
          <cell r="B316" t="str">
            <v>La Union, S.A</v>
          </cell>
          <cell r="C316">
            <v>602</v>
          </cell>
          <cell r="D316" t="str">
            <v>Riolsa</v>
          </cell>
          <cell r="E316">
            <v>1.0905</v>
          </cell>
          <cell r="F316">
            <v>3</v>
          </cell>
          <cell r="G316">
            <v>34.4</v>
          </cell>
          <cell r="H316">
            <v>4785.0102259473642</v>
          </cell>
          <cell r="I316">
            <v>139.09913447521407</v>
          </cell>
          <cell r="J316" t="str">
            <v>CG02-163</v>
          </cell>
          <cell r="K316">
            <v>45392</v>
          </cell>
          <cell r="L316">
            <v>45722</v>
          </cell>
          <cell r="M316" t="str">
            <v>Mecanizado</v>
          </cell>
          <cell r="N316" t="str">
            <v>Quemado</v>
          </cell>
          <cell r="O316">
            <v>18</v>
          </cell>
        </row>
        <row r="317">
          <cell r="A317" t="str">
            <v>6024.0807</v>
          </cell>
          <cell r="B317" t="str">
            <v>La Union, S.A</v>
          </cell>
          <cell r="C317">
            <v>602</v>
          </cell>
          <cell r="D317" t="str">
            <v>Riolsa</v>
          </cell>
          <cell r="E317">
            <v>4.0807000000000002</v>
          </cell>
          <cell r="F317">
            <v>2</v>
          </cell>
          <cell r="G317">
            <v>7.29</v>
          </cell>
          <cell r="H317">
            <v>1091.8265266615197</v>
          </cell>
          <cell r="I317">
            <v>149.77044261474893</v>
          </cell>
          <cell r="J317" t="str">
            <v>CG02-163</v>
          </cell>
          <cell r="K317">
            <v>45378</v>
          </cell>
          <cell r="L317">
            <v>45729</v>
          </cell>
          <cell r="M317" t="str">
            <v>Mecanizado</v>
          </cell>
          <cell r="N317" t="str">
            <v>Quemado</v>
          </cell>
          <cell r="O317">
            <v>19</v>
          </cell>
        </row>
        <row r="318">
          <cell r="A318" t="str">
            <v>6024.0808</v>
          </cell>
          <cell r="B318" t="str">
            <v>La Union, S.A</v>
          </cell>
          <cell r="C318">
            <v>602</v>
          </cell>
          <cell r="D318" t="str">
            <v>Riolsa</v>
          </cell>
          <cell r="E318">
            <v>4.0808</v>
          </cell>
          <cell r="F318">
            <v>2</v>
          </cell>
          <cell r="G318">
            <v>11.15</v>
          </cell>
          <cell r="H318">
            <v>1669.9404351544506</v>
          </cell>
          <cell r="I318">
            <v>149.77044261474893</v>
          </cell>
          <cell r="J318" t="str">
            <v>CG02-163</v>
          </cell>
          <cell r="K318">
            <v>45378</v>
          </cell>
          <cell r="L318">
            <v>45729</v>
          </cell>
          <cell r="M318" t="str">
            <v>Mecanizado</v>
          </cell>
          <cell r="N318" t="str">
            <v>Quemado</v>
          </cell>
          <cell r="O318">
            <v>19</v>
          </cell>
        </row>
        <row r="319">
          <cell r="A319" t="str">
            <v>6024.0809</v>
          </cell>
          <cell r="B319" t="str">
            <v>La Union, S.A</v>
          </cell>
          <cell r="C319">
            <v>602</v>
          </cell>
          <cell r="D319" t="str">
            <v>Riolsa</v>
          </cell>
          <cell r="E319">
            <v>4.0808999999999997</v>
          </cell>
          <cell r="F319">
            <v>2</v>
          </cell>
          <cell r="G319">
            <v>14.09</v>
          </cell>
          <cell r="H319">
            <v>1888.2105364418123</v>
          </cell>
          <cell r="I319">
            <v>134.01068392063962</v>
          </cell>
          <cell r="J319" t="str">
            <v>CG02-163</v>
          </cell>
          <cell r="K319">
            <v>45381</v>
          </cell>
          <cell r="L319">
            <v>45729</v>
          </cell>
          <cell r="M319" t="str">
            <v>Mecanizado</v>
          </cell>
          <cell r="N319" t="str">
            <v>Quemado</v>
          </cell>
          <cell r="O319">
            <v>19</v>
          </cell>
        </row>
        <row r="320">
          <cell r="A320" t="str">
            <v>6024.081</v>
          </cell>
          <cell r="B320" t="str">
            <v>La Union, S.A</v>
          </cell>
          <cell r="C320">
            <v>602</v>
          </cell>
          <cell r="D320" t="str">
            <v>Riolsa</v>
          </cell>
          <cell r="E320">
            <v>4.0810000000000004</v>
          </cell>
          <cell r="F320">
            <v>2</v>
          </cell>
          <cell r="G320">
            <v>5.58</v>
          </cell>
          <cell r="H320">
            <v>835.71906979029905</v>
          </cell>
          <cell r="I320">
            <v>149.77044261474893</v>
          </cell>
          <cell r="J320" t="str">
            <v>CG02-163</v>
          </cell>
          <cell r="K320">
            <v>45382</v>
          </cell>
          <cell r="L320">
            <v>45729</v>
          </cell>
          <cell r="M320" t="str">
            <v>Mecanizado</v>
          </cell>
          <cell r="N320" t="str">
            <v>Quemado</v>
          </cell>
          <cell r="O320">
            <v>19</v>
          </cell>
        </row>
        <row r="321">
          <cell r="A321" t="str">
            <v>6024.0811</v>
          </cell>
          <cell r="B321" t="str">
            <v>La Union, S.A</v>
          </cell>
          <cell r="C321">
            <v>602</v>
          </cell>
          <cell r="D321" t="str">
            <v>Riolsa</v>
          </cell>
          <cell r="E321">
            <v>4.0811000000000002</v>
          </cell>
          <cell r="F321">
            <v>2</v>
          </cell>
          <cell r="G321">
            <v>13.36</v>
          </cell>
          <cell r="H321">
            <v>1908.6231133330457</v>
          </cell>
          <cell r="I321">
            <v>142.86101147702439</v>
          </cell>
          <cell r="J321" t="str">
            <v>CG02-163</v>
          </cell>
          <cell r="K321">
            <v>45380</v>
          </cell>
          <cell r="L321">
            <v>45729</v>
          </cell>
          <cell r="M321" t="str">
            <v>Mecanizado</v>
          </cell>
          <cell r="N321" t="str">
            <v>Quemado</v>
          </cell>
          <cell r="O321">
            <v>19</v>
          </cell>
        </row>
        <row r="322">
          <cell r="A322" t="str">
            <v>6024.0812</v>
          </cell>
          <cell r="B322" t="str">
            <v>La Union, S.A</v>
          </cell>
          <cell r="C322">
            <v>602</v>
          </cell>
          <cell r="D322" t="str">
            <v>Riolsa</v>
          </cell>
          <cell r="E322">
            <v>4.0811999999999999</v>
          </cell>
          <cell r="F322">
            <v>2</v>
          </cell>
          <cell r="G322">
            <v>1.5</v>
          </cell>
          <cell r="H322">
            <v>224.65566392212338</v>
          </cell>
          <cell r="I322">
            <v>149.77044261474893</v>
          </cell>
          <cell r="J322" t="str">
            <v>CG02-163</v>
          </cell>
          <cell r="K322">
            <v>45381</v>
          </cell>
          <cell r="L322">
            <v>45729</v>
          </cell>
          <cell r="M322" t="str">
            <v>Mecanizado</v>
          </cell>
          <cell r="N322" t="str">
            <v>Quemado</v>
          </cell>
          <cell r="O322">
            <v>19</v>
          </cell>
        </row>
        <row r="323">
          <cell r="A323" t="str">
            <v>6023.1001</v>
          </cell>
          <cell r="B323" t="str">
            <v>La Union, S.A</v>
          </cell>
          <cell r="C323">
            <v>602</v>
          </cell>
          <cell r="D323" t="str">
            <v>Riolsa</v>
          </cell>
          <cell r="E323">
            <v>3.1000999999999999</v>
          </cell>
          <cell r="F323">
            <v>4</v>
          </cell>
          <cell r="G323">
            <v>24.32</v>
          </cell>
          <cell r="H323">
            <v>3418.7367643906937</v>
          </cell>
          <cell r="I323">
            <v>140.57305774632786</v>
          </cell>
          <cell r="J323" t="str">
            <v>CG04-10295</v>
          </cell>
          <cell r="K323">
            <v>45393</v>
          </cell>
          <cell r="L323">
            <v>45729</v>
          </cell>
          <cell r="M323" t="str">
            <v>Mecanizado</v>
          </cell>
          <cell r="N323" t="str">
            <v>Quemado</v>
          </cell>
          <cell r="O323">
            <v>19</v>
          </cell>
        </row>
        <row r="324">
          <cell r="A324" t="str">
            <v>6023.1002</v>
          </cell>
          <cell r="B324" t="str">
            <v>La Union, S.A</v>
          </cell>
          <cell r="C324">
            <v>602</v>
          </cell>
          <cell r="D324" t="str">
            <v>Riolsa</v>
          </cell>
          <cell r="E324">
            <v>3.1002000000000001</v>
          </cell>
          <cell r="F324">
            <v>4</v>
          </cell>
          <cell r="G324">
            <v>24.23</v>
          </cell>
          <cell r="H324">
            <v>3414.2672245553663</v>
          </cell>
          <cell r="I324">
            <v>140.91073976703947</v>
          </cell>
          <cell r="J324" t="str">
            <v>CG04-10295</v>
          </cell>
          <cell r="K324">
            <v>45392</v>
          </cell>
          <cell r="L324">
            <v>45729</v>
          </cell>
          <cell r="M324" t="str">
            <v>Mecanizado</v>
          </cell>
          <cell r="N324" t="str">
            <v>Quemado</v>
          </cell>
          <cell r="O324">
            <v>19</v>
          </cell>
        </row>
        <row r="325">
          <cell r="A325" t="str">
            <v>6023.1003</v>
          </cell>
          <cell r="B325" t="str">
            <v>La Union, S.A</v>
          </cell>
          <cell r="C325">
            <v>602</v>
          </cell>
          <cell r="D325" t="str">
            <v>Riolsa</v>
          </cell>
          <cell r="E325">
            <v>3.1002999999999998</v>
          </cell>
          <cell r="F325">
            <v>4</v>
          </cell>
          <cell r="G325">
            <v>23.95</v>
          </cell>
          <cell r="H325">
            <v>3312.0981006232369</v>
          </cell>
          <cell r="I325">
            <v>138.29219626819361</v>
          </cell>
          <cell r="J325" t="str">
            <v>CG04-10295</v>
          </cell>
          <cell r="K325">
            <v>45390</v>
          </cell>
          <cell r="L325">
            <v>45729</v>
          </cell>
          <cell r="M325" t="str">
            <v>Mecanizado</v>
          </cell>
          <cell r="N325" t="str">
            <v>Quemado</v>
          </cell>
          <cell r="O325">
            <v>19</v>
          </cell>
        </row>
        <row r="326">
          <cell r="A326" t="str">
            <v>6023.1004</v>
          </cell>
          <cell r="B326" t="str">
            <v>La Union, S.A</v>
          </cell>
          <cell r="C326">
            <v>602</v>
          </cell>
          <cell r="D326" t="str">
            <v>Riolsa</v>
          </cell>
          <cell r="E326">
            <v>3.1004</v>
          </cell>
          <cell r="F326">
            <v>4</v>
          </cell>
          <cell r="G326">
            <v>23.64</v>
          </cell>
          <cell r="H326">
            <v>3419.0774634126647</v>
          </cell>
          <cell r="I326">
            <v>144.63102637109409</v>
          </cell>
          <cell r="J326" t="str">
            <v>CG04-10295</v>
          </cell>
          <cell r="K326">
            <v>45391</v>
          </cell>
          <cell r="L326">
            <v>45729</v>
          </cell>
          <cell r="M326" t="str">
            <v>Mecanizado</v>
          </cell>
          <cell r="N326" t="str">
            <v>Quemado</v>
          </cell>
          <cell r="O326">
            <v>19</v>
          </cell>
        </row>
        <row r="327">
          <cell r="A327" t="str">
            <v>6021.1104</v>
          </cell>
          <cell r="B327" t="str">
            <v>La Union, S.A</v>
          </cell>
          <cell r="C327">
            <v>602</v>
          </cell>
          <cell r="D327" t="str">
            <v>Riolsa</v>
          </cell>
          <cell r="E327">
            <v>1.1104000000000001</v>
          </cell>
          <cell r="F327" t="str">
            <v>2</v>
          </cell>
          <cell r="G327">
            <v>12.38</v>
          </cell>
          <cell r="H327">
            <v>1767.4980795705919</v>
          </cell>
          <cell r="I327">
            <v>142.77044261474893</v>
          </cell>
          <cell r="J327" t="str">
            <v>CG02-163</v>
          </cell>
          <cell r="K327">
            <v>45371</v>
          </cell>
          <cell r="L327">
            <v>45729</v>
          </cell>
          <cell r="M327" t="str">
            <v>Mecanizado</v>
          </cell>
          <cell r="N327" t="str">
            <v>Quemado</v>
          </cell>
          <cell r="O327">
            <v>19</v>
          </cell>
        </row>
        <row r="328">
          <cell r="A328" t="str">
            <v>6021.1109</v>
          </cell>
          <cell r="B328" t="str">
            <v>La Union, S.A</v>
          </cell>
          <cell r="C328">
            <v>602</v>
          </cell>
          <cell r="D328" t="str">
            <v>Riolsa</v>
          </cell>
          <cell r="E328">
            <v>1.1109</v>
          </cell>
          <cell r="F328" t="str">
            <v>2</v>
          </cell>
          <cell r="G328">
            <v>12.56</v>
          </cell>
          <cell r="H328">
            <v>1793.1967592412466</v>
          </cell>
          <cell r="I328">
            <v>142.77044261474893</v>
          </cell>
          <cell r="J328" t="str">
            <v>CG98-46</v>
          </cell>
          <cell r="K328">
            <v>45352</v>
          </cell>
          <cell r="L328">
            <v>45729</v>
          </cell>
          <cell r="M328" t="str">
            <v>Mecanizado</v>
          </cell>
          <cell r="N328" t="str">
            <v>Quemado</v>
          </cell>
          <cell r="O328">
            <v>19</v>
          </cell>
        </row>
        <row r="329">
          <cell r="A329" t="str">
            <v>6021.1111</v>
          </cell>
          <cell r="B329" t="str">
            <v>La Union, S.A</v>
          </cell>
          <cell r="C329">
            <v>602</v>
          </cell>
          <cell r="D329" t="str">
            <v>Riolsa</v>
          </cell>
          <cell r="E329">
            <v>1.1111</v>
          </cell>
          <cell r="F329" t="str">
            <v>2</v>
          </cell>
          <cell r="G329">
            <v>10.57</v>
          </cell>
          <cell r="H329">
            <v>1509.0835784378962</v>
          </cell>
          <cell r="I329">
            <v>142.77044261474893</v>
          </cell>
          <cell r="J329" t="str">
            <v>CG04-10295</v>
          </cell>
          <cell r="K329">
            <v>45353</v>
          </cell>
          <cell r="L329">
            <v>45729</v>
          </cell>
          <cell r="M329" t="str">
            <v>Mecanizado</v>
          </cell>
          <cell r="N329" t="str">
            <v>Quemado</v>
          </cell>
          <cell r="O329">
            <v>19</v>
          </cell>
        </row>
        <row r="330">
          <cell r="A330" t="str">
            <v>6021.1112</v>
          </cell>
          <cell r="B330" t="str">
            <v>La Union, S.A</v>
          </cell>
          <cell r="C330">
            <v>602</v>
          </cell>
          <cell r="D330" t="str">
            <v>Riolsa</v>
          </cell>
          <cell r="E330">
            <v>1.1112</v>
          </cell>
          <cell r="F330" t="str">
            <v>2</v>
          </cell>
          <cell r="G330">
            <v>2.91</v>
          </cell>
          <cell r="H330">
            <v>415.46198800891943</v>
          </cell>
          <cell r="I330">
            <v>142.77044261474893</v>
          </cell>
          <cell r="J330" t="str">
            <v>CG04-10295</v>
          </cell>
          <cell r="K330">
            <v>45352</v>
          </cell>
          <cell r="L330">
            <v>45729</v>
          </cell>
          <cell r="M330" t="str">
            <v>Mecanizado</v>
          </cell>
          <cell r="N330" t="str">
            <v>Quemado</v>
          </cell>
          <cell r="O330">
            <v>19</v>
          </cell>
        </row>
        <row r="331">
          <cell r="A331" t="str">
            <v>6021.1113</v>
          </cell>
          <cell r="B331" t="str">
            <v>La Union, S.A</v>
          </cell>
          <cell r="C331">
            <v>602</v>
          </cell>
          <cell r="D331" t="str">
            <v>Riolsa</v>
          </cell>
          <cell r="E331">
            <v>1.1113</v>
          </cell>
          <cell r="F331" t="str">
            <v>2</v>
          </cell>
          <cell r="G331">
            <v>7.29</v>
          </cell>
          <cell r="H331">
            <v>1040.7965266615197</v>
          </cell>
          <cell r="I331">
            <v>142.77044261474893</v>
          </cell>
          <cell r="J331" t="str">
            <v>CG04-10295</v>
          </cell>
          <cell r="K331">
            <v>45358</v>
          </cell>
          <cell r="L331">
            <v>45729</v>
          </cell>
          <cell r="M331" t="str">
            <v>Mecanizado</v>
          </cell>
          <cell r="N331" t="str">
            <v>Quemado</v>
          </cell>
          <cell r="O331">
            <v>19</v>
          </cell>
        </row>
        <row r="332">
          <cell r="A332" t="str">
            <v>6021.1003</v>
          </cell>
          <cell r="B332" t="str">
            <v>La Union, S.A</v>
          </cell>
          <cell r="C332">
            <v>602</v>
          </cell>
          <cell r="D332" t="str">
            <v>Riolsa</v>
          </cell>
          <cell r="E332">
            <v>1.1003000000000001</v>
          </cell>
          <cell r="F332" t="str">
            <v>1</v>
          </cell>
          <cell r="G332">
            <v>3.12</v>
          </cell>
          <cell r="H332">
            <v>451.68378095801665</v>
          </cell>
          <cell r="I332">
            <v>144.77044261474893</v>
          </cell>
          <cell r="J332" t="str">
            <v>CG02-163</v>
          </cell>
          <cell r="K332">
            <v>45385</v>
          </cell>
          <cell r="L332">
            <v>45729</v>
          </cell>
          <cell r="M332" t="str">
            <v>Mecanizado</v>
          </cell>
          <cell r="N332" t="str">
            <v>Quemado</v>
          </cell>
          <cell r="O332">
            <v>19</v>
          </cell>
        </row>
        <row r="333">
          <cell r="A333" t="str">
            <v>6021.1004</v>
          </cell>
          <cell r="B333" t="str">
            <v>La Union, S.A</v>
          </cell>
          <cell r="C333">
            <v>602</v>
          </cell>
          <cell r="D333" t="str">
            <v>Riolsa</v>
          </cell>
          <cell r="E333">
            <v>1.1004</v>
          </cell>
          <cell r="F333" t="str">
            <v>1</v>
          </cell>
          <cell r="G333">
            <v>9.6999999999999993</v>
          </cell>
          <cell r="H333">
            <v>1404.2732933630646</v>
          </cell>
          <cell r="I333">
            <v>144.77044261474893</v>
          </cell>
          <cell r="J333" t="str">
            <v>CG04-10295</v>
          </cell>
          <cell r="K333">
            <v>45385</v>
          </cell>
          <cell r="L333">
            <v>45729</v>
          </cell>
          <cell r="M333" t="str">
            <v>Mecanizado</v>
          </cell>
          <cell r="N333" t="str">
            <v>Quemado</v>
          </cell>
          <cell r="O333">
            <v>19</v>
          </cell>
        </row>
        <row r="334">
          <cell r="A334" t="str">
            <v>6021.1007</v>
          </cell>
          <cell r="B334" t="str">
            <v>La Union, S.A</v>
          </cell>
          <cell r="C334">
            <v>602</v>
          </cell>
          <cell r="D334" t="str">
            <v>Riolsa</v>
          </cell>
          <cell r="E334">
            <v>1.1007</v>
          </cell>
          <cell r="F334" t="str">
            <v>1</v>
          </cell>
          <cell r="G334">
            <v>16.3</v>
          </cell>
          <cell r="H334">
            <v>2359.7582146204077</v>
          </cell>
          <cell r="I334">
            <v>144.77044261474893</v>
          </cell>
          <cell r="J334" t="str">
            <v>CG02-163</v>
          </cell>
          <cell r="K334">
            <v>45386</v>
          </cell>
          <cell r="L334">
            <v>45729</v>
          </cell>
          <cell r="M334" t="str">
            <v>Mecanizado</v>
          </cell>
          <cell r="N334" t="str">
            <v>Quemado</v>
          </cell>
          <cell r="O334">
            <v>19</v>
          </cell>
        </row>
        <row r="335">
          <cell r="A335" t="str">
            <v>6021.1008</v>
          </cell>
          <cell r="B335" t="str">
            <v>La Union, S.A</v>
          </cell>
          <cell r="C335">
            <v>602</v>
          </cell>
          <cell r="D335" t="str">
            <v>Riolsa</v>
          </cell>
          <cell r="E335">
            <v>1.1008</v>
          </cell>
          <cell r="F335" t="str">
            <v>1</v>
          </cell>
          <cell r="G335">
            <v>13.34</v>
          </cell>
          <cell r="H335">
            <v>1931.2377044807506</v>
          </cell>
          <cell r="I335">
            <v>144.77044261474893</v>
          </cell>
          <cell r="J335" t="str">
            <v>CG04-10295</v>
          </cell>
          <cell r="K335">
            <v>45387</v>
          </cell>
          <cell r="L335">
            <v>45729</v>
          </cell>
          <cell r="M335" t="str">
            <v>Mecanizado</v>
          </cell>
          <cell r="N335" t="str">
            <v>Quemado</v>
          </cell>
          <cell r="O335">
            <v>19</v>
          </cell>
        </row>
        <row r="336">
          <cell r="A336" t="str">
            <v>6021.101</v>
          </cell>
          <cell r="B336" t="str">
            <v>La Union, S.A</v>
          </cell>
          <cell r="C336">
            <v>602</v>
          </cell>
          <cell r="D336" t="str">
            <v>Riolsa</v>
          </cell>
          <cell r="E336">
            <v>1.101</v>
          </cell>
          <cell r="F336" t="str">
            <v>1</v>
          </cell>
          <cell r="G336">
            <v>12.23</v>
          </cell>
          <cell r="H336">
            <v>1770.5425131783795</v>
          </cell>
          <cell r="I336">
            <v>144.77044261474893</v>
          </cell>
          <cell r="J336" t="str">
            <v>CG02-163</v>
          </cell>
          <cell r="K336">
            <v>45389</v>
          </cell>
          <cell r="L336">
            <v>45729</v>
          </cell>
          <cell r="M336" t="str">
            <v>Mecanizado</v>
          </cell>
          <cell r="N336" t="str">
            <v>Quemado</v>
          </cell>
          <cell r="O336">
            <v>19</v>
          </cell>
        </row>
        <row r="337">
          <cell r="A337" t="str">
            <v>6021.1011</v>
          </cell>
          <cell r="B337" t="str">
            <v>La Union, S.A</v>
          </cell>
          <cell r="C337">
            <v>602</v>
          </cell>
          <cell r="D337" t="str">
            <v>Riolsa</v>
          </cell>
          <cell r="E337">
            <v>1.1011</v>
          </cell>
          <cell r="F337" t="str">
            <v>1</v>
          </cell>
          <cell r="G337">
            <v>14.17</v>
          </cell>
          <cell r="H337">
            <v>2051.3971718509924</v>
          </cell>
          <cell r="I337">
            <v>144.77044261474893</v>
          </cell>
          <cell r="J337" t="str">
            <v>CG04-10295</v>
          </cell>
          <cell r="K337">
            <v>45390</v>
          </cell>
          <cell r="L337">
            <v>45729</v>
          </cell>
          <cell r="M337" t="str">
            <v>Mecanizado</v>
          </cell>
          <cell r="N337" t="str">
            <v>Quemado</v>
          </cell>
          <cell r="O337">
            <v>19</v>
          </cell>
        </row>
        <row r="338">
          <cell r="A338" t="str">
            <v>6021.1013</v>
          </cell>
          <cell r="B338" t="str">
            <v>La Union, S.A</v>
          </cell>
          <cell r="C338">
            <v>602</v>
          </cell>
          <cell r="D338" t="str">
            <v>Riolsa</v>
          </cell>
          <cell r="E338">
            <v>1.1012999999999999</v>
          </cell>
          <cell r="F338" t="str">
            <v>1</v>
          </cell>
          <cell r="G338">
            <v>12.24</v>
          </cell>
          <cell r="H338">
            <v>1771.9902176045268</v>
          </cell>
          <cell r="I338">
            <v>144.77044261474893</v>
          </cell>
          <cell r="J338" t="str">
            <v>CG02-163</v>
          </cell>
          <cell r="K338">
            <v>45391</v>
          </cell>
          <cell r="L338">
            <v>45729</v>
          </cell>
          <cell r="M338" t="str">
            <v>Mecanizado</v>
          </cell>
          <cell r="N338" t="str">
            <v>Quemado</v>
          </cell>
          <cell r="O338">
            <v>19</v>
          </cell>
        </row>
        <row r="339">
          <cell r="A339" t="str">
            <v>6021.1014</v>
          </cell>
          <cell r="B339" t="str">
            <v>La Union, S.A</v>
          </cell>
          <cell r="C339">
            <v>602</v>
          </cell>
          <cell r="D339" t="str">
            <v>Riolsa</v>
          </cell>
          <cell r="E339">
            <v>1.1013999999999999</v>
          </cell>
          <cell r="F339" t="str">
            <v>1</v>
          </cell>
          <cell r="G339">
            <v>16.079999999999998</v>
          </cell>
          <cell r="H339">
            <v>2327.9087172451627</v>
          </cell>
          <cell r="I339">
            <v>144.77044261474893</v>
          </cell>
          <cell r="J339" t="str">
            <v>CG02-163</v>
          </cell>
          <cell r="K339">
            <v>45392</v>
          </cell>
          <cell r="L339">
            <v>45729</v>
          </cell>
          <cell r="M339" t="str">
            <v>Mecanizado</v>
          </cell>
          <cell r="N339" t="str">
            <v>Quemado</v>
          </cell>
          <cell r="O339">
            <v>19</v>
          </cell>
        </row>
        <row r="340">
          <cell r="A340" t="str">
            <v>6021.1018</v>
          </cell>
          <cell r="B340" t="str">
            <v>La Union, S.A</v>
          </cell>
          <cell r="C340">
            <v>602</v>
          </cell>
          <cell r="D340" t="str">
            <v>Riolsa</v>
          </cell>
          <cell r="E340">
            <v>1.1017999999999999</v>
          </cell>
          <cell r="F340" t="str">
            <v>1</v>
          </cell>
          <cell r="G340">
            <v>7.31</v>
          </cell>
          <cell r="H340">
            <v>1058.2719355138147</v>
          </cell>
          <cell r="I340">
            <v>144.77044261474893</v>
          </cell>
          <cell r="J340" t="str">
            <v>CG02-163</v>
          </cell>
          <cell r="K340">
            <v>45393</v>
          </cell>
          <cell r="L340">
            <v>45729</v>
          </cell>
          <cell r="M340" t="str">
            <v>Mecanizado</v>
          </cell>
          <cell r="N340" t="str">
            <v>Quemado</v>
          </cell>
          <cell r="O340">
            <v>19</v>
          </cell>
        </row>
        <row r="341">
          <cell r="A341" t="str">
            <v>6021.1019</v>
          </cell>
          <cell r="B341" t="str">
            <v>La Union, S.A</v>
          </cell>
          <cell r="C341">
            <v>602</v>
          </cell>
          <cell r="D341" t="str">
            <v>Riolsa</v>
          </cell>
          <cell r="E341">
            <v>1.1019000000000001</v>
          </cell>
          <cell r="F341" t="str">
            <v>1</v>
          </cell>
          <cell r="G341">
            <v>6.18</v>
          </cell>
          <cell r="H341">
            <v>894.68133535914831</v>
          </cell>
          <cell r="I341">
            <v>144.77044261474893</v>
          </cell>
          <cell r="J341" t="str">
            <v>CG02-163</v>
          </cell>
          <cell r="K341">
            <v>45393</v>
          </cell>
          <cell r="L341">
            <v>45729</v>
          </cell>
          <cell r="M341" t="str">
            <v>Mecanizado</v>
          </cell>
          <cell r="N341" t="str">
            <v>Quemado</v>
          </cell>
          <cell r="O341">
            <v>19</v>
          </cell>
        </row>
        <row r="342">
          <cell r="A342" t="str">
            <v>6023.0701</v>
          </cell>
          <cell r="B342" t="str">
            <v>La Union, S.A</v>
          </cell>
          <cell r="C342">
            <v>602</v>
          </cell>
          <cell r="D342" t="str">
            <v>Riolsa</v>
          </cell>
          <cell r="E342">
            <v>3.0701000000000001</v>
          </cell>
          <cell r="F342">
            <v>4</v>
          </cell>
          <cell r="G342">
            <v>23.68</v>
          </cell>
          <cell r="H342">
            <v>3381.6094811172547</v>
          </cell>
          <cell r="I342">
            <v>142.80445443907325</v>
          </cell>
          <cell r="J342" t="str">
            <v>CG04-10295</v>
          </cell>
          <cell r="K342">
            <v>45395</v>
          </cell>
          <cell r="L342">
            <v>45736</v>
          </cell>
          <cell r="M342" t="str">
            <v>Mecanizado</v>
          </cell>
          <cell r="N342" t="str">
            <v>Quemado</v>
          </cell>
          <cell r="O342">
            <v>20</v>
          </cell>
        </row>
        <row r="343">
          <cell r="A343" t="str">
            <v>6023.0702</v>
          </cell>
          <cell r="B343" t="str">
            <v>La Union, S.A</v>
          </cell>
          <cell r="C343">
            <v>602</v>
          </cell>
          <cell r="D343" t="str">
            <v>Riolsa</v>
          </cell>
          <cell r="E343">
            <v>3.0701999999999998</v>
          </cell>
          <cell r="F343">
            <v>4</v>
          </cell>
          <cell r="G343">
            <v>22.22</v>
          </cell>
          <cell r="H343">
            <v>2701.1808348997206</v>
          </cell>
          <cell r="I343">
            <v>121.56529409989743</v>
          </cell>
          <cell r="J343" t="str">
            <v>CG04-10295</v>
          </cell>
          <cell r="K343">
            <v>45397</v>
          </cell>
          <cell r="L343">
            <v>45736</v>
          </cell>
          <cell r="M343" t="str">
            <v>Mecanizado</v>
          </cell>
          <cell r="N343" t="str">
            <v>Quemado</v>
          </cell>
          <cell r="O343">
            <v>20</v>
          </cell>
        </row>
        <row r="344">
          <cell r="A344" t="str">
            <v>6023.0703</v>
          </cell>
          <cell r="B344" t="str">
            <v>La Union, S.A</v>
          </cell>
          <cell r="C344">
            <v>602</v>
          </cell>
          <cell r="D344" t="str">
            <v>Riolsa</v>
          </cell>
          <cell r="E344">
            <v>3.0703</v>
          </cell>
          <cell r="F344">
            <v>4</v>
          </cell>
          <cell r="G344">
            <v>24.33</v>
          </cell>
          <cell r="H344">
            <v>3562.1172688168413</v>
          </cell>
          <cell r="I344">
            <v>146.40843686053603</v>
          </cell>
          <cell r="J344" t="str">
            <v>CG04-10295</v>
          </cell>
          <cell r="K344">
            <v>45394</v>
          </cell>
          <cell r="L344">
            <v>45736</v>
          </cell>
          <cell r="M344" t="str">
            <v>Mecanizado</v>
          </cell>
          <cell r="N344" t="str">
            <v>Quemado</v>
          </cell>
          <cell r="O344">
            <v>20</v>
          </cell>
        </row>
        <row r="345">
          <cell r="A345" t="str">
            <v>6023.0704</v>
          </cell>
          <cell r="B345" t="str">
            <v>La Union, S.A</v>
          </cell>
          <cell r="C345">
            <v>602</v>
          </cell>
          <cell r="D345" t="str">
            <v>Riolsa</v>
          </cell>
          <cell r="E345">
            <v>3.0703999999999998</v>
          </cell>
          <cell r="F345">
            <v>4</v>
          </cell>
          <cell r="G345">
            <v>25.25</v>
          </cell>
          <cell r="H345">
            <v>3449.7086760224106</v>
          </cell>
          <cell r="I345">
            <v>136.62212578306577</v>
          </cell>
          <cell r="J345" t="str">
            <v>CG04-10295</v>
          </cell>
          <cell r="K345">
            <v>45396</v>
          </cell>
          <cell r="L345">
            <v>45736</v>
          </cell>
          <cell r="M345" t="str">
            <v>Mecanizado</v>
          </cell>
          <cell r="N345" t="str">
            <v>Quemado</v>
          </cell>
          <cell r="O345">
            <v>20</v>
          </cell>
        </row>
        <row r="346">
          <cell r="A346" t="str">
            <v>6023.0801</v>
          </cell>
          <cell r="B346" t="str">
            <v>La Union, S.A</v>
          </cell>
          <cell r="C346">
            <v>602</v>
          </cell>
          <cell r="D346" t="str">
            <v>Riolsa</v>
          </cell>
          <cell r="E346">
            <v>3.0800999999999998</v>
          </cell>
          <cell r="F346">
            <v>4</v>
          </cell>
          <cell r="G346">
            <v>4.63</v>
          </cell>
          <cell r="H346">
            <v>693.43714930628755</v>
          </cell>
          <cell r="I346">
            <v>149.77044261474893</v>
          </cell>
          <cell r="J346" t="str">
            <v>CGMEX10-26315</v>
          </cell>
          <cell r="K346">
            <v>45382</v>
          </cell>
          <cell r="L346">
            <v>45736</v>
          </cell>
          <cell r="M346" t="str">
            <v>Mecanizado</v>
          </cell>
          <cell r="N346" t="str">
            <v>Quemado</v>
          </cell>
          <cell r="O346">
            <v>20</v>
          </cell>
        </row>
        <row r="347">
          <cell r="A347" t="str">
            <v>6023.0802</v>
          </cell>
          <cell r="B347" t="str">
            <v>La Union, S.A</v>
          </cell>
          <cell r="C347">
            <v>602</v>
          </cell>
          <cell r="D347" t="str">
            <v>Riolsa</v>
          </cell>
          <cell r="E347">
            <v>3.0802</v>
          </cell>
          <cell r="F347">
            <v>4</v>
          </cell>
          <cell r="G347">
            <v>8.1999999999999993</v>
          </cell>
          <cell r="H347">
            <v>1207.6947758583865</v>
          </cell>
          <cell r="I347">
            <v>147.2798507144374</v>
          </cell>
          <cell r="J347" t="str">
            <v>CGMEX10-26315</v>
          </cell>
          <cell r="K347">
            <v>45384</v>
          </cell>
          <cell r="L347">
            <v>45736</v>
          </cell>
          <cell r="M347" t="str">
            <v>Mecanizado</v>
          </cell>
          <cell r="N347" t="str">
            <v>Quemado</v>
          </cell>
          <cell r="O347">
            <v>20</v>
          </cell>
        </row>
        <row r="348">
          <cell r="A348" t="str">
            <v>6023.0805</v>
          </cell>
          <cell r="B348" t="str">
            <v>La Union, S.A</v>
          </cell>
          <cell r="C348">
            <v>602</v>
          </cell>
          <cell r="D348" t="str">
            <v>Riolsa</v>
          </cell>
          <cell r="E348">
            <v>3.0804999999999998</v>
          </cell>
          <cell r="F348">
            <v>4</v>
          </cell>
          <cell r="G348">
            <v>10.9</v>
          </cell>
          <cell r="H348">
            <v>1632.4978245007635</v>
          </cell>
          <cell r="I348">
            <v>149.77044261474893</v>
          </cell>
          <cell r="J348" t="str">
            <v>CGMEX10-26315</v>
          </cell>
          <cell r="K348">
            <v>45382</v>
          </cell>
          <cell r="L348">
            <v>45736</v>
          </cell>
          <cell r="M348" t="str">
            <v>Mecanizado</v>
          </cell>
          <cell r="N348" t="str">
            <v>Quemado</v>
          </cell>
          <cell r="O348">
            <v>20</v>
          </cell>
        </row>
        <row r="349">
          <cell r="A349" t="str">
            <v>6023.0806</v>
          </cell>
          <cell r="B349" t="str">
            <v>La Union, S.A</v>
          </cell>
          <cell r="C349">
            <v>602</v>
          </cell>
          <cell r="D349" t="str">
            <v>Riolsa</v>
          </cell>
          <cell r="E349">
            <v>3.0806</v>
          </cell>
          <cell r="F349">
            <v>4</v>
          </cell>
          <cell r="G349">
            <v>4.6399999999999997</v>
          </cell>
          <cell r="H349">
            <v>683.37850731498952</v>
          </cell>
          <cell r="I349">
            <v>147.2798507144374</v>
          </cell>
          <cell r="J349" t="str">
            <v>CGMEX10-26315</v>
          </cell>
          <cell r="K349">
            <v>45384</v>
          </cell>
          <cell r="L349">
            <v>45736</v>
          </cell>
          <cell r="M349" t="str">
            <v>Mecanizado</v>
          </cell>
          <cell r="N349" t="str">
            <v>Quemado</v>
          </cell>
          <cell r="O349">
            <v>20</v>
          </cell>
        </row>
        <row r="350">
          <cell r="A350" t="str">
            <v>6023.0809</v>
          </cell>
          <cell r="B350" t="str">
            <v>La Union, S.A</v>
          </cell>
          <cell r="C350">
            <v>602</v>
          </cell>
          <cell r="D350" t="str">
            <v>Riolsa</v>
          </cell>
          <cell r="E350">
            <v>3.0809000000000002</v>
          </cell>
          <cell r="F350">
            <v>4</v>
          </cell>
          <cell r="G350">
            <v>12.99</v>
          </cell>
          <cell r="H350">
            <v>1768.8852495655885</v>
          </cell>
          <cell r="I350">
            <v>136.17284446232398</v>
          </cell>
          <cell r="J350" t="str">
            <v>CGMEX10-26315</v>
          </cell>
          <cell r="K350">
            <v>45383</v>
          </cell>
          <cell r="L350">
            <v>45736</v>
          </cell>
          <cell r="M350" t="str">
            <v>Mecanizado</v>
          </cell>
          <cell r="N350" t="str">
            <v>Quemado</v>
          </cell>
          <cell r="O350">
            <v>20</v>
          </cell>
        </row>
        <row r="351">
          <cell r="A351" t="str">
            <v>6023.081</v>
          </cell>
          <cell r="B351" t="str">
            <v>La Union, S.A</v>
          </cell>
          <cell r="C351">
            <v>602</v>
          </cell>
          <cell r="D351" t="str">
            <v>Riolsa</v>
          </cell>
          <cell r="E351">
            <v>3.081</v>
          </cell>
          <cell r="F351">
            <v>4</v>
          </cell>
          <cell r="G351">
            <v>9.56</v>
          </cell>
          <cell r="H351">
            <v>1359.9022313969997</v>
          </cell>
          <cell r="I351">
            <v>142.24918738462338</v>
          </cell>
          <cell r="J351" t="str">
            <v>CGMEX10-26315</v>
          </cell>
          <cell r="K351">
            <v>45384</v>
          </cell>
          <cell r="L351">
            <v>45736</v>
          </cell>
          <cell r="M351" t="str">
            <v>Mecanizado</v>
          </cell>
          <cell r="N351" t="str">
            <v>Quemado</v>
          </cell>
          <cell r="O351">
            <v>20</v>
          </cell>
        </row>
        <row r="352">
          <cell r="A352" t="str">
            <v>6023.0803</v>
          </cell>
          <cell r="B352" t="str">
            <v>La Union, S.A</v>
          </cell>
          <cell r="C352">
            <v>602</v>
          </cell>
          <cell r="D352" t="str">
            <v>Riolsa</v>
          </cell>
          <cell r="E352">
            <v>3.0802999999999998</v>
          </cell>
          <cell r="F352">
            <v>5</v>
          </cell>
          <cell r="G352">
            <v>10.32</v>
          </cell>
          <cell r="H352">
            <v>1517.5605677842091</v>
          </cell>
          <cell r="I352">
            <v>147.05044261474893</v>
          </cell>
          <cell r="J352" t="str">
            <v>CG05-77440</v>
          </cell>
          <cell r="K352">
            <v>45385</v>
          </cell>
          <cell r="L352">
            <v>45736</v>
          </cell>
          <cell r="M352" t="str">
            <v>Mecanizado</v>
          </cell>
          <cell r="N352" t="str">
            <v>Quemado</v>
          </cell>
          <cell r="O352">
            <v>20</v>
          </cell>
        </row>
        <row r="353">
          <cell r="A353" t="str">
            <v>6023.0807</v>
          </cell>
          <cell r="B353" t="str">
            <v>La Union, S.A</v>
          </cell>
          <cell r="C353">
            <v>602</v>
          </cell>
          <cell r="D353" t="str">
            <v>Riolsa</v>
          </cell>
          <cell r="E353">
            <v>3.0807000000000002</v>
          </cell>
          <cell r="F353">
            <v>5</v>
          </cell>
          <cell r="G353">
            <v>9.84</v>
          </cell>
          <cell r="H353">
            <v>1286.9063553291296</v>
          </cell>
          <cell r="I353">
            <v>130.78316619198472</v>
          </cell>
          <cell r="J353" t="str">
            <v>CG05-77440</v>
          </cell>
          <cell r="K353">
            <v>45385</v>
          </cell>
          <cell r="L353">
            <v>45736</v>
          </cell>
          <cell r="M353" t="str">
            <v>Mecanizado</v>
          </cell>
          <cell r="N353" t="str">
            <v>Quemado</v>
          </cell>
          <cell r="O353">
            <v>20</v>
          </cell>
        </row>
        <row r="354">
          <cell r="A354" t="str">
            <v>6022.0607</v>
          </cell>
          <cell r="B354" t="str">
            <v>La Union, S.A</v>
          </cell>
          <cell r="C354">
            <v>602</v>
          </cell>
          <cell r="D354" t="str">
            <v>Riolsa</v>
          </cell>
          <cell r="E354">
            <v>2.0607000000000002</v>
          </cell>
          <cell r="F354">
            <v>3</v>
          </cell>
          <cell r="G354">
            <v>15.46</v>
          </cell>
          <cell r="H354">
            <v>2067.441042824018</v>
          </cell>
          <cell r="I354">
            <v>133.72839863027284</v>
          </cell>
          <cell r="J354" t="str">
            <v>CGMEX10-26315</v>
          </cell>
          <cell r="K354">
            <v>45378</v>
          </cell>
          <cell r="L354">
            <v>45736</v>
          </cell>
          <cell r="M354" t="str">
            <v>Mecanizado</v>
          </cell>
          <cell r="N354" t="str">
            <v>Quemado</v>
          </cell>
          <cell r="O354">
            <v>20</v>
          </cell>
        </row>
        <row r="355">
          <cell r="A355" t="str">
            <v>6022.0608</v>
          </cell>
          <cell r="B355" t="str">
            <v>La Union, S.A</v>
          </cell>
          <cell r="C355">
            <v>602</v>
          </cell>
          <cell r="D355" t="str">
            <v>Riolsa</v>
          </cell>
          <cell r="E355">
            <v>2.0608</v>
          </cell>
          <cell r="F355">
            <v>3</v>
          </cell>
          <cell r="G355">
            <v>19.14</v>
          </cell>
          <cell r="H355">
            <v>2429.0112716462945</v>
          </cell>
          <cell r="I355">
            <v>126.90758995017212</v>
          </cell>
          <cell r="J355" t="str">
            <v>CGMEX10-26315</v>
          </cell>
          <cell r="K355">
            <v>45379</v>
          </cell>
          <cell r="L355">
            <v>45736</v>
          </cell>
          <cell r="M355" t="str">
            <v>Mecanizado</v>
          </cell>
          <cell r="N355" t="str">
            <v>Quemado</v>
          </cell>
          <cell r="O355">
            <v>20</v>
          </cell>
        </row>
        <row r="356">
          <cell r="A356" t="str">
            <v>6022.0611</v>
          </cell>
          <cell r="B356" t="str">
            <v>La Union, S.A</v>
          </cell>
          <cell r="C356">
            <v>602</v>
          </cell>
          <cell r="D356" t="str">
            <v>Riolsa</v>
          </cell>
          <cell r="E356">
            <v>2.0611000000000002</v>
          </cell>
          <cell r="F356">
            <v>3</v>
          </cell>
          <cell r="G356">
            <v>16.8</v>
          </cell>
          <cell r="H356">
            <v>2386.5634359277824</v>
          </cell>
          <cell r="I356">
            <v>142.05734737665369</v>
          </cell>
          <cell r="J356" t="str">
            <v>CGMEX10-26315</v>
          </cell>
          <cell r="K356">
            <v>45379</v>
          </cell>
          <cell r="L356">
            <v>45736</v>
          </cell>
          <cell r="M356" t="str">
            <v>Mecanizado</v>
          </cell>
          <cell r="N356" t="str">
            <v>Quemado</v>
          </cell>
          <cell r="O356">
            <v>20</v>
          </cell>
        </row>
        <row r="357">
          <cell r="A357" t="str">
            <v>6022.0104</v>
          </cell>
          <cell r="B357" t="str">
            <v>La Union, S.A</v>
          </cell>
          <cell r="C357">
            <v>602</v>
          </cell>
          <cell r="D357" t="str">
            <v>Riolsa</v>
          </cell>
          <cell r="E357">
            <v>2.0104000000000002</v>
          </cell>
          <cell r="F357">
            <v>3</v>
          </cell>
          <cell r="G357">
            <v>9.59</v>
          </cell>
          <cell r="H357">
            <v>1410.2137446754423</v>
          </cell>
          <cell r="I357">
            <v>147.05044261474893</v>
          </cell>
          <cell r="J357" t="str">
            <v>CGMEX10-26315</v>
          </cell>
          <cell r="K357">
            <v>45389</v>
          </cell>
          <cell r="L357">
            <v>45736</v>
          </cell>
          <cell r="M357" t="str">
            <v>Mecanizado</v>
          </cell>
          <cell r="N357" t="str">
            <v>Quemado</v>
          </cell>
          <cell r="O357">
            <v>20</v>
          </cell>
        </row>
        <row r="358">
          <cell r="A358" t="str">
            <v>6022.0105</v>
          </cell>
          <cell r="B358" t="str">
            <v>La Union, S.A</v>
          </cell>
          <cell r="C358">
            <v>602</v>
          </cell>
          <cell r="D358" t="str">
            <v>Riolsa</v>
          </cell>
          <cell r="E358">
            <v>2.0105</v>
          </cell>
          <cell r="F358">
            <v>3</v>
          </cell>
          <cell r="G358">
            <v>12.04</v>
          </cell>
          <cell r="H358">
            <v>1770.4873290815769</v>
          </cell>
          <cell r="I358">
            <v>147.05044261474893</v>
          </cell>
          <cell r="J358" t="str">
            <v>CGMEX10-26315</v>
          </cell>
          <cell r="K358">
            <v>45390</v>
          </cell>
          <cell r="L358">
            <v>45736</v>
          </cell>
          <cell r="M358" t="str">
            <v>Mecanizado</v>
          </cell>
          <cell r="N358" t="str">
            <v>Quemado</v>
          </cell>
          <cell r="O358">
            <v>20</v>
          </cell>
        </row>
        <row r="359">
          <cell r="A359" t="str">
            <v>6022.0109</v>
          </cell>
          <cell r="B359" t="str">
            <v>La Union, S.A</v>
          </cell>
          <cell r="C359">
            <v>602</v>
          </cell>
          <cell r="D359" t="str">
            <v>Riolsa</v>
          </cell>
          <cell r="E359">
            <v>2.0108999999999999</v>
          </cell>
          <cell r="F359">
            <v>3</v>
          </cell>
          <cell r="G359">
            <v>13.5</v>
          </cell>
          <cell r="H359">
            <v>1973.6809752991107</v>
          </cell>
          <cell r="I359">
            <v>146.19859076289708</v>
          </cell>
          <cell r="J359" t="str">
            <v>CGMEX10-26315</v>
          </cell>
          <cell r="K359">
            <v>45389</v>
          </cell>
          <cell r="L359">
            <v>45736</v>
          </cell>
          <cell r="M359" t="str">
            <v>Mecanizado</v>
          </cell>
          <cell r="N359" t="str">
            <v>Quemado</v>
          </cell>
          <cell r="O359">
            <v>20</v>
          </cell>
        </row>
        <row r="360">
          <cell r="A360" t="str">
            <v>6022.011</v>
          </cell>
          <cell r="B360" t="str">
            <v>La Union, S.A</v>
          </cell>
          <cell r="C360">
            <v>602</v>
          </cell>
          <cell r="D360" t="str">
            <v>Riolsa</v>
          </cell>
          <cell r="E360">
            <v>2.0110000000000001</v>
          </cell>
          <cell r="F360">
            <v>3</v>
          </cell>
          <cell r="G360">
            <v>6.79</v>
          </cell>
          <cell r="H360">
            <v>998.47250535414526</v>
          </cell>
          <cell r="I360">
            <v>147.05044261474893</v>
          </cell>
          <cell r="J360" t="str">
            <v>CGMEX10-26315</v>
          </cell>
          <cell r="K360">
            <v>45390</v>
          </cell>
          <cell r="L360">
            <v>45736</v>
          </cell>
          <cell r="M360" t="str">
            <v>Mecanizado</v>
          </cell>
          <cell r="N360" t="str">
            <v>Quemado</v>
          </cell>
          <cell r="O360">
            <v>20</v>
          </cell>
        </row>
        <row r="361">
          <cell r="A361" t="str">
            <v>6022.0102</v>
          </cell>
          <cell r="B361" t="str">
            <v>La Union, S.A</v>
          </cell>
          <cell r="C361">
            <v>602</v>
          </cell>
          <cell r="D361" t="str">
            <v>Riolsa</v>
          </cell>
          <cell r="E361">
            <v>2.0102000000000002</v>
          </cell>
          <cell r="F361">
            <v>3</v>
          </cell>
          <cell r="G361">
            <v>10.42</v>
          </cell>
          <cell r="H361">
            <v>1532.2656120456838</v>
          </cell>
          <cell r="I361">
            <v>147.05044261474893</v>
          </cell>
          <cell r="J361" t="str">
            <v>CGMEX10-26315</v>
          </cell>
          <cell r="K361">
            <v>45392</v>
          </cell>
          <cell r="L361">
            <v>45736</v>
          </cell>
          <cell r="M361" t="str">
            <v>Mecanizado</v>
          </cell>
          <cell r="N361" t="str">
            <v>Quemado</v>
          </cell>
          <cell r="O361">
            <v>20</v>
          </cell>
        </row>
        <row r="362">
          <cell r="A362" t="str">
            <v>6022.0103</v>
          </cell>
          <cell r="B362" t="str">
            <v>La Union, S.A</v>
          </cell>
          <cell r="C362">
            <v>602</v>
          </cell>
          <cell r="D362" t="str">
            <v>Riolsa</v>
          </cell>
          <cell r="E362">
            <v>2.0103</v>
          </cell>
          <cell r="F362">
            <v>3</v>
          </cell>
          <cell r="G362">
            <v>15.12</v>
          </cell>
          <cell r="H362">
            <v>2223.4026923350038</v>
          </cell>
          <cell r="I362">
            <v>147.05044261474893</v>
          </cell>
          <cell r="J362" t="str">
            <v>CGMEX10-26315</v>
          </cell>
          <cell r="K362">
            <v>45390</v>
          </cell>
          <cell r="L362">
            <v>45736</v>
          </cell>
          <cell r="M362" t="str">
            <v>Mecanizado</v>
          </cell>
          <cell r="N362" t="str">
            <v>Quemado</v>
          </cell>
          <cell r="O362">
            <v>20</v>
          </cell>
        </row>
        <row r="363">
          <cell r="A363" t="str">
            <v>6022.0107</v>
          </cell>
          <cell r="B363" t="str">
            <v>La Union, S.A</v>
          </cell>
          <cell r="C363">
            <v>602</v>
          </cell>
          <cell r="D363" t="str">
            <v>Riolsa</v>
          </cell>
          <cell r="E363">
            <v>2.0106999999999999</v>
          </cell>
          <cell r="F363">
            <v>3</v>
          </cell>
          <cell r="G363">
            <v>15.66</v>
          </cell>
          <cell r="H363">
            <v>2302.8099313469684</v>
          </cell>
          <cell r="I363">
            <v>147.05044261474893</v>
          </cell>
          <cell r="J363" t="str">
            <v>CGMEX10-26315</v>
          </cell>
          <cell r="K363">
            <v>45394</v>
          </cell>
          <cell r="L363">
            <v>45736</v>
          </cell>
          <cell r="M363" t="str">
            <v>Mecanizado</v>
          </cell>
          <cell r="N363" t="str">
            <v>Quemado</v>
          </cell>
          <cell r="O363">
            <v>20</v>
          </cell>
        </row>
        <row r="364">
          <cell r="A364" t="str">
            <v>6022.0108</v>
          </cell>
          <cell r="B364" t="str">
            <v>La Union, S.A</v>
          </cell>
          <cell r="C364">
            <v>602</v>
          </cell>
          <cell r="D364" t="str">
            <v>Riolsa</v>
          </cell>
          <cell r="E364">
            <v>2.0108000000000001</v>
          </cell>
          <cell r="F364">
            <v>3</v>
          </cell>
          <cell r="G364">
            <v>21.63</v>
          </cell>
          <cell r="H364">
            <v>3048.0110737570189</v>
          </cell>
          <cell r="I364">
            <v>140.91590724720385</v>
          </cell>
          <cell r="J364" t="str">
            <v>CGMEX10-26315</v>
          </cell>
          <cell r="K364">
            <v>45391</v>
          </cell>
          <cell r="L364">
            <v>45736</v>
          </cell>
          <cell r="M364" t="str">
            <v>Mecanizado</v>
          </cell>
          <cell r="N364" t="str">
            <v>Quemado</v>
          </cell>
          <cell r="O364">
            <v>20</v>
          </cell>
        </row>
        <row r="365">
          <cell r="A365" t="str">
            <v>6022.0112</v>
          </cell>
          <cell r="B365" t="str">
            <v>La Union, S.A</v>
          </cell>
          <cell r="C365">
            <v>602</v>
          </cell>
          <cell r="D365" t="str">
            <v>Riolsa</v>
          </cell>
          <cell r="E365">
            <v>2.0112000000000001</v>
          </cell>
          <cell r="F365">
            <v>3</v>
          </cell>
          <cell r="G365">
            <v>12.47</v>
          </cell>
          <cell r="H365">
            <v>1833.7190194059192</v>
          </cell>
          <cell r="I365">
            <v>147.05044261474893</v>
          </cell>
          <cell r="J365" t="str">
            <v>CGMEX10-26315</v>
          </cell>
          <cell r="K365">
            <v>45394</v>
          </cell>
          <cell r="L365">
            <v>45736</v>
          </cell>
          <cell r="M365" t="str">
            <v>Mecanizado</v>
          </cell>
          <cell r="N365" t="str">
            <v>Quemado</v>
          </cell>
          <cell r="O365">
            <v>20</v>
          </cell>
        </row>
        <row r="366">
          <cell r="A366" t="str">
            <v>6023.0812</v>
          </cell>
          <cell r="B366" t="str">
            <v>La Union, S.A</v>
          </cell>
          <cell r="C366">
            <v>602</v>
          </cell>
          <cell r="D366" t="str">
            <v>Riolsa</v>
          </cell>
          <cell r="E366">
            <v>3.0811999999999999</v>
          </cell>
          <cell r="F366">
            <v>5</v>
          </cell>
          <cell r="G366">
            <v>14.53</v>
          </cell>
          <cell r="H366">
            <v>1589.3229311923017</v>
          </cell>
          <cell r="I366">
            <v>109.38217007517562</v>
          </cell>
          <cell r="J366" t="str">
            <v>CG02-163</v>
          </cell>
          <cell r="K366">
            <v>45386</v>
          </cell>
          <cell r="L366">
            <v>45743</v>
          </cell>
          <cell r="M366" t="str">
            <v>Mecanizado</v>
          </cell>
          <cell r="N366" t="str">
            <v>Quemado</v>
          </cell>
          <cell r="O366">
            <v>21</v>
          </cell>
        </row>
        <row r="367">
          <cell r="A367" t="str">
            <v>6023.0814</v>
          </cell>
          <cell r="B367" t="str">
            <v>La Union, S.A</v>
          </cell>
          <cell r="C367">
            <v>602</v>
          </cell>
          <cell r="D367" t="str">
            <v>Riolsa</v>
          </cell>
          <cell r="E367">
            <v>3.0813999999999999</v>
          </cell>
          <cell r="F367">
            <v>5</v>
          </cell>
          <cell r="G367">
            <v>6.49</v>
          </cell>
          <cell r="H367">
            <v>954.35737256972061</v>
          </cell>
          <cell r="I367">
            <v>147.05044261474893</v>
          </cell>
          <cell r="J367" t="str">
            <v>CG02-163</v>
          </cell>
          <cell r="K367">
            <v>45386</v>
          </cell>
          <cell r="L367">
            <v>45743</v>
          </cell>
          <cell r="M367" t="str">
            <v>Mecanizado</v>
          </cell>
          <cell r="N367" t="str">
            <v>Quemado</v>
          </cell>
          <cell r="O367">
            <v>21</v>
          </cell>
        </row>
        <row r="368">
          <cell r="A368" t="str">
            <v>6023.0804</v>
          </cell>
          <cell r="B368" t="str">
            <v>La Union, S.A</v>
          </cell>
          <cell r="C368">
            <v>602</v>
          </cell>
          <cell r="D368" t="str">
            <v>Riolsa</v>
          </cell>
          <cell r="E368">
            <v>3.0804</v>
          </cell>
          <cell r="F368">
            <v>5</v>
          </cell>
          <cell r="G368">
            <v>14.74</v>
          </cell>
          <cell r="H368">
            <v>1844.8535241413992</v>
          </cell>
          <cell r="I368">
            <v>125.15966920905015</v>
          </cell>
          <cell r="J368" t="str">
            <v>CG02-163</v>
          </cell>
          <cell r="K368">
            <v>45386</v>
          </cell>
          <cell r="L368">
            <v>45743</v>
          </cell>
          <cell r="M368" t="str">
            <v>Mecanizado</v>
          </cell>
          <cell r="N368" t="str">
            <v>Quemado</v>
          </cell>
          <cell r="O368">
            <v>21</v>
          </cell>
        </row>
        <row r="369">
          <cell r="A369" t="str">
            <v>6023.0808</v>
          </cell>
          <cell r="B369" t="str">
            <v>La Union, S.A</v>
          </cell>
          <cell r="C369">
            <v>602</v>
          </cell>
          <cell r="D369" t="str">
            <v>Riolsa</v>
          </cell>
          <cell r="E369">
            <v>3.0808</v>
          </cell>
          <cell r="F369">
            <v>5</v>
          </cell>
          <cell r="G369">
            <v>7.22</v>
          </cell>
          <cell r="H369">
            <v>1061.7041956784872</v>
          </cell>
          <cell r="I369">
            <v>147.05044261474893</v>
          </cell>
          <cell r="J369" t="str">
            <v>CG02-163</v>
          </cell>
          <cell r="K369">
            <v>45387</v>
          </cell>
          <cell r="L369">
            <v>45743</v>
          </cell>
          <cell r="M369" t="str">
            <v>Mecanizado</v>
          </cell>
          <cell r="N369" t="str">
            <v>Quemado</v>
          </cell>
          <cell r="O369">
            <v>21</v>
          </cell>
        </row>
        <row r="370">
          <cell r="A370" t="str">
            <v>6023.0811</v>
          </cell>
          <cell r="B370" t="str">
            <v>La Union, S.A</v>
          </cell>
          <cell r="C370">
            <v>602</v>
          </cell>
          <cell r="D370" t="str">
            <v>Riolsa</v>
          </cell>
          <cell r="E370">
            <v>3.0811000000000002</v>
          </cell>
          <cell r="F370">
            <v>5</v>
          </cell>
          <cell r="G370">
            <v>8.89</v>
          </cell>
          <cell r="H370">
            <v>1280.7234348451177</v>
          </cell>
          <cell r="I370">
            <v>144.06337849776352</v>
          </cell>
          <cell r="J370" t="str">
            <v>CG02-163</v>
          </cell>
          <cell r="K370">
            <v>45387</v>
          </cell>
          <cell r="L370">
            <v>45743</v>
          </cell>
          <cell r="M370" t="str">
            <v>Mecanizado</v>
          </cell>
          <cell r="N370" t="str">
            <v>Quemado</v>
          </cell>
          <cell r="O370">
            <v>21</v>
          </cell>
        </row>
        <row r="371">
          <cell r="A371" t="str">
            <v>6023.0813</v>
          </cell>
          <cell r="B371" t="str">
            <v>La Union, S.A</v>
          </cell>
          <cell r="C371">
            <v>602</v>
          </cell>
          <cell r="D371" t="str">
            <v>Riolsa</v>
          </cell>
          <cell r="E371">
            <v>3.0813000000000001</v>
          </cell>
          <cell r="F371">
            <v>5</v>
          </cell>
          <cell r="G371">
            <v>11.26</v>
          </cell>
          <cell r="H371">
            <v>1655.7879838420729</v>
          </cell>
          <cell r="I371">
            <v>147.05044261474893</v>
          </cell>
          <cell r="J371" t="str">
            <v>CG02-163</v>
          </cell>
          <cell r="K371">
            <v>45387</v>
          </cell>
          <cell r="L371">
            <v>45743</v>
          </cell>
          <cell r="M371" t="str">
            <v>Mecanizado</v>
          </cell>
          <cell r="N371" t="str">
            <v>Quemado</v>
          </cell>
          <cell r="O371">
            <v>21</v>
          </cell>
        </row>
        <row r="372">
          <cell r="A372" t="str">
            <v>6023.0815</v>
          </cell>
          <cell r="B372" t="str">
            <v>La Union, S.A</v>
          </cell>
          <cell r="C372">
            <v>602</v>
          </cell>
          <cell r="D372" t="str">
            <v>Riolsa</v>
          </cell>
          <cell r="E372">
            <v>3.0815000000000001</v>
          </cell>
          <cell r="F372">
            <v>5</v>
          </cell>
          <cell r="G372">
            <v>8.9499999999999993</v>
          </cell>
          <cell r="H372">
            <v>1316.1014614020028</v>
          </cell>
          <cell r="I372">
            <v>147.05044261474893</v>
          </cell>
          <cell r="J372" t="str">
            <v>CG02-163</v>
          </cell>
          <cell r="K372">
            <v>45389</v>
          </cell>
          <cell r="L372">
            <v>45743</v>
          </cell>
          <cell r="M372" t="str">
            <v>Mecanizado</v>
          </cell>
          <cell r="N372" t="str">
            <v>Quemado</v>
          </cell>
          <cell r="O372">
            <v>21</v>
          </cell>
        </row>
        <row r="373">
          <cell r="A373" t="str">
            <v>6023.0816</v>
          </cell>
          <cell r="B373" t="str">
            <v>La Union, S.A</v>
          </cell>
          <cell r="C373">
            <v>602</v>
          </cell>
          <cell r="D373" t="str">
            <v>Riolsa</v>
          </cell>
          <cell r="E373">
            <v>3.0815999999999999</v>
          </cell>
          <cell r="F373">
            <v>5</v>
          </cell>
          <cell r="G373">
            <v>11.37</v>
          </cell>
          <cell r="H373">
            <v>1022.8035325296952</v>
          </cell>
          <cell r="I373">
            <v>89.956335314836878</v>
          </cell>
          <cell r="J373" t="str">
            <v>CG02-163</v>
          </cell>
          <cell r="K373">
            <v>45389</v>
          </cell>
          <cell r="L373">
            <v>45743</v>
          </cell>
          <cell r="M373" t="str">
            <v>Mecanizado</v>
          </cell>
          <cell r="N373" t="str">
            <v>Quemado</v>
          </cell>
          <cell r="O373">
            <v>21</v>
          </cell>
        </row>
        <row r="374">
          <cell r="A374" t="str">
            <v>6023.0901</v>
          </cell>
          <cell r="B374" t="str">
            <v>La Union, S.A</v>
          </cell>
          <cell r="C374">
            <v>602</v>
          </cell>
          <cell r="D374" t="str">
            <v>Riolsa</v>
          </cell>
          <cell r="E374">
            <v>3.0901000000000001</v>
          </cell>
          <cell r="F374" t="str">
            <v>1</v>
          </cell>
          <cell r="G374">
            <v>10.79</v>
          </cell>
          <cell r="H374">
            <v>1562.0730758131408</v>
          </cell>
          <cell r="I374">
            <v>144.77044261474893</v>
          </cell>
          <cell r="J374" t="str">
            <v>CG02-163</v>
          </cell>
          <cell r="K374">
            <v>45365</v>
          </cell>
          <cell r="L374">
            <v>45743</v>
          </cell>
          <cell r="M374" t="str">
            <v>Mecanizado</v>
          </cell>
          <cell r="N374" t="str">
            <v>Quemado</v>
          </cell>
          <cell r="O374">
            <v>21</v>
          </cell>
        </row>
        <row r="375">
          <cell r="A375" t="str">
            <v>6023.0902</v>
          </cell>
          <cell r="B375" t="str">
            <v>La Union, S.A</v>
          </cell>
          <cell r="C375">
            <v>602</v>
          </cell>
          <cell r="D375" t="str">
            <v>Riolsa</v>
          </cell>
          <cell r="E375">
            <v>3.0901999999999998</v>
          </cell>
          <cell r="F375" t="str">
            <v>1</v>
          </cell>
          <cell r="G375">
            <v>18.07</v>
          </cell>
          <cell r="H375">
            <v>2616.0018980485133</v>
          </cell>
          <cell r="I375">
            <v>144.77044261474893</v>
          </cell>
          <cell r="J375" t="str">
            <v>CG02-163</v>
          </cell>
          <cell r="K375">
            <v>45367</v>
          </cell>
          <cell r="L375">
            <v>45743</v>
          </cell>
          <cell r="M375" t="str">
            <v>Mecanizado</v>
          </cell>
          <cell r="N375" t="str">
            <v>Quemado</v>
          </cell>
          <cell r="O375">
            <v>21</v>
          </cell>
        </row>
        <row r="376">
          <cell r="A376" t="str">
            <v>6023.0907</v>
          </cell>
          <cell r="B376" t="str">
            <v>La Union, S.A</v>
          </cell>
          <cell r="C376">
            <v>602</v>
          </cell>
          <cell r="D376" t="str">
            <v>Riolsa</v>
          </cell>
          <cell r="E376">
            <v>3.0907</v>
          </cell>
          <cell r="F376" t="str">
            <v>1</v>
          </cell>
          <cell r="G376">
            <v>16.7</v>
          </cell>
          <cell r="H376">
            <v>2417.6663916663069</v>
          </cell>
          <cell r="I376">
            <v>144.77044261474893</v>
          </cell>
          <cell r="J376" t="str">
            <v>CG02-163</v>
          </cell>
          <cell r="K376">
            <v>45368</v>
          </cell>
          <cell r="L376">
            <v>45743</v>
          </cell>
          <cell r="M376" t="str">
            <v>Mecanizado</v>
          </cell>
          <cell r="N376" t="str">
            <v>Quemado</v>
          </cell>
          <cell r="O376">
            <v>21</v>
          </cell>
        </row>
        <row r="377">
          <cell r="A377" t="str">
            <v>6023.091</v>
          </cell>
          <cell r="B377" t="str">
            <v>La Union, S.A</v>
          </cell>
          <cell r="C377">
            <v>602</v>
          </cell>
          <cell r="D377" t="str">
            <v>Riolsa</v>
          </cell>
          <cell r="E377">
            <v>3.0910000000000002</v>
          </cell>
          <cell r="F377" t="str">
            <v>1</v>
          </cell>
          <cell r="G377">
            <v>4.68</v>
          </cell>
          <cell r="H377">
            <v>677.52567143702493</v>
          </cell>
          <cell r="I377">
            <v>144.77044261474893</v>
          </cell>
          <cell r="J377" t="str">
            <v>CG02-163</v>
          </cell>
          <cell r="K377">
            <v>45368</v>
          </cell>
          <cell r="L377">
            <v>45743</v>
          </cell>
          <cell r="M377" t="str">
            <v>Mecanizado</v>
          </cell>
          <cell r="N377" t="str">
            <v>Quemado</v>
          </cell>
          <cell r="O377">
            <v>21</v>
          </cell>
        </row>
        <row r="378">
          <cell r="A378" t="str">
            <v>6023.0903</v>
          </cell>
          <cell r="B378" t="str">
            <v>La Union, S.A</v>
          </cell>
          <cell r="C378">
            <v>602</v>
          </cell>
          <cell r="D378" t="str">
            <v>Riolsa</v>
          </cell>
          <cell r="E378">
            <v>3.0903</v>
          </cell>
          <cell r="F378" t="str">
            <v>1</v>
          </cell>
          <cell r="G378">
            <v>10.79</v>
          </cell>
          <cell r="H378">
            <v>1562.0730758131408</v>
          </cell>
          <cell r="I378">
            <v>144.77044261474893</v>
          </cell>
          <cell r="J378" t="str">
            <v>CG02-163</v>
          </cell>
          <cell r="K378">
            <v>45369</v>
          </cell>
          <cell r="L378">
            <v>45743</v>
          </cell>
          <cell r="M378" t="str">
            <v>Mecanizado</v>
          </cell>
          <cell r="N378" t="str">
            <v>Quemado</v>
          </cell>
          <cell r="O378">
            <v>21</v>
          </cell>
        </row>
        <row r="379">
          <cell r="A379" t="str">
            <v>6023.0904</v>
          </cell>
          <cell r="B379" t="str">
            <v>La Union, S.A</v>
          </cell>
          <cell r="C379">
            <v>602</v>
          </cell>
          <cell r="D379" t="str">
            <v>Riolsa</v>
          </cell>
          <cell r="E379">
            <v>3.0903999999999998</v>
          </cell>
          <cell r="F379" t="str">
            <v>1</v>
          </cell>
          <cell r="G379">
            <v>9.86</v>
          </cell>
          <cell r="H379">
            <v>1427.4365641814243</v>
          </cell>
          <cell r="I379">
            <v>144.77044261474893</v>
          </cell>
          <cell r="J379" t="str">
            <v>CG02-163</v>
          </cell>
          <cell r="K379">
            <v>45371</v>
          </cell>
          <cell r="L379">
            <v>45743</v>
          </cell>
          <cell r="M379" t="str">
            <v>Mecanizado</v>
          </cell>
          <cell r="N379" t="str">
            <v>Quemado</v>
          </cell>
          <cell r="O379">
            <v>21</v>
          </cell>
        </row>
        <row r="380">
          <cell r="A380" t="str">
            <v>6023.0909</v>
          </cell>
          <cell r="B380" t="str">
            <v>La Union, S.A</v>
          </cell>
          <cell r="C380">
            <v>602</v>
          </cell>
          <cell r="D380" t="str">
            <v>Riolsa</v>
          </cell>
          <cell r="E380">
            <v>3.0909</v>
          </cell>
          <cell r="F380" t="str">
            <v>1</v>
          </cell>
          <cell r="G380">
            <v>13.61</v>
          </cell>
          <cell r="H380">
            <v>1970.3257239867328</v>
          </cell>
          <cell r="I380">
            <v>144.77044261474893</v>
          </cell>
          <cell r="J380" t="str">
            <v>CG02-163</v>
          </cell>
          <cell r="K380">
            <v>45376</v>
          </cell>
          <cell r="L380">
            <v>45743</v>
          </cell>
          <cell r="M380" t="str">
            <v>Mecanizado</v>
          </cell>
          <cell r="N380" t="str">
            <v>Quemado</v>
          </cell>
          <cell r="O380">
            <v>21</v>
          </cell>
        </row>
        <row r="381">
          <cell r="A381" t="str">
            <v>6023.0912</v>
          </cell>
          <cell r="B381" t="str">
            <v>La Union, S.A</v>
          </cell>
          <cell r="C381">
            <v>602</v>
          </cell>
          <cell r="D381" t="str">
            <v>Riolsa</v>
          </cell>
          <cell r="E381">
            <v>3.0912000000000002</v>
          </cell>
          <cell r="F381" t="str">
            <v>1</v>
          </cell>
          <cell r="G381">
            <v>9.3000000000000007</v>
          </cell>
          <cell r="H381">
            <v>1346.3651163171651</v>
          </cell>
          <cell r="I381">
            <v>144.77044261474893</v>
          </cell>
          <cell r="J381" t="str">
            <v>CG02-163</v>
          </cell>
          <cell r="K381">
            <v>45376</v>
          </cell>
          <cell r="L381">
            <v>45743</v>
          </cell>
          <cell r="M381" t="str">
            <v>Mecanizado</v>
          </cell>
          <cell r="N381" t="str">
            <v>Quemado</v>
          </cell>
          <cell r="O381">
            <v>21</v>
          </cell>
        </row>
        <row r="382">
          <cell r="A382" t="str">
            <v>6022.0101</v>
          </cell>
          <cell r="B382" t="str">
            <v>La Union, S.A</v>
          </cell>
          <cell r="C382">
            <v>602</v>
          </cell>
          <cell r="D382" t="str">
            <v>Riolsa</v>
          </cell>
          <cell r="E382">
            <v>2.0101</v>
          </cell>
          <cell r="F382">
            <v>3</v>
          </cell>
          <cell r="G382">
            <v>6.9</v>
          </cell>
          <cell r="H382">
            <v>1014.6480540417676</v>
          </cell>
          <cell r="I382">
            <v>147.05044261474893</v>
          </cell>
          <cell r="J382" t="str">
            <v>CGMEX10-26315</v>
          </cell>
          <cell r="K382">
            <v>45392</v>
          </cell>
          <cell r="L382">
            <v>45743</v>
          </cell>
          <cell r="M382" t="str">
            <v>Mecanizado</v>
          </cell>
          <cell r="N382" t="str">
            <v>Quemado</v>
          </cell>
          <cell r="O382">
            <v>21</v>
          </cell>
        </row>
        <row r="383">
          <cell r="A383" t="str">
            <v>6022.0106</v>
          </cell>
          <cell r="B383" t="str">
            <v>La Union, S.A</v>
          </cell>
          <cell r="C383">
            <v>602</v>
          </cell>
          <cell r="D383" t="str">
            <v>Riolsa</v>
          </cell>
          <cell r="E383">
            <v>2.0106000000000002</v>
          </cell>
          <cell r="F383">
            <v>3</v>
          </cell>
          <cell r="G383">
            <v>14.89</v>
          </cell>
          <cell r="H383">
            <v>2189.5810905336116</v>
          </cell>
          <cell r="I383">
            <v>147.05044261474893</v>
          </cell>
          <cell r="J383" t="str">
            <v>CGMEX10-26315</v>
          </cell>
          <cell r="K383">
            <v>45393</v>
          </cell>
          <cell r="L383">
            <v>45743</v>
          </cell>
          <cell r="M383" t="str">
            <v>Mecanizado</v>
          </cell>
          <cell r="N383" t="str">
            <v>Quemado</v>
          </cell>
          <cell r="O383">
            <v>21</v>
          </cell>
        </row>
        <row r="384">
          <cell r="A384" t="str">
            <v>6022.0111</v>
          </cell>
          <cell r="B384" t="str">
            <v>La Union, S.A</v>
          </cell>
          <cell r="C384">
            <v>602</v>
          </cell>
          <cell r="D384" t="str">
            <v>Riolsa</v>
          </cell>
          <cell r="E384">
            <v>2.0110999999999999</v>
          </cell>
          <cell r="F384">
            <v>3</v>
          </cell>
          <cell r="G384">
            <v>7.19</v>
          </cell>
          <cell r="H384">
            <v>1057.2926824000449</v>
          </cell>
          <cell r="I384">
            <v>147.05044261474893</v>
          </cell>
          <cell r="J384" t="str">
            <v>CGMEX10-26315</v>
          </cell>
          <cell r="K384">
            <v>45393</v>
          </cell>
          <cell r="L384">
            <v>45743</v>
          </cell>
          <cell r="M384" t="str">
            <v>Mecanizado</v>
          </cell>
          <cell r="N384" t="str">
            <v>Quemado</v>
          </cell>
          <cell r="O384">
            <v>21</v>
          </cell>
        </row>
        <row r="385">
          <cell r="A385" t="str">
            <v>6022.0301</v>
          </cell>
          <cell r="B385" t="str">
            <v>La Union, S.A</v>
          </cell>
          <cell r="C385">
            <v>602</v>
          </cell>
          <cell r="D385" t="str">
            <v>Riolsa</v>
          </cell>
          <cell r="E385">
            <v>2.0301</v>
          </cell>
          <cell r="F385">
            <v>3</v>
          </cell>
          <cell r="G385">
            <v>3.54</v>
          </cell>
          <cell r="H385">
            <v>520.5585668562112</v>
          </cell>
          <cell r="I385">
            <v>147.05044261474893</v>
          </cell>
          <cell r="J385" t="str">
            <v>CP72-2086</v>
          </cell>
          <cell r="K385">
            <v>45389</v>
          </cell>
          <cell r="L385">
            <v>45743</v>
          </cell>
          <cell r="M385" t="str">
            <v>Mecanizado</v>
          </cell>
          <cell r="N385" t="str">
            <v>Quemado</v>
          </cell>
          <cell r="O385">
            <v>21</v>
          </cell>
        </row>
        <row r="386">
          <cell r="A386" t="str">
            <v>6022.0302</v>
          </cell>
          <cell r="B386" t="str">
            <v>La Union, S.A</v>
          </cell>
          <cell r="C386">
            <v>602</v>
          </cell>
          <cell r="D386" t="str">
            <v>Riolsa</v>
          </cell>
          <cell r="E386">
            <v>2.0301999999999998</v>
          </cell>
          <cell r="F386">
            <v>3</v>
          </cell>
          <cell r="G386">
            <v>3.78</v>
          </cell>
          <cell r="H386">
            <v>555.85067308375096</v>
          </cell>
          <cell r="I386">
            <v>147.05044261474893</v>
          </cell>
          <cell r="J386" t="str">
            <v>CP72-2086</v>
          </cell>
          <cell r="K386">
            <v>45387</v>
          </cell>
          <cell r="L386">
            <v>45743</v>
          </cell>
          <cell r="M386" t="str">
            <v>Mecanizado</v>
          </cell>
          <cell r="N386" t="str">
            <v>Quemado</v>
          </cell>
          <cell r="O386">
            <v>21</v>
          </cell>
        </row>
        <row r="387">
          <cell r="A387" t="str">
            <v>6022.0303</v>
          </cell>
          <cell r="B387" t="str">
            <v>La Union, S.A</v>
          </cell>
          <cell r="C387">
            <v>602</v>
          </cell>
          <cell r="D387" t="str">
            <v>Riolsa</v>
          </cell>
          <cell r="E387">
            <v>2.0303</v>
          </cell>
          <cell r="F387">
            <v>3</v>
          </cell>
          <cell r="G387">
            <v>6.28</v>
          </cell>
          <cell r="H387">
            <v>923.47677962062335</v>
          </cell>
          <cell r="I387">
            <v>147.05044261474893</v>
          </cell>
          <cell r="J387" t="str">
            <v>CP72-2086</v>
          </cell>
          <cell r="K387">
            <v>45389</v>
          </cell>
          <cell r="L387">
            <v>45743</v>
          </cell>
          <cell r="M387" t="str">
            <v>Mecanizado</v>
          </cell>
          <cell r="N387" t="str">
            <v>Quemado</v>
          </cell>
          <cell r="O387">
            <v>21</v>
          </cell>
        </row>
        <row r="388">
          <cell r="A388" t="str">
            <v>6022.0304</v>
          </cell>
          <cell r="B388" t="str">
            <v>La Union, S.A</v>
          </cell>
          <cell r="C388">
            <v>602</v>
          </cell>
          <cell r="D388" t="str">
            <v>Riolsa</v>
          </cell>
          <cell r="E388">
            <v>2.0304000000000002</v>
          </cell>
          <cell r="F388">
            <v>3</v>
          </cell>
          <cell r="G388">
            <v>7.42</v>
          </cell>
          <cell r="H388">
            <v>1091.1142842014372</v>
          </cell>
          <cell r="I388">
            <v>147.05044261474893</v>
          </cell>
          <cell r="J388" t="str">
            <v>CP72-2086</v>
          </cell>
          <cell r="K388">
            <v>45387</v>
          </cell>
          <cell r="L388">
            <v>45743</v>
          </cell>
          <cell r="M388" t="str">
            <v>Mecanizado</v>
          </cell>
          <cell r="N388" t="str">
            <v>Quemado</v>
          </cell>
          <cell r="O388">
            <v>21</v>
          </cell>
        </row>
        <row r="389">
          <cell r="A389" t="str">
            <v>6022.0305</v>
          </cell>
          <cell r="B389" t="str">
            <v>La Union, S.A</v>
          </cell>
          <cell r="C389">
            <v>602</v>
          </cell>
          <cell r="D389" t="str">
            <v>Riolsa</v>
          </cell>
          <cell r="E389">
            <v>2.0305</v>
          </cell>
          <cell r="F389" t="str">
            <v>2</v>
          </cell>
          <cell r="G389">
            <v>4.8099999999999996</v>
          </cell>
          <cell r="H389">
            <v>686.72582897694235</v>
          </cell>
          <cell r="I389">
            <v>142.77044261474893</v>
          </cell>
          <cell r="J389" t="str">
            <v>CG02-163</v>
          </cell>
          <cell r="K389">
            <v>45389</v>
          </cell>
          <cell r="L389">
            <v>45743</v>
          </cell>
          <cell r="M389" t="str">
            <v>Mecanizado</v>
          </cell>
          <cell r="N389" t="str">
            <v>Quemado</v>
          </cell>
          <cell r="O389">
            <v>21</v>
          </cell>
        </row>
        <row r="390">
          <cell r="A390" t="str">
            <v>6022.0306</v>
          </cell>
          <cell r="B390" t="str">
            <v>La Union, S.A</v>
          </cell>
          <cell r="C390">
            <v>602</v>
          </cell>
          <cell r="D390" t="str">
            <v>Riolsa</v>
          </cell>
          <cell r="E390">
            <v>2.0306000000000002</v>
          </cell>
          <cell r="F390">
            <v>3</v>
          </cell>
          <cell r="G390">
            <v>12.11</v>
          </cell>
          <cell r="H390">
            <v>1580.1508600646093</v>
          </cell>
          <cell r="I390">
            <v>130.48314286247808</v>
          </cell>
          <cell r="J390" t="str">
            <v>CGMEX10-26315</v>
          </cell>
          <cell r="K390">
            <v>45389</v>
          </cell>
          <cell r="L390">
            <v>45743</v>
          </cell>
          <cell r="M390" t="str">
            <v>Mecanizado</v>
          </cell>
          <cell r="N390" t="str">
            <v>Quemado</v>
          </cell>
          <cell r="O390">
            <v>21</v>
          </cell>
        </row>
        <row r="391">
          <cell r="A391" t="str">
            <v>6022.0307</v>
          </cell>
          <cell r="B391" t="str">
            <v>La Union, S.A</v>
          </cell>
          <cell r="C391">
            <v>602</v>
          </cell>
          <cell r="D391" t="str">
            <v>Riolsa</v>
          </cell>
          <cell r="E391">
            <v>2.0306999999999999</v>
          </cell>
          <cell r="F391">
            <v>3</v>
          </cell>
          <cell r="G391">
            <v>14.3</v>
          </cell>
          <cell r="H391">
            <v>2052.8213293909098</v>
          </cell>
          <cell r="I391">
            <v>143.55393911824544</v>
          </cell>
          <cell r="J391" t="str">
            <v>CGMEX10-26315</v>
          </cell>
          <cell r="K391">
            <v>45388</v>
          </cell>
          <cell r="L391">
            <v>45743</v>
          </cell>
          <cell r="M391" t="str">
            <v>Mecanizado</v>
          </cell>
          <cell r="N391" t="str">
            <v>Quemado</v>
          </cell>
          <cell r="O391">
            <v>21</v>
          </cell>
        </row>
        <row r="392">
          <cell r="A392" t="str">
            <v>6022.0309</v>
          </cell>
          <cell r="B392" t="str">
            <v>La Union, S.A</v>
          </cell>
          <cell r="C392">
            <v>602</v>
          </cell>
          <cell r="D392" t="str">
            <v>Riolsa</v>
          </cell>
          <cell r="E392">
            <v>2.0308999999999999</v>
          </cell>
          <cell r="F392">
            <v>3</v>
          </cell>
          <cell r="G392">
            <v>4.51</v>
          </cell>
          <cell r="H392">
            <v>662.27749619251767</v>
          </cell>
          <cell r="I392">
            <v>146.84645148392855</v>
          </cell>
          <cell r="J392" t="str">
            <v>CG02-163</v>
          </cell>
          <cell r="K392">
            <v>45397</v>
          </cell>
          <cell r="L392">
            <v>45743</v>
          </cell>
          <cell r="M392" t="str">
            <v>Mecanizado</v>
          </cell>
          <cell r="N392" t="str">
            <v>Quemado</v>
          </cell>
          <cell r="O392">
            <v>21</v>
          </cell>
        </row>
        <row r="393">
          <cell r="A393" t="str">
            <v>6022.031</v>
          </cell>
          <cell r="B393" t="str">
            <v>La Union, S.A</v>
          </cell>
          <cell r="C393">
            <v>602</v>
          </cell>
          <cell r="D393" t="str">
            <v>Riolsa</v>
          </cell>
          <cell r="E393">
            <v>2.0310000000000001</v>
          </cell>
          <cell r="F393">
            <v>3</v>
          </cell>
          <cell r="G393">
            <v>5.42</v>
          </cell>
          <cell r="H393">
            <v>797.01339897193918</v>
          </cell>
          <cell r="I393">
            <v>147.05044261474893</v>
          </cell>
          <cell r="J393" t="str">
            <v>VARIAS</v>
          </cell>
          <cell r="K393">
            <v>45397</v>
          </cell>
          <cell r="L393">
            <v>45743</v>
          </cell>
          <cell r="M393" t="str">
            <v>Mecanizado</v>
          </cell>
          <cell r="N393" t="str">
            <v>Quemado</v>
          </cell>
          <cell r="O393">
            <v>21</v>
          </cell>
        </row>
        <row r="394">
          <cell r="A394" t="str">
            <v>6022.0312</v>
          </cell>
          <cell r="B394" t="str">
            <v>La Union, S.A</v>
          </cell>
          <cell r="C394">
            <v>602</v>
          </cell>
          <cell r="D394" t="str">
            <v>Riolsa</v>
          </cell>
          <cell r="E394">
            <v>2.0312000000000001</v>
          </cell>
          <cell r="F394">
            <v>3</v>
          </cell>
          <cell r="G394">
            <v>7.5</v>
          </cell>
          <cell r="H394">
            <v>1102.8783196106169</v>
          </cell>
          <cell r="I394">
            <v>147.05044261474893</v>
          </cell>
          <cell r="J394" t="str">
            <v>CG02-163</v>
          </cell>
          <cell r="K394">
            <v>45397</v>
          </cell>
          <cell r="L394">
            <v>45743</v>
          </cell>
          <cell r="M394" t="str">
            <v>Mecanizado</v>
          </cell>
          <cell r="N394" t="str">
            <v>Quemado</v>
          </cell>
          <cell r="O394">
            <v>21</v>
          </cell>
        </row>
        <row r="395">
          <cell r="A395" t="str">
            <v>6022.0313</v>
          </cell>
          <cell r="B395" t="str">
            <v>La Union, S.A</v>
          </cell>
          <cell r="C395">
            <v>602</v>
          </cell>
          <cell r="D395" t="str">
            <v>Riolsa</v>
          </cell>
          <cell r="E395">
            <v>2.0312999999999999</v>
          </cell>
          <cell r="F395">
            <v>3</v>
          </cell>
          <cell r="G395">
            <v>6.18</v>
          </cell>
          <cell r="H395">
            <v>908.77173535914835</v>
          </cell>
          <cell r="I395">
            <v>147.05044261474893</v>
          </cell>
          <cell r="J395" t="str">
            <v>CG02-163</v>
          </cell>
          <cell r="K395">
            <v>45397</v>
          </cell>
          <cell r="L395">
            <v>45743</v>
          </cell>
          <cell r="M395" t="str">
            <v>Mecanizado</v>
          </cell>
          <cell r="N395" t="str">
            <v>Quemado</v>
          </cell>
          <cell r="O395">
            <v>21</v>
          </cell>
        </row>
        <row r="396">
          <cell r="A396" t="str">
            <v>6022.091</v>
          </cell>
          <cell r="B396" t="str">
            <v>La Union, S.A</v>
          </cell>
          <cell r="C396">
            <v>602</v>
          </cell>
          <cell r="D396" t="str">
            <v>Riolsa</v>
          </cell>
          <cell r="E396">
            <v>2.0910000000000002</v>
          </cell>
          <cell r="F396">
            <v>5</v>
          </cell>
          <cell r="G396">
            <v>6.83</v>
          </cell>
          <cell r="H396">
            <v>769.38452305873511</v>
          </cell>
          <cell r="I396">
            <v>112.6478071828309</v>
          </cell>
          <cell r="J396" t="str">
            <v>CGMEX10-26315</v>
          </cell>
          <cell r="K396">
            <v>45395</v>
          </cell>
          <cell r="L396">
            <v>45743</v>
          </cell>
          <cell r="M396" t="str">
            <v>Mecanizado</v>
          </cell>
          <cell r="N396" t="str">
            <v>Quemado</v>
          </cell>
          <cell r="O396">
            <v>21</v>
          </cell>
        </row>
        <row r="397">
          <cell r="A397" t="str">
            <v>6022.0911</v>
          </cell>
          <cell r="B397" t="str">
            <v>La Union, S.A</v>
          </cell>
          <cell r="C397">
            <v>602</v>
          </cell>
          <cell r="D397" t="str">
            <v>Riolsa</v>
          </cell>
          <cell r="E397">
            <v>2.0911</v>
          </cell>
          <cell r="F397">
            <v>5</v>
          </cell>
          <cell r="G397">
            <v>8.9</v>
          </cell>
          <cell r="H397">
            <v>1106.0589392712652</v>
          </cell>
          <cell r="I397">
            <v>124.2762853113781</v>
          </cell>
          <cell r="J397" t="str">
            <v>CGMEX10-26315</v>
          </cell>
          <cell r="K397">
            <v>45396</v>
          </cell>
          <cell r="L397">
            <v>45743</v>
          </cell>
          <cell r="M397" t="str">
            <v>Mecanizado</v>
          </cell>
          <cell r="N397" t="str">
            <v>Quemado</v>
          </cell>
          <cell r="O397">
            <v>21</v>
          </cell>
        </row>
        <row r="398">
          <cell r="A398" t="str">
            <v>6022.0912</v>
          </cell>
          <cell r="B398" t="str">
            <v>La Union, S.A</v>
          </cell>
          <cell r="C398">
            <v>602</v>
          </cell>
          <cell r="D398" t="str">
            <v>Riolsa</v>
          </cell>
          <cell r="E398">
            <v>2.0912000000000002</v>
          </cell>
          <cell r="F398">
            <v>5</v>
          </cell>
          <cell r="G398">
            <v>7.22</v>
          </cell>
          <cell r="H398">
            <v>901.08419567848705</v>
          </cell>
          <cell r="I398">
            <v>124.80390521862702</v>
          </cell>
          <cell r="J398" t="str">
            <v>CGMEX10-26315</v>
          </cell>
          <cell r="K398">
            <v>45396</v>
          </cell>
          <cell r="L398">
            <v>45743</v>
          </cell>
          <cell r="M398" t="str">
            <v>Mecanizado</v>
          </cell>
          <cell r="N398" t="str">
            <v>Quemado</v>
          </cell>
          <cell r="O398">
            <v>21</v>
          </cell>
        </row>
        <row r="399">
          <cell r="A399" t="str">
            <v>6022.0913</v>
          </cell>
          <cell r="B399" t="str">
            <v>La Union, S.A</v>
          </cell>
          <cell r="C399">
            <v>602</v>
          </cell>
          <cell r="D399" t="str">
            <v>Riolsa</v>
          </cell>
          <cell r="E399">
            <v>2.0912999999999999</v>
          </cell>
          <cell r="F399">
            <v>5</v>
          </cell>
          <cell r="G399">
            <v>5.71</v>
          </cell>
          <cell r="H399">
            <v>615.65802733021633</v>
          </cell>
          <cell r="I399">
            <v>107.82102054819902</v>
          </cell>
          <cell r="J399" t="str">
            <v>CG05-77440</v>
          </cell>
          <cell r="K399">
            <v>45395</v>
          </cell>
          <cell r="L399">
            <v>45743</v>
          </cell>
          <cell r="M399" t="str">
            <v>Mecanizado</v>
          </cell>
          <cell r="N399" t="str">
            <v>Quemado</v>
          </cell>
          <cell r="O399">
            <v>21</v>
          </cell>
        </row>
        <row r="400">
          <cell r="A400" t="str">
            <v>6022.0914</v>
          </cell>
          <cell r="B400" t="str">
            <v>La Union, S.A</v>
          </cell>
          <cell r="C400">
            <v>602</v>
          </cell>
          <cell r="D400" t="str">
            <v>Riolsa</v>
          </cell>
          <cell r="E400">
            <v>2.0914000000000001</v>
          </cell>
          <cell r="F400">
            <v>5</v>
          </cell>
          <cell r="G400">
            <v>7.54</v>
          </cell>
          <cell r="H400">
            <v>1108.7603373152069</v>
          </cell>
          <cell r="I400">
            <v>147.05044261474893</v>
          </cell>
          <cell r="J400" t="str">
            <v>CGMEX10-26315</v>
          </cell>
          <cell r="K400">
            <v>45396</v>
          </cell>
          <cell r="L400">
            <v>45743</v>
          </cell>
          <cell r="M400" t="str">
            <v>Mecanizado</v>
          </cell>
          <cell r="N400" t="str">
            <v>Quemado</v>
          </cell>
          <cell r="O400">
            <v>21</v>
          </cell>
        </row>
        <row r="401">
          <cell r="A401" t="str">
            <v>6022.0915</v>
          </cell>
          <cell r="B401" t="str">
            <v>La Union, S.A</v>
          </cell>
          <cell r="C401">
            <v>602</v>
          </cell>
          <cell r="D401" t="str">
            <v>Riolsa</v>
          </cell>
          <cell r="E401">
            <v>2.0914999999999999</v>
          </cell>
          <cell r="F401">
            <v>5</v>
          </cell>
          <cell r="G401">
            <v>6.29</v>
          </cell>
          <cell r="H401">
            <v>903.11728404677081</v>
          </cell>
          <cell r="I401">
            <v>143.57985437945482</v>
          </cell>
          <cell r="J401" t="str">
            <v>CGMEX10-26315</v>
          </cell>
          <cell r="K401">
            <v>45397</v>
          </cell>
          <cell r="L401">
            <v>45743</v>
          </cell>
          <cell r="M401" t="str">
            <v>Mecanizado</v>
          </cell>
          <cell r="N401" t="str">
            <v>Quemado</v>
          </cell>
          <cell r="O401">
            <v>21</v>
          </cell>
        </row>
        <row r="402">
          <cell r="A402" t="str">
            <v>6023.0908</v>
          </cell>
          <cell r="B402" t="str">
            <v>La Union, S.A</v>
          </cell>
          <cell r="C402">
            <v>602</v>
          </cell>
          <cell r="D402" t="str">
            <v>Riolsa</v>
          </cell>
          <cell r="E402">
            <v>3.0908000000000002</v>
          </cell>
          <cell r="F402" t="str">
            <v>1</v>
          </cell>
          <cell r="G402">
            <v>18.04</v>
          </cell>
          <cell r="H402">
            <v>2611.6587847700707</v>
          </cell>
          <cell r="I402">
            <v>144.77044261474893</v>
          </cell>
          <cell r="J402" t="str">
            <v>CG02-163</v>
          </cell>
          <cell r="K402">
            <v>45373</v>
          </cell>
          <cell r="L402">
            <v>45750</v>
          </cell>
          <cell r="M402" t="str">
            <v>Mecanizado</v>
          </cell>
          <cell r="N402" t="str">
            <v>Quemado</v>
          </cell>
          <cell r="O402">
            <v>22</v>
          </cell>
        </row>
        <row r="403">
          <cell r="A403" t="str">
            <v>6023.0911</v>
          </cell>
          <cell r="B403" t="str">
            <v>La Union, S.A</v>
          </cell>
          <cell r="C403">
            <v>602</v>
          </cell>
          <cell r="D403" t="str">
            <v>Riolsa</v>
          </cell>
          <cell r="E403">
            <v>3.0911</v>
          </cell>
          <cell r="F403" t="str">
            <v>1</v>
          </cell>
          <cell r="G403">
            <v>9.94</v>
          </cell>
          <cell r="H403">
            <v>1439.0181995906044</v>
          </cell>
          <cell r="I403">
            <v>144.77044261474893</v>
          </cell>
          <cell r="J403" t="str">
            <v>CG02-163</v>
          </cell>
          <cell r="K403">
            <v>45372</v>
          </cell>
          <cell r="L403">
            <v>45750</v>
          </cell>
          <cell r="M403" t="str">
            <v>Mecanizado</v>
          </cell>
          <cell r="N403" t="str">
            <v>Quemado</v>
          </cell>
          <cell r="O403">
            <v>22</v>
          </cell>
        </row>
        <row r="404">
          <cell r="A404" t="str">
            <v>6023.0913</v>
          </cell>
          <cell r="B404" t="str">
            <v>La Union, S.A</v>
          </cell>
          <cell r="C404">
            <v>602</v>
          </cell>
          <cell r="D404" t="str">
            <v>Riolsa</v>
          </cell>
          <cell r="E404">
            <v>3.0912999999999999</v>
          </cell>
          <cell r="F404" t="str">
            <v>1</v>
          </cell>
          <cell r="G404">
            <v>4.7300000000000004</v>
          </cell>
          <cell r="H404">
            <v>684.7641935677625</v>
          </cell>
          <cell r="I404">
            <v>144.77044261474893</v>
          </cell>
          <cell r="J404" t="str">
            <v>CG02-163</v>
          </cell>
          <cell r="K404">
            <v>45372</v>
          </cell>
          <cell r="L404">
            <v>45750</v>
          </cell>
          <cell r="M404" t="str">
            <v>Mecanizado</v>
          </cell>
          <cell r="N404" t="str">
            <v>Quemado</v>
          </cell>
          <cell r="O404">
            <v>22</v>
          </cell>
        </row>
        <row r="405">
          <cell r="A405" t="str">
            <v>6023.0401</v>
          </cell>
          <cell r="B405" t="str">
            <v>La Union, S.A</v>
          </cell>
          <cell r="C405">
            <v>602</v>
          </cell>
          <cell r="D405" t="str">
            <v>Riolsa</v>
          </cell>
          <cell r="E405">
            <v>3.0400999999999998</v>
          </cell>
          <cell r="F405">
            <v>5</v>
          </cell>
          <cell r="G405">
            <v>24.32</v>
          </cell>
          <cell r="H405">
            <v>3576.2667643906939</v>
          </cell>
          <cell r="I405">
            <v>147.05044261474893</v>
          </cell>
          <cell r="J405" t="str">
            <v>CG02-163</v>
          </cell>
          <cell r="K405">
            <v>45401</v>
          </cell>
          <cell r="L405">
            <v>45750</v>
          </cell>
          <cell r="M405" t="str">
            <v>Mecanizado</v>
          </cell>
          <cell r="N405" t="str">
            <v>Quemado</v>
          </cell>
          <cell r="O405">
            <v>22</v>
          </cell>
        </row>
        <row r="406">
          <cell r="A406" t="str">
            <v>6023.0402</v>
          </cell>
          <cell r="B406" t="str">
            <v>La Union, S.A</v>
          </cell>
          <cell r="C406">
            <v>602</v>
          </cell>
          <cell r="D406" t="str">
            <v>Riolsa</v>
          </cell>
          <cell r="E406">
            <v>3.0402</v>
          </cell>
          <cell r="F406">
            <v>5</v>
          </cell>
          <cell r="G406">
            <v>4.1500000000000004</v>
          </cell>
          <cell r="H406">
            <v>610.2593368512081</v>
          </cell>
          <cell r="I406">
            <v>147.05044261474893</v>
          </cell>
          <cell r="J406" t="str">
            <v>CG02-163</v>
          </cell>
          <cell r="K406">
            <v>45400</v>
          </cell>
          <cell r="L406">
            <v>45750</v>
          </cell>
          <cell r="M406" t="str">
            <v>Mecanizado</v>
          </cell>
          <cell r="N406" t="str">
            <v>Quemado</v>
          </cell>
          <cell r="O406">
            <v>22</v>
          </cell>
        </row>
        <row r="407">
          <cell r="A407" t="str">
            <v>6023.0403</v>
          </cell>
          <cell r="B407" t="str">
            <v>La Union, S.A</v>
          </cell>
          <cell r="C407">
            <v>602</v>
          </cell>
          <cell r="D407" t="str">
            <v>Riolsa</v>
          </cell>
          <cell r="E407">
            <v>3.0402999999999998</v>
          </cell>
          <cell r="F407">
            <v>5</v>
          </cell>
          <cell r="G407">
            <v>24.53</v>
          </cell>
          <cell r="H407">
            <v>3603.5973573397914</v>
          </cell>
          <cell r="I407">
            <v>146.90572186464701</v>
          </cell>
          <cell r="J407" t="str">
            <v>CG02-163</v>
          </cell>
          <cell r="K407">
            <v>45402</v>
          </cell>
          <cell r="L407">
            <v>45750</v>
          </cell>
          <cell r="M407" t="str">
            <v>Mecanizado</v>
          </cell>
          <cell r="N407" t="str">
            <v>Quemado</v>
          </cell>
          <cell r="O407">
            <v>22</v>
          </cell>
        </row>
        <row r="408">
          <cell r="A408" t="str">
            <v>6023.0404</v>
          </cell>
          <cell r="B408" t="str">
            <v>La Union, S.A</v>
          </cell>
          <cell r="C408">
            <v>602</v>
          </cell>
          <cell r="D408" t="str">
            <v>Riolsa</v>
          </cell>
          <cell r="E408">
            <v>3.0404</v>
          </cell>
          <cell r="F408">
            <v>5</v>
          </cell>
          <cell r="G408">
            <v>23.86</v>
          </cell>
          <cell r="H408">
            <v>3147.9285607879096</v>
          </cell>
          <cell r="I408">
            <v>131.93330095506747</v>
          </cell>
          <cell r="J408" t="str">
            <v>CG02-163</v>
          </cell>
          <cell r="K408">
            <v>45400</v>
          </cell>
          <cell r="L408">
            <v>45750</v>
          </cell>
          <cell r="M408" t="str">
            <v>Mecanizado</v>
          </cell>
          <cell r="N408" t="str">
            <v>Quemado</v>
          </cell>
          <cell r="O408">
            <v>22</v>
          </cell>
        </row>
        <row r="409">
          <cell r="A409" t="str">
            <v>6023.0405</v>
          </cell>
          <cell r="B409" t="str">
            <v>La Union, S.A</v>
          </cell>
          <cell r="C409">
            <v>602</v>
          </cell>
          <cell r="D409" t="str">
            <v>Riolsa</v>
          </cell>
          <cell r="E409">
            <v>3.0405000000000002</v>
          </cell>
          <cell r="F409">
            <v>5</v>
          </cell>
          <cell r="G409">
            <v>22.35</v>
          </cell>
          <cell r="H409">
            <v>2644.8523924396386</v>
          </cell>
          <cell r="I409">
            <v>118.3379146505431</v>
          </cell>
          <cell r="J409" t="str">
            <v>CG02-163</v>
          </cell>
          <cell r="K409">
            <v>45399</v>
          </cell>
          <cell r="L409">
            <v>45750</v>
          </cell>
          <cell r="M409" t="str">
            <v>Mecanizado</v>
          </cell>
          <cell r="N409" t="str">
            <v>Quemado</v>
          </cell>
          <cell r="O409">
            <v>22</v>
          </cell>
        </row>
        <row r="410">
          <cell r="A410" t="str">
            <v>6023.0406</v>
          </cell>
          <cell r="B410" t="str">
            <v>La Union, S.A</v>
          </cell>
          <cell r="C410">
            <v>602</v>
          </cell>
          <cell r="D410" t="str">
            <v>Riolsa</v>
          </cell>
          <cell r="E410">
            <v>3.0406</v>
          </cell>
          <cell r="F410">
            <v>5</v>
          </cell>
          <cell r="G410">
            <v>10.87</v>
          </cell>
          <cell r="H410">
            <v>1598.4383112223209</v>
          </cell>
          <cell r="I410">
            <v>147.05044261474893</v>
          </cell>
          <cell r="J410" t="str">
            <v>CG02-163</v>
          </cell>
          <cell r="K410">
            <v>45400</v>
          </cell>
          <cell r="L410">
            <v>45750</v>
          </cell>
          <cell r="M410" t="str">
            <v>Mecanizado</v>
          </cell>
          <cell r="N410" t="str">
            <v>Quemado</v>
          </cell>
          <cell r="O410">
            <v>22</v>
          </cell>
        </row>
        <row r="411">
          <cell r="A411" t="str">
            <v>6023.0407</v>
          </cell>
          <cell r="B411" t="str">
            <v>La Union, S.A</v>
          </cell>
          <cell r="C411">
            <v>602</v>
          </cell>
          <cell r="D411" t="str">
            <v>Riolsa</v>
          </cell>
          <cell r="E411">
            <v>3.0407000000000002</v>
          </cell>
          <cell r="F411">
            <v>5</v>
          </cell>
          <cell r="G411">
            <v>7.32</v>
          </cell>
          <cell r="H411">
            <v>1076.4092399399622</v>
          </cell>
          <cell r="I411">
            <v>147.05044261474893</v>
          </cell>
          <cell r="J411" t="str">
            <v>CG02-163</v>
          </cell>
          <cell r="K411">
            <v>45399</v>
          </cell>
          <cell r="L411">
            <v>45750</v>
          </cell>
          <cell r="M411" t="str">
            <v>Mecanizado</v>
          </cell>
          <cell r="N411" t="str">
            <v>Quemado</v>
          </cell>
          <cell r="O411">
            <v>22</v>
          </cell>
        </row>
        <row r="412">
          <cell r="A412" t="str">
            <v>6023.0408</v>
          </cell>
          <cell r="B412" t="str">
            <v>La Union, S.A</v>
          </cell>
          <cell r="C412">
            <v>602</v>
          </cell>
          <cell r="D412" t="str">
            <v>Riolsa</v>
          </cell>
          <cell r="E412">
            <v>3.0407999999999999</v>
          </cell>
          <cell r="F412">
            <v>5</v>
          </cell>
          <cell r="G412">
            <v>6.05</v>
          </cell>
          <cell r="H412">
            <v>721.42017781923084</v>
          </cell>
          <cell r="I412">
            <v>119.24300459821998</v>
          </cell>
          <cell r="J412" t="str">
            <v>CG02-163</v>
          </cell>
          <cell r="K412">
            <v>45398</v>
          </cell>
          <cell r="L412">
            <v>45750</v>
          </cell>
          <cell r="M412" t="str">
            <v>Mecanizado</v>
          </cell>
          <cell r="N412" t="str">
            <v>Quemado</v>
          </cell>
          <cell r="O412">
            <v>22</v>
          </cell>
        </row>
        <row r="413">
          <cell r="A413" t="str">
            <v>6023.0206</v>
          </cell>
          <cell r="B413" t="str">
            <v>La Union, S.A</v>
          </cell>
          <cell r="C413">
            <v>602</v>
          </cell>
          <cell r="D413" t="str">
            <v>Riolsa</v>
          </cell>
          <cell r="E413">
            <v>3.0206</v>
          </cell>
          <cell r="F413">
            <v>4</v>
          </cell>
          <cell r="G413">
            <v>12.39</v>
          </cell>
          <cell r="H413">
            <v>1821.9549839967394</v>
          </cell>
          <cell r="I413">
            <v>147.05044261474893</v>
          </cell>
          <cell r="J413" t="str">
            <v>CG02-163</v>
          </cell>
          <cell r="K413">
            <v>45401</v>
          </cell>
          <cell r="L413">
            <v>45750</v>
          </cell>
          <cell r="M413" t="str">
            <v>Mecanizado</v>
          </cell>
          <cell r="N413" t="str">
            <v>Quemado</v>
          </cell>
          <cell r="O413">
            <v>22</v>
          </cell>
        </row>
        <row r="414">
          <cell r="A414" t="str">
            <v>6023.0208</v>
          </cell>
          <cell r="B414" t="str">
            <v>La Union, S.A</v>
          </cell>
          <cell r="C414">
            <v>602</v>
          </cell>
          <cell r="D414" t="str">
            <v>Riolsa</v>
          </cell>
          <cell r="E414">
            <v>3.0207999999999999</v>
          </cell>
          <cell r="F414">
            <v>4</v>
          </cell>
          <cell r="G414">
            <v>9.4600000000000009</v>
          </cell>
          <cell r="H414">
            <v>1391.097187135525</v>
          </cell>
          <cell r="I414">
            <v>147.05044261474893</v>
          </cell>
          <cell r="J414" t="str">
            <v>VARIAS</v>
          </cell>
          <cell r="K414">
            <v>45401</v>
          </cell>
          <cell r="L414">
            <v>45750</v>
          </cell>
          <cell r="M414" t="str">
            <v>Mecanizado</v>
          </cell>
          <cell r="N414" t="str">
            <v>Quemado</v>
          </cell>
          <cell r="O414">
            <v>22</v>
          </cell>
        </row>
        <row r="415">
          <cell r="A415" t="str">
            <v>6021.0101</v>
          </cell>
          <cell r="B415" t="str">
            <v>La Union, S.A</v>
          </cell>
          <cell r="C415">
            <v>602</v>
          </cell>
          <cell r="D415" t="str">
            <v>Riolsa</v>
          </cell>
          <cell r="E415">
            <v>1.0101</v>
          </cell>
          <cell r="F415">
            <v>4</v>
          </cell>
          <cell r="G415">
            <v>2.68</v>
          </cell>
          <cell r="H415">
            <v>367.81018620752718</v>
          </cell>
          <cell r="I415">
            <v>137.24260679385341</v>
          </cell>
          <cell r="J415" t="str">
            <v>CG05-77440</v>
          </cell>
          <cell r="K415">
            <v>45401</v>
          </cell>
          <cell r="L415">
            <v>45750</v>
          </cell>
          <cell r="M415" t="str">
            <v>Mecanizado</v>
          </cell>
          <cell r="N415" t="str">
            <v>Quemado</v>
          </cell>
          <cell r="O415">
            <v>22</v>
          </cell>
        </row>
        <row r="416">
          <cell r="A416" t="str">
            <v>6021.0102</v>
          </cell>
          <cell r="B416" t="str">
            <v>La Union, S.A</v>
          </cell>
          <cell r="C416">
            <v>602</v>
          </cell>
          <cell r="D416" t="str">
            <v>Riolsa</v>
          </cell>
          <cell r="E416">
            <v>1.0102</v>
          </cell>
          <cell r="F416">
            <v>4</v>
          </cell>
          <cell r="G416">
            <v>12.82</v>
          </cell>
          <cell r="H416">
            <v>1648.6266743210813</v>
          </cell>
          <cell r="I416">
            <v>128.59802451802506</v>
          </cell>
          <cell r="J416" t="str">
            <v>CG04-10295</v>
          </cell>
          <cell r="K416">
            <v>45400</v>
          </cell>
          <cell r="L416">
            <v>45750</v>
          </cell>
          <cell r="M416" t="str">
            <v>Mecanizado</v>
          </cell>
          <cell r="N416" t="str">
            <v>Quemado</v>
          </cell>
          <cell r="O416">
            <v>22</v>
          </cell>
        </row>
        <row r="417">
          <cell r="A417" t="str">
            <v>6021.0103</v>
          </cell>
          <cell r="B417" t="str">
            <v>La Union, S.A</v>
          </cell>
          <cell r="C417">
            <v>602</v>
          </cell>
          <cell r="D417" t="str">
            <v>Riolsa</v>
          </cell>
          <cell r="E417">
            <v>1.0103</v>
          </cell>
          <cell r="F417">
            <v>4</v>
          </cell>
          <cell r="G417">
            <v>8.4700000000000006</v>
          </cell>
          <cell r="H417">
            <v>1245.5172489469235</v>
          </cell>
          <cell r="I417">
            <v>147.05044261474893</v>
          </cell>
          <cell r="J417" t="str">
            <v>CGMEX10-26315</v>
          </cell>
          <cell r="K417">
            <v>45399</v>
          </cell>
          <cell r="L417">
            <v>45750</v>
          </cell>
          <cell r="M417" t="str">
            <v>Mecanizado</v>
          </cell>
          <cell r="N417" t="str">
            <v>Quemado</v>
          </cell>
          <cell r="O417">
            <v>22</v>
          </cell>
        </row>
        <row r="418">
          <cell r="A418" t="str">
            <v>6021.0104</v>
          </cell>
          <cell r="B418" t="str">
            <v>La Union, S.A</v>
          </cell>
          <cell r="C418">
            <v>602</v>
          </cell>
          <cell r="D418" t="str">
            <v>Riolsa</v>
          </cell>
          <cell r="E418">
            <v>1.0104</v>
          </cell>
          <cell r="F418">
            <v>4</v>
          </cell>
          <cell r="G418">
            <v>23.42</v>
          </cell>
          <cell r="H418">
            <v>3037.7513660374198</v>
          </cell>
          <cell r="I418">
            <v>129.70757327230655</v>
          </cell>
          <cell r="J418" t="str">
            <v>CGMEX10-26315</v>
          </cell>
          <cell r="K418">
            <v>45398</v>
          </cell>
          <cell r="L418">
            <v>45750</v>
          </cell>
          <cell r="M418" t="str">
            <v>Mecanizado</v>
          </cell>
          <cell r="N418" t="str">
            <v>Quemado</v>
          </cell>
          <cell r="O418">
            <v>22</v>
          </cell>
        </row>
        <row r="419">
          <cell r="A419" t="str">
            <v>6021.0105</v>
          </cell>
          <cell r="B419" t="str">
            <v>La Union, S.A</v>
          </cell>
          <cell r="C419">
            <v>602</v>
          </cell>
          <cell r="D419" t="str">
            <v>Riolsa</v>
          </cell>
          <cell r="E419">
            <v>1.0105</v>
          </cell>
          <cell r="F419">
            <v>4</v>
          </cell>
          <cell r="G419">
            <v>9.64</v>
          </cell>
          <cell r="H419">
            <v>1172.2312668061795</v>
          </cell>
          <cell r="I419">
            <v>121.6007538180684</v>
          </cell>
          <cell r="J419" t="str">
            <v>CG05-77440</v>
          </cell>
          <cell r="K419">
            <v>45401</v>
          </cell>
          <cell r="L419">
            <v>45750</v>
          </cell>
          <cell r="M419" t="str">
            <v>Mecanizado</v>
          </cell>
          <cell r="N419" t="str">
            <v>Quemado</v>
          </cell>
          <cell r="O419">
            <v>22</v>
          </cell>
        </row>
        <row r="420">
          <cell r="A420" t="str">
            <v>6021.0106</v>
          </cell>
          <cell r="B420" t="str">
            <v>La Union, S.A</v>
          </cell>
          <cell r="C420">
            <v>602</v>
          </cell>
          <cell r="D420" t="str">
            <v>Riolsa</v>
          </cell>
          <cell r="E420">
            <v>1.0105999999999999</v>
          </cell>
          <cell r="F420">
            <v>4</v>
          </cell>
          <cell r="G420">
            <v>25.03</v>
          </cell>
          <cell r="H420">
            <v>3194.1375786471658</v>
          </cell>
          <cell r="I420">
            <v>127.61236830392191</v>
          </cell>
          <cell r="J420" t="str">
            <v>CGMEX10-26315</v>
          </cell>
          <cell r="K420">
            <v>45400</v>
          </cell>
          <cell r="L420">
            <v>45750</v>
          </cell>
          <cell r="M420" t="str">
            <v>Mecanizado</v>
          </cell>
          <cell r="N420" t="str">
            <v>Quemado</v>
          </cell>
          <cell r="O420">
            <v>22</v>
          </cell>
        </row>
        <row r="421">
          <cell r="A421" t="str">
            <v>6021.0107</v>
          </cell>
          <cell r="B421" t="str">
            <v>La Union, S.A</v>
          </cell>
          <cell r="C421">
            <v>602</v>
          </cell>
          <cell r="D421" t="str">
            <v>Riolsa</v>
          </cell>
          <cell r="E421">
            <v>1.0106999999999999</v>
          </cell>
          <cell r="F421">
            <v>4</v>
          </cell>
          <cell r="G421">
            <v>28.66</v>
          </cell>
          <cell r="H421">
            <v>4170.040685338704</v>
          </cell>
          <cell r="I421">
            <v>145.50037283107829</v>
          </cell>
          <cell r="J421" t="str">
            <v>CGMEX10-26315</v>
          </cell>
          <cell r="K421">
            <v>45402</v>
          </cell>
          <cell r="L421">
            <v>45750</v>
          </cell>
          <cell r="M421" t="str">
            <v>Mecanizado</v>
          </cell>
          <cell r="N421" t="str">
            <v>Quemado</v>
          </cell>
          <cell r="O421">
            <v>22</v>
          </cell>
        </row>
        <row r="422">
          <cell r="A422" t="str">
            <v>6024.0304</v>
          </cell>
          <cell r="B422" t="str">
            <v>La Union, S.A</v>
          </cell>
          <cell r="C422">
            <v>602</v>
          </cell>
          <cell r="D422" t="str">
            <v>Riolsa</v>
          </cell>
          <cell r="E422">
            <v>4.0304000000000002</v>
          </cell>
          <cell r="F422">
            <v>3</v>
          </cell>
          <cell r="G422">
            <v>26.18</v>
          </cell>
          <cell r="H422">
            <v>3453.595587654127</v>
          </cell>
          <cell r="I422">
            <v>131.91732573163205</v>
          </cell>
          <cell r="J422" t="str">
            <v>CGMEX10-26315</v>
          </cell>
          <cell r="K422">
            <v>45397</v>
          </cell>
          <cell r="L422">
            <v>45750</v>
          </cell>
          <cell r="M422" t="str">
            <v>Mecanizado</v>
          </cell>
          <cell r="N422" t="str">
            <v>Quemado</v>
          </cell>
          <cell r="O422">
            <v>22</v>
          </cell>
        </row>
        <row r="423">
          <cell r="A423" t="str">
            <v>6023.0201</v>
          </cell>
          <cell r="B423" t="str">
            <v>La Union, S.A</v>
          </cell>
          <cell r="C423">
            <v>602</v>
          </cell>
          <cell r="D423" t="str">
            <v>Riolsa</v>
          </cell>
          <cell r="E423">
            <v>3.0200999999999998</v>
          </cell>
          <cell r="F423">
            <v>4</v>
          </cell>
          <cell r="G423">
            <v>12.09</v>
          </cell>
          <cell r="H423">
            <v>1497.4398512123144</v>
          </cell>
          <cell r="I423">
            <v>123.85772135751154</v>
          </cell>
          <cell r="J423" t="str">
            <v>VARIAS</v>
          </cell>
          <cell r="K423">
            <v>45403</v>
          </cell>
          <cell r="L423">
            <v>45757</v>
          </cell>
          <cell r="M423" t="str">
            <v>Mecanizado</v>
          </cell>
          <cell r="N423" t="str">
            <v>Quemado</v>
          </cell>
          <cell r="O423">
            <v>23</v>
          </cell>
        </row>
        <row r="424">
          <cell r="A424" t="str">
            <v>6023.0202</v>
          </cell>
          <cell r="B424" t="str">
            <v>La Union, S.A</v>
          </cell>
          <cell r="C424">
            <v>602</v>
          </cell>
          <cell r="D424" t="str">
            <v>Riolsa</v>
          </cell>
          <cell r="E424">
            <v>3.0202</v>
          </cell>
          <cell r="F424">
            <v>4</v>
          </cell>
          <cell r="G424">
            <v>12.63</v>
          </cell>
          <cell r="H424">
            <v>1691.697090224279</v>
          </cell>
          <cell r="I424">
            <v>133.94276248806642</v>
          </cell>
          <cell r="J424" t="str">
            <v>CGMEX10-26315</v>
          </cell>
          <cell r="K424">
            <v>45400</v>
          </cell>
          <cell r="L424">
            <v>45757</v>
          </cell>
          <cell r="M424" t="str">
            <v>Mecanizado</v>
          </cell>
          <cell r="N424" t="str">
            <v>Quemado</v>
          </cell>
          <cell r="O424">
            <v>23</v>
          </cell>
        </row>
        <row r="425">
          <cell r="A425" t="str">
            <v>6023.0203</v>
          </cell>
          <cell r="B425" t="str">
            <v>La Union, S.A</v>
          </cell>
          <cell r="C425">
            <v>602</v>
          </cell>
          <cell r="D425" t="str">
            <v>Riolsa</v>
          </cell>
          <cell r="E425">
            <v>3.0203000000000002</v>
          </cell>
          <cell r="F425">
            <v>4</v>
          </cell>
          <cell r="G425">
            <v>14.48</v>
          </cell>
          <cell r="H425">
            <v>2073.2004090615646</v>
          </cell>
          <cell r="I425">
            <v>143.17682383021855</v>
          </cell>
          <cell r="J425" t="str">
            <v>CGMEX10-26315</v>
          </cell>
          <cell r="K425">
            <v>45403</v>
          </cell>
          <cell r="L425">
            <v>45757</v>
          </cell>
          <cell r="M425" t="str">
            <v>Mecanizado</v>
          </cell>
          <cell r="N425" t="str">
            <v>Quemado</v>
          </cell>
          <cell r="O425">
            <v>23</v>
          </cell>
        </row>
        <row r="426">
          <cell r="A426" t="str">
            <v>6023.0204</v>
          </cell>
          <cell r="B426" t="str">
            <v>La Union, S.A</v>
          </cell>
          <cell r="C426">
            <v>602</v>
          </cell>
          <cell r="D426" t="str">
            <v>Riolsa</v>
          </cell>
          <cell r="E426">
            <v>3.0204</v>
          </cell>
          <cell r="F426">
            <v>4</v>
          </cell>
          <cell r="G426">
            <v>12.37</v>
          </cell>
          <cell r="H426">
            <v>1717.4239751444443</v>
          </cell>
          <cell r="I426">
            <v>138.8378314587263</v>
          </cell>
          <cell r="J426" t="str">
            <v>VARIAS</v>
          </cell>
          <cell r="K426">
            <v>45400</v>
          </cell>
          <cell r="L426">
            <v>45757</v>
          </cell>
          <cell r="M426" t="str">
            <v>Mecanizado</v>
          </cell>
          <cell r="N426" t="str">
            <v>Quemado</v>
          </cell>
          <cell r="O426">
            <v>23</v>
          </cell>
        </row>
        <row r="427">
          <cell r="A427" t="str">
            <v>6023.0205</v>
          </cell>
          <cell r="B427" t="str">
            <v>La Union, S.A</v>
          </cell>
          <cell r="C427">
            <v>602</v>
          </cell>
          <cell r="D427" t="str">
            <v>Riolsa</v>
          </cell>
          <cell r="E427">
            <v>3.0205000000000002</v>
          </cell>
          <cell r="F427">
            <v>4</v>
          </cell>
          <cell r="G427">
            <v>14.45</v>
          </cell>
          <cell r="H427">
            <v>1663.8788957831218</v>
          </cell>
          <cell r="I427">
            <v>115.1473284278977</v>
          </cell>
          <cell r="J427" t="str">
            <v>CGMEX10-26315</v>
          </cell>
          <cell r="K427">
            <v>45403</v>
          </cell>
          <cell r="L427">
            <v>45757</v>
          </cell>
          <cell r="M427" t="str">
            <v>Mecanizado</v>
          </cell>
          <cell r="N427" t="str">
            <v>Quemado</v>
          </cell>
          <cell r="O427">
            <v>23</v>
          </cell>
        </row>
        <row r="428">
          <cell r="A428" t="str">
            <v>6023.0207</v>
          </cell>
          <cell r="B428" t="str">
            <v>La Union, S.A</v>
          </cell>
          <cell r="C428">
            <v>602</v>
          </cell>
          <cell r="D428" t="str">
            <v>Riolsa</v>
          </cell>
          <cell r="E428">
            <v>3.0207000000000002</v>
          </cell>
          <cell r="F428">
            <v>4</v>
          </cell>
          <cell r="G428">
            <v>12.43</v>
          </cell>
          <cell r="H428">
            <v>1359.007001701329</v>
          </cell>
          <cell r="I428">
            <v>109.33282395022761</v>
          </cell>
          <cell r="J428" t="str">
            <v>CG02-163</v>
          </cell>
          <cell r="K428">
            <v>45403</v>
          </cell>
          <cell r="L428">
            <v>45757</v>
          </cell>
          <cell r="M428" t="str">
            <v>Mecanizado</v>
          </cell>
          <cell r="N428" t="str">
            <v>Quemado</v>
          </cell>
          <cell r="O428">
            <v>23</v>
          </cell>
        </row>
        <row r="429">
          <cell r="A429" t="str">
            <v>6024.0101</v>
          </cell>
          <cell r="B429" t="str">
            <v>La Union, S.A</v>
          </cell>
          <cell r="C429">
            <v>602</v>
          </cell>
          <cell r="D429" t="str">
            <v>Riolsa</v>
          </cell>
          <cell r="E429">
            <v>4.0101000000000004</v>
          </cell>
          <cell r="F429">
            <v>3</v>
          </cell>
          <cell r="G429">
            <v>3.74</v>
          </cell>
          <cell r="H429">
            <v>549.96865537916108</v>
          </cell>
          <cell r="I429">
            <v>147.05044261474893</v>
          </cell>
          <cell r="J429" t="str">
            <v>CGMEX10-26315</v>
          </cell>
          <cell r="K429">
            <v>45407</v>
          </cell>
          <cell r="L429">
            <v>45757</v>
          </cell>
          <cell r="M429" t="str">
            <v>Mecanizado</v>
          </cell>
          <cell r="N429" t="str">
            <v>Quemado</v>
          </cell>
          <cell r="O429">
            <v>23</v>
          </cell>
        </row>
        <row r="430">
          <cell r="A430" t="str">
            <v>6024.0102</v>
          </cell>
          <cell r="B430" t="str">
            <v>La Union, S.A</v>
          </cell>
          <cell r="C430">
            <v>602</v>
          </cell>
          <cell r="D430" t="str">
            <v>Riolsa</v>
          </cell>
          <cell r="E430">
            <v>4.0102000000000002</v>
          </cell>
          <cell r="F430">
            <v>3</v>
          </cell>
          <cell r="G430">
            <v>10.79</v>
          </cell>
          <cell r="H430">
            <v>1586.6742758131409</v>
          </cell>
          <cell r="I430">
            <v>147.05044261474893</v>
          </cell>
          <cell r="J430" t="str">
            <v>CGMEX10-26315</v>
          </cell>
          <cell r="K430">
            <v>45405</v>
          </cell>
          <cell r="L430">
            <v>45757</v>
          </cell>
          <cell r="M430" t="str">
            <v>Mecanizado</v>
          </cell>
          <cell r="N430" t="str">
            <v>Quemado</v>
          </cell>
          <cell r="O430">
            <v>23</v>
          </cell>
        </row>
        <row r="431">
          <cell r="A431" t="str">
            <v>6024.0104</v>
          </cell>
          <cell r="B431" t="str">
            <v>La Union, S.A</v>
          </cell>
          <cell r="C431">
            <v>602</v>
          </cell>
          <cell r="D431" t="str">
            <v>Riolsa</v>
          </cell>
          <cell r="E431">
            <v>4.0103999999999997</v>
          </cell>
          <cell r="F431">
            <v>3</v>
          </cell>
          <cell r="G431">
            <v>9.2899999999999991</v>
          </cell>
          <cell r="H431">
            <v>1366.0986118910175</v>
          </cell>
          <cell r="I431">
            <v>147.05044261474893</v>
          </cell>
          <cell r="J431" t="str">
            <v>CGMEX10-26315</v>
          </cell>
          <cell r="K431">
            <v>45407</v>
          </cell>
          <cell r="L431">
            <v>45757</v>
          </cell>
          <cell r="M431" t="str">
            <v>Mecanizado</v>
          </cell>
          <cell r="N431" t="str">
            <v>Quemado</v>
          </cell>
          <cell r="O431">
            <v>23</v>
          </cell>
        </row>
        <row r="432">
          <cell r="A432" t="str">
            <v>6024.0105</v>
          </cell>
          <cell r="B432" t="str">
            <v>La Union, S.A</v>
          </cell>
          <cell r="C432">
            <v>602</v>
          </cell>
          <cell r="D432" t="str">
            <v>Riolsa</v>
          </cell>
          <cell r="E432">
            <v>4.0105000000000004</v>
          </cell>
          <cell r="F432">
            <v>3</v>
          </cell>
          <cell r="G432">
            <v>15.53</v>
          </cell>
          <cell r="H432">
            <v>2283.6933738070506</v>
          </cell>
          <cell r="I432">
            <v>147.05044261474893</v>
          </cell>
          <cell r="J432" t="str">
            <v>CGMEX10-26315</v>
          </cell>
          <cell r="K432">
            <v>45406</v>
          </cell>
          <cell r="L432">
            <v>45757</v>
          </cell>
          <cell r="M432" t="str">
            <v>Mecanizado</v>
          </cell>
          <cell r="N432" t="str">
            <v>Quemado</v>
          </cell>
          <cell r="O432">
            <v>23</v>
          </cell>
        </row>
        <row r="433">
          <cell r="A433" t="str">
            <v>6024.0107</v>
          </cell>
          <cell r="B433" t="str">
            <v>La Union, S.A</v>
          </cell>
          <cell r="C433">
            <v>602</v>
          </cell>
          <cell r="D433" t="str">
            <v>Riolsa</v>
          </cell>
          <cell r="E433">
            <v>4.0106999999999999</v>
          </cell>
          <cell r="F433">
            <v>3</v>
          </cell>
          <cell r="G433">
            <v>11.24</v>
          </cell>
          <cell r="H433">
            <v>1652.8469749897781</v>
          </cell>
          <cell r="I433">
            <v>147.05044261474893</v>
          </cell>
          <cell r="J433" t="str">
            <v>CGMEX10-26315</v>
          </cell>
          <cell r="K433">
            <v>45406</v>
          </cell>
          <cell r="L433">
            <v>45757</v>
          </cell>
          <cell r="M433" t="str">
            <v>Mecanizado</v>
          </cell>
          <cell r="N433" t="str">
            <v>Quemado</v>
          </cell>
          <cell r="O433">
            <v>23</v>
          </cell>
        </row>
        <row r="434">
          <cell r="A434" t="str">
            <v>6024.0108</v>
          </cell>
          <cell r="B434" t="str">
            <v>La Union, S.A</v>
          </cell>
          <cell r="C434">
            <v>602</v>
          </cell>
          <cell r="D434" t="str">
            <v>Riolsa</v>
          </cell>
          <cell r="E434">
            <v>4.0107999999999997</v>
          </cell>
          <cell r="F434">
            <v>3</v>
          </cell>
          <cell r="G434">
            <v>11.19</v>
          </cell>
          <cell r="H434">
            <v>1483.5444528590406</v>
          </cell>
          <cell r="I434">
            <v>132.57769909374804</v>
          </cell>
          <cell r="J434" t="str">
            <v>CGMEX10-26315</v>
          </cell>
          <cell r="K434">
            <v>45404</v>
          </cell>
          <cell r="L434">
            <v>45757</v>
          </cell>
          <cell r="M434" t="str">
            <v>Mecanizado</v>
          </cell>
          <cell r="N434" t="str">
            <v>Quemado</v>
          </cell>
          <cell r="O434">
            <v>23</v>
          </cell>
        </row>
        <row r="435">
          <cell r="A435" t="str">
            <v>6024.0109</v>
          </cell>
          <cell r="B435" t="str">
            <v>La Union, S.A</v>
          </cell>
          <cell r="C435">
            <v>602</v>
          </cell>
          <cell r="D435" t="str">
            <v>Riolsa</v>
          </cell>
          <cell r="E435">
            <v>4.0109000000000004</v>
          </cell>
          <cell r="F435">
            <v>5</v>
          </cell>
          <cell r="G435">
            <v>25.92</v>
          </cell>
          <cell r="H435">
            <v>3669.8924725742922</v>
          </cell>
          <cell r="I435">
            <v>141.58535773820572</v>
          </cell>
          <cell r="J435" t="str">
            <v>CG02-163</v>
          </cell>
          <cell r="K435">
            <v>45405</v>
          </cell>
          <cell r="L435">
            <v>45757</v>
          </cell>
          <cell r="M435" t="str">
            <v>Mecanizado</v>
          </cell>
          <cell r="N435" t="str">
            <v>Quemado</v>
          </cell>
          <cell r="O435">
            <v>23</v>
          </cell>
        </row>
        <row r="436">
          <cell r="A436" t="str">
            <v>6024.011</v>
          </cell>
          <cell r="B436" t="str">
            <v>La Union, S.A</v>
          </cell>
          <cell r="C436">
            <v>602</v>
          </cell>
          <cell r="D436" t="str">
            <v>Riolsa</v>
          </cell>
          <cell r="E436">
            <v>4.0110000000000001</v>
          </cell>
          <cell r="F436">
            <v>3</v>
          </cell>
          <cell r="G436">
            <v>11.22</v>
          </cell>
          <cell r="H436">
            <v>1649.9059661374831</v>
          </cell>
          <cell r="I436">
            <v>147.05044261474893</v>
          </cell>
          <cell r="J436" t="str">
            <v>CGMEX10-26315</v>
          </cell>
          <cell r="K436">
            <v>45404</v>
          </cell>
          <cell r="L436">
            <v>45757</v>
          </cell>
          <cell r="M436" t="str">
            <v>Mecanizado</v>
          </cell>
          <cell r="N436" t="str">
            <v>Quemado</v>
          </cell>
          <cell r="O436">
            <v>23</v>
          </cell>
        </row>
        <row r="437">
          <cell r="A437" t="str">
            <v>6024.0111</v>
          </cell>
          <cell r="B437" t="str">
            <v>La Union, S.A</v>
          </cell>
          <cell r="C437">
            <v>602</v>
          </cell>
          <cell r="D437" t="str">
            <v>Riolsa</v>
          </cell>
          <cell r="E437">
            <v>4.0110999999999999</v>
          </cell>
          <cell r="F437">
            <v>5</v>
          </cell>
          <cell r="G437">
            <v>4.66</v>
          </cell>
          <cell r="H437">
            <v>685.25506258473001</v>
          </cell>
          <cell r="I437">
            <v>147.05044261474893</v>
          </cell>
          <cell r="J437" t="str">
            <v>CG02-163</v>
          </cell>
          <cell r="K437">
            <v>45405</v>
          </cell>
          <cell r="L437">
            <v>45757</v>
          </cell>
          <cell r="M437" t="str">
            <v>Mecanizado</v>
          </cell>
          <cell r="N437" t="str">
            <v>Quemado</v>
          </cell>
          <cell r="O437">
            <v>23</v>
          </cell>
        </row>
        <row r="438">
          <cell r="A438" t="str">
            <v>6024.0112</v>
          </cell>
          <cell r="B438" t="str">
            <v>La Union, S.A</v>
          </cell>
          <cell r="C438">
            <v>602</v>
          </cell>
          <cell r="D438" t="str">
            <v>Riolsa</v>
          </cell>
          <cell r="E438">
            <v>4.0111999999999997</v>
          </cell>
          <cell r="F438">
            <v>5</v>
          </cell>
          <cell r="G438">
            <v>1.53</v>
          </cell>
          <cell r="H438">
            <v>224.98717720056587</v>
          </cell>
          <cell r="I438">
            <v>147.05044261474893</v>
          </cell>
          <cell r="J438" t="str">
            <v>CG04-10295</v>
          </cell>
          <cell r="K438">
            <v>45404</v>
          </cell>
          <cell r="L438">
            <v>45757</v>
          </cell>
          <cell r="M438" t="str">
            <v>Mecanizado</v>
          </cell>
          <cell r="N438" t="str">
            <v>Quemado</v>
          </cell>
          <cell r="O438">
            <v>23</v>
          </cell>
        </row>
        <row r="439">
          <cell r="A439" t="str">
            <v>6024.0113</v>
          </cell>
          <cell r="B439" t="str">
            <v>La Union, S.A</v>
          </cell>
          <cell r="C439">
            <v>602</v>
          </cell>
          <cell r="D439" t="str">
            <v>Riolsa</v>
          </cell>
          <cell r="E439">
            <v>4.0113000000000003</v>
          </cell>
          <cell r="F439">
            <v>5</v>
          </cell>
          <cell r="G439">
            <v>7.33</v>
          </cell>
          <cell r="H439">
            <v>1077.8797443661097</v>
          </cell>
          <cell r="I439">
            <v>147.05044261474893</v>
          </cell>
          <cell r="J439" t="str">
            <v>VARIAS</v>
          </cell>
          <cell r="K439">
            <v>45406</v>
          </cell>
          <cell r="L439">
            <v>45757</v>
          </cell>
          <cell r="M439" t="str">
            <v>Mecanizado</v>
          </cell>
          <cell r="N439" t="str">
            <v>Quemado</v>
          </cell>
          <cell r="O439">
            <v>23</v>
          </cell>
        </row>
        <row r="440">
          <cell r="A440" t="str">
            <v>6024.0201</v>
          </cell>
          <cell r="B440" t="str">
            <v>La Union, S.A</v>
          </cell>
          <cell r="C440">
            <v>602</v>
          </cell>
          <cell r="D440" t="str">
            <v>Riolsa</v>
          </cell>
          <cell r="E440">
            <v>4.0201000000000002</v>
          </cell>
          <cell r="F440">
            <v>2</v>
          </cell>
          <cell r="G440">
            <v>17.59</v>
          </cell>
          <cell r="H440">
            <v>2482.3872855934342</v>
          </cell>
          <cell r="I440">
            <v>141.12491674777908</v>
          </cell>
          <cell r="J440" t="str">
            <v>CGMEX10-26315</v>
          </cell>
          <cell r="K440">
            <v>45405</v>
          </cell>
          <cell r="L440">
            <v>45764</v>
          </cell>
          <cell r="M440" t="str">
            <v>Mecanizado</v>
          </cell>
          <cell r="N440" t="str">
            <v>Quemado</v>
          </cell>
          <cell r="O440">
            <v>24</v>
          </cell>
        </row>
        <row r="441">
          <cell r="A441" t="str">
            <v>6024.0202</v>
          </cell>
          <cell r="B441" t="str">
            <v>La Union, S.A</v>
          </cell>
          <cell r="C441">
            <v>602</v>
          </cell>
          <cell r="D441" t="str">
            <v>Riolsa</v>
          </cell>
          <cell r="E441">
            <v>4.0202</v>
          </cell>
          <cell r="F441">
            <v>3</v>
          </cell>
          <cell r="G441">
            <v>10.130000000000001</v>
          </cell>
          <cell r="H441">
            <v>1426.5009836874067</v>
          </cell>
          <cell r="I441">
            <v>140.81944557624942</v>
          </cell>
          <cell r="J441" t="str">
            <v>CG12-116</v>
          </cell>
          <cell r="K441">
            <v>45403</v>
          </cell>
          <cell r="L441">
            <v>45764</v>
          </cell>
          <cell r="M441" t="str">
            <v>Mecanizado</v>
          </cell>
          <cell r="N441" t="str">
            <v>Quemado</v>
          </cell>
          <cell r="O441">
            <v>24</v>
          </cell>
        </row>
        <row r="442">
          <cell r="A442" t="str">
            <v>6024.0207</v>
          </cell>
          <cell r="B442" t="str">
            <v>La Union, S.A</v>
          </cell>
          <cell r="C442">
            <v>602</v>
          </cell>
          <cell r="D442" t="str">
            <v>Riolsa</v>
          </cell>
          <cell r="E442">
            <v>4.0206999999999997</v>
          </cell>
          <cell r="F442">
            <v>5</v>
          </cell>
          <cell r="G442">
            <v>21.92</v>
          </cell>
          <cell r="H442">
            <v>3003.5757021152967</v>
          </cell>
          <cell r="I442">
            <v>137.02443896511389</v>
          </cell>
          <cell r="J442" t="str">
            <v>CG02-163</v>
          </cell>
          <cell r="K442">
            <v>45408</v>
          </cell>
          <cell r="L442">
            <v>45764</v>
          </cell>
          <cell r="M442" t="str">
            <v>Mecanizado</v>
          </cell>
          <cell r="N442" t="str">
            <v>Quemado</v>
          </cell>
          <cell r="O442">
            <v>24</v>
          </cell>
        </row>
        <row r="443">
          <cell r="A443" t="str">
            <v>6024.0208</v>
          </cell>
          <cell r="B443" t="str">
            <v>La Union, S.A</v>
          </cell>
          <cell r="C443">
            <v>602</v>
          </cell>
          <cell r="D443" t="str">
            <v>Riolsa</v>
          </cell>
          <cell r="E443">
            <v>4.0208000000000004</v>
          </cell>
          <cell r="F443">
            <v>5</v>
          </cell>
          <cell r="G443">
            <v>21.63</v>
          </cell>
          <cell r="H443">
            <v>3013.2410737570194</v>
          </cell>
          <cell r="I443">
            <v>139.30841764942301</v>
          </cell>
          <cell r="J443" t="str">
            <v>VARIAS</v>
          </cell>
          <cell r="K443">
            <v>45408</v>
          </cell>
          <cell r="L443">
            <v>45764</v>
          </cell>
          <cell r="M443" t="str">
            <v>Mecanizado</v>
          </cell>
          <cell r="N443" t="str">
            <v>Quemado</v>
          </cell>
          <cell r="O443">
            <v>24</v>
          </cell>
        </row>
        <row r="444">
          <cell r="A444" t="str">
            <v>6024.0209</v>
          </cell>
          <cell r="B444" t="str">
            <v>La Union, S.A</v>
          </cell>
          <cell r="C444">
            <v>602</v>
          </cell>
          <cell r="D444" t="str">
            <v>Riolsa</v>
          </cell>
          <cell r="E444">
            <v>4.0209000000000001</v>
          </cell>
          <cell r="F444">
            <v>5</v>
          </cell>
          <cell r="G444">
            <v>8.5299999999999994</v>
          </cell>
          <cell r="H444">
            <v>1262.7702755038085</v>
          </cell>
          <cell r="I444">
            <v>148.0387192853234</v>
          </cell>
          <cell r="J444" t="str">
            <v>CG04-10295</v>
          </cell>
          <cell r="K444">
            <v>45408</v>
          </cell>
          <cell r="L444">
            <v>45764</v>
          </cell>
          <cell r="M444" t="str">
            <v>Mecanizado</v>
          </cell>
          <cell r="N444" t="str">
            <v>Quemado</v>
          </cell>
          <cell r="O444">
            <v>24</v>
          </cell>
        </row>
        <row r="445">
          <cell r="A445" t="str">
            <v>6024.021</v>
          </cell>
          <cell r="B445" t="str">
            <v>La Union, S.A</v>
          </cell>
          <cell r="C445">
            <v>602</v>
          </cell>
          <cell r="D445" t="str">
            <v>Riolsa</v>
          </cell>
          <cell r="E445">
            <v>4.0209999999999999</v>
          </cell>
          <cell r="F445">
            <v>5</v>
          </cell>
          <cell r="G445">
            <v>9.7200000000000006</v>
          </cell>
          <cell r="H445">
            <v>1068.0603022153596</v>
          </cell>
          <cell r="I445">
            <v>109.88274714149789</v>
          </cell>
          <cell r="J445" t="str">
            <v>CG04-10295</v>
          </cell>
          <cell r="K445">
            <v>45408</v>
          </cell>
          <cell r="L445">
            <v>45764</v>
          </cell>
          <cell r="M445" t="str">
            <v>Mecanizado</v>
          </cell>
          <cell r="N445" t="str">
            <v>Quemado</v>
          </cell>
          <cell r="O445">
            <v>24</v>
          </cell>
        </row>
        <row r="446">
          <cell r="A446" t="str">
            <v>6024.0301</v>
          </cell>
          <cell r="B446" t="str">
            <v>La Union, S.A</v>
          </cell>
          <cell r="C446">
            <v>602</v>
          </cell>
          <cell r="D446" t="str">
            <v>Riolsa</v>
          </cell>
          <cell r="E446">
            <v>4.0301</v>
          </cell>
          <cell r="F446">
            <v>3</v>
          </cell>
          <cell r="G446">
            <v>8.7799999999999994</v>
          </cell>
          <cell r="H446">
            <v>1335.2978861574957</v>
          </cell>
          <cell r="I446">
            <v>152.08404170358722</v>
          </cell>
          <cell r="J446" t="str">
            <v>CG02-163</v>
          </cell>
          <cell r="K446">
            <v>45403</v>
          </cell>
          <cell r="L446">
            <v>45764</v>
          </cell>
          <cell r="M446" t="str">
            <v>Mecanizado</v>
          </cell>
          <cell r="N446" t="str">
            <v>Quemado</v>
          </cell>
          <cell r="O446">
            <v>24</v>
          </cell>
        </row>
        <row r="447">
          <cell r="A447" t="str">
            <v>6024.0302</v>
          </cell>
          <cell r="B447" t="str">
            <v>La Union, S.A</v>
          </cell>
          <cell r="C447">
            <v>602</v>
          </cell>
          <cell r="D447" t="str">
            <v>Riolsa</v>
          </cell>
          <cell r="E447">
            <v>4.0301999999999998</v>
          </cell>
          <cell r="F447">
            <v>3</v>
          </cell>
          <cell r="G447">
            <v>18.23</v>
          </cell>
          <cell r="H447">
            <v>2536.279568866873</v>
          </cell>
          <cell r="I447">
            <v>139.1266905577001</v>
          </cell>
          <cell r="J447" t="str">
            <v>CGMEX10-26315</v>
          </cell>
          <cell r="K447">
            <v>45396</v>
          </cell>
          <cell r="L447">
            <v>45764</v>
          </cell>
          <cell r="M447" t="str">
            <v>Mecanizado</v>
          </cell>
          <cell r="N447" t="str">
            <v>Quemado</v>
          </cell>
          <cell r="O447">
            <v>24</v>
          </cell>
        </row>
        <row r="448">
          <cell r="A448" t="str">
            <v>6024.0303</v>
          </cell>
          <cell r="B448" t="str">
            <v>La Union, S.A</v>
          </cell>
          <cell r="C448">
            <v>602</v>
          </cell>
          <cell r="D448" t="str">
            <v>Riolsa</v>
          </cell>
          <cell r="E448">
            <v>4.0303000000000004</v>
          </cell>
          <cell r="F448">
            <v>3</v>
          </cell>
          <cell r="G448">
            <v>10.83</v>
          </cell>
          <cell r="H448">
            <v>1592.5562935177309</v>
          </cell>
          <cell r="I448">
            <v>147.05044261474893</v>
          </cell>
          <cell r="J448" t="str">
            <v>CG02-163</v>
          </cell>
          <cell r="K448">
            <v>45403</v>
          </cell>
          <cell r="L448">
            <v>45764</v>
          </cell>
          <cell r="M448" t="str">
            <v>Mecanizado</v>
          </cell>
          <cell r="N448" t="str">
            <v>Quemado</v>
          </cell>
          <cell r="O448">
            <v>24</v>
          </cell>
        </row>
        <row r="449">
          <cell r="A449" t="str">
            <v>6024.0309</v>
          </cell>
          <cell r="B449" t="str">
            <v>La Union, S.A</v>
          </cell>
          <cell r="C449">
            <v>602</v>
          </cell>
          <cell r="D449" t="str">
            <v>Riolsa</v>
          </cell>
          <cell r="E449">
            <v>4.0308999999999999</v>
          </cell>
          <cell r="F449">
            <v>3</v>
          </cell>
          <cell r="G449">
            <v>4.76</v>
          </cell>
          <cell r="H449">
            <v>694.76010684620496</v>
          </cell>
          <cell r="I449">
            <v>145.95800563995903</v>
          </cell>
          <cell r="J449" t="str">
            <v>VARIAS</v>
          </cell>
          <cell r="K449">
            <v>45407</v>
          </cell>
          <cell r="L449">
            <v>45764</v>
          </cell>
          <cell r="M449" t="str">
            <v>Mecanizado</v>
          </cell>
          <cell r="N449" t="str">
            <v>Quemado</v>
          </cell>
          <cell r="O449">
            <v>24</v>
          </cell>
        </row>
        <row r="450">
          <cell r="A450" t="str">
            <v>6024.031</v>
          </cell>
          <cell r="B450" t="str">
            <v>La Union, S.A</v>
          </cell>
          <cell r="C450">
            <v>602</v>
          </cell>
          <cell r="D450" t="str">
            <v>Riolsa</v>
          </cell>
          <cell r="E450">
            <v>4.0309999999999997</v>
          </cell>
          <cell r="F450">
            <v>3</v>
          </cell>
          <cell r="G450">
            <v>9.86</v>
          </cell>
          <cell r="H450">
            <v>1324.6073641814246</v>
          </cell>
          <cell r="I450">
            <v>134.34151766545889</v>
          </cell>
          <cell r="J450" t="str">
            <v>VARIAS</v>
          </cell>
          <cell r="K450">
            <v>45406</v>
          </cell>
          <cell r="L450">
            <v>45764</v>
          </cell>
          <cell r="M450" t="str">
            <v>Mecanizado</v>
          </cell>
          <cell r="N450" t="str">
            <v>Quemado</v>
          </cell>
          <cell r="O450">
            <v>24</v>
          </cell>
        </row>
        <row r="451">
          <cell r="A451" t="str">
            <v>6024.0311</v>
          </cell>
          <cell r="B451" t="str">
            <v>La Union, S.A</v>
          </cell>
          <cell r="C451">
            <v>602</v>
          </cell>
          <cell r="D451" t="str">
            <v>Riolsa</v>
          </cell>
          <cell r="E451">
            <v>4.0311000000000003</v>
          </cell>
          <cell r="F451">
            <v>3</v>
          </cell>
          <cell r="G451">
            <v>7.59</v>
          </cell>
          <cell r="H451">
            <v>962.59285944594421</v>
          </cell>
          <cell r="I451">
            <v>126.82382864900451</v>
          </cell>
          <cell r="J451" t="str">
            <v>CGMEX10-26315</v>
          </cell>
          <cell r="K451">
            <v>45407</v>
          </cell>
          <cell r="L451">
            <v>45764</v>
          </cell>
          <cell r="M451" t="str">
            <v>Mecanizado</v>
          </cell>
          <cell r="N451" t="str">
            <v>Quemado</v>
          </cell>
          <cell r="O451">
            <v>24</v>
          </cell>
        </row>
        <row r="452">
          <cell r="A452" t="str">
            <v>6024.0312</v>
          </cell>
          <cell r="B452" t="str">
            <v>La Union, S.A</v>
          </cell>
          <cell r="C452">
            <v>602</v>
          </cell>
          <cell r="D452" t="str">
            <v>Riolsa</v>
          </cell>
          <cell r="E452">
            <v>4.0312000000000001</v>
          </cell>
          <cell r="F452">
            <v>3</v>
          </cell>
          <cell r="G452">
            <v>9.73</v>
          </cell>
          <cell r="H452">
            <v>1162.5808066415073</v>
          </cell>
          <cell r="I452">
            <v>119.48415278946631</v>
          </cell>
          <cell r="J452" t="str">
            <v>VARIAS</v>
          </cell>
          <cell r="K452">
            <v>45408</v>
          </cell>
          <cell r="L452">
            <v>45764</v>
          </cell>
          <cell r="M452" t="str">
            <v>Mecanizado</v>
          </cell>
          <cell r="N452" t="str">
            <v>Quemado</v>
          </cell>
          <cell r="O452">
            <v>24</v>
          </cell>
        </row>
        <row r="453">
          <cell r="A453" t="str">
            <v>6024.0313</v>
          </cell>
          <cell r="B453" t="str">
            <v>La Union, S.A</v>
          </cell>
          <cell r="C453">
            <v>602</v>
          </cell>
          <cell r="D453" t="str">
            <v>Riolsa</v>
          </cell>
          <cell r="E453">
            <v>4.0312999999999999</v>
          </cell>
          <cell r="F453">
            <v>3</v>
          </cell>
          <cell r="G453">
            <v>6.02</v>
          </cell>
          <cell r="H453">
            <v>838.08366454078862</v>
          </cell>
          <cell r="I453">
            <v>139.21655557155958</v>
          </cell>
          <cell r="J453" t="str">
            <v>CGMEX10-26315</v>
          </cell>
          <cell r="K453">
            <v>45407</v>
          </cell>
          <cell r="L453">
            <v>45764</v>
          </cell>
          <cell r="M453" t="str">
            <v>Mecanizado</v>
          </cell>
          <cell r="N453" t="str">
            <v>Quemado</v>
          </cell>
          <cell r="O453">
            <v>24</v>
          </cell>
        </row>
        <row r="454">
          <cell r="A454" t="str">
            <v>6024.0314</v>
          </cell>
          <cell r="B454" t="str">
            <v>La Union, S.A</v>
          </cell>
          <cell r="C454">
            <v>602</v>
          </cell>
          <cell r="D454" t="str">
            <v>Riolsa</v>
          </cell>
          <cell r="E454">
            <v>4.0313999999999997</v>
          </cell>
          <cell r="F454">
            <v>3</v>
          </cell>
          <cell r="G454">
            <v>2.91</v>
          </cell>
          <cell r="H454">
            <v>427.91678800891941</v>
          </cell>
          <cell r="I454">
            <v>147.05044261474893</v>
          </cell>
          <cell r="J454" t="str">
            <v>CG02-163</v>
          </cell>
          <cell r="K454">
            <v>45407</v>
          </cell>
          <cell r="L454">
            <v>45764</v>
          </cell>
          <cell r="M454" t="str">
            <v>Mecanizado</v>
          </cell>
          <cell r="N454" t="str">
            <v>Quemado</v>
          </cell>
          <cell r="O454">
            <v>24</v>
          </cell>
        </row>
        <row r="455">
          <cell r="A455" t="str">
            <v>6024.0315</v>
          </cell>
          <cell r="B455" t="str">
            <v>La Union, S.A</v>
          </cell>
          <cell r="C455">
            <v>602</v>
          </cell>
          <cell r="D455" t="str">
            <v>Riolsa</v>
          </cell>
          <cell r="E455">
            <v>4.0315000000000003</v>
          </cell>
          <cell r="F455">
            <v>3</v>
          </cell>
          <cell r="G455">
            <v>13.91</v>
          </cell>
          <cell r="H455">
            <v>1897.3816567711574</v>
          </cell>
          <cell r="I455">
            <v>136.40414498714287</v>
          </cell>
          <cell r="J455" t="str">
            <v>CG04-10295</v>
          </cell>
          <cell r="K455">
            <v>45405</v>
          </cell>
          <cell r="L455">
            <v>45764</v>
          </cell>
          <cell r="M455" t="str">
            <v>Mecanizado</v>
          </cell>
          <cell r="N455" t="str">
            <v>Quemado</v>
          </cell>
          <cell r="O455">
            <v>24</v>
          </cell>
        </row>
        <row r="456">
          <cell r="A456" t="str">
            <v>5371.2</v>
          </cell>
          <cell r="B456" t="str">
            <v>La Union, S.A</v>
          </cell>
          <cell r="C456">
            <v>537</v>
          </cell>
          <cell r="D456" t="str">
            <v>Parcelas INAFEB</v>
          </cell>
          <cell r="E456">
            <v>1.2</v>
          </cell>
          <cell r="F456">
            <v>8</v>
          </cell>
          <cell r="G456">
            <v>24.38</v>
          </cell>
          <cell r="H456">
            <v>2400</v>
          </cell>
          <cell r="I456">
            <v>98.441345365053323</v>
          </cell>
          <cell r="J456" t="str">
            <v>CG02-163</v>
          </cell>
          <cell r="K456">
            <v>45243</v>
          </cell>
          <cell r="L456">
            <v>45608</v>
          </cell>
          <cell r="M456" t="str">
            <v>Mecanizado</v>
          </cell>
          <cell r="N456" t="str">
            <v>Quemado</v>
          </cell>
          <cell r="O456">
            <v>2</v>
          </cell>
        </row>
        <row r="457">
          <cell r="A457" t="str">
            <v>5371.19</v>
          </cell>
          <cell r="B457" t="str">
            <v>La Union, S.A</v>
          </cell>
          <cell r="C457">
            <v>537</v>
          </cell>
          <cell r="D457" t="str">
            <v>Parcelas INAFEB</v>
          </cell>
          <cell r="E457">
            <v>1.19</v>
          </cell>
          <cell r="F457">
            <v>3</v>
          </cell>
          <cell r="G457">
            <v>19.53</v>
          </cell>
          <cell r="H457">
            <v>1562.4</v>
          </cell>
          <cell r="I457">
            <v>80</v>
          </cell>
          <cell r="J457" t="str">
            <v>CG02-163</v>
          </cell>
          <cell r="K457">
            <v>45260</v>
          </cell>
          <cell r="L457">
            <v>45625</v>
          </cell>
          <cell r="M457" t="str">
            <v>Mecanizado</v>
          </cell>
          <cell r="N457" t="str">
            <v>Quemado</v>
          </cell>
          <cell r="O457">
            <v>4</v>
          </cell>
        </row>
        <row r="458">
          <cell r="A458" t="str">
            <v>5349.01</v>
          </cell>
          <cell r="B458" t="str">
            <v>La Union, S.A</v>
          </cell>
          <cell r="C458">
            <v>534</v>
          </cell>
          <cell r="D458" t="str">
            <v>Las Arenas Inafeb</v>
          </cell>
          <cell r="E458">
            <v>9.01</v>
          </cell>
          <cell r="F458">
            <v>3</v>
          </cell>
          <cell r="G458">
            <v>15.92</v>
          </cell>
          <cell r="H458">
            <v>875.6</v>
          </cell>
          <cell r="I458">
            <v>55</v>
          </cell>
          <cell r="J458" t="str">
            <v>CG02-163</v>
          </cell>
          <cell r="K458">
            <v>45261</v>
          </cell>
          <cell r="L458">
            <v>45626</v>
          </cell>
          <cell r="M458" t="str">
            <v>Manual</v>
          </cell>
          <cell r="N458" t="str">
            <v>Quemado</v>
          </cell>
          <cell r="O458">
            <v>4</v>
          </cell>
        </row>
        <row r="459">
          <cell r="A459" t="str">
            <v>5371.21</v>
          </cell>
          <cell r="B459" t="str">
            <v>La Union, S.A</v>
          </cell>
          <cell r="C459">
            <v>537</v>
          </cell>
          <cell r="D459" t="str">
            <v>Parcelas INAFEB</v>
          </cell>
          <cell r="E459">
            <v>1.21</v>
          </cell>
          <cell r="F459">
            <v>3</v>
          </cell>
          <cell r="G459">
            <v>18.59</v>
          </cell>
          <cell r="H459">
            <v>1766.05</v>
          </cell>
          <cell r="I459">
            <v>95</v>
          </cell>
          <cell r="J459" t="str">
            <v>CG02-163</v>
          </cell>
          <cell r="K459">
            <v>45261</v>
          </cell>
          <cell r="L459">
            <v>45626</v>
          </cell>
          <cell r="M459" t="str">
            <v>Mecanizado</v>
          </cell>
          <cell r="N459" t="str">
            <v>Quemado</v>
          </cell>
          <cell r="O459">
            <v>4</v>
          </cell>
        </row>
        <row r="460">
          <cell r="A460" t="str">
            <v>5321.13</v>
          </cell>
          <cell r="B460" t="str">
            <v>La Union, S.A</v>
          </cell>
          <cell r="C460">
            <v>532</v>
          </cell>
          <cell r="D460" t="str">
            <v>Barriles Inafeb</v>
          </cell>
          <cell r="E460">
            <v>1.1299999999999999</v>
          </cell>
          <cell r="F460">
            <v>5</v>
          </cell>
          <cell r="G460">
            <v>47.22</v>
          </cell>
          <cell r="H460">
            <v>4722</v>
          </cell>
          <cell r="I460">
            <v>100</v>
          </cell>
          <cell r="J460" t="str">
            <v>CG04-10295</v>
          </cell>
          <cell r="K460">
            <v>45263</v>
          </cell>
          <cell r="L460">
            <v>45628</v>
          </cell>
          <cell r="M460" t="str">
            <v>Mecanizado</v>
          </cell>
          <cell r="N460" t="str">
            <v>Quemado</v>
          </cell>
          <cell r="O460">
            <v>5</v>
          </cell>
        </row>
        <row r="461">
          <cell r="A461" t="str">
            <v>5331.04</v>
          </cell>
          <cell r="B461" t="str">
            <v>La Union, S.A</v>
          </cell>
          <cell r="C461">
            <v>533</v>
          </cell>
          <cell r="D461" t="str">
            <v>La Flora Inafeb</v>
          </cell>
          <cell r="E461">
            <v>1.04</v>
          </cell>
          <cell r="F461">
            <v>12</v>
          </cell>
          <cell r="G461">
            <v>45.59</v>
          </cell>
          <cell r="H461">
            <v>4695.7700000000004</v>
          </cell>
          <cell r="I461">
            <v>103</v>
          </cell>
          <cell r="J461" t="str">
            <v>CP72-2086</v>
          </cell>
          <cell r="K461">
            <v>45263</v>
          </cell>
          <cell r="L461">
            <v>45628</v>
          </cell>
          <cell r="M461" t="str">
            <v>Mecanizado</v>
          </cell>
          <cell r="N461" t="str">
            <v>Quemado</v>
          </cell>
          <cell r="O461">
            <v>5</v>
          </cell>
        </row>
        <row r="462">
          <cell r="A462" t="str">
            <v>5371.13</v>
          </cell>
          <cell r="B462" t="str">
            <v>La Union, S.A</v>
          </cell>
          <cell r="C462">
            <v>537</v>
          </cell>
          <cell r="D462" t="str">
            <v>Parcelas INAFEB</v>
          </cell>
          <cell r="E462">
            <v>1.1299999999999999</v>
          </cell>
          <cell r="F462">
            <v>2</v>
          </cell>
          <cell r="G462">
            <v>11.24</v>
          </cell>
          <cell r="H462">
            <v>1236.4000000000001</v>
          </cell>
          <cell r="I462">
            <v>110</v>
          </cell>
          <cell r="J462" t="str">
            <v>CG02-163</v>
          </cell>
          <cell r="K462">
            <v>45270</v>
          </cell>
          <cell r="L462">
            <v>45635</v>
          </cell>
          <cell r="M462" t="str">
            <v>Mecanizado</v>
          </cell>
          <cell r="N462" t="str">
            <v>Quemado</v>
          </cell>
          <cell r="O462">
            <v>6</v>
          </cell>
        </row>
        <row r="463">
          <cell r="A463" t="str">
            <v>5321.12</v>
          </cell>
          <cell r="B463" t="str">
            <v>La Union, S.A</v>
          </cell>
          <cell r="C463">
            <v>532</v>
          </cell>
          <cell r="D463" t="str">
            <v>Barriles Inafeb</v>
          </cell>
          <cell r="E463">
            <v>1.1200000000000001</v>
          </cell>
          <cell r="F463">
            <v>3</v>
          </cell>
          <cell r="G463">
            <v>47.44</v>
          </cell>
          <cell r="H463">
            <v>3795.2</v>
          </cell>
          <cell r="I463">
            <v>80</v>
          </cell>
          <cell r="J463" t="str">
            <v>CG02-163</v>
          </cell>
          <cell r="K463">
            <v>45276</v>
          </cell>
          <cell r="L463">
            <v>45641</v>
          </cell>
          <cell r="M463" t="str">
            <v>Mecanizado</v>
          </cell>
          <cell r="N463" t="str">
            <v>Quemado</v>
          </cell>
          <cell r="O463">
            <v>6</v>
          </cell>
        </row>
        <row r="464">
          <cell r="A464" t="str">
            <v>6251.01</v>
          </cell>
          <cell r="B464" t="str">
            <v>La Union, S.A</v>
          </cell>
          <cell r="C464">
            <v>625</v>
          </cell>
          <cell r="D464" t="str">
            <v>El Jabali Inafeb</v>
          </cell>
          <cell r="E464">
            <v>1.01</v>
          </cell>
          <cell r="F464">
            <v>5</v>
          </cell>
          <cell r="G464">
            <v>55.8</v>
          </cell>
          <cell r="H464">
            <v>5962.201235200002</v>
          </cell>
          <cell r="I464">
            <v>106.84948450179216</v>
          </cell>
          <cell r="J464" t="str">
            <v>CG02-163</v>
          </cell>
          <cell r="K464">
            <v>45281</v>
          </cell>
          <cell r="L464">
            <v>45646</v>
          </cell>
          <cell r="M464" t="str">
            <v>Mecanizado</v>
          </cell>
          <cell r="N464" t="str">
            <v>Quemado</v>
          </cell>
          <cell r="O464">
            <v>7</v>
          </cell>
        </row>
        <row r="465">
          <cell r="A465" t="str">
            <v>5321.11</v>
          </cell>
          <cell r="B465" t="str">
            <v>La Union, S.A</v>
          </cell>
          <cell r="C465">
            <v>532</v>
          </cell>
          <cell r="D465" t="str">
            <v>Barriles Inafeb</v>
          </cell>
          <cell r="E465">
            <v>1.1100000000000001</v>
          </cell>
          <cell r="F465">
            <v>4</v>
          </cell>
          <cell r="G465">
            <v>63.93</v>
          </cell>
          <cell r="H465">
            <v>6393</v>
          </cell>
          <cell r="I465">
            <v>100</v>
          </cell>
          <cell r="J465" t="str">
            <v>CG04-10295</v>
          </cell>
          <cell r="K465">
            <v>45286</v>
          </cell>
          <cell r="L465">
            <v>45651</v>
          </cell>
          <cell r="M465" t="str">
            <v>Mecanizado</v>
          </cell>
          <cell r="N465" t="str">
            <v>Quemado</v>
          </cell>
          <cell r="O465">
            <v>8</v>
          </cell>
        </row>
        <row r="466">
          <cell r="A466" t="str">
            <v>5343.01</v>
          </cell>
          <cell r="B466" t="str">
            <v>La Union, S.A</v>
          </cell>
          <cell r="C466">
            <v>534</v>
          </cell>
          <cell r="D466" t="str">
            <v>Las Arenas Inafeb</v>
          </cell>
          <cell r="E466">
            <v>3.01</v>
          </cell>
          <cell r="F466">
            <v>6</v>
          </cell>
          <cell r="G466">
            <v>72.22</v>
          </cell>
          <cell r="H466">
            <v>8666.4</v>
          </cell>
          <cell r="I466">
            <v>120</v>
          </cell>
          <cell r="J466" t="str">
            <v>CG02-163</v>
          </cell>
          <cell r="K466">
            <v>45292</v>
          </cell>
          <cell r="L466">
            <v>45657</v>
          </cell>
          <cell r="M466" t="str">
            <v>Mecanizado</v>
          </cell>
          <cell r="N466" t="str">
            <v>Quemado</v>
          </cell>
          <cell r="O466">
            <v>9</v>
          </cell>
        </row>
        <row r="467">
          <cell r="A467" t="str">
            <v>5347.01</v>
          </cell>
          <cell r="B467" t="str">
            <v>La Union, S.A</v>
          </cell>
          <cell r="C467">
            <v>534</v>
          </cell>
          <cell r="D467" t="str">
            <v>Las Arenas Inafeb</v>
          </cell>
          <cell r="E467">
            <v>7.01</v>
          </cell>
          <cell r="F467">
            <v>3</v>
          </cell>
          <cell r="G467">
            <v>32.04</v>
          </cell>
          <cell r="H467">
            <v>3844.7999999999997</v>
          </cell>
          <cell r="I467">
            <v>120</v>
          </cell>
          <cell r="J467" t="str">
            <v>CG02-163</v>
          </cell>
          <cell r="K467">
            <v>45292</v>
          </cell>
          <cell r="L467">
            <v>45657</v>
          </cell>
          <cell r="M467" t="str">
            <v>Mecanizado</v>
          </cell>
          <cell r="N467" t="str">
            <v>Quemado</v>
          </cell>
          <cell r="O467">
            <v>9</v>
          </cell>
        </row>
        <row r="468">
          <cell r="A468" t="str">
            <v>5512.02</v>
          </cell>
          <cell r="B468" t="str">
            <v>La Union, S.A</v>
          </cell>
          <cell r="C468">
            <v>551</v>
          </cell>
          <cell r="D468" t="str">
            <v>Las Marias Inafeb</v>
          </cell>
          <cell r="E468">
            <v>2.02</v>
          </cell>
          <cell r="F468">
            <v>5</v>
          </cell>
          <cell r="G468">
            <v>63.56</v>
          </cell>
          <cell r="H468">
            <v>8262.8000000000011</v>
          </cell>
          <cell r="I468">
            <v>130</v>
          </cell>
          <cell r="J468" t="str">
            <v>CG02-163</v>
          </cell>
          <cell r="K468">
            <v>45293</v>
          </cell>
          <cell r="L468">
            <v>45658</v>
          </cell>
          <cell r="M468" t="str">
            <v>Mecanizado</v>
          </cell>
          <cell r="N468" t="str">
            <v>Quemado</v>
          </cell>
          <cell r="O468">
            <v>9</v>
          </cell>
        </row>
        <row r="469">
          <cell r="A469" t="str">
            <v>5348.01</v>
          </cell>
          <cell r="B469" t="str">
            <v>La Union, S.A</v>
          </cell>
          <cell r="C469">
            <v>534</v>
          </cell>
          <cell r="D469" t="str">
            <v>Las Arenas Inafeb</v>
          </cell>
          <cell r="E469">
            <v>8.01</v>
          </cell>
          <cell r="F469">
            <v>3</v>
          </cell>
          <cell r="G469">
            <v>21.22</v>
          </cell>
          <cell r="H469">
            <v>1591.5</v>
          </cell>
          <cell r="I469">
            <v>75</v>
          </cell>
          <cell r="J469" t="str">
            <v>CG02-163</v>
          </cell>
          <cell r="K469">
            <v>45293</v>
          </cell>
          <cell r="L469">
            <v>45658</v>
          </cell>
          <cell r="M469" t="str">
            <v>Mecanizado</v>
          </cell>
          <cell r="N469" t="str">
            <v>Quemado</v>
          </cell>
          <cell r="O469">
            <v>9</v>
          </cell>
        </row>
        <row r="470">
          <cell r="A470" t="str">
            <v>5344.01</v>
          </cell>
          <cell r="B470" t="str">
            <v>La Union, S.A</v>
          </cell>
          <cell r="C470">
            <v>534</v>
          </cell>
          <cell r="D470" t="str">
            <v>Las Arenas Inafeb</v>
          </cell>
          <cell r="E470">
            <v>4.01</v>
          </cell>
          <cell r="F470">
            <v>6</v>
          </cell>
          <cell r="G470">
            <v>41.65</v>
          </cell>
          <cell r="H470">
            <v>4581.5</v>
          </cell>
          <cell r="I470">
            <v>110</v>
          </cell>
          <cell r="J470" t="str">
            <v>CG04-10295</v>
          </cell>
          <cell r="K470">
            <v>45294</v>
          </cell>
          <cell r="L470">
            <v>45659</v>
          </cell>
          <cell r="M470" t="str">
            <v>Mecanizado</v>
          </cell>
          <cell r="N470" t="str">
            <v>Quemado</v>
          </cell>
          <cell r="O470">
            <v>9</v>
          </cell>
        </row>
        <row r="471">
          <cell r="A471" t="str">
            <v>5346.01</v>
          </cell>
          <cell r="B471" t="str">
            <v>La Union, S.A</v>
          </cell>
          <cell r="C471">
            <v>534</v>
          </cell>
          <cell r="D471" t="str">
            <v>Las Arenas Inafeb</v>
          </cell>
          <cell r="E471">
            <v>6.01</v>
          </cell>
          <cell r="F471">
            <v>3</v>
          </cell>
          <cell r="G471">
            <v>19.100000000000001</v>
          </cell>
          <cell r="H471">
            <v>1967.3000000000002</v>
          </cell>
          <cell r="I471">
            <v>103</v>
          </cell>
          <cell r="J471" t="str">
            <v>CG10-044124</v>
          </cell>
          <cell r="K471">
            <v>45295</v>
          </cell>
          <cell r="L471">
            <v>45660</v>
          </cell>
          <cell r="M471" t="str">
            <v>Mecanizado</v>
          </cell>
          <cell r="N471" t="str">
            <v>Quemado</v>
          </cell>
          <cell r="O471">
            <v>9</v>
          </cell>
        </row>
        <row r="472">
          <cell r="A472" t="str">
            <v>5512.04</v>
          </cell>
          <cell r="B472" t="str">
            <v>La Union, S.A</v>
          </cell>
          <cell r="C472">
            <v>551</v>
          </cell>
          <cell r="D472" t="str">
            <v>Las Marias Inafeb</v>
          </cell>
          <cell r="E472">
            <v>2.04</v>
          </cell>
          <cell r="F472">
            <v>3</v>
          </cell>
          <cell r="G472">
            <v>46.84</v>
          </cell>
          <cell r="H472">
            <v>5620.8</v>
          </cell>
          <cell r="I472">
            <v>120</v>
          </cell>
          <cell r="J472" t="str">
            <v>CG04-10295</v>
          </cell>
          <cell r="K472">
            <v>45328</v>
          </cell>
          <cell r="L472">
            <v>45693</v>
          </cell>
          <cell r="M472" t="str">
            <v>Mecanizado</v>
          </cell>
          <cell r="N472" t="str">
            <v>Quemado</v>
          </cell>
          <cell r="O472">
            <v>14</v>
          </cell>
        </row>
        <row r="473">
          <cell r="A473" t="str">
            <v>5321.1</v>
          </cell>
          <cell r="B473" t="str">
            <v>La Union, S.A</v>
          </cell>
          <cell r="C473">
            <v>532</v>
          </cell>
          <cell r="D473" t="str">
            <v>Barriles Inafeb</v>
          </cell>
          <cell r="E473">
            <v>1.1000000000000001</v>
          </cell>
          <cell r="F473">
            <v>2</v>
          </cell>
          <cell r="G473">
            <v>51.14</v>
          </cell>
          <cell r="H473">
            <v>3579.8</v>
          </cell>
          <cell r="I473">
            <v>70</v>
          </cell>
          <cell r="J473" t="str">
            <v>CG04-10295</v>
          </cell>
          <cell r="K473">
            <v>45338</v>
          </cell>
          <cell r="L473">
            <v>45703</v>
          </cell>
          <cell r="M473" t="str">
            <v>Mecanizado</v>
          </cell>
          <cell r="N473" t="str">
            <v>Quemado</v>
          </cell>
          <cell r="O473">
            <v>15</v>
          </cell>
        </row>
        <row r="474">
          <cell r="A474" t="str">
            <v>5351.01</v>
          </cell>
          <cell r="B474" t="str">
            <v>La Union, S.A</v>
          </cell>
          <cell r="C474">
            <v>535</v>
          </cell>
          <cell r="D474" t="str">
            <v>Totonicapan Inafeb</v>
          </cell>
          <cell r="E474">
            <v>1.01</v>
          </cell>
          <cell r="F474">
            <v>5</v>
          </cell>
          <cell r="G474">
            <v>64.66</v>
          </cell>
          <cell r="H474">
            <v>7112.5999999999995</v>
          </cell>
          <cell r="I474">
            <v>110</v>
          </cell>
          <cell r="J474" t="str">
            <v>CG02-163</v>
          </cell>
          <cell r="K474">
            <v>45344</v>
          </cell>
          <cell r="L474">
            <v>45709</v>
          </cell>
          <cell r="M474" t="str">
            <v>Mecanizado</v>
          </cell>
          <cell r="N474" t="str">
            <v>Quemado</v>
          </cell>
          <cell r="O474">
            <v>16</v>
          </cell>
        </row>
        <row r="475">
          <cell r="A475" t="str">
            <v>5351.02</v>
          </cell>
          <cell r="B475" t="str">
            <v>La Union, S.A</v>
          </cell>
          <cell r="C475">
            <v>535</v>
          </cell>
          <cell r="D475" t="str">
            <v>Totonicapan Inafeb</v>
          </cell>
          <cell r="E475">
            <v>1.02</v>
          </cell>
          <cell r="F475">
            <v>5</v>
          </cell>
          <cell r="G475">
            <v>102.47</v>
          </cell>
          <cell r="H475">
            <v>13900</v>
          </cell>
          <cell r="I475">
            <v>135.64945837806187</v>
          </cell>
          <cell r="J475" t="str">
            <v>CG02-163</v>
          </cell>
          <cell r="K475">
            <v>45349</v>
          </cell>
          <cell r="L475">
            <v>45714</v>
          </cell>
          <cell r="M475" t="str">
            <v>Mecanizado</v>
          </cell>
          <cell r="N475" t="str">
            <v>Quemado</v>
          </cell>
          <cell r="O475">
            <v>17</v>
          </cell>
        </row>
        <row r="476">
          <cell r="A476" t="str">
            <v>5351.03</v>
          </cell>
          <cell r="B476" t="str">
            <v>La Union, S.A</v>
          </cell>
          <cell r="C476">
            <v>535</v>
          </cell>
          <cell r="D476" t="str">
            <v>Totonicapan Inafeb</v>
          </cell>
          <cell r="E476">
            <v>1.03</v>
          </cell>
          <cell r="F476">
            <v>5</v>
          </cell>
          <cell r="G476">
            <v>54.9</v>
          </cell>
          <cell r="H476">
            <v>6039</v>
          </cell>
          <cell r="I476">
            <v>110</v>
          </cell>
          <cell r="J476" t="str">
            <v>CG02-163</v>
          </cell>
          <cell r="K476">
            <v>45354</v>
          </cell>
          <cell r="L476">
            <v>45719</v>
          </cell>
          <cell r="M476" t="str">
            <v>Mecanizado</v>
          </cell>
          <cell r="N476" t="str">
            <v>Quemado</v>
          </cell>
          <cell r="O476">
            <v>18</v>
          </cell>
        </row>
        <row r="477">
          <cell r="A477" t="str">
            <v>5342.01</v>
          </cell>
          <cell r="B477" t="str">
            <v>La Union, S.A</v>
          </cell>
          <cell r="C477">
            <v>534</v>
          </cell>
          <cell r="D477" t="str">
            <v>Las Arenas Inafeb</v>
          </cell>
          <cell r="E477">
            <v>2.0099999999999998</v>
          </cell>
          <cell r="F477">
            <v>2</v>
          </cell>
          <cell r="G477">
            <v>14.8</v>
          </cell>
          <cell r="H477">
            <v>1332</v>
          </cell>
          <cell r="I477">
            <v>90</v>
          </cell>
          <cell r="J477" t="str">
            <v>CGMEX10-26315</v>
          </cell>
          <cell r="K477">
            <v>45386</v>
          </cell>
          <cell r="L477">
            <v>45751</v>
          </cell>
          <cell r="M477" t="str">
            <v>Mecanizado</v>
          </cell>
          <cell r="N477" t="str">
            <v>Quemado</v>
          </cell>
          <cell r="O477">
            <v>22</v>
          </cell>
        </row>
        <row r="478">
          <cell r="A478" t="str">
            <v>5341.01</v>
          </cell>
          <cell r="B478" t="str">
            <v>La Union, S.A</v>
          </cell>
          <cell r="C478">
            <v>534</v>
          </cell>
          <cell r="D478" t="str">
            <v>Las Arenas Inafeb</v>
          </cell>
          <cell r="E478">
            <v>1.01</v>
          </cell>
          <cell r="F478">
            <v>1</v>
          </cell>
          <cell r="G478">
            <v>14.19</v>
          </cell>
          <cell r="H478">
            <v>993.3</v>
          </cell>
          <cell r="I478">
            <v>70</v>
          </cell>
          <cell r="J478" t="str">
            <v>CGMEX10-26315</v>
          </cell>
          <cell r="K478">
            <v>45414</v>
          </cell>
          <cell r="L478">
            <v>45767</v>
          </cell>
          <cell r="M478" t="str">
            <v>Mecanizado</v>
          </cell>
          <cell r="N478" t="str">
            <v>Quemado</v>
          </cell>
          <cell r="O478">
            <v>24</v>
          </cell>
        </row>
        <row r="479">
          <cell r="A479" t="str">
            <v>5345.01</v>
          </cell>
          <cell r="B479" t="str">
            <v>La Union, S.A</v>
          </cell>
          <cell r="C479">
            <v>534</v>
          </cell>
          <cell r="D479" t="str">
            <v>Las Arenas Inafeb</v>
          </cell>
          <cell r="E479">
            <v>5.01</v>
          </cell>
          <cell r="F479">
            <v>2</v>
          </cell>
          <cell r="G479">
            <v>18.93</v>
          </cell>
          <cell r="H479">
            <v>1230.45</v>
          </cell>
          <cell r="I479">
            <v>65</v>
          </cell>
          <cell r="J479" t="str">
            <v>CGMEX10-26315</v>
          </cell>
          <cell r="K479">
            <v>45432</v>
          </cell>
          <cell r="L479">
            <v>45767</v>
          </cell>
          <cell r="M479" t="str">
            <v>Manual</v>
          </cell>
          <cell r="N479" t="str">
            <v>Quemado</v>
          </cell>
          <cell r="O479">
            <v>24</v>
          </cell>
        </row>
        <row r="480">
          <cell r="A480" t="str">
            <v>3676.01</v>
          </cell>
          <cell r="B480" t="str">
            <v>La Union, S.A</v>
          </cell>
          <cell r="C480">
            <v>367</v>
          </cell>
          <cell r="D480" t="str">
            <v>BANDURRIA</v>
          </cell>
          <cell r="E480">
            <v>6.01</v>
          </cell>
          <cell r="F480">
            <v>5</v>
          </cell>
          <cell r="G480">
            <v>15.21</v>
          </cell>
          <cell r="H480">
            <v>1889.0820000000001</v>
          </cell>
          <cell r="I480">
            <v>124.2</v>
          </cell>
          <cell r="J480" t="str">
            <v>CG02-163</v>
          </cell>
          <cell r="K480">
            <v>45305</v>
          </cell>
          <cell r="L480">
            <v>45667</v>
          </cell>
          <cell r="M480" t="str">
            <v>Manual</v>
          </cell>
          <cell r="N480" t="str">
            <v>Quemado</v>
          </cell>
          <cell r="O480">
            <v>10</v>
          </cell>
        </row>
        <row r="481">
          <cell r="A481" t="str">
            <v>3676.02</v>
          </cell>
          <cell r="B481" t="str">
            <v>La Union, S.A</v>
          </cell>
          <cell r="C481">
            <v>367</v>
          </cell>
          <cell r="D481" t="str">
            <v>BANDURRIA</v>
          </cell>
          <cell r="E481">
            <v>6.02</v>
          </cell>
          <cell r="F481">
            <v>1</v>
          </cell>
          <cell r="G481">
            <v>12.45</v>
          </cell>
          <cell r="H481">
            <v>1374.48</v>
          </cell>
          <cell r="I481">
            <v>110.4</v>
          </cell>
          <cell r="J481" t="str">
            <v>CG02-163</v>
          </cell>
          <cell r="K481">
            <v>45332</v>
          </cell>
          <cell r="L481">
            <v>45664</v>
          </cell>
          <cell r="M481" t="str">
            <v>Manual</v>
          </cell>
          <cell r="N481" t="str">
            <v>Quemado</v>
          </cell>
          <cell r="O481">
            <v>10</v>
          </cell>
        </row>
        <row r="482">
          <cell r="A482" t="str">
            <v>3676.1</v>
          </cell>
          <cell r="B482" t="str">
            <v>La Union, S.A</v>
          </cell>
          <cell r="C482">
            <v>367</v>
          </cell>
          <cell r="D482" t="str">
            <v>BANDURRIA</v>
          </cell>
          <cell r="E482">
            <v>6.1</v>
          </cell>
          <cell r="F482">
            <v>8</v>
          </cell>
          <cell r="G482">
            <v>25.01</v>
          </cell>
          <cell r="H482">
            <v>2800</v>
          </cell>
          <cell r="I482">
            <v>111.95521791283485</v>
          </cell>
          <cell r="J482" t="str">
            <v>CG02-163</v>
          </cell>
          <cell r="K482">
            <v>45282</v>
          </cell>
          <cell r="L482">
            <v>45627</v>
          </cell>
          <cell r="M482" t="str">
            <v>Manual</v>
          </cell>
          <cell r="N482" t="str">
            <v>Quemado</v>
          </cell>
          <cell r="O482">
            <v>4</v>
          </cell>
        </row>
        <row r="483">
          <cell r="A483" t="str">
            <v>3676.11</v>
          </cell>
          <cell r="B483" t="str">
            <v>La Union, S.A</v>
          </cell>
          <cell r="C483">
            <v>367</v>
          </cell>
          <cell r="D483" t="str">
            <v>BANDURRIA</v>
          </cell>
          <cell r="E483">
            <v>6.11</v>
          </cell>
          <cell r="F483">
            <v>3</v>
          </cell>
          <cell r="G483">
            <v>10.47</v>
          </cell>
          <cell r="H483">
            <v>1300</v>
          </cell>
          <cell r="I483">
            <v>124.16427889207259</v>
          </cell>
          <cell r="J483" t="str">
            <v>CG02-163</v>
          </cell>
          <cell r="K483">
            <v>45281</v>
          </cell>
          <cell r="L483">
            <v>45646</v>
          </cell>
          <cell r="M483" t="str">
            <v>Manual</v>
          </cell>
          <cell r="N483" t="str">
            <v>Quemado</v>
          </cell>
          <cell r="O483">
            <v>7</v>
          </cell>
        </row>
        <row r="484">
          <cell r="A484" t="str">
            <v>3676.12</v>
          </cell>
          <cell r="B484" t="str">
            <v>La Union, S.A</v>
          </cell>
          <cell r="C484">
            <v>367</v>
          </cell>
          <cell r="D484" t="str">
            <v>BANDURRIA</v>
          </cell>
          <cell r="E484">
            <v>6.12</v>
          </cell>
          <cell r="F484">
            <v>2</v>
          </cell>
          <cell r="G484">
            <v>2.69</v>
          </cell>
          <cell r="H484">
            <v>321.72399999999999</v>
          </cell>
          <cell r="I484">
            <v>119.6</v>
          </cell>
          <cell r="J484" t="str">
            <v>CG02-163</v>
          </cell>
          <cell r="K484">
            <v>45279</v>
          </cell>
          <cell r="L484">
            <v>45644</v>
          </cell>
          <cell r="M484" t="str">
            <v>Manual</v>
          </cell>
          <cell r="N484" t="str">
            <v>Quemado</v>
          </cell>
          <cell r="O484">
            <v>7</v>
          </cell>
        </row>
        <row r="485">
          <cell r="A485" t="str">
            <v>3676.13</v>
          </cell>
          <cell r="B485" t="str">
            <v>La Union, S.A</v>
          </cell>
          <cell r="C485">
            <v>367</v>
          </cell>
          <cell r="D485" t="str">
            <v>BANDURRIA</v>
          </cell>
          <cell r="E485">
            <v>6.13</v>
          </cell>
          <cell r="F485">
            <v>2</v>
          </cell>
          <cell r="G485">
            <v>9.09</v>
          </cell>
          <cell r="H485">
            <v>1003.5360000000001</v>
          </cell>
          <cell r="I485">
            <v>110.4</v>
          </cell>
          <cell r="J485" t="str">
            <v>CG02-163</v>
          </cell>
          <cell r="K485">
            <v>45277</v>
          </cell>
          <cell r="L485">
            <v>45642</v>
          </cell>
          <cell r="M485" t="str">
            <v>Manual</v>
          </cell>
          <cell r="N485" t="str">
            <v>Quemado</v>
          </cell>
          <cell r="O485">
            <v>7</v>
          </cell>
        </row>
        <row r="486">
          <cell r="A486" t="str">
            <v>3676.14</v>
          </cell>
          <cell r="B486" t="str">
            <v>La Union, S.A</v>
          </cell>
          <cell r="C486">
            <v>367</v>
          </cell>
          <cell r="D486" t="str">
            <v>BANDURRIA</v>
          </cell>
          <cell r="E486">
            <v>6.14</v>
          </cell>
          <cell r="F486">
            <v>2</v>
          </cell>
          <cell r="G486">
            <v>7.56</v>
          </cell>
          <cell r="H486">
            <v>869.40000000000009</v>
          </cell>
          <cell r="I486">
            <v>115.00000000000001</v>
          </cell>
          <cell r="J486" t="str">
            <v>CG02-163</v>
          </cell>
          <cell r="K486">
            <v>45279</v>
          </cell>
          <cell r="L486">
            <v>45644</v>
          </cell>
          <cell r="M486" t="str">
            <v>Manual</v>
          </cell>
          <cell r="N486" t="str">
            <v>Quemado</v>
          </cell>
          <cell r="O486">
            <v>7</v>
          </cell>
        </row>
        <row r="487">
          <cell r="A487" t="str">
            <v>3676.15</v>
          </cell>
          <cell r="B487" t="str">
            <v>La Union, S.A</v>
          </cell>
          <cell r="C487">
            <v>367</v>
          </cell>
          <cell r="D487" t="str">
            <v>BANDURRIA</v>
          </cell>
          <cell r="E487">
            <v>6.15</v>
          </cell>
          <cell r="F487">
            <v>2</v>
          </cell>
          <cell r="G487">
            <v>13.75</v>
          </cell>
          <cell r="H487">
            <v>1400</v>
          </cell>
          <cell r="I487">
            <v>101.81818181818181</v>
          </cell>
          <cell r="J487" t="str">
            <v>CG02-163</v>
          </cell>
          <cell r="K487">
            <v>45306</v>
          </cell>
          <cell r="L487">
            <v>45669</v>
          </cell>
          <cell r="M487" t="str">
            <v>Manual</v>
          </cell>
          <cell r="N487" t="str">
            <v>Quemado</v>
          </cell>
          <cell r="O487">
            <v>10</v>
          </cell>
        </row>
        <row r="488">
          <cell r="A488" t="str">
            <v>3676.16</v>
          </cell>
          <cell r="B488" t="str">
            <v>La Union, S.A</v>
          </cell>
          <cell r="C488">
            <v>367</v>
          </cell>
          <cell r="D488" t="str">
            <v>BANDURRIA</v>
          </cell>
          <cell r="E488">
            <v>6.16</v>
          </cell>
          <cell r="F488">
            <v>4</v>
          </cell>
          <cell r="G488">
            <v>4.22</v>
          </cell>
          <cell r="H488">
            <v>485.3</v>
          </cell>
          <cell r="I488">
            <v>115.00000000000001</v>
          </cell>
          <cell r="J488" t="str">
            <v>CG02-163</v>
          </cell>
          <cell r="K488">
            <v>45306</v>
          </cell>
          <cell r="L488">
            <v>45669</v>
          </cell>
          <cell r="M488" t="str">
            <v>Manual</v>
          </cell>
          <cell r="N488" t="str">
            <v>Quemado</v>
          </cell>
          <cell r="O488">
            <v>10</v>
          </cell>
        </row>
        <row r="489">
          <cell r="A489" t="str">
            <v>3676.17</v>
          </cell>
          <cell r="B489" t="str">
            <v>La Union, S.A</v>
          </cell>
          <cell r="C489">
            <v>367</v>
          </cell>
          <cell r="D489" t="str">
            <v>BANDURRIA</v>
          </cell>
          <cell r="E489">
            <v>6.17</v>
          </cell>
          <cell r="F489">
            <v>4</v>
          </cell>
          <cell r="G489">
            <v>6.34</v>
          </cell>
          <cell r="H489">
            <v>845.75599999999997</v>
          </cell>
          <cell r="I489">
            <v>133.4</v>
          </cell>
          <cell r="J489" t="str">
            <v>CG02-163</v>
          </cell>
          <cell r="K489">
            <v>45305</v>
          </cell>
          <cell r="L489">
            <v>45667</v>
          </cell>
          <cell r="M489" t="str">
            <v>Manual</v>
          </cell>
          <cell r="N489" t="str">
            <v>Quemado</v>
          </cell>
          <cell r="O489">
            <v>10</v>
          </cell>
        </row>
        <row r="490">
          <cell r="A490" t="str">
            <v>3676.27</v>
          </cell>
          <cell r="B490" t="str">
            <v>La Union, S.A</v>
          </cell>
          <cell r="C490">
            <v>367</v>
          </cell>
          <cell r="D490" t="str">
            <v>BANDURRIA</v>
          </cell>
          <cell r="E490">
            <v>6.27</v>
          </cell>
          <cell r="F490">
            <v>3</v>
          </cell>
          <cell r="G490">
            <v>14.56</v>
          </cell>
          <cell r="H490">
            <v>1500</v>
          </cell>
          <cell r="I490">
            <v>103.02197802197801</v>
          </cell>
          <cell r="J490" t="str">
            <v>CP72-2086</v>
          </cell>
          <cell r="K490">
            <v>45311</v>
          </cell>
          <cell r="L490">
            <v>45670</v>
          </cell>
          <cell r="M490" t="str">
            <v>Manual</v>
          </cell>
          <cell r="N490" t="str">
            <v>Quemado</v>
          </cell>
          <cell r="O490">
            <v>11</v>
          </cell>
        </row>
        <row r="491">
          <cell r="A491" t="str">
            <v>3676.28</v>
          </cell>
          <cell r="B491" t="str">
            <v>La Union, S.A</v>
          </cell>
          <cell r="C491">
            <v>367</v>
          </cell>
          <cell r="D491" t="str">
            <v>BANDURRIA</v>
          </cell>
          <cell r="E491">
            <v>6.28</v>
          </cell>
          <cell r="F491">
            <v>3</v>
          </cell>
          <cell r="G491">
            <v>13.82</v>
          </cell>
          <cell r="H491">
            <v>1716.4440000000002</v>
          </cell>
          <cell r="I491">
            <v>124.20000000000002</v>
          </cell>
          <cell r="J491" t="str">
            <v>CP72-2086</v>
          </cell>
          <cell r="K491">
            <v>45310</v>
          </cell>
          <cell r="L491">
            <v>45670</v>
          </cell>
          <cell r="M491" t="str">
            <v>Manual</v>
          </cell>
          <cell r="N491" t="str">
            <v>Quemado</v>
          </cell>
          <cell r="O491">
            <v>11</v>
          </cell>
        </row>
        <row r="492">
          <cell r="A492" t="str">
            <v>3676.29</v>
          </cell>
          <cell r="B492" t="str">
            <v>La Union, S.A</v>
          </cell>
          <cell r="C492">
            <v>367</v>
          </cell>
          <cell r="D492" t="str">
            <v>BANDURRIA</v>
          </cell>
          <cell r="E492">
            <v>6.29</v>
          </cell>
          <cell r="F492">
            <v>2</v>
          </cell>
          <cell r="G492">
            <v>6.53</v>
          </cell>
          <cell r="H492">
            <v>690.87400000000002</v>
          </cell>
          <cell r="I492">
            <v>105.8</v>
          </cell>
          <cell r="J492" t="str">
            <v>CG98-46</v>
          </cell>
          <cell r="K492">
            <v>45276</v>
          </cell>
          <cell r="L492">
            <v>45641</v>
          </cell>
          <cell r="M492" t="str">
            <v>Manual</v>
          </cell>
          <cell r="N492" t="str">
            <v>Quemado</v>
          </cell>
          <cell r="O492">
            <v>6</v>
          </cell>
        </row>
        <row r="493">
          <cell r="A493" t="str">
            <v>3676.3</v>
          </cell>
          <cell r="B493" t="str">
            <v>La Union, S.A</v>
          </cell>
          <cell r="C493">
            <v>367</v>
          </cell>
          <cell r="D493" t="str">
            <v>BANDURRIA</v>
          </cell>
          <cell r="E493">
            <v>6.3</v>
          </cell>
          <cell r="F493">
            <v>4</v>
          </cell>
          <cell r="G493">
            <v>6.83</v>
          </cell>
          <cell r="H493">
            <v>848.28599999999994</v>
          </cell>
          <cell r="I493">
            <v>124.19999999999999</v>
          </cell>
          <cell r="J493" t="str">
            <v>CG02-163</v>
          </cell>
          <cell r="K493">
            <v>45280</v>
          </cell>
          <cell r="L493">
            <v>45645</v>
          </cell>
          <cell r="M493" t="str">
            <v>Manual</v>
          </cell>
          <cell r="N493" t="str">
            <v>Quemado</v>
          </cell>
          <cell r="O493">
            <v>7</v>
          </cell>
        </row>
        <row r="494">
          <cell r="A494" t="str">
            <v>3676.31</v>
          </cell>
          <cell r="B494" t="str">
            <v>La Union, S.A</v>
          </cell>
          <cell r="C494">
            <v>367</v>
          </cell>
          <cell r="D494" t="str">
            <v>BANDURRIA</v>
          </cell>
          <cell r="E494">
            <v>6.31</v>
          </cell>
          <cell r="F494">
            <v>2</v>
          </cell>
          <cell r="G494">
            <v>7.74</v>
          </cell>
          <cell r="H494">
            <v>818.89200000000005</v>
          </cell>
          <cell r="I494">
            <v>105.8</v>
          </cell>
          <cell r="J494" t="str">
            <v>CG02-163</v>
          </cell>
          <cell r="K494">
            <v>45276</v>
          </cell>
          <cell r="L494">
            <v>45641</v>
          </cell>
          <cell r="M494" t="str">
            <v>Manual</v>
          </cell>
          <cell r="N494" t="str">
            <v>Quemado</v>
          </cell>
          <cell r="O494">
            <v>6</v>
          </cell>
        </row>
        <row r="495">
          <cell r="A495" t="str">
            <v>3676.32</v>
          </cell>
          <cell r="B495" t="str">
            <v>La Union, S.A</v>
          </cell>
          <cell r="C495">
            <v>367</v>
          </cell>
          <cell r="D495" t="str">
            <v>BANDURRIA</v>
          </cell>
          <cell r="E495">
            <v>6.32</v>
          </cell>
          <cell r="F495">
            <v>1</v>
          </cell>
          <cell r="G495">
            <v>3.5</v>
          </cell>
          <cell r="H495">
            <v>225.4</v>
          </cell>
          <cell r="I495">
            <v>64.400000000000006</v>
          </cell>
          <cell r="J495" t="str">
            <v>CG02-163</v>
          </cell>
          <cell r="K495">
            <v>45407</v>
          </cell>
          <cell r="L495">
            <v>45772</v>
          </cell>
          <cell r="M495" t="str">
            <v>Manual</v>
          </cell>
          <cell r="N495" t="str">
            <v>Quemado</v>
          </cell>
          <cell r="O495">
            <v>25</v>
          </cell>
        </row>
        <row r="496">
          <cell r="A496" t="str">
            <v>3676.33</v>
          </cell>
          <cell r="B496" t="str">
            <v>La Union, S.A</v>
          </cell>
          <cell r="C496">
            <v>367</v>
          </cell>
          <cell r="D496" t="str">
            <v>BANDURRIA</v>
          </cell>
          <cell r="E496">
            <v>6.33</v>
          </cell>
          <cell r="F496">
            <v>2</v>
          </cell>
          <cell r="G496">
            <v>8.25</v>
          </cell>
          <cell r="H496">
            <v>900</v>
          </cell>
          <cell r="I496">
            <v>109.09090909090909</v>
          </cell>
          <cell r="J496" t="str">
            <v>CG02-163</v>
          </cell>
          <cell r="K496">
            <v>45301</v>
          </cell>
          <cell r="L496">
            <v>45668</v>
          </cell>
          <cell r="M496" t="str">
            <v>Manual</v>
          </cell>
          <cell r="N496" t="str">
            <v>Quemado</v>
          </cell>
          <cell r="O496">
            <v>10</v>
          </cell>
        </row>
        <row r="497">
          <cell r="A497" t="str">
            <v>3676.34</v>
          </cell>
          <cell r="B497" t="str">
            <v>La Union, S.A</v>
          </cell>
          <cell r="C497">
            <v>367</v>
          </cell>
          <cell r="D497" t="str">
            <v>BANDURRIA</v>
          </cell>
          <cell r="E497">
            <v>6.34</v>
          </cell>
          <cell r="F497">
            <v>3</v>
          </cell>
          <cell r="G497">
            <v>7.27</v>
          </cell>
          <cell r="H497">
            <v>836.05000000000007</v>
          </cell>
          <cell r="I497">
            <v>115.00000000000001</v>
          </cell>
          <cell r="J497" t="str">
            <v>Varias</v>
          </cell>
          <cell r="K497">
            <v>45364</v>
          </cell>
          <cell r="L497">
            <v>45715</v>
          </cell>
          <cell r="M497" t="str">
            <v>Manual</v>
          </cell>
          <cell r="N497" t="str">
            <v>Quemado</v>
          </cell>
          <cell r="O497">
            <v>17</v>
          </cell>
        </row>
        <row r="498">
          <cell r="A498" t="str">
            <v>3676.35</v>
          </cell>
          <cell r="B498" t="str">
            <v>La Union, S.A</v>
          </cell>
          <cell r="C498">
            <v>367</v>
          </cell>
          <cell r="D498" t="str">
            <v>BANDURRIA</v>
          </cell>
          <cell r="E498">
            <v>6.35</v>
          </cell>
          <cell r="F498">
            <v>4</v>
          </cell>
          <cell r="G498">
            <v>5.76</v>
          </cell>
          <cell r="H498">
            <v>662.4</v>
          </cell>
          <cell r="I498">
            <v>115</v>
          </cell>
          <cell r="J498" t="str">
            <v>CGMex10-26315</v>
          </cell>
          <cell r="K498">
            <v>45359</v>
          </cell>
          <cell r="L498">
            <v>45712</v>
          </cell>
          <cell r="M498" t="str">
            <v>Manual</v>
          </cell>
          <cell r="N498" t="str">
            <v>Quemado</v>
          </cell>
          <cell r="O498">
            <v>17</v>
          </cell>
        </row>
        <row r="499">
          <cell r="A499" t="str">
            <v>3676.36</v>
          </cell>
          <cell r="B499" t="str">
            <v>La Union, S.A</v>
          </cell>
          <cell r="C499">
            <v>367</v>
          </cell>
          <cell r="D499" t="str">
            <v>BANDURRIA</v>
          </cell>
          <cell r="E499">
            <v>6.36</v>
          </cell>
          <cell r="F499">
            <v>4</v>
          </cell>
          <cell r="G499">
            <v>11.05</v>
          </cell>
          <cell r="H499">
            <v>1300</v>
          </cell>
          <cell r="I499">
            <v>117.64705882352941</v>
          </cell>
          <cell r="J499" t="str">
            <v>Varias</v>
          </cell>
          <cell r="K499">
            <v>45407</v>
          </cell>
          <cell r="L499">
            <v>45772</v>
          </cell>
          <cell r="M499" t="str">
            <v>Manual</v>
          </cell>
          <cell r="N499" t="str">
            <v>Quemado</v>
          </cell>
          <cell r="O499">
            <v>25</v>
          </cell>
        </row>
        <row r="500">
          <cell r="A500" t="str">
            <v>3676.18</v>
          </cell>
          <cell r="B500" t="str">
            <v>La Union, S.A</v>
          </cell>
          <cell r="C500">
            <v>367</v>
          </cell>
          <cell r="D500" t="str">
            <v>BANDURRIA</v>
          </cell>
          <cell r="E500">
            <v>6.18</v>
          </cell>
          <cell r="F500">
            <v>5</v>
          </cell>
          <cell r="G500">
            <v>1.99</v>
          </cell>
          <cell r="H500">
            <v>183.08</v>
          </cell>
          <cell r="I500">
            <v>92</v>
          </cell>
          <cell r="J500" t="str">
            <v>CG04-10295</v>
          </cell>
          <cell r="K500">
            <v>45304</v>
          </cell>
          <cell r="L500">
            <v>45668</v>
          </cell>
          <cell r="M500" t="str">
            <v>Manual</v>
          </cell>
          <cell r="N500" t="str">
            <v>Quemado</v>
          </cell>
          <cell r="O500">
            <v>10</v>
          </cell>
        </row>
        <row r="501">
          <cell r="A501" t="str">
            <v>3676.19</v>
          </cell>
          <cell r="B501" t="str">
            <v>La Union, S.A</v>
          </cell>
          <cell r="C501">
            <v>367</v>
          </cell>
          <cell r="D501" t="str">
            <v>BANDURRIA</v>
          </cell>
          <cell r="E501">
            <v>6.19</v>
          </cell>
          <cell r="F501">
            <v>5</v>
          </cell>
          <cell r="G501">
            <v>0.56000000000000005</v>
          </cell>
          <cell r="H501">
            <v>51.52000000000001</v>
          </cell>
          <cell r="I501">
            <v>92.000000000000014</v>
          </cell>
          <cell r="J501" t="str">
            <v>CG04-10295</v>
          </cell>
          <cell r="K501">
            <v>45304</v>
          </cell>
          <cell r="L501">
            <v>45668</v>
          </cell>
          <cell r="M501" t="str">
            <v>Manual</v>
          </cell>
          <cell r="N501" t="str">
            <v>Quemado</v>
          </cell>
          <cell r="O501">
            <v>10</v>
          </cell>
        </row>
        <row r="502">
          <cell r="A502" t="str">
            <v>3676.2</v>
          </cell>
          <cell r="B502" t="str">
            <v>La Union, S.A</v>
          </cell>
          <cell r="C502">
            <v>367</v>
          </cell>
          <cell r="D502" t="str">
            <v>BANDURRIA</v>
          </cell>
          <cell r="E502">
            <v>6.2</v>
          </cell>
          <cell r="F502">
            <v>6</v>
          </cell>
          <cell r="G502">
            <v>8.5500000000000007</v>
          </cell>
          <cell r="H502">
            <v>1100</v>
          </cell>
          <cell r="I502">
            <v>128.65497076023391</v>
          </cell>
          <cell r="J502" t="str">
            <v>Varias</v>
          </cell>
          <cell r="K502">
            <v>45282</v>
          </cell>
          <cell r="L502">
            <v>45647</v>
          </cell>
          <cell r="M502" t="str">
            <v>Manual</v>
          </cell>
          <cell r="N502" t="str">
            <v>Quemado</v>
          </cell>
          <cell r="O502">
            <v>7</v>
          </cell>
        </row>
        <row r="503">
          <cell r="A503" t="str">
            <v>3676.21</v>
          </cell>
          <cell r="B503" t="str">
            <v>La Union, S.A</v>
          </cell>
          <cell r="C503">
            <v>367</v>
          </cell>
          <cell r="D503" t="str">
            <v>BANDURRIA</v>
          </cell>
          <cell r="E503">
            <v>6.21</v>
          </cell>
          <cell r="F503">
            <v>3</v>
          </cell>
          <cell r="G503">
            <v>8.58</v>
          </cell>
          <cell r="H503">
            <v>1100</v>
          </cell>
          <cell r="I503">
            <v>128.2051282051282</v>
          </cell>
          <cell r="J503" t="str">
            <v>CG02-163</v>
          </cell>
          <cell r="K503">
            <v>45283</v>
          </cell>
          <cell r="L503">
            <v>45648</v>
          </cell>
          <cell r="M503" t="str">
            <v>Manual</v>
          </cell>
          <cell r="N503" t="str">
            <v>Quemado</v>
          </cell>
          <cell r="O503">
            <v>7</v>
          </cell>
        </row>
        <row r="504">
          <cell r="A504" t="str">
            <v>3676.22</v>
          </cell>
          <cell r="B504" t="str">
            <v>La Union, S.A</v>
          </cell>
          <cell r="C504">
            <v>367</v>
          </cell>
          <cell r="D504" t="str">
            <v>BANDURRIA</v>
          </cell>
          <cell r="E504">
            <v>6.22</v>
          </cell>
          <cell r="F504">
            <v>3</v>
          </cell>
          <cell r="G504">
            <v>11.43</v>
          </cell>
          <cell r="H504">
            <v>1450</v>
          </cell>
          <cell r="I504">
            <v>126.85914260717411</v>
          </cell>
          <cell r="J504" t="str">
            <v>CG02-163</v>
          </cell>
          <cell r="K504">
            <v>45283</v>
          </cell>
          <cell r="L504">
            <v>45648</v>
          </cell>
          <cell r="M504" t="str">
            <v>Manual</v>
          </cell>
          <cell r="N504" t="str">
            <v>Quemado</v>
          </cell>
          <cell r="O504">
            <v>7</v>
          </cell>
        </row>
        <row r="505">
          <cell r="A505" t="str">
            <v>3676.23</v>
          </cell>
          <cell r="B505" t="str">
            <v>La Union, S.A</v>
          </cell>
          <cell r="C505">
            <v>367</v>
          </cell>
          <cell r="D505" t="str">
            <v>BANDURRIA</v>
          </cell>
          <cell r="E505">
            <v>6.23</v>
          </cell>
          <cell r="F505">
            <v>8</v>
          </cell>
          <cell r="G505">
            <v>12.13</v>
          </cell>
          <cell r="H505">
            <v>1394.95</v>
          </cell>
          <cell r="I505">
            <v>115</v>
          </cell>
          <cell r="J505" t="str">
            <v>CP72-2086</v>
          </cell>
          <cell r="K505">
            <v>45279</v>
          </cell>
          <cell r="L505">
            <v>45627</v>
          </cell>
          <cell r="M505" t="str">
            <v>Manual</v>
          </cell>
          <cell r="N505" t="str">
            <v>Quemado</v>
          </cell>
          <cell r="O505">
            <v>4</v>
          </cell>
        </row>
        <row r="506">
          <cell r="A506" t="str">
            <v>3676.24</v>
          </cell>
          <cell r="B506" t="str">
            <v>La Union, S.A</v>
          </cell>
          <cell r="C506">
            <v>367</v>
          </cell>
          <cell r="D506" t="str">
            <v>BANDURRIA</v>
          </cell>
          <cell r="E506">
            <v>6.24</v>
          </cell>
          <cell r="F506">
            <v>1</v>
          </cell>
          <cell r="G506">
            <v>26.2</v>
          </cell>
          <cell r="H506">
            <v>2892.48</v>
          </cell>
          <cell r="I506">
            <v>110.4</v>
          </cell>
          <cell r="J506" t="str">
            <v>CG02-163</v>
          </cell>
          <cell r="K506">
            <v>45413</v>
          </cell>
          <cell r="L506">
            <v>45713</v>
          </cell>
          <cell r="M506" t="str">
            <v>Manual</v>
          </cell>
          <cell r="N506" t="str">
            <v>Quemado</v>
          </cell>
          <cell r="O506">
            <v>17</v>
          </cell>
        </row>
        <row r="507">
          <cell r="A507" t="str">
            <v>3676.25</v>
          </cell>
          <cell r="B507" t="str">
            <v>La Union, S.A</v>
          </cell>
          <cell r="C507">
            <v>367</v>
          </cell>
          <cell r="D507" t="str">
            <v>BANDURRIA</v>
          </cell>
          <cell r="E507">
            <v>6.25</v>
          </cell>
          <cell r="F507">
            <v>1</v>
          </cell>
          <cell r="G507">
            <v>21.3</v>
          </cell>
          <cell r="H507">
            <v>2351.52</v>
          </cell>
          <cell r="I507">
            <v>110.39999999999999</v>
          </cell>
          <cell r="J507" t="str">
            <v>CG02-163</v>
          </cell>
          <cell r="K507">
            <v>45402</v>
          </cell>
          <cell r="L507">
            <v>45714</v>
          </cell>
          <cell r="M507" t="str">
            <v>Manual</v>
          </cell>
          <cell r="N507" t="str">
            <v>Quemado</v>
          </cell>
          <cell r="O507">
            <v>17</v>
          </cell>
        </row>
        <row r="508">
          <cell r="A508" t="str">
            <v>3676.26</v>
          </cell>
          <cell r="B508" t="str">
            <v>La Union, S.A</v>
          </cell>
          <cell r="C508">
            <v>367</v>
          </cell>
          <cell r="D508" t="str">
            <v>BANDURRIA</v>
          </cell>
          <cell r="E508">
            <v>6.26</v>
          </cell>
          <cell r="F508">
            <v>6</v>
          </cell>
          <cell r="G508">
            <v>11.41</v>
          </cell>
          <cell r="H508">
            <v>1049.72</v>
          </cell>
          <cell r="I508">
            <v>92</v>
          </cell>
          <cell r="J508" t="str">
            <v>CG02-163</v>
          </cell>
          <cell r="K508">
            <v>45303</v>
          </cell>
          <cell r="L508">
            <v>45666</v>
          </cell>
          <cell r="M508" t="str">
            <v>Manual</v>
          </cell>
          <cell r="N508" t="str">
            <v>Quemado</v>
          </cell>
          <cell r="O508">
            <v>10</v>
          </cell>
        </row>
        <row r="509">
          <cell r="A509" t="str">
            <v>3676.03</v>
          </cell>
          <cell r="B509" t="str">
            <v>La Union, S.A</v>
          </cell>
          <cell r="C509">
            <v>367</v>
          </cell>
          <cell r="D509" t="str">
            <v>BANDURRIA</v>
          </cell>
          <cell r="E509">
            <v>6.03</v>
          </cell>
          <cell r="F509">
            <v>1</v>
          </cell>
          <cell r="G509">
            <v>11.24</v>
          </cell>
          <cell r="H509">
            <v>1240.4000000000001</v>
          </cell>
          <cell r="I509">
            <v>110.35587188612101</v>
          </cell>
          <cell r="J509" t="str">
            <v>CG02-163</v>
          </cell>
          <cell r="K509">
            <v>45337</v>
          </cell>
          <cell r="L509">
            <v>45664</v>
          </cell>
          <cell r="M509" t="str">
            <v>Manual</v>
          </cell>
          <cell r="N509" t="str">
            <v>Quemado</v>
          </cell>
          <cell r="O509">
            <v>10</v>
          </cell>
        </row>
        <row r="510">
          <cell r="A510" t="str">
            <v>3676.04</v>
          </cell>
          <cell r="B510" t="str">
            <v>La Union, S.A</v>
          </cell>
          <cell r="C510">
            <v>367</v>
          </cell>
          <cell r="D510" t="str">
            <v>BANDURRIA</v>
          </cell>
          <cell r="E510">
            <v>6.04</v>
          </cell>
          <cell r="F510">
            <v>1</v>
          </cell>
          <cell r="G510">
            <v>9.1999999999999993</v>
          </cell>
          <cell r="H510">
            <v>1058</v>
          </cell>
          <cell r="I510">
            <v>115.00000000000001</v>
          </cell>
          <cell r="J510" t="str">
            <v>CG02-163</v>
          </cell>
          <cell r="K510">
            <v>45342</v>
          </cell>
          <cell r="L510">
            <v>45665</v>
          </cell>
          <cell r="M510" t="str">
            <v>Manual</v>
          </cell>
          <cell r="N510" t="str">
            <v>Quemado</v>
          </cell>
          <cell r="O510">
            <v>10</v>
          </cell>
        </row>
        <row r="511">
          <cell r="A511" t="str">
            <v>3676.05</v>
          </cell>
          <cell r="B511" t="str">
            <v>La Union, S.A</v>
          </cell>
          <cell r="C511">
            <v>367</v>
          </cell>
          <cell r="D511" t="str">
            <v>BANDURRIA</v>
          </cell>
          <cell r="E511">
            <v>6.05</v>
          </cell>
          <cell r="F511">
            <v>1</v>
          </cell>
          <cell r="G511">
            <v>8.7799999999999994</v>
          </cell>
          <cell r="H511">
            <v>1009.7</v>
          </cell>
          <cell r="I511">
            <v>115.00000000000001</v>
          </cell>
          <cell r="J511" t="str">
            <v>CG02-163</v>
          </cell>
          <cell r="K511">
            <v>45346</v>
          </cell>
          <cell r="L511">
            <v>45665</v>
          </cell>
          <cell r="M511" t="str">
            <v>Manual</v>
          </cell>
          <cell r="N511" t="str">
            <v>Quemado</v>
          </cell>
          <cell r="O511">
            <v>10</v>
          </cell>
        </row>
        <row r="512">
          <cell r="A512" t="str">
            <v>3676.06</v>
          </cell>
          <cell r="B512" t="str">
            <v>La Union, S.A</v>
          </cell>
          <cell r="C512">
            <v>367</v>
          </cell>
          <cell r="D512" t="str">
            <v>BANDURRIA</v>
          </cell>
          <cell r="E512">
            <v>6.06</v>
          </cell>
          <cell r="F512">
            <v>3</v>
          </cell>
          <cell r="G512">
            <v>21.48</v>
          </cell>
          <cell r="H512">
            <v>2500</v>
          </cell>
          <cell r="I512">
            <v>116.38733705772812</v>
          </cell>
          <cell r="J512" t="str">
            <v>CG02-163</v>
          </cell>
          <cell r="K512">
            <v>45360</v>
          </cell>
          <cell r="L512">
            <v>45710</v>
          </cell>
          <cell r="M512" t="str">
            <v>Manual</v>
          </cell>
          <cell r="N512" t="str">
            <v>Quemado</v>
          </cell>
          <cell r="O512">
            <v>16</v>
          </cell>
        </row>
        <row r="513">
          <cell r="A513" t="str">
            <v>3676.07</v>
          </cell>
          <cell r="B513" t="str">
            <v>La Union, S.A</v>
          </cell>
          <cell r="C513">
            <v>367</v>
          </cell>
          <cell r="D513" t="str">
            <v>BANDURRIA</v>
          </cell>
          <cell r="E513">
            <v>6.07</v>
          </cell>
          <cell r="F513">
            <v>4</v>
          </cell>
          <cell r="G513">
            <v>16.149999999999999</v>
          </cell>
          <cell r="H513">
            <v>1800</v>
          </cell>
          <cell r="I513">
            <v>111.45510835913313</v>
          </cell>
          <cell r="J513" t="str">
            <v>CG02-163</v>
          </cell>
          <cell r="K513">
            <v>45361</v>
          </cell>
          <cell r="L513">
            <v>45711</v>
          </cell>
          <cell r="M513" t="str">
            <v>Manual</v>
          </cell>
          <cell r="N513" t="str">
            <v>Quemado</v>
          </cell>
          <cell r="O513">
            <v>16</v>
          </cell>
        </row>
        <row r="514">
          <cell r="A514" t="str">
            <v>3676.08</v>
          </cell>
          <cell r="B514" t="str">
            <v>La Union, S.A</v>
          </cell>
          <cell r="C514">
            <v>367</v>
          </cell>
          <cell r="D514" t="str">
            <v>BANDURRIA</v>
          </cell>
          <cell r="E514">
            <v>6.08</v>
          </cell>
          <cell r="F514">
            <v>4</v>
          </cell>
          <cell r="G514">
            <v>19.55</v>
          </cell>
          <cell r="H514">
            <v>2295</v>
          </cell>
          <cell r="I514">
            <v>117.39130434782608</v>
          </cell>
          <cell r="J514" t="str">
            <v>CG02-163</v>
          </cell>
          <cell r="K514">
            <v>45362</v>
          </cell>
          <cell r="L514">
            <v>45712</v>
          </cell>
          <cell r="M514" t="str">
            <v>Manual</v>
          </cell>
          <cell r="N514" t="str">
            <v>Quemado</v>
          </cell>
          <cell r="O514">
            <v>17</v>
          </cell>
        </row>
        <row r="515">
          <cell r="A515" t="str">
            <v>3676.09</v>
          </cell>
          <cell r="B515" t="str">
            <v>La Union, S.A</v>
          </cell>
          <cell r="C515">
            <v>367</v>
          </cell>
          <cell r="D515" t="str">
            <v>BANDURRIA</v>
          </cell>
          <cell r="E515">
            <v>6.09</v>
          </cell>
          <cell r="F515">
            <v>2</v>
          </cell>
          <cell r="G515">
            <v>11.93</v>
          </cell>
          <cell r="H515">
            <v>1300</v>
          </cell>
          <cell r="I515">
            <v>108.96898575020955</v>
          </cell>
          <cell r="J515" t="str">
            <v>CG02-163</v>
          </cell>
          <cell r="K515">
            <v>45303</v>
          </cell>
          <cell r="L515">
            <v>45666</v>
          </cell>
          <cell r="M515" t="str">
            <v>Manual</v>
          </cell>
          <cell r="N515" t="str">
            <v>Quemado</v>
          </cell>
          <cell r="O515">
            <v>10</v>
          </cell>
        </row>
        <row r="516">
          <cell r="A516" t="str">
            <v>2361.01</v>
          </cell>
          <cell r="B516" t="str">
            <v>La Union, S.A</v>
          </cell>
          <cell r="C516">
            <v>236</v>
          </cell>
          <cell r="D516" t="str">
            <v>PARCELA ORO VERDE</v>
          </cell>
          <cell r="E516">
            <v>1.01</v>
          </cell>
          <cell r="F516">
            <v>6</v>
          </cell>
          <cell r="G516">
            <v>10.5</v>
          </cell>
          <cell r="H516">
            <v>1242.6099999999999</v>
          </cell>
          <cell r="I516">
            <v>118.34380952380951</v>
          </cell>
          <cell r="J516" t="str">
            <v>CG02-163</v>
          </cell>
          <cell r="K516">
            <v>45364</v>
          </cell>
          <cell r="L516">
            <v>45733</v>
          </cell>
          <cell r="M516" t="str">
            <v>Manual</v>
          </cell>
          <cell r="N516" t="str">
            <v>Quemado</v>
          </cell>
          <cell r="O516">
            <v>20</v>
          </cell>
        </row>
        <row r="517">
          <cell r="A517" t="str">
            <v>2361.02</v>
          </cell>
          <cell r="B517" t="str">
            <v>La Union, S.A</v>
          </cell>
          <cell r="C517">
            <v>236</v>
          </cell>
          <cell r="D517" t="str">
            <v>PARCELA ORO VERDE</v>
          </cell>
          <cell r="E517">
            <v>1.02</v>
          </cell>
          <cell r="F517">
            <v>6</v>
          </cell>
          <cell r="G517">
            <v>8.7799999999999994</v>
          </cell>
          <cell r="H517">
            <v>920</v>
          </cell>
          <cell r="I517">
            <v>104.78359908883827</v>
          </cell>
          <cell r="J517" t="str">
            <v>CG02-163</v>
          </cell>
          <cell r="K517">
            <v>45363</v>
          </cell>
          <cell r="L517">
            <v>45733</v>
          </cell>
          <cell r="M517" t="str">
            <v>Manual</v>
          </cell>
          <cell r="N517" t="str">
            <v>Quemado</v>
          </cell>
          <cell r="O517">
            <v>20</v>
          </cell>
        </row>
        <row r="518">
          <cell r="A518" t="str">
            <v>2361.03</v>
          </cell>
          <cell r="B518" t="str">
            <v>La Union, S.A</v>
          </cell>
          <cell r="C518">
            <v>236</v>
          </cell>
          <cell r="D518" t="str">
            <v>PARCELA ORO VERDE</v>
          </cell>
          <cell r="E518">
            <v>1.03</v>
          </cell>
          <cell r="F518">
            <v>6</v>
          </cell>
          <cell r="G518">
            <v>2.57</v>
          </cell>
          <cell r="H518">
            <v>276</v>
          </cell>
          <cell r="I518">
            <v>107.39299610894942</v>
          </cell>
          <cell r="J518" t="str">
            <v>CG02-163</v>
          </cell>
          <cell r="K518">
            <v>45291</v>
          </cell>
          <cell r="L518">
            <v>45642</v>
          </cell>
          <cell r="M518" t="str">
            <v>Manual</v>
          </cell>
          <cell r="N518" t="str">
            <v>Quemado</v>
          </cell>
          <cell r="O518">
            <v>7</v>
          </cell>
        </row>
        <row r="519">
          <cell r="A519" t="str">
            <v>2381.04</v>
          </cell>
          <cell r="B519" t="str">
            <v>La Union, S.A</v>
          </cell>
          <cell r="C519">
            <v>238</v>
          </cell>
          <cell r="D519" t="str">
            <v>MANGALES  CAJON</v>
          </cell>
          <cell r="E519">
            <v>1.04</v>
          </cell>
          <cell r="F519">
            <v>1</v>
          </cell>
          <cell r="G519">
            <v>4.3600000000000003</v>
          </cell>
          <cell r="H519">
            <v>491.73438800000008</v>
          </cell>
          <cell r="I519">
            <v>112.78311651376148</v>
          </cell>
          <cell r="J519" t="str">
            <v>CG02-163</v>
          </cell>
          <cell r="K519">
            <v>45443</v>
          </cell>
          <cell r="L519">
            <v>45733</v>
          </cell>
          <cell r="M519" t="str">
            <v>Manual</v>
          </cell>
          <cell r="N519" t="str">
            <v>Quemado</v>
          </cell>
          <cell r="O519">
            <v>20</v>
          </cell>
        </row>
        <row r="520">
          <cell r="A520" t="str">
            <v>2381.05</v>
          </cell>
          <cell r="B520" t="str">
            <v>La Union, S.A</v>
          </cell>
          <cell r="C520">
            <v>238</v>
          </cell>
          <cell r="D520" t="str">
            <v>MANGALES  CAJON</v>
          </cell>
          <cell r="E520">
            <v>1.05</v>
          </cell>
          <cell r="F520">
            <v>2</v>
          </cell>
          <cell r="G520">
            <v>2.15</v>
          </cell>
          <cell r="H520">
            <v>121.01542000000001</v>
          </cell>
          <cell r="I520">
            <v>56.286241860465118</v>
          </cell>
          <cell r="J520" t="str">
            <v>CG02-163</v>
          </cell>
          <cell r="K520">
            <v>45322</v>
          </cell>
          <cell r="L520">
            <v>45733</v>
          </cell>
          <cell r="M520" t="str">
            <v>Manual</v>
          </cell>
          <cell r="N520" t="str">
            <v>Quemado</v>
          </cell>
          <cell r="O520">
            <v>20</v>
          </cell>
        </row>
        <row r="521">
          <cell r="A521" t="str">
            <v>2381.06</v>
          </cell>
          <cell r="B521" t="str">
            <v>La Union, S.A</v>
          </cell>
          <cell r="C521">
            <v>238</v>
          </cell>
          <cell r="D521" t="str">
            <v>MANGALES  CAJON</v>
          </cell>
          <cell r="E521">
            <v>1.06</v>
          </cell>
          <cell r="F521">
            <v>1</v>
          </cell>
          <cell r="G521">
            <v>4.3499999999999996</v>
          </cell>
          <cell r="H521">
            <v>495.426624</v>
          </cell>
          <cell r="I521">
            <v>113.89117793103449</v>
          </cell>
          <cell r="J521" t="str">
            <v>CG02-163</v>
          </cell>
          <cell r="K521">
            <v>45443</v>
          </cell>
          <cell r="L521">
            <v>45733</v>
          </cell>
          <cell r="M521" t="str">
            <v>Manual</v>
          </cell>
          <cell r="N521" t="str">
            <v>Quemado</v>
          </cell>
          <cell r="O521">
            <v>20</v>
          </cell>
        </row>
        <row r="522">
          <cell r="A522" t="str">
            <v>2381.07</v>
          </cell>
          <cell r="B522" t="str">
            <v>La Union, S.A</v>
          </cell>
          <cell r="C522">
            <v>238</v>
          </cell>
          <cell r="D522" t="str">
            <v>MANGALES  CAJON</v>
          </cell>
          <cell r="E522">
            <v>1.07</v>
          </cell>
          <cell r="F522">
            <v>6</v>
          </cell>
          <cell r="G522">
            <v>5.79</v>
          </cell>
          <cell r="H522">
            <v>752.02732000000003</v>
          </cell>
          <cell r="I522">
            <v>129.88382037996547</v>
          </cell>
          <cell r="J522" t="str">
            <v>CG02-163</v>
          </cell>
          <cell r="K522">
            <v>45371</v>
          </cell>
          <cell r="L522">
            <v>45733</v>
          </cell>
          <cell r="M522" t="str">
            <v>Manual</v>
          </cell>
          <cell r="N522" t="str">
            <v>Quemado</v>
          </cell>
          <cell r="O522">
            <v>20</v>
          </cell>
        </row>
        <row r="523">
          <cell r="A523" t="str">
            <v>2381.09</v>
          </cell>
          <cell r="B523" t="str">
            <v>La Union, S.A</v>
          </cell>
          <cell r="C523">
            <v>238</v>
          </cell>
          <cell r="D523" t="str">
            <v>MANGALES  CAJON</v>
          </cell>
          <cell r="E523">
            <v>1.0900000000000001</v>
          </cell>
          <cell r="F523">
            <v>1</v>
          </cell>
          <cell r="G523">
            <v>3.55</v>
          </cell>
          <cell r="H523">
            <v>426.80023599999998</v>
          </cell>
          <cell r="I523">
            <v>120.2254185915493</v>
          </cell>
          <cell r="J523" t="str">
            <v>CG02-163</v>
          </cell>
          <cell r="K523">
            <v>45443</v>
          </cell>
          <cell r="L523">
            <v>45733</v>
          </cell>
          <cell r="M523" t="str">
            <v>Manual</v>
          </cell>
          <cell r="N523" t="str">
            <v>Quemado</v>
          </cell>
          <cell r="O523">
            <v>20</v>
          </cell>
        </row>
        <row r="524">
          <cell r="A524" t="str">
            <v>2381.1</v>
          </cell>
          <cell r="B524" t="str">
            <v>La Union, S.A</v>
          </cell>
          <cell r="C524">
            <v>238</v>
          </cell>
          <cell r="D524" t="str">
            <v>MANGALES  CAJON</v>
          </cell>
          <cell r="E524">
            <v>1.1000000000000001</v>
          </cell>
          <cell r="F524">
            <v>6</v>
          </cell>
          <cell r="G524">
            <v>3.95</v>
          </cell>
          <cell r="H524">
            <v>376.86226800000003</v>
          </cell>
          <cell r="I524">
            <v>95.40816911392406</v>
          </cell>
          <cell r="J524" t="str">
            <v>CG02-163</v>
          </cell>
          <cell r="K524">
            <v>45373</v>
          </cell>
          <cell r="L524">
            <v>45733</v>
          </cell>
          <cell r="M524" t="str">
            <v>Manual</v>
          </cell>
          <cell r="N524" t="str">
            <v>Quemado</v>
          </cell>
          <cell r="O524">
            <v>20</v>
          </cell>
        </row>
        <row r="525">
          <cell r="A525" t="str">
            <v>2381.11</v>
          </cell>
          <cell r="B525" t="str">
            <v>La Union, S.A</v>
          </cell>
          <cell r="C525">
            <v>238</v>
          </cell>
          <cell r="D525" t="str">
            <v>MANGALES  CAJON</v>
          </cell>
          <cell r="E525">
            <v>1.1100000000000001</v>
          </cell>
          <cell r="F525">
            <v>6</v>
          </cell>
          <cell r="G525">
            <v>6.11</v>
          </cell>
          <cell r="H525">
            <v>797.44652400000007</v>
          </cell>
          <cell r="I525">
            <v>130.51497937806874</v>
          </cell>
          <cell r="J525" t="str">
            <v>CG02-163</v>
          </cell>
          <cell r="K525">
            <v>45373</v>
          </cell>
          <cell r="L525">
            <v>45733</v>
          </cell>
          <cell r="M525" t="str">
            <v>Manual</v>
          </cell>
          <cell r="N525" t="str">
            <v>Quemado</v>
          </cell>
          <cell r="O525">
            <v>20</v>
          </cell>
        </row>
        <row r="526">
          <cell r="A526" t="str">
            <v>2381.12</v>
          </cell>
          <cell r="B526" t="str">
            <v>La Union, S.A</v>
          </cell>
          <cell r="C526">
            <v>238</v>
          </cell>
          <cell r="D526" t="str">
            <v>MANGALES  CAJON</v>
          </cell>
          <cell r="E526">
            <v>1.1200000000000001</v>
          </cell>
          <cell r="F526">
            <v>7</v>
          </cell>
          <cell r="G526">
            <v>4.28</v>
          </cell>
          <cell r="H526">
            <v>482.57661600000006</v>
          </cell>
          <cell r="I526">
            <v>112.75154579439253</v>
          </cell>
          <cell r="J526" t="str">
            <v>CG04-10295</v>
          </cell>
          <cell r="K526">
            <v>45372</v>
          </cell>
          <cell r="L526">
            <v>45733</v>
          </cell>
          <cell r="M526" t="str">
            <v>Manual</v>
          </cell>
          <cell r="N526" t="str">
            <v>Quemado</v>
          </cell>
          <cell r="O526">
            <v>20</v>
          </cell>
        </row>
        <row r="527">
          <cell r="A527" t="str">
            <v>2381.13</v>
          </cell>
          <cell r="B527" t="str">
            <v>La Union, S.A</v>
          </cell>
          <cell r="C527">
            <v>238</v>
          </cell>
          <cell r="D527" t="str">
            <v>MANGALES  CAJON</v>
          </cell>
          <cell r="E527">
            <v>1.1299999999999999</v>
          </cell>
          <cell r="F527">
            <v>7</v>
          </cell>
          <cell r="G527">
            <v>5.86</v>
          </cell>
          <cell r="H527">
            <v>635.38806399999999</v>
          </cell>
          <cell r="I527">
            <v>108.42799726962457</v>
          </cell>
          <cell r="J527" t="str">
            <v>CG04-10295</v>
          </cell>
          <cell r="K527">
            <v>45371</v>
          </cell>
          <cell r="L527">
            <v>45733</v>
          </cell>
          <cell r="M527" t="str">
            <v>Manual</v>
          </cell>
          <cell r="N527" t="str">
            <v>Quemado</v>
          </cell>
          <cell r="O527">
            <v>20</v>
          </cell>
        </row>
        <row r="528">
          <cell r="A528" t="str">
            <v>2381.14</v>
          </cell>
          <cell r="B528" t="str">
            <v>La Union, S.A</v>
          </cell>
          <cell r="C528">
            <v>238</v>
          </cell>
          <cell r="D528" t="str">
            <v>MANGALES  CAJON</v>
          </cell>
          <cell r="E528">
            <v>1.1399999999999999</v>
          </cell>
          <cell r="F528">
            <v>6</v>
          </cell>
          <cell r="G528">
            <v>2.15</v>
          </cell>
          <cell r="H528">
            <v>180</v>
          </cell>
          <cell r="I528">
            <v>83.720930232558146</v>
          </cell>
          <cell r="J528" t="str">
            <v>CG04-10295</v>
          </cell>
          <cell r="K528">
            <v>45322</v>
          </cell>
          <cell r="L528">
            <v>45712</v>
          </cell>
          <cell r="M528" t="str">
            <v>Manual</v>
          </cell>
          <cell r="N528" t="str">
            <v>Quemado</v>
          </cell>
          <cell r="O528">
            <v>17</v>
          </cell>
        </row>
        <row r="529">
          <cell r="A529" t="str">
            <v>2381.15</v>
          </cell>
          <cell r="B529" t="str">
            <v>La Union, S.A</v>
          </cell>
          <cell r="C529">
            <v>238</v>
          </cell>
          <cell r="D529" t="str">
            <v>MANGALES  CAJON</v>
          </cell>
          <cell r="E529">
            <v>1.1499999999999999</v>
          </cell>
          <cell r="F529">
            <v>2</v>
          </cell>
          <cell r="G529">
            <v>3.36</v>
          </cell>
          <cell r="H529">
            <v>386.70323200000001</v>
          </cell>
          <cell r="I529">
            <v>115.09024761904763</v>
          </cell>
          <cell r="J529" t="str">
            <v>CG02-163</v>
          </cell>
          <cell r="K529">
            <v>45373</v>
          </cell>
          <cell r="L529">
            <v>45733</v>
          </cell>
          <cell r="M529" t="str">
            <v>Manual</v>
          </cell>
          <cell r="N529" t="str">
            <v>Quemado</v>
          </cell>
          <cell r="O529">
            <v>20</v>
          </cell>
        </row>
        <row r="530">
          <cell r="A530" t="str">
            <v>2381.16</v>
          </cell>
          <cell r="B530" t="str">
            <v>La Union, S.A</v>
          </cell>
          <cell r="C530">
            <v>238</v>
          </cell>
          <cell r="D530" t="str">
            <v>MANGALES  CAJON</v>
          </cell>
          <cell r="E530">
            <v>1.1599999999999999</v>
          </cell>
          <cell r="F530">
            <v>7</v>
          </cell>
          <cell r="G530">
            <v>5.14</v>
          </cell>
          <cell r="H530">
            <v>609.70699999999999</v>
          </cell>
          <cell r="I530">
            <v>118.62003891050584</v>
          </cell>
          <cell r="J530" t="str">
            <v>CG02-163</v>
          </cell>
          <cell r="K530">
            <v>45373</v>
          </cell>
          <cell r="L530">
            <v>45733</v>
          </cell>
          <cell r="M530" t="str">
            <v>Manual</v>
          </cell>
          <cell r="N530" t="str">
            <v>Quemado</v>
          </cell>
          <cell r="O530">
            <v>20</v>
          </cell>
        </row>
        <row r="531">
          <cell r="A531" t="str">
            <v>2381.17</v>
          </cell>
          <cell r="B531" t="str">
            <v>La Union, S.A</v>
          </cell>
          <cell r="C531">
            <v>238</v>
          </cell>
          <cell r="D531" t="str">
            <v>MANGALES  CAJON</v>
          </cell>
          <cell r="E531">
            <v>1.17</v>
          </cell>
          <cell r="F531">
            <v>7</v>
          </cell>
          <cell r="G531">
            <v>7.2</v>
          </cell>
          <cell r="H531">
            <v>751.04246000000001</v>
          </cell>
          <cell r="I531">
            <v>104.31145277777777</v>
          </cell>
          <cell r="J531" t="str">
            <v>CG04-10295</v>
          </cell>
          <cell r="K531">
            <v>45372</v>
          </cell>
          <cell r="L531">
            <v>45733</v>
          </cell>
          <cell r="M531" t="str">
            <v>Manual</v>
          </cell>
          <cell r="N531" t="str">
            <v>Quemado</v>
          </cell>
          <cell r="O531">
            <v>20</v>
          </cell>
        </row>
        <row r="532">
          <cell r="A532" t="str">
            <v>2381.18</v>
          </cell>
          <cell r="B532" t="str">
            <v>La Union, S.A</v>
          </cell>
          <cell r="C532">
            <v>238</v>
          </cell>
          <cell r="D532" t="str">
            <v>MANGALES  CAJON</v>
          </cell>
          <cell r="E532">
            <v>1.18</v>
          </cell>
          <cell r="F532">
            <v>7</v>
          </cell>
          <cell r="G532">
            <v>1.49</v>
          </cell>
          <cell r="H532">
            <v>175.37748400000001</v>
          </cell>
          <cell r="I532">
            <v>117.70300939597315</v>
          </cell>
          <cell r="J532" t="str">
            <v>CG04-10295</v>
          </cell>
          <cell r="K532">
            <v>45322</v>
          </cell>
          <cell r="L532">
            <v>45733</v>
          </cell>
          <cell r="M532" t="str">
            <v>Manual</v>
          </cell>
          <cell r="N532" t="str">
            <v>Quemado</v>
          </cell>
          <cell r="O532">
            <v>20</v>
          </cell>
        </row>
        <row r="533">
          <cell r="A533" t="str">
            <v>2381.19</v>
          </cell>
          <cell r="B533" t="str">
            <v>La Union, S.A</v>
          </cell>
          <cell r="C533">
            <v>238</v>
          </cell>
          <cell r="D533" t="str">
            <v>MANGALES  CAJON</v>
          </cell>
          <cell r="E533">
            <v>1.19</v>
          </cell>
          <cell r="F533">
            <v>3</v>
          </cell>
          <cell r="G533">
            <v>2.19</v>
          </cell>
          <cell r="H533">
            <v>285.14894000000004</v>
          </cell>
          <cell r="I533">
            <v>130.20499543378997</v>
          </cell>
          <cell r="J533" t="str">
            <v>CG04-10295</v>
          </cell>
          <cell r="K533">
            <v>45374</v>
          </cell>
          <cell r="L533">
            <v>45733</v>
          </cell>
          <cell r="M533" t="str">
            <v>Manual</v>
          </cell>
          <cell r="N533" t="str">
            <v>Quemado</v>
          </cell>
          <cell r="O533">
            <v>20</v>
          </cell>
        </row>
        <row r="534">
          <cell r="A534" t="str">
            <v>2381.2</v>
          </cell>
          <cell r="B534" t="str">
            <v>La Union, S.A</v>
          </cell>
          <cell r="C534">
            <v>238</v>
          </cell>
          <cell r="D534" t="str">
            <v>MANGALES  CAJON</v>
          </cell>
          <cell r="E534">
            <v>1.2</v>
          </cell>
          <cell r="F534">
            <v>7</v>
          </cell>
          <cell r="G534">
            <v>3.69</v>
          </cell>
          <cell r="H534">
            <v>582.27977599999997</v>
          </cell>
          <cell r="I534">
            <v>157.79939728997289</v>
          </cell>
          <cell r="J534" t="str">
            <v>CG02-163</v>
          </cell>
          <cell r="K534">
            <v>45374</v>
          </cell>
          <cell r="L534">
            <v>45733</v>
          </cell>
          <cell r="M534" t="str">
            <v>Manual</v>
          </cell>
          <cell r="N534" t="str">
            <v>Quemado</v>
          </cell>
          <cell r="O534">
            <v>20</v>
          </cell>
        </row>
        <row r="535">
          <cell r="A535" t="str">
            <v>2381.21</v>
          </cell>
          <cell r="B535" t="str">
            <v>La Union, S.A</v>
          </cell>
          <cell r="C535">
            <v>238</v>
          </cell>
          <cell r="D535" t="str">
            <v>MANGALES  CAJON</v>
          </cell>
          <cell r="E535">
            <v>1.21</v>
          </cell>
          <cell r="F535">
            <v>9</v>
          </cell>
          <cell r="G535">
            <v>1.43</v>
          </cell>
          <cell r="H535">
            <v>158.94453600000003</v>
          </cell>
          <cell r="I535">
            <v>111.1500251748252</v>
          </cell>
          <cell r="J535" t="str">
            <v>CG02-163</v>
          </cell>
          <cell r="K535">
            <v>45322</v>
          </cell>
          <cell r="L535">
            <v>45733</v>
          </cell>
          <cell r="M535" t="str">
            <v>Manual</v>
          </cell>
          <cell r="N535" t="str">
            <v>Quemado</v>
          </cell>
          <cell r="O535">
            <v>20</v>
          </cell>
        </row>
        <row r="536">
          <cell r="A536" t="str">
            <v>2381.22</v>
          </cell>
          <cell r="B536" t="str">
            <v>La Union, S.A</v>
          </cell>
          <cell r="C536">
            <v>238</v>
          </cell>
          <cell r="D536" t="str">
            <v>MANGALES  CAJON</v>
          </cell>
          <cell r="E536">
            <v>1.22</v>
          </cell>
          <cell r="F536">
            <v>6</v>
          </cell>
          <cell r="G536">
            <v>0.65</v>
          </cell>
          <cell r="H536">
            <v>42.767119999999998</v>
          </cell>
          <cell r="I536">
            <v>65.795569230769232</v>
          </cell>
          <cell r="J536" t="str">
            <v>CG04-10295</v>
          </cell>
          <cell r="K536">
            <v>45322</v>
          </cell>
          <cell r="L536">
            <v>45712</v>
          </cell>
          <cell r="M536" t="str">
            <v>Manual</v>
          </cell>
          <cell r="N536" t="str">
            <v>Quemado</v>
          </cell>
          <cell r="O536">
            <v>17</v>
          </cell>
        </row>
        <row r="537">
          <cell r="A537" t="str">
            <v>2381.23</v>
          </cell>
          <cell r="B537" t="str">
            <v>La Union, S.A</v>
          </cell>
          <cell r="C537">
            <v>238</v>
          </cell>
          <cell r="D537" t="str">
            <v>MANGALES  CAJON</v>
          </cell>
          <cell r="E537">
            <v>1.23</v>
          </cell>
          <cell r="F537">
            <v>5</v>
          </cell>
          <cell r="G537">
            <v>2.2400000000000002</v>
          </cell>
          <cell r="H537">
            <v>260.77482800000001</v>
          </cell>
          <cell r="I537">
            <v>116.41733392857142</v>
          </cell>
          <cell r="J537" t="str">
            <v>CG02-163</v>
          </cell>
          <cell r="K537">
            <v>45375</v>
          </cell>
          <cell r="L537">
            <v>45733</v>
          </cell>
          <cell r="M537" t="str">
            <v>Manual</v>
          </cell>
          <cell r="N537" t="str">
            <v>Quemado</v>
          </cell>
          <cell r="O537">
            <v>20</v>
          </cell>
        </row>
        <row r="538">
          <cell r="A538" t="str">
            <v>2381.24</v>
          </cell>
          <cell r="B538" t="str">
            <v>La Union, S.A</v>
          </cell>
          <cell r="C538">
            <v>238</v>
          </cell>
          <cell r="D538" t="str">
            <v>MANGALES  CAJON</v>
          </cell>
          <cell r="E538">
            <v>1.24</v>
          </cell>
          <cell r="F538">
            <v>4</v>
          </cell>
          <cell r="G538">
            <v>3.25</v>
          </cell>
          <cell r="H538">
            <v>616.85521600000004</v>
          </cell>
          <cell r="I538">
            <v>189.80160492307692</v>
          </cell>
          <cell r="J538" t="str">
            <v>CG02-163</v>
          </cell>
          <cell r="K538">
            <v>45375</v>
          </cell>
          <cell r="L538">
            <v>45733</v>
          </cell>
          <cell r="M538" t="str">
            <v>Manual</v>
          </cell>
          <cell r="N538" t="str">
            <v>Quemado</v>
          </cell>
          <cell r="O538">
            <v>20</v>
          </cell>
        </row>
        <row r="539">
          <cell r="A539" t="str">
            <v>2381.25</v>
          </cell>
          <cell r="B539" t="str">
            <v>La Union, S.A</v>
          </cell>
          <cell r="C539">
            <v>238</v>
          </cell>
          <cell r="D539" t="str">
            <v>MANGALES  CAJON</v>
          </cell>
          <cell r="E539">
            <v>1.25</v>
          </cell>
          <cell r="F539">
            <v>4</v>
          </cell>
          <cell r="G539">
            <v>1.9</v>
          </cell>
          <cell r="H539">
            <v>211.27974800000001</v>
          </cell>
          <cell r="I539">
            <v>111.19986736842107</v>
          </cell>
          <cell r="J539" t="str">
            <v>CG04-10295</v>
          </cell>
          <cell r="K539">
            <v>45375</v>
          </cell>
          <cell r="L539">
            <v>45733</v>
          </cell>
          <cell r="M539" t="str">
            <v>Manual</v>
          </cell>
          <cell r="N539" t="str">
            <v>Quemado</v>
          </cell>
          <cell r="O539">
            <v>20</v>
          </cell>
        </row>
        <row r="540">
          <cell r="A540" t="str">
            <v>2381.26</v>
          </cell>
          <cell r="B540" t="str">
            <v>La Union, S.A</v>
          </cell>
          <cell r="C540">
            <v>238</v>
          </cell>
          <cell r="D540" t="str">
            <v>MANGALES  CAJON</v>
          </cell>
          <cell r="E540">
            <v>1.26</v>
          </cell>
          <cell r="F540">
            <v>6</v>
          </cell>
          <cell r="G540">
            <v>0.72</v>
          </cell>
          <cell r="H540">
            <v>58.608139999999999</v>
          </cell>
          <cell r="I540">
            <v>81.400194444444452</v>
          </cell>
          <cell r="J540" t="str">
            <v>CG04-10295</v>
          </cell>
          <cell r="K540">
            <v>45322</v>
          </cell>
          <cell r="L540">
            <v>45712</v>
          </cell>
          <cell r="M540" t="str">
            <v>Manual</v>
          </cell>
          <cell r="N540" t="str">
            <v>Quemado</v>
          </cell>
          <cell r="O540">
            <v>17</v>
          </cell>
        </row>
        <row r="541">
          <cell r="A541" t="str">
            <v>2381.27</v>
          </cell>
          <cell r="B541" t="str">
            <v>La Union, S.A</v>
          </cell>
          <cell r="C541">
            <v>238</v>
          </cell>
          <cell r="D541" t="str">
            <v>MANGALES  CAJON</v>
          </cell>
          <cell r="E541">
            <v>1.27</v>
          </cell>
          <cell r="F541">
            <v>3</v>
          </cell>
          <cell r="G541">
            <v>3</v>
          </cell>
          <cell r="H541">
            <v>502.22570000000007</v>
          </cell>
          <cell r="I541">
            <v>167.4085666666667</v>
          </cell>
          <cell r="J541" t="str">
            <v>CG02-163</v>
          </cell>
          <cell r="K541">
            <v>45374</v>
          </cell>
          <cell r="L541">
            <v>45733</v>
          </cell>
          <cell r="M541" t="str">
            <v>Manual</v>
          </cell>
          <cell r="N541" t="str">
            <v>Quemado</v>
          </cell>
          <cell r="O541">
            <v>20</v>
          </cell>
        </row>
        <row r="542">
          <cell r="A542" t="str">
            <v>2381.28</v>
          </cell>
          <cell r="B542" t="str">
            <v>La Union, S.A</v>
          </cell>
          <cell r="C542">
            <v>238</v>
          </cell>
          <cell r="D542" t="str">
            <v>MANGALES  CAJON</v>
          </cell>
          <cell r="E542">
            <v>1.28</v>
          </cell>
          <cell r="F542">
            <v>7</v>
          </cell>
          <cell r="G542">
            <v>3.12</v>
          </cell>
          <cell r="H542">
            <v>322.61796400000003</v>
          </cell>
          <cell r="I542">
            <v>103.40319358974359</v>
          </cell>
          <cell r="J542" t="str">
            <v>CG04-10295</v>
          </cell>
          <cell r="K542">
            <v>45375</v>
          </cell>
          <cell r="L542">
            <v>45733</v>
          </cell>
          <cell r="M542" t="str">
            <v>Manual</v>
          </cell>
          <cell r="N542" t="str">
            <v>Quemado</v>
          </cell>
          <cell r="O542">
            <v>20</v>
          </cell>
        </row>
        <row r="543">
          <cell r="A543" t="str">
            <v>2382.01</v>
          </cell>
          <cell r="B543" t="str">
            <v>La Union, S.A</v>
          </cell>
          <cell r="C543">
            <v>238</v>
          </cell>
          <cell r="D543" t="str">
            <v>MANGALES  CAJON</v>
          </cell>
          <cell r="E543">
            <v>2.0099999999999998</v>
          </cell>
          <cell r="F543">
            <v>6</v>
          </cell>
          <cell r="G543">
            <v>1.37</v>
          </cell>
          <cell r="H543">
            <v>137.671468</v>
          </cell>
          <cell r="I543">
            <v>100.49012262773722</v>
          </cell>
          <cell r="J543" t="str">
            <v>CG04-10295</v>
          </cell>
          <cell r="K543">
            <v>45343</v>
          </cell>
          <cell r="L543">
            <v>45712</v>
          </cell>
          <cell r="M543" t="str">
            <v>Manual</v>
          </cell>
          <cell r="N543" t="str">
            <v>Quemado</v>
          </cell>
          <cell r="O543">
            <v>17</v>
          </cell>
        </row>
        <row r="544">
          <cell r="A544" t="str">
            <v>2382.02</v>
          </cell>
          <cell r="B544" t="str">
            <v>La Union, S.A</v>
          </cell>
          <cell r="C544">
            <v>238</v>
          </cell>
          <cell r="D544" t="str">
            <v>MANGALES  CAJON</v>
          </cell>
          <cell r="E544">
            <v>2.02</v>
          </cell>
          <cell r="F544">
            <v>6</v>
          </cell>
          <cell r="G544">
            <v>2.48</v>
          </cell>
          <cell r="H544">
            <v>219.303528</v>
          </cell>
          <cell r="I544">
            <v>88.428841935483874</v>
          </cell>
          <cell r="J544" t="str">
            <v>CG04-10295</v>
          </cell>
          <cell r="K544">
            <v>45343</v>
          </cell>
          <cell r="L544">
            <v>45712</v>
          </cell>
          <cell r="M544" t="str">
            <v>Manual</v>
          </cell>
          <cell r="N544" t="str">
            <v>Quemado</v>
          </cell>
          <cell r="O544">
            <v>17</v>
          </cell>
        </row>
        <row r="545">
          <cell r="A545" t="str">
            <v>2382.03</v>
          </cell>
          <cell r="B545" t="str">
            <v>La Union, S.A</v>
          </cell>
          <cell r="C545">
            <v>238</v>
          </cell>
          <cell r="D545" t="str">
            <v>MANGALES  CAJON</v>
          </cell>
          <cell r="E545">
            <v>2.0299999999999998</v>
          </cell>
          <cell r="F545">
            <v>6</v>
          </cell>
          <cell r="G545">
            <v>2.13</v>
          </cell>
          <cell r="H545">
            <v>204.800648</v>
          </cell>
          <cell r="I545">
            <v>96.150538967136157</v>
          </cell>
          <cell r="J545" t="str">
            <v>CG04-10295</v>
          </cell>
          <cell r="K545">
            <v>45343</v>
          </cell>
          <cell r="L545">
            <v>45712</v>
          </cell>
          <cell r="M545" t="str">
            <v>Manual</v>
          </cell>
          <cell r="N545" t="str">
            <v>Quemado</v>
          </cell>
          <cell r="O545">
            <v>17</v>
          </cell>
        </row>
        <row r="546">
          <cell r="A546" t="str">
            <v>2382.04</v>
          </cell>
          <cell r="B546" t="str">
            <v>La Union, S.A</v>
          </cell>
          <cell r="C546">
            <v>238</v>
          </cell>
          <cell r="D546" t="str">
            <v>MANGALES  CAJON</v>
          </cell>
          <cell r="E546">
            <v>2.04</v>
          </cell>
          <cell r="F546">
            <v>4</v>
          </cell>
          <cell r="G546">
            <v>0.67</v>
          </cell>
          <cell r="H546">
            <v>65.199204000000009</v>
          </cell>
          <cell r="I546">
            <v>97.312244776119414</v>
          </cell>
          <cell r="J546" t="str">
            <v>CG04-10295</v>
          </cell>
          <cell r="K546">
            <v>45342</v>
          </cell>
          <cell r="L546">
            <v>45712</v>
          </cell>
          <cell r="M546" t="str">
            <v>Manual</v>
          </cell>
          <cell r="N546" t="str">
            <v>Quemado</v>
          </cell>
          <cell r="O546">
            <v>17</v>
          </cell>
        </row>
        <row r="547">
          <cell r="A547" t="str">
            <v>2382.05</v>
          </cell>
          <cell r="B547" t="str">
            <v>La Union, S.A</v>
          </cell>
          <cell r="C547">
            <v>238</v>
          </cell>
          <cell r="D547" t="str">
            <v>MANGALES  CAJON</v>
          </cell>
          <cell r="E547">
            <v>2.0499999999999998</v>
          </cell>
          <cell r="F547">
            <v>4</v>
          </cell>
          <cell r="G547">
            <v>1.26</v>
          </cell>
          <cell r="H547">
            <v>144.37744000000001</v>
          </cell>
          <cell r="I547">
            <v>114.58526984126985</v>
          </cell>
          <cell r="J547" t="str">
            <v>CG04-10295</v>
          </cell>
          <cell r="K547">
            <v>45342</v>
          </cell>
          <cell r="L547">
            <v>45712</v>
          </cell>
          <cell r="M547" t="str">
            <v>Manual</v>
          </cell>
          <cell r="N547" t="str">
            <v>Quemado</v>
          </cell>
          <cell r="O547">
            <v>17</v>
          </cell>
        </row>
        <row r="548">
          <cell r="A548" t="str">
            <v>2382.06</v>
          </cell>
          <cell r="B548" t="str">
            <v>La Union, S.A</v>
          </cell>
          <cell r="C548">
            <v>238</v>
          </cell>
          <cell r="D548" t="str">
            <v>MANGALES  CAJON</v>
          </cell>
          <cell r="E548">
            <v>2.06</v>
          </cell>
          <cell r="F548">
            <v>4</v>
          </cell>
          <cell r="G548">
            <v>2.17</v>
          </cell>
          <cell r="H548">
            <v>230.936744</v>
          </cell>
          <cell r="I548">
            <v>106.42246267281106</v>
          </cell>
          <cell r="J548" t="str">
            <v>CG04-10295</v>
          </cell>
          <cell r="K548">
            <v>45342</v>
          </cell>
          <cell r="L548">
            <v>45712</v>
          </cell>
          <cell r="M548" t="str">
            <v>Manual</v>
          </cell>
          <cell r="N548" t="str">
            <v>Quemado</v>
          </cell>
          <cell r="O548">
            <v>17</v>
          </cell>
        </row>
        <row r="549">
          <cell r="A549" t="str">
            <v>2382.07</v>
          </cell>
          <cell r="B549" t="str">
            <v>La Union, S.A</v>
          </cell>
          <cell r="C549">
            <v>238</v>
          </cell>
          <cell r="D549" t="str">
            <v>MANGALES  CAJON</v>
          </cell>
          <cell r="E549">
            <v>2.0699999999999998</v>
          </cell>
          <cell r="F549">
            <v>4</v>
          </cell>
          <cell r="G549">
            <v>2.97</v>
          </cell>
          <cell r="H549">
            <v>280</v>
          </cell>
          <cell r="I549">
            <v>94.27609427609427</v>
          </cell>
          <cell r="J549" t="str">
            <v>CG04-10295</v>
          </cell>
          <cell r="K549">
            <v>45343</v>
          </cell>
          <cell r="L549">
            <v>45712</v>
          </cell>
          <cell r="M549" t="str">
            <v>Manual</v>
          </cell>
          <cell r="N549" t="str">
            <v>Quemado</v>
          </cell>
          <cell r="O549">
            <v>17</v>
          </cell>
        </row>
        <row r="550">
          <cell r="A550" t="str">
            <v>2382.08</v>
          </cell>
          <cell r="B550" t="str">
            <v>La Union, S.A</v>
          </cell>
          <cell r="C550">
            <v>238</v>
          </cell>
          <cell r="D550" t="str">
            <v>MANGALES  CAJON</v>
          </cell>
          <cell r="E550">
            <v>2.08</v>
          </cell>
          <cell r="F550">
            <v>4</v>
          </cell>
          <cell r="G550">
            <v>0.83</v>
          </cell>
          <cell r="H550">
            <v>80.255279999999999</v>
          </cell>
          <cell r="I550">
            <v>96.693108433734949</v>
          </cell>
          <cell r="J550" t="str">
            <v>CG04-10295</v>
          </cell>
          <cell r="K550">
            <v>45342</v>
          </cell>
          <cell r="L550">
            <v>45712</v>
          </cell>
          <cell r="M550" t="str">
            <v>Manual</v>
          </cell>
          <cell r="N550" t="str">
            <v>Quemado</v>
          </cell>
          <cell r="O550">
            <v>17</v>
          </cell>
        </row>
        <row r="551">
          <cell r="A551" t="str">
            <v>2382.09</v>
          </cell>
          <cell r="B551" t="str">
            <v>La Union, S.A</v>
          </cell>
          <cell r="C551">
            <v>238</v>
          </cell>
          <cell r="D551" t="str">
            <v>MANGALES  CAJON</v>
          </cell>
          <cell r="E551">
            <v>2.09</v>
          </cell>
          <cell r="F551">
            <v>4</v>
          </cell>
          <cell r="G551">
            <v>1.99</v>
          </cell>
          <cell r="H551">
            <v>239.39973200000003</v>
          </cell>
          <cell r="I551">
            <v>120.30137286432162</v>
          </cell>
          <cell r="J551" t="str">
            <v>CG04-10295</v>
          </cell>
          <cell r="K551">
            <v>45343</v>
          </cell>
          <cell r="L551">
            <v>45712</v>
          </cell>
          <cell r="M551" t="str">
            <v>Manual</v>
          </cell>
          <cell r="N551" t="str">
            <v>Quemado</v>
          </cell>
          <cell r="O551">
            <v>17</v>
          </cell>
        </row>
        <row r="552">
          <cell r="A552" t="str">
            <v>3851.01</v>
          </cell>
          <cell r="B552" t="str">
            <v>La Union, S.A</v>
          </cell>
          <cell r="C552">
            <v>385</v>
          </cell>
          <cell r="D552" t="str">
            <v>EL CEDRO CUNTAN</v>
          </cell>
          <cell r="E552">
            <v>1.01</v>
          </cell>
          <cell r="F552">
            <v>4</v>
          </cell>
          <cell r="G552">
            <v>10.74</v>
          </cell>
          <cell r="H552">
            <v>1100</v>
          </cell>
          <cell r="I552">
            <v>102.42085661080074</v>
          </cell>
          <cell r="J552" t="str">
            <v>CG02-163</v>
          </cell>
          <cell r="K552">
            <v>45353</v>
          </cell>
          <cell r="L552">
            <v>45718</v>
          </cell>
          <cell r="M552" t="str">
            <v>Mecanizado</v>
          </cell>
          <cell r="N552" t="str">
            <v>Quemado</v>
          </cell>
          <cell r="O552">
            <v>17</v>
          </cell>
        </row>
        <row r="553">
          <cell r="A553" t="str">
            <v>3851.02</v>
          </cell>
          <cell r="B553" t="str">
            <v>La Union, S.A</v>
          </cell>
          <cell r="C553">
            <v>385</v>
          </cell>
          <cell r="D553" t="str">
            <v>EL CEDRO CUNTAN</v>
          </cell>
          <cell r="E553">
            <v>1.02</v>
          </cell>
          <cell r="F553">
            <v>2</v>
          </cell>
          <cell r="G553">
            <v>13.59</v>
          </cell>
          <cell r="H553">
            <v>1500</v>
          </cell>
          <cell r="I553">
            <v>110.37527593818984</v>
          </cell>
          <cell r="J553" t="str">
            <v>CG02-163</v>
          </cell>
          <cell r="K553">
            <v>45354</v>
          </cell>
          <cell r="L553">
            <v>45718</v>
          </cell>
          <cell r="M553" t="str">
            <v>Mecanizado</v>
          </cell>
          <cell r="N553" t="str">
            <v>Quemado</v>
          </cell>
          <cell r="O553">
            <v>17</v>
          </cell>
        </row>
        <row r="554">
          <cell r="A554" t="str">
            <v>3851.03</v>
          </cell>
          <cell r="B554" t="str">
            <v>La Union, S.A</v>
          </cell>
          <cell r="C554">
            <v>385</v>
          </cell>
          <cell r="D554" t="str">
            <v>EL CEDRO CUNTAN</v>
          </cell>
          <cell r="E554">
            <v>1.03</v>
          </cell>
          <cell r="F554">
            <v>3</v>
          </cell>
          <cell r="G554">
            <v>11.253</v>
          </cell>
          <cell r="H554">
            <v>1300</v>
          </cell>
          <cell r="I554">
            <v>115.524748955834</v>
          </cell>
          <cell r="J554" t="str">
            <v>CG02-163</v>
          </cell>
          <cell r="K554">
            <v>45355</v>
          </cell>
          <cell r="L554">
            <v>45717</v>
          </cell>
          <cell r="M554" t="str">
            <v>Mecanizado</v>
          </cell>
          <cell r="N554" t="str">
            <v>Quemado</v>
          </cell>
          <cell r="O554">
            <v>17</v>
          </cell>
        </row>
        <row r="555">
          <cell r="A555" t="str">
            <v>3851.04</v>
          </cell>
          <cell r="B555" t="str">
            <v>La Union, S.A</v>
          </cell>
          <cell r="C555">
            <v>385</v>
          </cell>
          <cell r="D555" t="str">
            <v>EL CEDRO CUNTAN</v>
          </cell>
          <cell r="E555">
            <v>1.04</v>
          </cell>
          <cell r="F555">
            <v>4</v>
          </cell>
          <cell r="G555">
            <v>9.6590000000000007</v>
          </cell>
          <cell r="H555">
            <v>1100</v>
          </cell>
          <cell r="I555">
            <v>113.88342478517444</v>
          </cell>
          <cell r="J555" t="str">
            <v>CG02-163</v>
          </cell>
          <cell r="K555">
            <v>45352</v>
          </cell>
          <cell r="L555">
            <v>45716</v>
          </cell>
          <cell r="M555" t="str">
            <v>Mecanizado</v>
          </cell>
          <cell r="N555" t="str">
            <v>Quemado</v>
          </cell>
          <cell r="O555">
            <v>17</v>
          </cell>
        </row>
        <row r="556">
          <cell r="A556" t="str">
            <v>3851.05</v>
          </cell>
          <cell r="B556" t="str">
            <v>La Union, S.A</v>
          </cell>
          <cell r="C556">
            <v>385</v>
          </cell>
          <cell r="D556" t="str">
            <v>EL CEDRO CUNTAN</v>
          </cell>
          <cell r="E556">
            <v>1.05</v>
          </cell>
          <cell r="F556">
            <v>4</v>
          </cell>
          <cell r="G556">
            <v>9.9160000000000004</v>
          </cell>
          <cell r="H556">
            <v>1110</v>
          </cell>
          <cell r="I556">
            <v>111.94029850746269</v>
          </cell>
          <cell r="J556" t="str">
            <v>CG02-163</v>
          </cell>
          <cell r="K556">
            <v>45356</v>
          </cell>
          <cell r="L556">
            <v>45716</v>
          </cell>
          <cell r="M556" t="str">
            <v>Mecanizado</v>
          </cell>
          <cell r="N556" t="str">
            <v>Quemado</v>
          </cell>
          <cell r="O556">
            <v>17</v>
          </cell>
        </row>
        <row r="557">
          <cell r="A557" t="str">
            <v>3851.06</v>
          </cell>
          <cell r="B557" t="str">
            <v>La Union, S.A</v>
          </cell>
          <cell r="C557">
            <v>385</v>
          </cell>
          <cell r="D557" t="str">
            <v>EL CEDRO CUNTAN</v>
          </cell>
          <cell r="E557">
            <v>1.06</v>
          </cell>
          <cell r="F557">
            <v>8</v>
          </cell>
          <cell r="G557">
            <v>8.56</v>
          </cell>
          <cell r="H557">
            <v>736</v>
          </cell>
          <cell r="I557">
            <v>85.981308411214954</v>
          </cell>
          <cell r="J557" t="str">
            <v>CP72-2086</v>
          </cell>
          <cell r="K557">
            <v>45349</v>
          </cell>
          <cell r="L557">
            <v>45690</v>
          </cell>
          <cell r="M557" t="str">
            <v>Mecanizado</v>
          </cell>
          <cell r="N557" t="str">
            <v>Quemado</v>
          </cell>
          <cell r="O557">
            <v>13</v>
          </cell>
        </row>
        <row r="558">
          <cell r="A558" t="str">
            <v>3851.07</v>
          </cell>
          <cell r="B558" t="str">
            <v>La Union, S.A</v>
          </cell>
          <cell r="C558">
            <v>385</v>
          </cell>
          <cell r="D558" t="str">
            <v>EL CEDRO CUNTAN</v>
          </cell>
          <cell r="E558">
            <v>1.07</v>
          </cell>
          <cell r="F558">
            <v>3</v>
          </cell>
          <cell r="G558">
            <v>11.398</v>
          </cell>
          <cell r="H558">
            <v>1300</v>
          </cell>
          <cell r="I558">
            <v>114.05509738550623</v>
          </cell>
          <cell r="J558" t="str">
            <v>CG02-163</v>
          </cell>
          <cell r="K558">
            <v>45352</v>
          </cell>
          <cell r="L558">
            <v>45715</v>
          </cell>
          <cell r="M558" t="str">
            <v>Mecanizado</v>
          </cell>
          <cell r="N558" t="str">
            <v>Quemado</v>
          </cell>
          <cell r="O558">
            <v>17</v>
          </cell>
        </row>
        <row r="559">
          <cell r="A559" t="str">
            <v>3851.08</v>
          </cell>
          <cell r="B559" t="str">
            <v>La Union, S.A</v>
          </cell>
          <cell r="C559">
            <v>385</v>
          </cell>
          <cell r="D559" t="str">
            <v>EL CEDRO CUNTAN</v>
          </cell>
          <cell r="E559">
            <v>1.08</v>
          </cell>
          <cell r="F559">
            <v>1</v>
          </cell>
          <cell r="G559">
            <v>8.1259999999999994</v>
          </cell>
          <cell r="H559">
            <v>900</v>
          </cell>
          <cell r="I559">
            <v>110.75559931085405</v>
          </cell>
          <cell r="J559" t="str">
            <v>CG02-163</v>
          </cell>
          <cell r="K559">
            <v>45324</v>
          </cell>
          <cell r="L559">
            <v>45715</v>
          </cell>
          <cell r="M559" t="str">
            <v>Mecanizado</v>
          </cell>
          <cell r="N559" t="str">
            <v>Quemado</v>
          </cell>
          <cell r="O559">
            <v>17</v>
          </cell>
        </row>
        <row r="560">
          <cell r="A560" t="str">
            <v>3851.09</v>
          </cell>
          <cell r="B560" t="str">
            <v>La Union, S.A</v>
          </cell>
          <cell r="C560">
            <v>385</v>
          </cell>
          <cell r="D560" t="str">
            <v>EL CEDRO CUNTAN</v>
          </cell>
          <cell r="E560">
            <v>1.0900000000000001</v>
          </cell>
          <cell r="F560">
            <v>2</v>
          </cell>
          <cell r="G560">
            <v>15.355</v>
          </cell>
          <cell r="H560">
            <v>1800</v>
          </cell>
          <cell r="I560">
            <v>117.22565939433409</v>
          </cell>
          <cell r="J560" t="str">
            <v>CG02-163</v>
          </cell>
          <cell r="K560">
            <v>45351</v>
          </cell>
          <cell r="L560">
            <v>45716</v>
          </cell>
          <cell r="M560" t="str">
            <v>Mecanizado</v>
          </cell>
          <cell r="N560" t="str">
            <v>Quemado</v>
          </cell>
          <cell r="O560">
            <v>17</v>
          </cell>
        </row>
        <row r="561">
          <cell r="A561" t="str">
            <v>3851.1</v>
          </cell>
          <cell r="B561" t="str">
            <v>La Union, S.A</v>
          </cell>
          <cell r="C561">
            <v>385</v>
          </cell>
          <cell r="D561" t="str">
            <v>EL CEDRO CUNTAN</v>
          </cell>
          <cell r="E561">
            <v>1.1000000000000001</v>
          </cell>
          <cell r="F561">
            <v>2</v>
          </cell>
          <cell r="G561">
            <v>6.6120000000000001</v>
          </cell>
          <cell r="H561">
            <v>736</v>
          </cell>
          <cell r="I561">
            <v>111.31276467029643</v>
          </cell>
          <cell r="J561" t="str">
            <v>CG02-163</v>
          </cell>
          <cell r="K561">
            <v>45347</v>
          </cell>
          <cell r="L561">
            <v>45714</v>
          </cell>
          <cell r="M561" t="str">
            <v>Mecanizado</v>
          </cell>
          <cell r="N561" t="str">
            <v>Quemado</v>
          </cell>
          <cell r="O561">
            <v>17</v>
          </cell>
        </row>
        <row r="562">
          <cell r="A562" t="str">
            <v>3851.11</v>
          </cell>
          <cell r="B562" t="str">
            <v>La Union, S.A</v>
          </cell>
          <cell r="C562">
            <v>385</v>
          </cell>
          <cell r="D562" t="str">
            <v>EL CEDRO CUNTAN</v>
          </cell>
          <cell r="E562">
            <v>1.1100000000000001</v>
          </cell>
          <cell r="F562">
            <v>1</v>
          </cell>
          <cell r="G562">
            <v>16.734999999999999</v>
          </cell>
          <cell r="H562">
            <v>1900</v>
          </cell>
          <cell r="I562">
            <v>113.53450851508815</v>
          </cell>
          <cell r="J562" t="str">
            <v>CG02-163</v>
          </cell>
          <cell r="K562">
            <v>45407</v>
          </cell>
          <cell r="L562">
            <v>45772</v>
          </cell>
          <cell r="M562" t="str">
            <v>Mecanizado</v>
          </cell>
          <cell r="N562" t="str">
            <v>Quemado</v>
          </cell>
          <cell r="O562">
            <v>25</v>
          </cell>
        </row>
        <row r="563">
          <cell r="A563" t="str">
            <v>3851.13</v>
          </cell>
          <cell r="B563" t="str">
            <v>La Union, S.A</v>
          </cell>
          <cell r="C563">
            <v>385</v>
          </cell>
          <cell r="D563" t="str">
            <v>EL CEDRO CUNTAN</v>
          </cell>
          <cell r="E563">
            <v>1.1299999999999999</v>
          </cell>
          <cell r="F563">
            <v>1</v>
          </cell>
          <cell r="G563">
            <v>11.68</v>
          </cell>
          <cell r="H563">
            <v>1380</v>
          </cell>
          <cell r="I563">
            <v>118.15068493150686</v>
          </cell>
          <cell r="J563" t="str">
            <v>CG02-163</v>
          </cell>
          <cell r="K563">
            <v>45409</v>
          </cell>
          <cell r="L563">
            <v>45774</v>
          </cell>
          <cell r="M563" t="str">
            <v>Mecanizado</v>
          </cell>
          <cell r="N563" t="str">
            <v>Quemado</v>
          </cell>
          <cell r="O563">
            <v>25</v>
          </cell>
        </row>
        <row r="564">
          <cell r="A564" t="str">
            <v>3851.14</v>
          </cell>
          <cell r="B564" t="str">
            <v>La Union, S.A</v>
          </cell>
          <cell r="C564">
            <v>385</v>
          </cell>
          <cell r="D564" t="str">
            <v>EL CEDRO CUNTAN</v>
          </cell>
          <cell r="E564">
            <v>1.1399999999999999</v>
          </cell>
          <cell r="F564">
            <v>8</v>
          </cell>
          <cell r="G564">
            <v>15.452</v>
          </cell>
          <cell r="H564">
            <v>1656</v>
          </cell>
          <cell r="I564">
            <v>107.17059280352058</v>
          </cell>
          <cell r="J564" t="str">
            <v>CG02-163</v>
          </cell>
          <cell r="K564">
            <v>45348</v>
          </cell>
          <cell r="L564">
            <v>45689</v>
          </cell>
          <cell r="M564" t="str">
            <v>Mecanizado</v>
          </cell>
          <cell r="N564" t="str">
            <v>Quemado</v>
          </cell>
          <cell r="O564">
            <v>13</v>
          </cell>
        </row>
        <row r="565">
          <cell r="A565" t="str">
            <v>3851.15</v>
          </cell>
          <cell r="B565" t="str">
            <v>La Union, S.A</v>
          </cell>
          <cell r="C565">
            <v>385</v>
          </cell>
          <cell r="D565" t="str">
            <v>EL CEDRO CUNTAN</v>
          </cell>
          <cell r="E565">
            <v>1.1499999999999999</v>
          </cell>
          <cell r="F565">
            <v>1</v>
          </cell>
          <cell r="G565">
            <v>14.284000000000001</v>
          </cell>
          <cell r="H565">
            <v>1600</v>
          </cell>
          <cell r="I565">
            <v>112.01344161299356</v>
          </cell>
          <cell r="J565" t="str">
            <v>CG02-163</v>
          </cell>
          <cell r="K565">
            <v>45355</v>
          </cell>
          <cell r="L565">
            <v>45713</v>
          </cell>
          <cell r="M565" t="str">
            <v>Mecanizado</v>
          </cell>
          <cell r="N565" t="str">
            <v>Quemado</v>
          </cell>
          <cell r="O565">
            <v>17</v>
          </cell>
        </row>
        <row r="566">
          <cell r="A566" t="str">
            <v>3851.16</v>
          </cell>
          <cell r="B566" t="str">
            <v>La Union, S.A</v>
          </cell>
          <cell r="C566">
            <v>385</v>
          </cell>
          <cell r="D566" t="str">
            <v>EL CEDRO CUNTAN</v>
          </cell>
          <cell r="E566">
            <v>1.1599999999999999</v>
          </cell>
          <cell r="F566">
            <v>7</v>
          </cell>
          <cell r="G566">
            <v>13.001999999999999</v>
          </cell>
          <cell r="H566">
            <v>1472</v>
          </cell>
          <cell r="I566">
            <v>113.213351792032</v>
          </cell>
          <cell r="J566" t="str">
            <v>Varias</v>
          </cell>
          <cell r="K566">
            <v>45325</v>
          </cell>
          <cell r="L566">
            <v>45689</v>
          </cell>
          <cell r="M566" t="str">
            <v>Manual</v>
          </cell>
          <cell r="N566" t="str">
            <v>Quemado</v>
          </cell>
          <cell r="O566">
            <v>13</v>
          </cell>
        </row>
        <row r="567">
          <cell r="A567" t="str">
            <v>3851.17</v>
          </cell>
          <cell r="B567" t="str">
            <v>La Union, S.A</v>
          </cell>
          <cell r="C567">
            <v>385</v>
          </cell>
          <cell r="D567" t="str">
            <v>EL CEDRO CUNTAN</v>
          </cell>
          <cell r="E567">
            <v>1.17</v>
          </cell>
          <cell r="F567">
            <v>1</v>
          </cell>
          <cell r="G567">
            <v>11.17</v>
          </cell>
          <cell r="H567">
            <v>1290</v>
          </cell>
          <cell r="I567">
            <v>115.48791405550583</v>
          </cell>
          <cell r="J567" t="str">
            <v>CG02-163</v>
          </cell>
          <cell r="K567">
            <v>45345</v>
          </cell>
          <cell r="L567">
            <v>45711</v>
          </cell>
          <cell r="M567" t="str">
            <v>Manual</v>
          </cell>
          <cell r="N567" t="str">
            <v>Quemado</v>
          </cell>
          <cell r="O567">
            <v>16</v>
          </cell>
        </row>
        <row r="568">
          <cell r="A568" t="str">
            <v>3851.18</v>
          </cell>
          <cell r="B568" t="str">
            <v>La Union, S.A</v>
          </cell>
          <cell r="C568">
            <v>385</v>
          </cell>
          <cell r="D568" t="str">
            <v>EL CEDRO CUNTAN</v>
          </cell>
          <cell r="E568">
            <v>1.18</v>
          </cell>
          <cell r="F568">
            <v>7</v>
          </cell>
          <cell r="G568">
            <v>7.984</v>
          </cell>
          <cell r="H568">
            <v>900</v>
          </cell>
          <cell r="I568">
            <v>112.72545090180361</v>
          </cell>
          <cell r="J568" t="str">
            <v>CG04-10267</v>
          </cell>
          <cell r="K568">
            <v>45326</v>
          </cell>
          <cell r="L568">
            <v>45689</v>
          </cell>
          <cell r="M568" t="str">
            <v>Manual</v>
          </cell>
          <cell r="N568" t="str">
            <v>Quemado</v>
          </cell>
          <cell r="O568">
            <v>13</v>
          </cell>
        </row>
        <row r="569">
          <cell r="A569" t="str">
            <v>3851.19</v>
          </cell>
          <cell r="B569" t="str">
            <v>La Union, S.A</v>
          </cell>
          <cell r="C569">
            <v>385</v>
          </cell>
          <cell r="D569" t="str">
            <v>EL CEDRO CUNTAN</v>
          </cell>
          <cell r="E569">
            <v>1.19</v>
          </cell>
          <cell r="F569">
            <v>7</v>
          </cell>
          <cell r="G569">
            <v>10.298999999999999</v>
          </cell>
          <cell r="H569">
            <v>920</v>
          </cell>
          <cell r="I569">
            <v>89.329061073890671</v>
          </cell>
          <cell r="J569" t="str">
            <v>CG04-10267</v>
          </cell>
          <cell r="K569">
            <v>45326</v>
          </cell>
          <cell r="L569">
            <v>45689</v>
          </cell>
          <cell r="M569" t="str">
            <v>Manual</v>
          </cell>
          <cell r="N569" t="str">
            <v>Quemado</v>
          </cell>
          <cell r="O569">
            <v>13</v>
          </cell>
        </row>
        <row r="570">
          <cell r="A570" t="str">
            <v>3851.2</v>
          </cell>
          <cell r="B570" t="str">
            <v>La Union, S.A</v>
          </cell>
          <cell r="C570">
            <v>385</v>
          </cell>
          <cell r="D570" t="str">
            <v>EL CEDRO CUNTAN</v>
          </cell>
          <cell r="E570">
            <v>1.2</v>
          </cell>
          <cell r="F570">
            <v>1</v>
          </cell>
          <cell r="G570">
            <v>11.565000000000001</v>
          </cell>
          <cell r="H570">
            <v>1300</v>
          </cell>
          <cell r="I570">
            <v>112.40812797233029</v>
          </cell>
          <cell r="J570" t="str">
            <v>Varias</v>
          </cell>
          <cell r="K570">
            <v>45347</v>
          </cell>
          <cell r="L570">
            <v>45712</v>
          </cell>
          <cell r="M570" t="str">
            <v>Manual</v>
          </cell>
          <cell r="N570" t="str">
            <v>Quemado</v>
          </cell>
          <cell r="O570">
            <v>17</v>
          </cell>
        </row>
        <row r="571">
          <cell r="A571" t="str">
            <v>4442.01</v>
          </cell>
          <cell r="B571" t="str">
            <v>La Union, S.A</v>
          </cell>
          <cell r="C571">
            <v>444</v>
          </cell>
          <cell r="D571" t="str">
            <v>PARCELA # 47</v>
          </cell>
          <cell r="E571">
            <v>2.0099999999999998</v>
          </cell>
          <cell r="F571">
            <v>5</v>
          </cell>
          <cell r="G571">
            <v>2.27</v>
          </cell>
          <cell r="H571">
            <v>228.11</v>
          </cell>
          <cell r="I571">
            <v>100.48898678414098</v>
          </cell>
          <cell r="J571" t="str">
            <v>CG02-163</v>
          </cell>
          <cell r="K571">
            <v>45397</v>
          </cell>
          <cell r="L571">
            <v>45748</v>
          </cell>
          <cell r="M571" t="str">
            <v>Mecanizado</v>
          </cell>
          <cell r="N571" t="str">
            <v>Quemado</v>
          </cell>
          <cell r="O571">
            <v>22</v>
          </cell>
        </row>
        <row r="572">
          <cell r="A572" t="str">
            <v>4442.02</v>
          </cell>
          <cell r="B572" t="str">
            <v>La Union, S.A</v>
          </cell>
          <cell r="C572">
            <v>444</v>
          </cell>
          <cell r="D572" t="str">
            <v>PARCELA # 47</v>
          </cell>
          <cell r="E572">
            <v>2.02</v>
          </cell>
          <cell r="F572">
            <v>1</v>
          </cell>
          <cell r="G572">
            <v>3.38</v>
          </cell>
          <cell r="H572">
            <v>400</v>
          </cell>
          <cell r="I572">
            <v>118.34319526627219</v>
          </cell>
          <cell r="J572" t="str">
            <v>CG02-163</v>
          </cell>
          <cell r="K572">
            <v>45443</v>
          </cell>
          <cell r="L572">
            <v>45757</v>
          </cell>
          <cell r="M572" t="str">
            <v>Mecanizado</v>
          </cell>
          <cell r="N572" t="str">
            <v>Quemado</v>
          </cell>
          <cell r="O572">
            <v>23</v>
          </cell>
        </row>
        <row r="573">
          <cell r="A573" t="str">
            <v>4442.03</v>
          </cell>
          <cell r="B573" t="str">
            <v>La Union, S.A</v>
          </cell>
          <cell r="C573">
            <v>444</v>
          </cell>
          <cell r="D573" t="str">
            <v>PARCELA # 47</v>
          </cell>
          <cell r="E573">
            <v>2.0299999999999998</v>
          </cell>
          <cell r="F573">
            <v>3</v>
          </cell>
          <cell r="G573">
            <v>3.38</v>
          </cell>
          <cell r="H573">
            <v>350</v>
          </cell>
          <cell r="I573">
            <v>103.55029585798817</v>
          </cell>
          <cell r="J573" t="str">
            <v>CG02-163</v>
          </cell>
          <cell r="K573">
            <v>45362</v>
          </cell>
          <cell r="L573">
            <v>45748</v>
          </cell>
          <cell r="M573" t="str">
            <v>Mecanizado</v>
          </cell>
          <cell r="N573" t="str">
            <v>Quemado</v>
          </cell>
          <cell r="O573">
            <v>22</v>
          </cell>
        </row>
        <row r="574">
          <cell r="A574" t="str">
            <v>4442.04</v>
          </cell>
          <cell r="B574" t="str">
            <v>La Union, S.A</v>
          </cell>
          <cell r="C574">
            <v>444</v>
          </cell>
          <cell r="D574" t="str">
            <v>PARCELA # 47</v>
          </cell>
          <cell r="E574">
            <v>2.04</v>
          </cell>
          <cell r="F574">
            <v>1</v>
          </cell>
          <cell r="G574">
            <v>5</v>
          </cell>
          <cell r="H574">
            <v>500</v>
          </cell>
          <cell r="I574">
            <v>100</v>
          </cell>
          <cell r="J574" t="str">
            <v>CG02-163</v>
          </cell>
          <cell r="K574">
            <v>45444</v>
          </cell>
          <cell r="L574">
            <v>45757</v>
          </cell>
          <cell r="M574" t="str">
            <v>Mecanizado</v>
          </cell>
          <cell r="N574" t="str">
            <v>Quemado</v>
          </cell>
          <cell r="O574">
            <v>23</v>
          </cell>
        </row>
        <row r="575">
          <cell r="A575" t="str">
            <v>4442.05</v>
          </cell>
          <cell r="B575" t="str">
            <v>La Union, S.A</v>
          </cell>
          <cell r="C575">
            <v>444</v>
          </cell>
          <cell r="D575" t="str">
            <v>PARCELA # 47</v>
          </cell>
          <cell r="E575">
            <v>2.0499999999999998</v>
          </cell>
          <cell r="F575">
            <v>3</v>
          </cell>
          <cell r="G575">
            <v>1.46</v>
          </cell>
          <cell r="H575">
            <v>146</v>
          </cell>
          <cell r="I575">
            <v>100</v>
          </cell>
          <cell r="J575" t="str">
            <v>CG02-163</v>
          </cell>
          <cell r="K575">
            <v>45352</v>
          </cell>
          <cell r="L575">
            <v>45748</v>
          </cell>
          <cell r="M575" t="str">
            <v>Mecanizado</v>
          </cell>
          <cell r="N575" t="str">
            <v>Quemado</v>
          </cell>
          <cell r="O575">
            <v>22</v>
          </cell>
        </row>
        <row r="576">
          <cell r="A576" t="str">
            <v>4441.01</v>
          </cell>
          <cell r="B576" t="str">
            <v>La Union, S.A</v>
          </cell>
          <cell r="C576">
            <v>444</v>
          </cell>
          <cell r="D576" t="str">
            <v>PARCELA # 47</v>
          </cell>
          <cell r="E576">
            <v>1.01</v>
          </cell>
          <cell r="F576">
            <v>2</v>
          </cell>
          <cell r="G576">
            <v>4.4000000000000004</v>
          </cell>
          <cell r="H576">
            <v>500</v>
          </cell>
          <cell r="I576">
            <v>113.63636363636363</v>
          </cell>
          <cell r="J576" t="str">
            <v>CG02-163</v>
          </cell>
          <cell r="K576">
            <v>45366</v>
          </cell>
          <cell r="L576">
            <v>45748</v>
          </cell>
          <cell r="M576" t="str">
            <v>Mecanizado</v>
          </cell>
          <cell r="N576" t="str">
            <v>Quemado</v>
          </cell>
          <cell r="O576">
            <v>22</v>
          </cell>
        </row>
        <row r="577">
          <cell r="A577" t="str">
            <v>4441.02</v>
          </cell>
          <cell r="B577" t="str">
            <v>La Union, S.A</v>
          </cell>
          <cell r="C577">
            <v>444</v>
          </cell>
          <cell r="D577" t="str">
            <v>PARCELA # 47</v>
          </cell>
          <cell r="E577">
            <v>1.02</v>
          </cell>
          <cell r="F577">
            <v>4</v>
          </cell>
          <cell r="G577">
            <v>8.67</v>
          </cell>
          <cell r="H577">
            <v>867</v>
          </cell>
          <cell r="I577">
            <v>100</v>
          </cell>
          <cell r="J577" t="str">
            <v>CG02-163</v>
          </cell>
          <cell r="K577">
            <v>45361</v>
          </cell>
          <cell r="L577">
            <v>45748</v>
          </cell>
          <cell r="M577" t="str">
            <v>Mecanizado</v>
          </cell>
          <cell r="N577" t="str">
            <v>Quemado</v>
          </cell>
          <cell r="O577">
            <v>22</v>
          </cell>
        </row>
        <row r="578">
          <cell r="A578" t="str">
            <v>4441.03</v>
          </cell>
          <cell r="B578" t="str">
            <v>La Union, S.A</v>
          </cell>
          <cell r="C578">
            <v>444</v>
          </cell>
          <cell r="D578" t="str">
            <v>PARCELA # 47</v>
          </cell>
          <cell r="E578">
            <v>1.03</v>
          </cell>
          <cell r="F578">
            <v>3</v>
          </cell>
          <cell r="G578">
            <v>3.67</v>
          </cell>
          <cell r="H578">
            <v>367</v>
          </cell>
          <cell r="I578">
            <v>100</v>
          </cell>
          <cell r="J578" t="str">
            <v>CG02-163</v>
          </cell>
          <cell r="K578">
            <v>45352</v>
          </cell>
          <cell r="L578">
            <v>45748</v>
          </cell>
          <cell r="M578" t="str">
            <v>Mecanizado</v>
          </cell>
          <cell r="N578" t="str">
            <v>Quemado</v>
          </cell>
          <cell r="O578">
            <v>22</v>
          </cell>
        </row>
        <row r="579">
          <cell r="A579" t="str">
            <v>5591.101</v>
          </cell>
          <cell r="B579" t="str">
            <v>La Union, S.A</v>
          </cell>
          <cell r="C579">
            <v>559</v>
          </cell>
          <cell r="D579" t="str">
            <v>SAN MARCOS</v>
          </cell>
          <cell r="E579">
            <v>1.101</v>
          </cell>
          <cell r="F579">
            <v>2</v>
          </cell>
          <cell r="G579">
            <v>0.57999999999999996</v>
          </cell>
          <cell r="H579">
            <v>48.024000000000001</v>
          </cell>
          <cell r="I579">
            <v>82.800000000000011</v>
          </cell>
          <cell r="J579" t="str">
            <v>CG02-163</v>
          </cell>
          <cell r="K579">
            <v>45373</v>
          </cell>
          <cell r="L579">
            <v>45731</v>
          </cell>
          <cell r="M579" t="str">
            <v>Mecanizado</v>
          </cell>
          <cell r="N579" t="str">
            <v>Quemado</v>
          </cell>
          <cell r="O579">
            <v>19</v>
          </cell>
        </row>
        <row r="580">
          <cell r="A580" t="str">
            <v>5591.102</v>
          </cell>
          <cell r="B580" t="str">
            <v>La Union, S.A</v>
          </cell>
          <cell r="C580">
            <v>559</v>
          </cell>
          <cell r="D580" t="str">
            <v>SAN MARCOS</v>
          </cell>
          <cell r="E580">
            <v>1.1020000000000001</v>
          </cell>
          <cell r="F580">
            <v>2</v>
          </cell>
          <cell r="G580">
            <v>0.43</v>
          </cell>
          <cell r="H580">
            <v>39.56</v>
          </cell>
          <cell r="I580">
            <v>92</v>
          </cell>
          <cell r="J580" t="str">
            <v>CG02-163</v>
          </cell>
          <cell r="K580">
            <v>45373</v>
          </cell>
          <cell r="L580">
            <v>45731</v>
          </cell>
          <cell r="M580" t="str">
            <v>Mecanizado</v>
          </cell>
          <cell r="N580" t="str">
            <v>Quemado</v>
          </cell>
          <cell r="O580">
            <v>19</v>
          </cell>
        </row>
        <row r="581">
          <cell r="A581" t="str">
            <v>5591.103</v>
          </cell>
          <cell r="B581" t="str">
            <v>La Union, S.A</v>
          </cell>
          <cell r="C581">
            <v>559</v>
          </cell>
          <cell r="D581" t="str">
            <v>SAN MARCOS</v>
          </cell>
          <cell r="E581">
            <v>1.103</v>
          </cell>
          <cell r="F581">
            <v>5</v>
          </cell>
          <cell r="G581">
            <v>10.35</v>
          </cell>
          <cell r="H581">
            <v>1100</v>
          </cell>
          <cell r="I581">
            <v>106.28019323671498</v>
          </cell>
          <cell r="J581" t="str">
            <v>CG02-163</v>
          </cell>
          <cell r="K581">
            <v>45307</v>
          </cell>
          <cell r="L581">
            <v>45671</v>
          </cell>
          <cell r="M581" t="str">
            <v>Mecanizado</v>
          </cell>
          <cell r="N581" t="str">
            <v>Quemado</v>
          </cell>
          <cell r="O581">
            <v>11</v>
          </cell>
        </row>
        <row r="582">
          <cell r="A582" t="str">
            <v>5591.104</v>
          </cell>
          <cell r="B582" t="str">
            <v>La Union, S.A</v>
          </cell>
          <cell r="C582">
            <v>559</v>
          </cell>
          <cell r="D582" t="str">
            <v>SAN MARCOS</v>
          </cell>
          <cell r="E582">
            <v>1.1040000000000001</v>
          </cell>
          <cell r="F582">
            <v>5</v>
          </cell>
          <cell r="G582">
            <v>6.54</v>
          </cell>
          <cell r="H582">
            <v>700</v>
          </cell>
          <cell r="I582">
            <v>107.03363914373088</v>
          </cell>
          <cell r="J582" t="str">
            <v>CG02-163</v>
          </cell>
          <cell r="K582">
            <v>45308</v>
          </cell>
          <cell r="L582">
            <v>45671</v>
          </cell>
          <cell r="M582" t="str">
            <v>Mecanizado</v>
          </cell>
          <cell r="N582" t="str">
            <v>Quemado</v>
          </cell>
          <cell r="O582">
            <v>11</v>
          </cell>
        </row>
        <row r="583">
          <cell r="A583" t="str">
            <v>5591.105</v>
          </cell>
          <cell r="B583" t="str">
            <v>La Union, S.A</v>
          </cell>
          <cell r="C583">
            <v>559</v>
          </cell>
          <cell r="D583" t="str">
            <v>SAN MARCOS</v>
          </cell>
          <cell r="E583">
            <v>1.105</v>
          </cell>
          <cell r="F583">
            <v>2</v>
          </cell>
          <cell r="G583">
            <v>9.24</v>
          </cell>
          <cell r="H583">
            <v>850.08</v>
          </cell>
          <cell r="I583">
            <v>92</v>
          </cell>
          <cell r="J583" t="str">
            <v>CG02-163</v>
          </cell>
          <cell r="K583">
            <v>45373</v>
          </cell>
          <cell r="L583">
            <v>45731</v>
          </cell>
          <cell r="M583" t="str">
            <v>Mecanizado</v>
          </cell>
          <cell r="N583" t="str">
            <v>Quemado</v>
          </cell>
          <cell r="O583">
            <v>19</v>
          </cell>
        </row>
        <row r="584">
          <cell r="A584" t="str">
            <v>5591.106</v>
          </cell>
          <cell r="B584" t="str">
            <v>La Union, S.A</v>
          </cell>
          <cell r="C584">
            <v>559</v>
          </cell>
          <cell r="D584" t="str">
            <v>SAN MARCOS</v>
          </cell>
          <cell r="E584">
            <v>1.1060000000000001</v>
          </cell>
          <cell r="F584">
            <v>2</v>
          </cell>
          <cell r="G584">
            <v>5</v>
          </cell>
          <cell r="H584">
            <v>529</v>
          </cell>
          <cell r="I584">
            <v>105.8</v>
          </cell>
          <cell r="J584" t="str">
            <v>CG02-163</v>
          </cell>
          <cell r="K584">
            <v>45363</v>
          </cell>
          <cell r="L584">
            <v>45731</v>
          </cell>
          <cell r="M584" t="str">
            <v>Mecanizado</v>
          </cell>
          <cell r="N584" t="str">
            <v>Quemado</v>
          </cell>
          <cell r="O584">
            <v>19</v>
          </cell>
        </row>
        <row r="585">
          <cell r="A585" t="str">
            <v>5591.209</v>
          </cell>
          <cell r="B585" t="str">
            <v>La Union, S.A</v>
          </cell>
          <cell r="C585">
            <v>559</v>
          </cell>
          <cell r="D585" t="str">
            <v>SAN MARCOS</v>
          </cell>
          <cell r="E585">
            <v>1.2090000000000001</v>
          </cell>
          <cell r="F585">
            <v>4</v>
          </cell>
          <cell r="G585">
            <v>6.98</v>
          </cell>
          <cell r="H585">
            <v>800</v>
          </cell>
          <cell r="I585">
            <v>114.61318051575931</v>
          </cell>
          <cell r="J585" t="str">
            <v>CG02-163</v>
          </cell>
          <cell r="K585">
            <v>45306</v>
          </cell>
          <cell r="L585">
            <v>45671</v>
          </cell>
          <cell r="M585" t="str">
            <v>Mecanizado</v>
          </cell>
          <cell r="N585" t="str">
            <v>Quemado</v>
          </cell>
          <cell r="O585">
            <v>11</v>
          </cell>
        </row>
        <row r="586">
          <cell r="A586" t="str">
            <v>5591.21</v>
          </cell>
          <cell r="B586" t="str">
            <v>La Union, S.A</v>
          </cell>
          <cell r="C586">
            <v>559</v>
          </cell>
          <cell r="D586" t="str">
            <v>SAN MARCOS</v>
          </cell>
          <cell r="E586">
            <v>1.21</v>
          </cell>
          <cell r="F586">
            <v>3</v>
          </cell>
          <cell r="G586">
            <v>4.42</v>
          </cell>
          <cell r="H586">
            <v>589.62800000000004</v>
          </cell>
          <cell r="I586">
            <v>133.4</v>
          </cell>
          <cell r="J586" t="str">
            <v>CG02-163</v>
          </cell>
          <cell r="K586">
            <v>45373</v>
          </cell>
          <cell r="L586">
            <v>45671</v>
          </cell>
          <cell r="M586" t="str">
            <v>Mecanizado</v>
          </cell>
          <cell r="N586" t="str">
            <v>Quemado</v>
          </cell>
          <cell r="O586">
            <v>11</v>
          </cell>
        </row>
        <row r="587">
          <cell r="A587" t="str">
            <v>5591.311</v>
          </cell>
          <cell r="B587" t="str">
            <v>La Union, S.A</v>
          </cell>
          <cell r="C587">
            <v>559</v>
          </cell>
          <cell r="D587" t="str">
            <v>SAN MARCOS</v>
          </cell>
          <cell r="E587">
            <v>1.3109999999999999</v>
          </cell>
          <cell r="F587">
            <v>1</v>
          </cell>
          <cell r="G587">
            <v>1.5</v>
          </cell>
          <cell r="H587">
            <v>165.6</v>
          </cell>
          <cell r="I587">
            <v>110.39999999999999</v>
          </cell>
          <cell r="J587" t="str">
            <v>CG02-163</v>
          </cell>
          <cell r="K587">
            <v>45365</v>
          </cell>
          <cell r="L587">
            <v>45731</v>
          </cell>
          <cell r="M587" t="str">
            <v>Mecanizado</v>
          </cell>
          <cell r="N587" t="str">
            <v>Quemado</v>
          </cell>
          <cell r="O587">
            <v>19</v>
          </cell>
        </row>
        <row r="588">
          <cell r="A588" t="str">
            <v>5591.312</v>
          </cell>
          <cell r="B588" t="str">
            <v>La Union, S.A</v>
          </cell>
          <cell r="C588">
            <v>559</v>
          </cell>
          <cell r="D588" t="str">
            <v>SAN MARCOS</v>
          </cell>
          <cell r="E588">
            <v>1.3120000000000001</v>
          </cell>
          <cell r="F588">
            <v>5</v>
          </cell>
          <cell r="G588">
            <v>3.44</v>
          </cell>
          <cell r="H588">
            <v>379.77600000000001</v>
          </cell>
          <cell r="I588">
            <v>110.4</v>
          </cell>
          <cell r="J588" t="str">
            <v>CG02-163</v>
          </cell>
          <cell r="K588">
            <v>45308</v>
          </cell>
          <cell r="L588">
            <v>45671</v>
          </cell>
          <cell r="M588" t="str">
            <v>Mecanizado</v>
          </cell>
          <cell r="N588" t="str">
            <v>Quemado</v>
          </cell>
          <cell r="O588">
            <v>11</v>
          </cell>
        </row>
        <row r="589">
          <cell r="A589" t="str">
            <v>5591.313</v>
          </cell>
          <cell r="B589" t="str">
            <v>La Union, S.A</v>
          </cell>
          <cell r="C589">
            <v>559</v>
          </cell>
          <cell r="D589" t="str">
            <v>SAN MARCOS</v>
          </cell>
          <cell r="E589">
            <v>1.3129999999999999</v>
          </cell>
          <cell r="F589">
            <v>4</v>
          </cell>
          <cell r="G589">
            <v>2.83</v>
          </cell>
          <cell r="H589">
            <v>300</v>
          </cell>
          <cell r="I589">
            <v>106.00706713780919</v>
          </cell>
          <cell r="J589" t="str">
            <v>CG02-163</v>
          </cell>
          <cell r="K589">
            <v>45307</v>
          </cell>
          <cell r="L589">
            <v>45671</v>
          </cell>
          <cell r="M589" t="str">
            <v>Mecanizado</v>
          </cell>
          <cell r="N589" t="str">
            <v>Quemado</v>
          </cell>
          <cell r="O589">
            <v>11</v>
          </cell>
        </row>
        <row r="590">
          <cell r="A590" t="str">
            <v>5591.314</v>
          </cell>
          <cell r="B590" t="str">
            <v>La Union, S.A</v>
          </cell>
          <cell r="C590">
            <v>559</v>
          </cell>
          <cell r="D590" t="str">
            <v>SAN MARCOS</v>
          </cell>
          <cell r="E590">
            <v>1.3140000000000001</v>
          </cell>
          <cell r="F590">
            <v>4</v>
          </cell>
          <cell r="G590">
            <v>4.84</v>
          </cell>
          <cell r="H590">
            <v>600</v>
          </cell>
          <cell r="I590">
            <v>123.96694214876034</v>
          </cell>
          <cell r="J590" t="str">
            <v>CG02-163</v>
          </cell>
          <cell r="K590">
            <v>45305</v>
          </cell>
          <cell r="L590">
            <v>45671</v>
          </cell>
          <cell r="M590" t="str">
            <v>Mecanizado</v>
          </cell>
          <cell r="N590" t="str">
            <v>Quemado</v>
          </cell>
          <cell r="O590">
            <v>11</v>
          </cell>
        </row>
        <row r="591">
          <cell r="A591" t="str">
            <v>5591.315</v>
          </cell>
          <cell r="B591" t="str">
            <v>La Union, S.A</v>
          </cell>
          <cell r="C591">
            <v>559</v>
          </cell>
          <cell r="D591" t="str">
            <v>SAN MARCOS</v>
          </cell>
          <cell r="E591">
            <v>1.3149999999999999</v>
          </cell>
          <cell r="F591">
            <v>4</v>
          </cell>
          <cell r="G591">
            <v>3.07</v>
          </cell>
          <cell r="H591">
            <v>400</v>
          </cell>
          <cell r="I591">
            <v>130.29315960912052</v>
          </cell>
          <cell r="J591" t="str">
            <v>CG02-163</v>
          </cell>
          <cell r="K591">
            <v>45308</v>
          </cell>
          <cell r="L591">
            <v>45671</v>
          </cell>
          <cell r="M591" t="str">
            <v>Mecanizado</v>
          </cell>
          <cell r="N591" t="str">
            <v>Quemado</v>
          </cell>
          <cell r="O591">
            <v>11</v>
          </cell>
        </row>
        <row r="592">
          <cell r="A592" t="str">
            <v>5591.316</v>
          </cell>
          <cell r="B592" t="str">
            <v>La Union, S.A</v>
          </cell>
          <cell r="C592">
            <v>559</v>
          </cell>
          <cell r="D592" t="str">
            <v>SAN MARCOS</v>
          </cell>
          <cell r="E592">
            <v>1.3160000000000001</v>
          </cell>
          <cell r="F592">
            <v>3</v>
          </cell>
          <cell r="G592">
            <v>3.99</v>
          </cell>
          <cell r="H592">
            <v>477.20400000000006</v>
          </cell>
          <cell r="I592">
            <v>119.60000000000001</v>
          </cell>
          <cell r="J592" t="str">
            <v>CG02-163</v>
          </cell>
          <cell r="K592">
            <v>45372</v>
          </cell>
          <cell r="L592">
            <v>45671</v>
          </cell>
          <cell r="M592" t="str">
            <v>Mecanizado</v>
          </cell>
          <cell r="N592" t="str">
            <v>Quemado</v>
          </cell>
          <cell r="O592">
            <v>11</v>
          </cell>
        </row>
        <row r="593">
          <cell r="A593" t="str">
            <v>5591.317</v>
          </cell>
          <cell r="B593" t="str">
            <v>La Union, S.A</v>
          </cell>
          <cell r="C593">
            <v>559</v>
          </cell>
          <cell r="D593" t="str">
            <v>SAN MARCOS</v>
          </cell>
          <cell r="E593">
            <v>1.3169999999999999</v>
          </cell>
          <cell r="F593">
            <v>4</v>
          </cell>
          <cell r="G593">
            <v>4.5599999999999996</v>
          </cell>
          <cell r="H593">
            <v>500</v>
          </cell>
          <cell r="I593">
            <v>109.64912280701755</v>
          </cell>
          <cell r="J593" t="str">
            <v>CG02-163</v>
          </cell>
          <cell r="K593">
            <v>45304</v>
          </cell>
          <cell r="L593">
            <v>45671</v>
          </cell>
          <cell r="M593" t="str">
            <v>Mecanizado</v>
          </cell>
          <cell r="N593" t="str">
            <v>Quemado</v>
          </cell>
          <cell r="O593">
            <v>11</v>
          </cell>
        </row>
        <row r="594">
          <cell r="A594" t="str">
            <v>5591.418</v>
          </cell>
          <cell r="B594" t="str">
            <v>La Union, S.A</v>
          </cell>
          <cell r="C594">
            <v>559</v>
          </cell>
          <cell r="D594" t="str">
            <v>SAN MARCOS</v>
          </cell>
          <cell r="E594">
            <v>1.4179999999999999</v>
          </cell>
          <cell r="F594">
            <v>1</v>
          </cell>
          <cell r="G594">
            <v>11.22</v>
          </cell>
          <cell r="H594">
            <v>1200</v>
          </cell>
          <cell r="I594">
            <v>106.951871657754</v>
          </cell>
          <cell r="J594" t="str">
            <v>CG02-163</v>
          </cell>
          <cell r="K594">
            <v>45365</v>
          </cell>
          <cell r="L594">
            <v>45731</v>
          </cell>
          <cell r="M594" t="str">
            <v>Mecanizado</v>
          </cell>
          <cell r="N594" t="str">
            <v>Quemado</v>
          </cell>
          <cell r="O594">
            <v>19</v>
          </cell>
        </row>
        <row r="595">
          <cell r="A595" t="str">
            <v>5591.419</v>
          </cell>
          <cell r="B595" t="str">
            <v>La Union, S.A</v>
          </cell>
          <cell r="C595">
            <v>559</v>
          </cell>
          <cell r="D595" t="str">
            <v>SAN MARCOS</v>
          </cell>
          <cell r="E595">
            <v>1.419</v>
          </cell>
          <cell r="F595">
            <v>3</v>
          </cell>
          <cell r="G595">
            <v>3.16</v>
          </cell>
          <cell r="H595">
            <v>380</v>
          </cell>
          <cell r="I595">
            <v>120.25316455696202</v>
          </cell>
          <cell r="J595" t="str">
            <v>CG02-163</v>
          </cell>
          <cell r="K595">
            <v>45372</v>
          </cell>
          <cell r="L595">
            <v>45671</v>
          </cell>
          <cell r="M595" t="str">
            <v>Mecanizado</v>
          </cell>
          <cell r="N595" t="str">
            <v>Quemado</v>
          </cell>
          <cell r="O595">
            <v>11</v>
          </cell>
        </row>
        <row r="596">
          <cell r="A596" t="str">
            <v>5591.52</v>
          </cell>
          <cell r="B596" t="str">
            <v>La Union, S.A</v>
          </cell>
          <cell r="C596">
            <v>559</v>
          </cell>
          <cell r="D596" t="str">
            <v>SAN MARCOS</v>
          </cell>
          <cell r="E596">
            <v>1.52</v>
          </cell>
          <cell r="F596">
            <v>5</v>
          </cell>
          <cell r="G596">
            <v>4.08</v>
          </cell>
          <cell r="H596">
            <v>431.66399999999999</v>
          </cell>
          <cell r="I596">
            <v>105.8</v>
          </cell>
          <cell r="J596" t="str">
            <v>CG02-163</v>
          </cell>
          <cell r="K596">
            <v>45309</v>
          </cell>
          <cell r="L596">
            <v>45671</v>
          </cell>
          <cell r="M596" t="str">
            <v>Mecanizado</v>
          </cell>
          <cell r="N596" t="str">
            <v>Quemado</v>
          </cell>
          <cell r="O596">
            <v>11</v>
          </cell>
        </row>
        <row r="597">
          <cell r="A597" t="str">
            <v>5591.521</v>
          </cell>
          <cell r="B597" t="str">
            <v>La Union, S.A</v>
          </cell>
          <cell r="C597">
            <v>559</v>
          </cell>
          <cell r="D597" t="str">
            <v>SAN MARCOS</v>
          </cell>
          <cell r="E597">
            <v>1.5209999999999999</v>
          </cell>
          <cell r="F597">
            <v>5</v>
          </cell>
          <cell r="G597">
            <v>4.4000000000000004</v>
          </cell>
          <cell r="H597">
            <v>485.76000000000005</v>
          </cell>
          <cell r="I597">
            <v>110.4</v>
          </cell>
          <cell r="J597" t="str">
            <v>CG02-163</v>
          </cell>
          <cell r="K597">
            <v>45309</v>
          </cell>
          <cell r="L597">
            <v>45671</v>
          </cell>
          <cell r="M597" t="str">
            <v>Mecanizado</v>
          </cell>
          <cell r="N597" t="str">
            <v>Quemado</v>
          </cell>
          <cell r="O597">
            <v>11</v>
          </cell>
        </row>
        <row r="598">
          <cell r="A598" t="str">
            <v>5591.522</v>
          </cell>
          <cell r="B598" t="str">
            <v>La Union, S.A</v>
          </cell>
          <cell r="C598">
            <v>559</v>
          </cell>
          <cell r="D598" t="str">
            <v>SAN MARCOS</v>
          </cell>
          <cell r="E598">
            <v>1.522</v>
          </cell>
          <cell r="F598">
            <v>5</v>
          </cell>
          <cell r="G598">
            <v>4.26</v>
          </cell>
          <cell r="H598">
            <v>489.90000000000003</v>
          </cell>
          <cell r="I598">
            <v>115.00000000000001</v>
          </cell>
          <cell r="J598" t="str">
            <v>CG02-163</v>
          </cell>
          <cell r="K598">
            <v>45309</v>
          </cell>
          <cell r="L598">
            <v>45671</v>
          </cell>
          <cell r="M598" t="str">
            <v>Mecanizado</v>
          </cell>
          <cell r="N598" t="str">
            <v>Quemado</v>
          </cell>
          <cell r="O598">
            <v>11</v>
          </cell>
        </row>
        <row r="599">
          <cell r="A599" t="str">
            <v>5591.523</v>
          </cell>
          <cell r="B599" t="str">
            <v>La Union, S.A</v>
          </cell>
          <cell r="C599">
            <v>559</v>
          </cell>
          <cell r="D599" t="str">
            <v>SAN MARCOS</v>
          </cell>
          <cell r="E599">
            <v>1.5229999999999999</v>
          </cell>
          <cell r="F599">
            <v>3</v>
          </cell>
          <cell r="G599">
            <v>4.0999999999999996</v>
          </cell>
          <cell r="H599">
            <v>500</v>
          </cell>
          <cell r="I599">
            <v>121.95121951219514</v>
          </cell>
          <cell r="J599" t="str">
            <v>CG02-163</v>
          </cell>
          <cell r="K599">
            <v>45372</v>
          </cell>
          <cell r="L599">
            <v>45671</v>
          </cell>
          <cell r="M599" t="str">
            <v>Mecanizado</v>
          </cell>
          <cell r="N599" t="str">
            <v>Quemado</v>
          </cell>
          <cell r="O599">
            <v>11</v>
          </cell>
        </row>
        <row r="600">
          <cell r="A600" t="str">
            <v>5591.524</v>
          </cell>
          <cell r="B600" t="str">
            <v>La Union, S.A</v>
          </cell>
          <cell r="C600">
            <v>559</v>
          </cell>
          <cell r="D600" t="str">
            <v>SAN MARCOS</v>
          </cell>
          <cell r="E600">
            <v>1.524</v>
          </cell>
          <cell r="F600">
            <v>5</v>
          </cell>
          <cell r="G600">
            <v>4.0199999999999996</v>
          </cell>
          <cell r="H600">
            <v>450</v>
          </cell>
          <cell r="I600">
            <v>111.9402985074627</v>
          </cell>
          <cell r="J600" t="str">
            <v>CG02-163</v>
          </cell>
          <cell r="K600">
            <v>45304</v>
          </cell>
          <cell r="L600">
            <v>45671</v>
          </cell>
          <cell r="M600" t="str">
            <v>Mecanizado</v>
          </cell>
          <cell r="N600" t="str">
            <v>Quemado</v>
          </cell>
          <cell r="O600">
            <v>11</v>
          </cell>
        </row>
        <row r="601">
          <cell r="A601" t="str">
            <v>5591.525</v>
          </cell>
          <cell r="B601" t="str">
            <v>La Union, S.A</v>
          </cell>
          <cell r="C601">
            <v>559</v>
          </cell>
          <cell r="D601" t="str">
            <v>SAN MARCOS</v>
          </cell>
          <cell r="E601">
            <v>1.5249999999999999</v>
          </cell>
          <cell r="F601">
            <v>5</v>
          </cell>
          <cell r="G601">
            <v>2.1800000000000002</v>
          </cell>
          <cell r="H601">
            <v>240.67200000000003</v>
          </cell>
          <cell r="I601">
            <v>110.4</v>
          </cell>
          <cell r="J601" t="str">
            <v>CG02-163</v>
          </cell>
          <cell r="K601">
            <v>45304</v>
          </cell>
          <cell r="L601">
            <v>45671</v>
          </cell>
          <cell r="M601" t="str">
            <v>Mecanizado</v>
          </cell>
          <cell r="N601" t="str">
            <v>Quemado</v>
          </cell>
          <cell r="O601">
            <v>11</v>
          </cell>
        </row>
        <row r="602">
          <cell r="A602" t="str">
            <v>5591.626</v>
          </cell>
          <cell r="B602" t="str">
            <v>La Union, S.A</v>
          </cell>
          <cell r="C602">
            <v>559</v>
          </cell>
          <cell r="D602" t="str">
            <v>SAN MARCOS</v>
          </cell>
          <cell r="E602">
            <v>1.6259999999999999</v>
          </cell>
          <cell r="F602">
            <v>3</v>
          </cell>
          <cell r="G602">
            <v>3.65</v>
          </cell>
          <cell r="H602">
            <v>335.8</v>
          </cell>
          <cell r="I602">
            <v>92</v>
          </cell>
          <cell r="J602" t="str">
            <v>CG02-163</v>
          </cell>
          <cell r="K602">
            <v>45371</v>
          </cell>
          <cell r="L602">
            <v>45671</v>
          </cell>
          <cell r="M602" t="str">
            <v>Mecanizado</v>
          </cell>
          <cell r="N602" t="str">
            <v>Quemado</v>
          </cell>
          <cell r="O602">
            <v>11</v>
          </cell>
        </row>
        <row r="603">
          <cell r="A603" t="str">
            <v>5591.627</v>
          </cell>
          <cell r="B603" t="str">
            <v>La Union, S.A</v>
          </cell>
          <cell r="C603">
            <v>559</v>
          </cell>
          <cell r="D603" t="str">
            <v>SAN MARCOS</v>
          </cell>
          <cell r="E603">
            <v>1.627</v>
          </cell>
          <cell r="F603">
            <v>3</v>
          </cell>
          <cell r="G603">
            <v>3.07</v>
          </cell>
          <cell r="H603">
            <v>296.56199999999995</v>
          </cell>
          <cell r="I603">
            <v>96.6</v>
          </cell>
          <cell r="J603" t="str">
            <v>CG02-163</v>
          </cell>
          <cell r="K603">
            <v>45371</v>
          </cell>
          <cell r="L603">
            <v>45671</v>
          </cell>
          <cell r="M603" t="str">
            <v>Mecanizado</v>
          </cell>
          <cell r="N603" t="str">
            <v>Quemado</v>
          </cell>
          <cell r="O603">
            <v>11</v>
          </cell>
        </row>
        <row r="604">
          <cell r="A604" t="str">
            <v>5591.628</v>
          </cell>
          <cell r="B604" t="str">
            <v>La Union, S.A</v>
          </cell>
          <cell r="C604">
            <v>559</v>
          </cell>
          <cell r="D604" t="str">
            <v>SAN MARCOS</v>
          </cell>
          <cell r="E604">
            <v>1.6279999999999999</v>
          </cell>
          <cell r="F604">
            <v>5</v>
          </cell>
          <cell r="G604">
            <v>2.97</v>
          </cell>
          <cell r="H604">
            <v>327.88800000000003</v>
          </cell>
          <cell r="I604">
            <v>110.4</v>
          </cell>
          <cell r="J604" t="str">
            <v>CG02-163</v>
          </cell>
          <cell r="K604">
            <v>45304</v>
          </cell>
          <cell r="L604">
            <v>45671</v>
          </cell>
          <cell r="M604" t="str">
            <v>Mecanizado</v>
          </cell>
          <cell r="N604" t="str">
            <v>Quemado</v>
          </cell>
          <cell r="O604">
            <v>11</v>
          </cell>
        </row>
        <row r="605">
          <cell r="A605" t="str">
            <v>5591.629</v>
          </cell>
          <cell r="B605" t="str">
            <v>La Union, S.A</v>
          </cell>
          <cell r="C605">
            <v>559</v>
          </cell>
          <cell r="D605" t="str">
            <v>SAN MARCOS</v>
          </cell>
          <cell r="E605">
            <v>1.629</v>
          </cell>
          <cell r="F605">
            <v>1</v>
          </cell>
          <cell r="G605">
            <v>3.32</v>
          </cell>
          <cell r="H605">
            <v>351.25599999999997</v>
          </cell>
          <cell r="I605">
            <v>105.8</v>
          </cell>
          <cell r="J605" t="str">
            <v>CG02-163</v>
          </cell>
          <cell r="K605">
            <v>45363</v>
          </cell>
          <cell r="L605">
            <v>45731</v>
          </cell>
          <cell r="M605" t="str">
            <v>Mecanizado</v>
          </cell>
          <cell r="N605" t="str">
            <v>Quemado</v>
          </cell>
          <cell r="O605">
            <v>19</v>
          </cell>
        </row>
        <row r="606">
          <cell r="A606" t="str">
            <v>5591.63</v>
          </cell>
          <cell r="B606" t="str">
            <v>La Union, S.A</v>
          </cell>
          <cell r="C606">
            <v>559</v>
          </cell>
          <cell r="D606" t="str">
            <v>SAN MARCOS</v>
          </cell>
          <cell r="E606">
            <v>1.63</v>
          </cell>
          <cell r="F606">
            <v>1</v>
          </cell>
          <cell r="G606">
            <v>1.86</v>
          </cell>
          <cell r="H606">
            <v>205.34400000000002</v>
          </cell>
          <cell r="I606">
            <v>110.4</v>
          </cell>
          <cell r="J606" t="str">
            <v>CG02-163</v>
          </cell>
          <cell r="K606">
            <v>45363</v>
          </cell>
          <cell r="L606">
            <v>45731</v>
          </cell>
          <cell r="M606" t="str">
            <v>Mecanizado</v>
          </cell>
          <cell r="N606" t="str">
            <v>Quemado</v>
          </cell>
          <cell r="O606">
            <v>19</v>
          </cell>
        </row>
        <row r="607">
          <cell r="A607" t="str">
            <v>5591.731</v>
          </cell>
          <cell r="B607" t="str">
            <v>La Union, S.A</v>
          </cell>
          <cell r="C607">
            <v>559</v>
          </cell>
          <cell r="D607" t="str">
            <v>SAN MARCOS</v>
          </cell>
          <cell r="E607">
            <v>1.7310000000000001</v>
          </cell>
          <cell r="F607">
            <v>3</v>
          </cell>
          <cell r="G607">
            <v>4.55</v>
          </cell>
          <cell r="H607">
            <v>418.6</v>
          </cell>
          <cell r="I607">
            <v>92.000000000000014</v>
          </cell>
          <cell r="J607" t="str">
            <v>CG02-163</v>
          </cell>
          <cell r="K607">
            <v>45371</v>
          </cell>
          <cell r="L607">
            <v>45671</v>
          </cell>
          <cell r="M607" t="str">
            <v>Mecanizado</v>
          </cell>
          <cell r="N607" t="str">
            <v>Quemado</v>
          </cell>
          <cell r="O607">
            <v>11</v>
          </cell>
        </row>
        <row r="608">
          <cell r="A608" t="str">
            <v>5591.732</v>
          </cell>
          <cell r="B608" t="str">
            <v>La Union, S.A</v>
          </cell>
          <cell r="C608">
            <v>559</v>
          </cell>
          <cell r="D608" t="str">
            <v>SAN MARCOS</v>
          </cell>
          <cell r="E608">
            <v>1.732</v>
          </cell>
          <cell r="F608">
            <v>4</v>
          </cell>
          <cell r="G608">
            <v>1.99</v>
          </cell>
          <cell r="H608">
            <v>228.85000000000002</v>
          </cell>
          <cell r="I608">
            <v>115.00000000000001</v>
          </cell>
          <cell r="J608" t="str">
            <v>CG02-163</v>
          </cell>
          <cell r="K608">
            <v>45310</v>
          </cell>
          <cell r="L608">
            <v>45671</v>
          </cell>
          <cell r="M608" t="str">
            <v>Mecanizado</v>
          </cell>
          <cell r="N608" t="str">
            <v>Quemado</v>
          </cell>
          <cell r="O608">
            <v>11</v>
          </cell>
        </row>
        <row r="609">
          <cell r="A609" t="str">
            <v>5591.733</v>
          </cell>
          <cell r="B609" t="str">
            <v>La Union, S.A</v>
          </cell>
          <cell r="C609">
            <v>559</v>
          </cell>
          <cell r="D609" t="str">
            <v>SAN MARCOS</v>
          </cell>
          <cell r="E609">
            <v>1.7330000000000001</v>
          </cell>
          <cell r="F609">
            <v>3</v>
          </cell>
          <cell r="G609">
            <v>3.84</v>
          </cell>
          <cell r="H609">
            <v>423.93599999999998</v>
          </cell>
          <cell r="I609">
            <v>110.39999999999999</v>
          </cell>
          <cell r="J609" t="str">
            <v>CG02-163</v>
          </cell>
          <cell r="K609">
            <v>45370</v>
          </cell>
          <cell r="L609">
            <v>45671</v>
          </cell>
          <cell r="M609" t="str">
            <v>Mecanizado</v>
          </cell>
          <cell r="N609" t="str">
            <v>Quemado</v>
          </cell>
          <cell r="O609">
            <v>11</v>
          </cell>
        </row>
        <row r="610">
          <cell r="A610" t="str">
            <v>5591.734</v>
          </cell>
          <cell r="B610" t="str">
            <v>La Union, S.A</v>
          </cell>
          <cell r="C610">
            <v>559</v>
          </cell>
          <cell r="D610" t="str">
            <v>SAN MARCOS</v>
          </cell>
          <cell r="E610">
            <v>1.734</v>
          </cell>
          <cell r="F610">
            <v>3</v>
          </cell>
          <cell r="G610">
            <v>1.57</v>
          </cell>
          <cell r="H610">
            <v>144.44</v>
          </cell>
          <cell r="I610">
            <v>92</v>
          </cell>
          <cell r="J610" t="str">
            <v>CG02-163</v>
          </cell>
          <cell r="K610">
            <v>45370</v>
          </cell>
          <cell r="L610">
            <v>45671</v>
          </cell>
          <cell r="M610" t="str">
            <v>Mecanizado</v>
          </cell>
          <cell r="N610" t="str">
            <v>Quemado</v>
          </cell>
          <cell r="O610">
            <v>11</v>
          </cell>
        </row>
        <row r="611">
          <cell r="A611" t="str">
            <v>5591.735</v>
          </cell>
          <cell r="B611" t="str">
            <v>La Union, S.A</v>
          </cell>
          <cell r="C611">
            <v>559</v>
          </cell>
          <cell r="D611" t="str">
            <v>SAN MARCOS</v>
          </cell>
          <cell r="E611">
            <v>1.7350000000000001</v>
          </cell>
          <cell r="F611">
            <v>4</v>
          </cell>
          <cell r="G611">
            <v>4.6100000000000003</v>
          </cell>
          <cell r="H611">
            <v>500</v>
          </cell>
          <cell r="I611">
            <v>108.45986984815617</v>
          </cell>
          <cell r="J611" t="str">
            <v>CG02-163</v>
          </cell>
          <cell r="K611">
            <v>45310</v>
          </cell>
          <cell r="L611">
            <v>45671</v>
          </cell>
          <cell r="M611" t="str">
            <v>Mecanizado</v>
          </cell>
          <cell r="N611" t="str">
            <v>Quemado</v>
          </cell>
          <cell r="O611">
            <v>11</v>
          </cell>
        </row>
        <row r="612">
          <cell r="A612" t="str">
            <v>5591.736</v>
          </cell>
          <cell r="B612" t="str">
            <v>La Union, S.A</v>
          </cell>
          <cell r="C612">
            <v>559</v>
          </cell>
          <cell r="D612" t="str">
            <v>SAN MARCOS</v>
          </cell>
          <cell r="E612">
            <v>1.736</v>
          </cell>
          <cell r="F612">
            <v>4</v>
          </cell>
          <cell r="G612">
            <v>3.49</v>
          </cell>
          <cell r="H612">
            <v>390</v>
          </cell>
          <cell r="I612">
            <v>111.74785100286532</v>
          </cell>
          <cell r="J612" t="str">
            <v>CG02-163</v>
          </cell>
          <cell r="K612">
            <v>45309</v>
          </cell>
          <cell r="L612">
            <v>45671</v>
          </cell>
          <cell r="M612" t="str">
            <v>Mecanizado</v>
          </cell>
          <cell r="N612" t="str">
            <v>Quemado</v>
          </cell>
          <cell r="O612">
            <v>11</v>
          </cell>
        </row>
        <row r="613">
          <cell r="A613" t="str">
            <v>5591.737</v>
          </cell>
          <cell r="B613" t="str">
            <v>La Union, S.A</v>
          </cell>
          <cell r="C613">
            <v>559</v>
          </cell>
          <cell r="D613" t="str">
            <v>SAN MARCOS</v>
          </cell>
          <cell r="E613">
            <v>1.7370000000000001</v>
          </cell>
          <cell r="F613">
            <v>3</v>
          </cell>
          <cell r="G613">
            <v>1.29</v>
          </cell>
          <cell r="H613">
            <v>130.548</v>
          </cell>
          <cell r="I613">
            <v>101.2</v>
          </cell>
          <cell r="J613" t="str">
            <v>CG02-163</v>
          </cell>
          <cell r="K613">
            <v>45370</v>
          </cell>
          <cell r="L613">
            <v>45671</v>
          </cell>
          <cell r="M613" t="str">
            <v>Mecanizado</v>
          </cell>
          <cell r="N613" t="str">
            <v>Quemado</v>
          </cell>
          <cell r="O613">
            <v>11</v>
          </cell>
        </row>
        <row r="614">
          <cell r="A614" t="str">
            <v>5591.838</v>
          </cell>
          <cell r="B614" t="str">
            <v>La Union, S.A</v>
          </cell>
          <cell r="C614">
            <v>559</v>
          </cell>
          <cell r="D614" t="str">
            <v>SAN MARCOS</v>
          </cell>
          <cell r="E614">
            <v>1.8380000000000001</v>
          </cell>
          <cell r="F614">
            <v>4</v>
          </cell>
          <cell r="G614">
            <v>2.85</v>
          </cell>
          <cell r="H614">
            <v>353.97</v>
          </cell>
          <cell r="I614">
            <v>124.2</v>
          </cell>
          <cell r="J614" t="str">
            <v>CG02-163</v>
          </cell>
          <cell r="K614">
            <v>45311</v>
          </cell>
          <cell r="L614">
            <v>45671</v>
          </cell>
          <cell r="M614" t="str">
            <v>Mecanizado</v>
          </cell>
          <cell r="N614" t="str">
            <v>Quemado</v>
          </cell>
          <cell r="O614">
            <v>11</v>
          </cell>
        </row>
        <row r="615">
          <cell r="A615" t="str">
            <v>5591.839</v>
          </cell>
          <cell r="B615" t="str">
            <v>La Union, S.A</v>
          </cell>
          <cell r="C615">
            <v>559</v>
          </cell>
          <cell r="D615" t="str">
            <v>SAN MARCOS</v>
          </cell>
          <cell r="E615">
            <v>1.839</v>
          </cell>
          <cell r="F615">
            <v>4</v>
          </cell>
          <cell r="G615">
            <v>4.41</v>
          </cell>
          <cell r="H615">
            <v>500</v>
          </cell>
          <cell r="I615">
            <v>113.37868480725623</v>
          </cell>
          <cell r="J615" t="str">
            <v>CG02-163</v>
          </cell>
          <cell r="K615">
            <v>45311</v>
          </cell>
          <cell r="L615">
            <v>45671</v>
          </cell>
          <cell r="M615" t="str">
            <v>Mecanizado</v>
          </cell>
          <cell r="N615" t="str">
            <v>Quemado</v>
          </cell>
          <cell r="O615">
            <v>11</v>
          </cell>
        </row>
        <row r="616">
          <cell r="A616" t="str">
            <v>5591.84</v>
          </cell>
          <cell r="B616" t="str">
            <v>La Union, S.A</v>
          </cell>
          <cell r="C616">
            <v>559</v>
          </cell>
          <cell r="D616" t="str">
            <v>SAN MARCOS</v>
          </cell>
          <cell r="E616">
            <v>1.84</v>
          </cell>
          <cell r="F616">
            <v>4</v>
          </cell>
          <cell r="G616">
            <v>1.99</v>
          </cell>
          <cell r="H616">
            <v>238.00399999999999</v>
          </cell>
          <cell r="I616">
            <v>119.6</v>
          </cell>
          <cell r="J616" t="str">
            <v>CG02-163</v>
          </cell>
          <cell r="K616">
            <v>45310</v>
          </cell>
          <cell r="L616">
            <v>45671</v>
          </cell>
          <cell r="M616" t="str">
            <v>Mecanizado</v>
          </cell>
          <cell r="N616" t="str">
            <v>Quemado</v>
          </cell>
          <cell r="O616">
            <v>11</v>
          </cell>
        </row>
        <row r="617">
          <cell r="A617" t="str">
            <v>5591.841</v>
          </cell>
          <cell r="B617" t="str">
            <v>La Union, S.A</v>
          </cell>
          <cell r="C617">
            <v>559</v>
          </cell>
          <cell r="D617" t="str">
            <v>SAN MARCOS</v>
          </cell>
          <cell r="E617">
            <v>1.841</v>
          </cell>
          <cell r="F617">
            <v>2</v>
          </cell>
          <cell r="G617">
            <v>5.98</v>
          </cell>
          <cell r="H617">
            <v>600</v>
          </cell>
          <cell r="I617">
            <v>100.3344481605351</v>
          </cell>
          <cell r="J617" t="str">
            <v>CG02-163</v>
          </cell>
          <cell r="K617">
            <v>45370</v>
          </cell>
          <cell r="L617">
            <v>45731</v>
          </cell>
          <cell r="M617" t="str">
            <v>Mecanizado</v>
          </cell>
          <cell r="N617" t="str">
            <v>Quemado</v>
          </cell>
          <cell r="O617">
            <v>19</v>
          </cell>
        </row>
        <row r="618">
          <cell r="A618" t="str">
            <v>5591.842</v>
          </cell>
          <cell r="B618" t="str">
            <v>La Union, S.A</v>
          </cell>
          <cell r="C618">
            <v>559</v>
          </cell>
          <cell r="D618" t="str">
            <v>SAN MARCOS</v>
          </cell>
          <cell r="E618">
            <v>1.8420000000000001</v>
          </cell>
          <cell r="F618">
            <v>2</v>
          </cell>
          <cell r="G618">
            <v>2.6</v>
          </cell>
          <cell r="H618">
            <v>322.92</v>
          </cell>
          <cell r="I618">
            <v>124.2</v>
          </cell>
          <cell r="J618" t="str">
            <v>CG02-163</v>
          </cell>
          <cell r="K618">
            <v>45370</v>
          </cell>
          <cell r="L618">
            <v>45731</v>
          </cell>
          <cell r="M618" t="str">
            <v>Mecanizado</v>
          </cell>
          <cell r="N618" t="str">
            <v>Quemado</v>
          </cell>
          <cell r="O618">
            <v>19</v>
          </cell>
        </row>
        <row r="619">
          <cell r="A619" t="str">
            <v>5592.143</v>
          </cell>
          <cell r="B619" t="str">
            <v>La Union, S.A</v>
          </cell>
          <cell r="C619">
            <v>559</v>
          </cell>
          <cell r="D619" t="str">
            <v>SAN MARCOS</v>
          </cell>
          <cell r="E619">
            <v>2.1429999999999998</v>
          </cell>
          <cell r="F619">
            <v>4</v>
          </cell>
          <cell r="G619">
            <v>6.64</v>
          </cell>
          <cell r="H619">
            <v>763.6</v>
          </cell>
          <cell r="I619">
            <v>115.00000000000001</v>
          </cell>
          <cell r="J619" t="str">
            <v>CG02-163</v>
          </cell>
          <cell r="K619">
            <v>45316</v>
          </cell>
          <cell r="L619">
            <v>45671</v>
          </cell>
          <cell r="M619" t="str">
            <v>Mecanizado</v>
          </cell>
          <cell r="N619" t="str">
            <v>Quemado</v>
          </cell>
          <cell r="O619">
            <v>11</v>
          </cell>
        </row>
        <row r="620">
          <cell r="A620" t="str">
            <v>5592.144</v>
          </cell>
          <cell r="B620" t="str">
            <v>La Union, S.A</v>
          </cell>
          <cell r="C620">
            <v>559</v>
          </cell>
          <cell r="D620" t="str">
            <v>SAN MARCOS</v>
          </cell>
          <cell r="E620">
            <v>2.1440000000000001</v>
          </cell>
          <cell r="F620">
            <v>1</v>
          </cell>
          <cell r="G620">
            <v>1.1399999999999999</v>
          </cell>
          <cell r="H620">
            <v>136.34399999999999</v>
          </cell>
          <cell r="I620">
            <v>119.60000000000001</v>
          </cell>
          <cell r="J620" t="str">
            <v>CG02-163</v>
          </cell>
          <cell r="K620">
            <v>45359</v>
          </cell>
          <cell r="L620">
            <v>45731</v>
          </cell>
          <cell r="M620" t="str">
            <v>Mecanizado</v>
          </cell>
          <cell r="N620" t="str">
            <v>Quemado</v>
          </cell>
          <cell r="O620">
            <v>19</v>
          </cell>
        </row>
        <row r="621">
          <cell r="A621" t="str">
            <v>5592.145</v>
          </cell>
          <cell r="B621" t="str">
            <v>La Union, S.A</v>
          </cell>
          <cell r="C621">
            <v>559</v>
          </cell>
          <cell r="D621" t="str">
            <v>SAN MARCOS</v>
          </cell>
          <cell r="E621">
            <v>2.145</v>
          </cell>
          <cell r="F621">
            <v>1</v>
          </cell>
          <cell r="G621">
            <v>3.94</v>
          </cell>
          <cell r="H621">
            <v>400</v>
          </cell>
          <cell r="I621">
            <v>101.5228426395939</v>
          </cell>
          <cell r="J621" t="str">
            <v>CG02-163</v>
          </cell>
          <cell r="K621">
            <v>45359</v>
          </cell>
          <cell r="L621">
            <v>45731</v>
          </cell>
          <cell r="M621" t="str">
            <v>Mecanizado</v>
          </cell>
          <cell r="N621" t="str">
            <v>Quemado</v>
          </cell>
          <cell r="O621">
            <v>19</v>
          </cell>
        </row>
        <row r="622">
          <cell r="A622" t="str">
            <v>5592.146</v>
          </cell>
          <cell r="B622" t="str">
            <v>La Union, S.A</v>
          </cell>
          <cell r="C622">
            <v>559</v>
          </cell>
          <cell r="D622" t="str">
            <v>SAN MARCOS</v>
          </cell>
          <cell r="E622">
            <v>2.1459999999999999</v>
          </cell>
          <cell r="F622">
            <v>1</v>
          </cell>
          <cell r="G622">
            <v>1.42</v>
          </cell>
          <cell r="H622">
            <v>150</v>
          </cell>
          <cell r="I622">
            <v>105.63380281690141</v>
          </cell>
          <cell r="J622" t="str">
            <v>CG02-163</v>
          </cell>
          <cell r="K622">
            <v>45359</v>
          </cell>
          <cell r="L622">
            <v>45731</v>
          </cell>
          <cell r="M622" t="str">
            <v>Mecanizado</v>
          </cell>
          <cell r="N622" t="str">
            <v>Quemado</v>
          </cell>
          <cell r="O622">
            <v>19</v>
          </cell>
        </row>
        <row r="623">
          <cell r="A623" t="str">
            <v>5592.147</v>
          </cell>
          <cell r="B623" t="str">
            <v>La Union, S.A</v>
          </cell>
          <cell r="C623">
            <v>559</v>
          </cell>
          <cell r="D623" t="str">
            <v>SAN MARCOS</v>
          </cell>
          <cell r="E623">
            <v>2.1469999999999998</v>
          </cell>
          <cell r="F623">
            <v>1</v>
          </cell>
          <cell r="G623">
            <v>1.88</v>
          </cell>
          <cell r="H623">
            <v>224.84799999999998</v>
          </cell>
          <cell r="I623">
            <v>119.6</v>
          </cell>
          <cell r="J623" t="str">
            <v>CG02-163</v>
          </cell>
          <cell r="K623">
            <v>45359</v>
          </cell>
          <cell r="L623">
            <v>45731</v>
          </cell>
          <cell r="M623" t="str">
            <v>Mecanizado</v>
          </cell>
          <cell r="N623" t="str">
            <v>Quemado</v>
          </cell>
          <cell r="O623">
            <v>19</v>
          </cell>
        </row>
        <row r="624">
          <cell r="A624" t="str">
            <v>5592.148</v>
          </cell>
          <cell r="B624" t="str">
            <v>La Union, S.A</v>
          </cell>
          <cell r="C624">
            <v>559</v>
          </cell>
          <cell r="D624" t="str">
            <v>SAN MARCOS</v>
          </cell>
          <cell r="E624">
            <v>2.1480000000000001</v>
          </cell>
          <cell r="F624">
            <v>1</v>
          </cell>
          <cell r="G624">
            <v>2.2000000000000002</v>
          </cell>
          <cell r="H624">
            <v>242.88000000000002</v>
          </cell>
          <cell r="I624">
            <v>110.4</v>
          </cell>
          <cell r="J624" t="str">
            <v>CG02-163</v>
          </cell>
          <cell r="K624">
            <v>45360</v>
          </cell>
          <cell r="L624">
            <v>45731</v>
          </cell>
          <cell r="M624" t="str">
            <v>Mecanizado</v>
          </cell>
          <cell r="N624" t="str">
            <v>Quemado</v>
          </cell>
          <cell r="O624">
            <v>19</v>
          </cell>
        </row>
        <row r="625">
          <cell r="A625" t="str">
            <v>5592.249</v>
          </cell>
          <cell r="B625" t="str">
            <v>La Union, S.A</v>
          </cell>
          <cell r="C625">
            <v>559</v>
          </cell>
          <cell r="D625" t="str">
            <v>SAN MARCOS</v>
          </cell>
          <cell r="E625">
            <v>2.2490000000000001</v>
          </cell>
          <cell r="F625">
            <v>1</v>
          </cell>
          <cell r="G625">
            <v>0.87</v>
          </cell>
          <cell r="H625">
            <v>100.05000000000001</v>
          </cell>
          <cell r="I625">
            <v>115.00000000000001</v>
          </cell>
          <cell r="J625" t="str">
            <v>CG02-163</v>
          </cell>
          <cell r="K625">
            <v>45360</v>
          </cell>
          <cell r="L625">
            <v>45731</v>
          </cell>
          <cell r="M625" t="str">
            <v>Mecanizado</v>
          </cell>
          <cell r="N625" t="str">
            <v>Quemado</v>
          </cell>
          <cell r="O625">
            <v>19</v>
          </cell>
        </row>
        <row r="626">
          <cell r="A626" t="str">
            <v>5592.25</v>
          </cell>
          <cell r="B626" t="str">
            <v>La Union, S.A</v>
          </cell>
          <cell r="C626">
            <v>559</v>
          </cell>
          <cell r="D626" t="str">
            <v>SAN MARCOS</v>
          </cell>
          <cell r="E626">
            <v>2.25</v>
          </cell>
          <cell r="F626">
            <v>1</v>
          </cell>
          <cell r="G626">
            <v>1.71</v>
          </cell>
          <cell r="H626">
            <v>165.18599999999998</v>
          </cell>
          <cell r="I626">
            <v>96.6</v>
          </cell>
          <cell r="J626" t="str">
            <v>CG02-163</v>
          </cell>
          <cell r="K626">
            <v>45362</v>
          </cell>
          <cell r="L626">
            <v>45731</v>
          </cell>
          <cell r="M626" t="str">
            <v>Mecanizado</v>
          </cell>
          <cell r="N626" t="str">
            <v>Quemado</v>
          </cell>
          <cell r="O626">
            <v>19</v>
          </cell>
        </row>
        <row r="627">
          <cell r="A627" t="str">
            <v>5592.251</v>
          </cell>
          <cell r="B627" t="str">
            <v>La Union, S.A</v>
          </cell>
          <cell r="C627">
            <v>559</v>
          </cell>
          <cell r="D627" t="str">
            <v>SAN MARCOS</v>
          </cell>
          <cell r="E627">
            <v>2.2509999999999999</v>
          </cell>
          <cell r="F627">
            <v>1</v>
          </cell>
          <cell r="G627">
            <v>2.83</v>
          </cell>
          <cell r="H627">
            <v>257</v>
          </cell>
          <cell r="I627">
            <v>90.812720848056529</v>
          </cell>
          <cell r="J627" t="str">
            <v>CG02-163</v>
          </cell>
          <cell r="K627">
            <v>45362</v>
          </cell>
          <cell r="L627">
            <v>45731</v>
          </cell>
          <cell r="M627" t="str">
            <v>Granel</v>
          </cell>
          <cell r="N627" t="str">
            <v>Quemado</v>
          </cell>
          <cell r="O627">
            <v>19</v>
          </cell>
        </row>
        <row r="628">
          <cell r="A628" t="str">
            <v>5592.252</v>
          </cell>
          <cell r="B628" t="str">
            <v>La Union, S.A</v>
          </cell>
          <cell r="C628">
            <v>559</v>
          </cell>
          <cell r="D628" t="str">
            <v>SAN MARCOS</v>
          </cell>
          <cell r="E628">
            <v>2.2519999999999998</v>
          </cell>
          <cell r="F628">
            <v>1</v>
          </cell>
          <cell r="G628">
            <v>1.06</v>
          </cell>
          <cell r="H628">
            <v>121.87</v>
          </cell>
          <cell r="I628">
            <v>114.97169811320755</v>
          </cell>
          <cell r="J628" t="str">
            <v>CG02-163</v>
          </cell>
          <cell r="K628">
            <v>45362</v>
          </cell>
          <cell r="L628">
            <v>45731</v>
          </cell>
          <cell r="M628" t="str">
            <v>Granel</v>
          </cell>
          <cell r="N628" t="str">
            <v>Quemado</v>
          </cell>
          <cell r="O628">
            <v>19</v>
          </cell>
        </row>
        <row r="629">
          <cell r="A629" t="str">
            <v>5592.253</v>
          </cell>
          <cell r="B629" t="str">
            <v>La Union, S.A</v>
          </cell>
          <cell r="C629">
            <v>559</v>
          </cell>
          <cell r="D629" t="str">
            <v>SAN MARCOS</v>
          </cell>
          <cell r="E629">
            <v>2.2530000000000001</v>
          </cell>
          <cell r="F629">
            <v>3</v>
          </cell>
          <cell r="G629">
            <v>0.35</v>
          </cell>
          <cell r="H629">
            <v>46.690000000000005</v>
          </cell>
          <cell r="I629">
            <v>133.40000000000003</v>
          </cell>
          <cell r="J629" t="str">
            <v>CG02-163</v>
          </cell>
          <cell r="K629">
            <v>45388</v>
          </cell>
          <cell r="L629">
            <v>45671</v>
          </cell>
          <cell r="M629" t="str">
            <v>Granel</v>
          </cell>
          <cell r="N629" t="str">
            <v>Quemado</v>
          </cell>
          <cell r="O629">
            <v>11</v>
          </cell>
        </row>
        <row r="630">
          <cell r="A630" t="str">
            <v>5592.254</v>
          </cell>
          <cell r="B630" t="str">
            <v>La Union, S.A</v>
          </cell>
          <cell r="C630">
            <v>559</v>
          </cell>
          <cell r="D630" t="str">
            <v>SAN MARCOS</v>
          </cell>
          <cell r="E630">
            <v>2.254</v>
          </cell>
          <cell r="F630">
            <v>3</v>
          </cell>
          <cell r="G630">
            <v>2.29</v>
          </cell>
          <cell r="H630">
            <v>263.35000000000002</v>
          </cell>
          <cell r="I630">
            <v>115.00000000000001</v>
          </cell>
          <cell r="J630" t="str">
            <v>CG02-163</v>
          </cell>
          <cell r="K630">
            <v>45388</v>
          </cell>
          <cell r="L630">
            <v>45671</v>
          </cell>
          <cell r="M630" t="str">
            <v>Granel</v>
          </cell>
          <cell r="N630" t="str">
            <v>Quemado</v>
          </cell>
          <cell r="O630">
            <v>11</v>
          </cell>
        </row>
        <row r="631">
          <cell r="A631" t="str">
            <v>5592.255</v>
          </cell>
          <cell r="B631" t="str">
            <v>La Union, S.A</v>
          </cell>
          <cell r="C631">
            <v>559</v>
          </cell>
          <cell r="D631" t="str">
            <v>SAN MARCOS</v>
          </cell>
          <cell r="E631">
            <v>2.2549999999999999</v>
          </cell>
          <cell r="F631">
            <v>3</v>
          </cell>
          <cell r="G631">
            <v>0.8</v>
          </cell>
          <cell r="H631">
            <v>88.320000000000007</v>
          </cell>
          <cell r="I631">
            <v>110.4</v>
          </cell>
          <cell r="J631" t="str">
            <v>CG02-163</v>
          </cell>
          <cell r="K631">
            <v>45388</v>
          </cell>
          <cell r="L631">
            <v>45671</v>
          </cell>
          <cell r="M631" t="str">
            <v>Granel</v>
          </cell>
          <cell r="N631" t="str">
            <v>Quemado</v>
          </cell>
          <cell r="O631">
            <v>11</v>
          </cell>
        </row>
        <row r="632">
          <cell r="A632" t="str">
            <v>5592.256</v>
          </cell>
          <cell r="B632" t="str">
            <v>La Union, S.A</v>
          </cell>
          <cell r="C632">
            <v>559</v>
          </cell>
          <cell r="D632" t="str">
            <v>SAN MARCOS</v>
          </cell>
          <cell r="E632">
            <v>2.2559999999999998</v>
          </cell>
          <cell r="F632">
            <v>3</v>
          </cell>
          <cell r="G632">
            <v>1.05</v>
          </cell>
          <cell r="H632">
            <v>100</v>
          </cell>
          <cell r="I632">
            <v>95.238095238095241</v>
          </cell>
          <cell r="J632" t="str">
            <v>CG02-163</v>
          </cell>
          <cell r="K632">
            <v>45388</v>
          </cell>
          <cell r="L632">
            <v>45671</v>
          </cell>
          <cell r="M632" t="str">
            <v>Granel</v>
          </cell>
          <cell r="N632" t="str">
            <v>Quemado</v>
          </cell>
          <cell r="O632">
            <v>11</v>
          </cell>
        </row>
        <row r="633">
          <cell r="A633" t="str">
            <v>5592.257</v>
          </cell>
          <cell r="B633" t="str">
            <v>La Union, S.A</v>
          </cell>
          <cell r="C633">
            <v>559</v>
          </cell>
          <cell r="D633" t="str">
            <v>SAN MARCOS</v>
          </cell>
          <cell r="E633">
            <v>2.2570000000000001</v>
          </cell>
          <cell r="F633">
            <v>3</v>
          </cell>
          <cell r="G633">
            <v>6.72</v>
          </cell>
          <cell r="H633">
            <v>700</v>
          </cell>
          <cell r="I633">
            <v>104.16666666666667</v>
          </cell>
          <cell r="J633" t="str">
            <v>CG02-163</v>
          </cell>
          <cell r="K633">
            <v>45387</v>
          </cell>
          <cell r="L633">
            <v>45671</v>
          </cell>
          <cell r="M633" t="str">
            <v>Mecanizado</v>
          </cell>
          <cell r="N633" t="str">
            <v>Quemado</v>
          </cell>
          <cell r="O633">
            <v>11</v>
          </cell>
        </row>
        <row r="634">
          <cell r="A634" t="str">
            <v>5592.258</v>
          </cell>
          <cell r="B634" t="str">
            <v>La Union, S.A</v>
          </cell>
          <cell r="C634">
            <v>559</v>
          </cell>
          <cell r="D634" t="str">
            <v>SAN MARCOS</v>
          </cell>
          <cell r="E634">
            <v>2.258</v>
          </cell>
          <cell r="F634">
            <v>2</v>
          </cell>
          <cell r="G634">
            <v>3.72</v>
          </cell>
          <cell r="H634">
            <v>300</v>
          </cell>
          <cell r="I634">
            <v>80.645161290322577</v>
          </cell>
          <cell r="J634" t="str">
            <v>CG02-163</v>
          </cell>
          <cell r="K634">
            <v>45388</v>
          </cell>
          <cell r="L634">
            <v>45731</v>
          </cell>
          <cell r="M634" t="str">
            <v>Mecanizado</v>
          </cell>
          <cell r="N634" t="str">
            <v>Quemado</v>
          </cell>
          <cell r="O634">
            <v>19</v>
          </cell>
        </row>
        <row r="635">
          <cell r="A635" t="str">
            <v>5751.01</v>
          </cell>
          <cell r="B635" t="str">
            <v>Santa Ana</v>
          </cell>
          <cell r="C635">
            <v>575</v>
          </cell>
          <cell r="D635" t="str">
            <v>LAS ILUSIONES</v>
          </cell>
          <cell r="E635">
            <v>1.01</v>
          </cell>
          <cell r="F635">
            <v>2</v>
          </cell>
          <cell r="G635">
            <v>23.44</v>
          </cell>
          <cell r="H635">
            <v>2729.7917013659721</v>
          </cell>
          <cell r="I635">
            <v>116.45869033131279</v>
          </cell>
          <cell r="J635" t="str">
            <v>CG02-163</v>
          </cell>
          <cell r="K635">
            <v>45396</v>
          </cell>
          <cell r="L635">
            <v>45695</v>
          </cell>
          <cell r="M635" t="str">
            <v>Manual</v>
          </cell>
          <cell r="N635" t="str">
            <v>Quemado</v>
          </cell>
          <cell r="O635">
            <v>14</v>
          </cell>
        </row>
        <row r="636">
          <cell r="A636" t="str">
            <v>5751.02</v>
          </cell>
          <cell r="B636" t="str">
            <v>Santa Ana</v>
          </cell>
          <cell r="C636">
            <v>575</v>
          </cell>
          <cell r="D636" t="str">
            <v>LAS ILUSIONES</v>
          </cell>
          <cell r="E636">
            <v>1.02</v>
          </cell>
          <cell r="F636">
            <v>2</v>
          </cell>
          <cell r="G636">
            <v>9.61</v>
          </cell>
          <cell r="H636">
            <v>1225.2624140839157</v>
          </cell>
          <cell r="I636">
            <v>127.49869033131279</v>
          </cell>
          <cell r="J636" t="str">
            <v>CG02-163</v>
          </cell>
          <cell r="K636">
            <v>45392</v>
          </cell>
          <cell r="L636">
            <v>45694</v>
          </cell>
          <cell r="M636" t="str">
            <v>Manual</v>
          </cell>
          <cell r="N636" t="str">
            <v>Quemado</v>
          </cell>
          <cell r="O636">
            <v>14</v>
          </cell>
        </row>
        <row r="637">
          <cell r="A637" t="str">
            <v>5752.01</v>
          </cell>
          <cell r="B637" t="str">
            <v>Santa Ana</v>
          </cell>
          <cell r="C637">
            <v>575</v>
          </cell>
          <cell r="D637" t="str">
            <v>LAS ILUSIONES</v>
          </cell>
          <cell r="E637">
            <v>2.0099999999999998</v>
          </cell>
          <cell r="F637">
            <v>2</v>
          </cell>
          <cell r="G637">
            <v>9.68</v>
          </cell>
          <cell r="H637">
            <v>1465.7329224071077</v>
          </cell>
          <cell r="I637">
            <v>151.41869033131277</v>
          </cell>
          <cell r="J637" t="str">
            <v>CG02-163</v>
          </cell>
          <cell r="K637">
            <v>45392</v>
          </cell>
          <cell r="L637">
            <v>45692</v>
          </cell>
          <cell r="M637" t="str">
            <v>Manual</v>
          </cell>
          <cell r="N637" t="str">
            <v>Quemado</v>
          </cell>
          <cell r="O637">
            <v>14</v>
          </cell>
        </row>
        <row r="638">
          <cell r="A638" t="str">
            <v>5753.01</v>
          </cell>
          <cell r="B638" t="str">
            <v>Santa Ana</v>
          </cell>
          <cell r="C638">
            <v>575</v>
          </cell>
          <cell r="D638" t="str">
            <v>LAS ILUSIONES</v>
          </cell>
          <cell r="E638">
            <v>3.01</v>
          </cell>
          <cell r="F638">
            <v>2</v>
          </cell>
          <cell r="G638">
            <v>9.94</v>
          </cell>
          <cell r="H638">
            <v>1505.1017818932489</v>
          </cell>
          <cell r="I638">
            <v>151.41869033131277</v>
          </cell>
          <cell r="J638" t="str">
            <v>CG02-163</v>
          </cell>
          <cell r="K638">
            <v>45389</v>
          </cell>
          <cell r="L638">
            <v>45692</v>
          </cell>
          <cell r="M638" t="str">
            <v>Manual</v>
          </cell>
          <cell r="N638" t="str">
            <v>Quemado</v>
          </cell>
          <cell r="O638">
            <v>14</v>
          </cell>
        </row>
        <row r="639">
          <cell r="A639" t="str">
            <v>5754.01</v>
          </cell>
          <cell r="B639" t="str">
            <v>Santa Ana</v>
          </cell>
          <cell r="C639">
            <v>575</v>
          </cell>
          <cell r="D639" t="str">
            <v>LAS ILUSIONES</v>
          </cell>
          <cell r="E639">
            <v>4.01</v>
          </cell>
          <cell r="F639">
            <v>2</v>
          </cell>
          <cell r="G639">
            <v>16.329999999999998</v>
          </cell>
          <cell r="H639">
            <v>1961.8648131103371</v>
          </cell>
          <cell r="I639">
            <v>120.13869033131276</v>
          </cell>
          <cell r="J639" t="str">
            <v>CG02-163</v>
          </cell>
          <cell r="K639">
            <v>45391</v>
          </cell>
          <cell r="L639">
            <v>45693</v>
          </cell>
          <cell r="M639" t="str">
            <v>Manual</v>
          </cell>
          <cell r="N639" t="str">
            <v>Quemado</v>
          </cell>
          <cell r="O639">
            <v>14</v>
          </cell>
        </row>
        <row r="640">
          <cell r="A640" t="str">
            <v>5755.01</v>
          </cell>
          <cell r="B640" t="str">
            <v>Santa Ana</v>
          </cell>
          <cell r="C640">
            <v>575</v>
          </cell>
          <cell r="D640" t="str">
            <v>LAS ILUSIONES</v>
          </cell>
          <cell r="E640">
            <v>5.01</v>
          </cell>
          <cell r="F640">
            <v>2</v>
          </cell>
          <cell r="G640">
            <v>8.67</v>
          </cell>
          <cell r="H640">
            <v>1105.4136451724817</v>
          </cell>
          <cell r="I640">
            <v>127.49869033131276</v>
          </cell>
          <cell r="J640" t="str">
            <v>CG02-163</v>
          </cell>
          <cell r="K640">
            <v>45389</v>
          </cell>
          <cell r="L640">
            <v>45694</v>
          </cell>
          <cell r="M640" t="str">
            <v>Manual</v>
          </cell>
          <cell r="N640" t="str">
            <v>Quemado</v>
          </cell>
          <cell r="O640">
            <v>14</v>
          </cell>
        </row>
        <row r="641">
          <cell r="A641" t="str">
            <v>5756.01</v>
          </cell>
          <cell r="B641" t="str">
            <v>Santa Ana</v>
          </cell>
          <cell r="C641">
            <v>575</v>
          </cell>
          <cell r="D641" t="str">
            <v>LAS ILUSIONES</v>
          </cell>
          <cell r="E641">
            <v>6.01</v>
          </cell>
          <cell r="F641">
            <v>2</v>
          </cell>
          <cell r="G641">
            <v>16.72</v>
          </cell>
          <cell r="H641">
            <v>2224.0725023395498</v>
          </cell>
          <cell r="I641">
            <v>133.0186903313128</v>
          </cell>
          <cell r="J641" t="str">
            <v>CG02-163</v>
          </cell>
          <cell r="K641">
            <v>45385</v>
          </cell>
          <cell r="L641">
            <v>45689</v>
          </cell>
          <cell r="M641" t="str">
            <v>Manual</v>
          </cell>
          <cell r="N641" t="str">
            <v>Quemado</v>
          </cell>
          <cell r="O641">
            <v>13</v>
          </cell>
        </row>
        <row r="642">
          <cell r="A642" t="str">
            <v>5756.02</v>
          </cell>
          <cell r="B642" t="str">
            <v>Santa Ana</v>
          </cell>
          <cell r="C642">
            <v>575</v>
          </cell>
          <cell r="D642" t="str">
            <v>LAS ILUSIONES</v>
          </cell>
          <cell r="E642">
            <v>6.02</v>
          </cell>
          <cell r="F642">
            <v>3</v>
          </cell>
          <cell r="G642">
            <v>12.27</v>
          </cell>
          <cell r="H642">
            <v>1451.5249303652074</v>
          </cell>
          <cell r="I642">
            <v>118.29869033131276</v>
          </cell>
          <cell r="J642" t="str">
            <v>CG02-163</v>
          </cell>
          <cell r="K642">
            <v>45383</v>
          </cell>
          <cell r="L642">
            <v>45690</v>
          </cell>
          <cell r="M642" t="str">
            <v>Manual</v>
          </cell>
          <cell r="N642" t="str">
            <v>Quemado</v>
          </cell>
          <cell r="O642">
            <v>13</v>
          </cell>
        </row>
        <row r="643">
          <cell r="A643" t="str">
            <v>5756.03</v>
          </cell>
          <cell r="B643" t="str">
            <v>Santa Ana</v>
          </cell>
          <cell r="C643">
            <v>575</v>
          </cell>
          <cell r="D643" t="str">
            <v>LAS ILUSIONES</v>
          </cell>
          <cell r="E643">
            <v>6.03</v>
          </cell>
          <cell r="F643">
            <v>2</v>
          </cell>
          <cell r="G643">
            <v>3.09</v>
          </cell>
          <cell r="H643">
            <v>357.0145531237564</v>
          </cell>
          <cell r="I643">
            <v>115.53869033131276</v>
          </cell>
          <cell r="J643" t="str">
            <v>CG02-163</v>
          </cell>
          <cell r="K643">
            <v>45385</v>
          </cell>
          <cell r="L643">
            <v>45690</v>
          </cell>
          <cell r="M643" t="str">
            <v>Manual</v>
          </cell>
          <cell r="N643" t="str">
            <v>Quemado</v>
          </cell>
          <cell r="O643">
            <v>13</v>
          </cell>
        </row>
        <row r="644">
          <cell r="A644" t="str">
            <v>5757.01</v>
          </cell>
          <cell r="B644" t="str">
            <v>Santa Ana</v>
          </cell>
          <cell r="C644">
            <v>575</v>
          </cell>
          <cell r="D644" t="str">
            <v>LAS ILUSIONES</v>
          </cell>
          <cell r="E644">
            <v>7.01</v>
          </cell>
          <cell r="F644">
            <v>2</v>
          </cell>
          <cell r="G644">
            <v>9.56</v>
          </cell>
          <cell r="H644">
            <v>1315.6346795673503</v>
          </cell>
          <cell r="I644">
            <v>137.61869033131279</v>
          </cell>
          <cell r="J644" t="str">
            <v>CG02-163</v>
          </cell>
          <cell r="K644">
            <v>45386</v>
          </cell>
          <cell r="L644">
            <v>45691</v>
          </cell>
          <cell r="M644" t="str">
            <v>Manual</v>
          </cell>
          <cell r="N644" t="str">
            <v>Quemado</v>
          </cell>
          <cell r="O644">
            <v>14</v>
          </cell>
        </row>
        <row r="645">
          <cell r="A645" t="str">
            <v>5757.02</v>
          </cell>
          <cell r="B645" t="str">
            <v>Santa Ana</v>
          </cell>
          <cell r="C645">
            <v>575</v>
          </cell>
          <cell r="D645" t="str">
            <v>LAS ILUSIONES</v>
          </cell>
          <cell r="E645">
            <v>7.02</v>
          </cell>
          <cell r="F645">
            <v>2</v>
          </cell>
          <cell r="G645">
            <v>7.93</v>
          </cell>
          <cell r="H645">
            <v>1091.3162143273103</v>
          </cell>
          <cell r="I645">
            <v>137.61869033131276</v>
          </cell>
          <cell r="J645" t="str">
            <v>CG02-163</v>
          </cell>
          <cell r="K645">
            <v>45387</v>
          </cell>
          <cell r="L645">
            <v>45691</v>
          </cell>
          <cell r="M645" t="str">
            <v>Manual</v>
          </cell>
          <cell r="N645" t="str">
            <v>Quemado</v>
          </cell>
          <cell r="O645">
            <v>14</v>
          </cell>
        </row>
        <row r="646">
          <cell r="A646" t="str">
            <v>5757.03</v>
          </cell>
          <cell r="B646" t="str">
            <v>Santa Ana</v>
          </cell>
          <cell r="C646">
            <v>575</v>
          </cell>
          <cell r="D646" t="str">
            <v>LAS ILUSIONES</v>
          </cell>
          <cell r="E646">
            <v>7.03</v>
          </cell>
          <cell r="F646">
            <v>2</v>
          </cell>
          <cell r="G646">
            <v>5.35</v>
          </cell>
          <cell r="H646">
            <v>711.64999327252337</v>
          </cell>
          <cell r="I646">
            <v>133.0186903313128</v>
          </cell>
          <cell r="J646" t="str">
            <v>CG02-163</v>
          </cell>
          <cell r="K646">
            <v>45384</v>
          </cell>
          <cell r="L646">
            <v>45690</v>
          </cell>
          <cell r="M646" t="str">
            <v>Manual</v>
          </cell>
          <cell r="N646" t="str">
            <v>Quemado</v>
          </cell>
          <cell r="O646">
            <v>13</v>
          </cell>
        </row>
        <row r="647">
          <cell r="A647" t="str">
            <v>5758.01</v>
          </cell>
          <cell r="B647" t="str">
            <v>Santa Ana</v>
          </cell>
          <cell r="C647">
            <v>575</v>
          </cell>
          <cell r="D647" t="str">
            <v>LAS ILUSIONES</v>
          </cell>
          <cell r="E647">
            <v>8.01</v>
          </cell>
          <cell r="F647">
            <v>4</v>
          </cell>
          <cell r="G647">
            <v>4.46</v>
          </cell>
          <cell r="H647">
            <v>326.55535887765501</v>
          </cell>
          <cell r="I647">
            <v>73.218690331312786</v>
          </cell>
          <cell r="J647" t="str">
            <v>CG02-163</v>
          </cell>
          <cell r="K647">
            <v>45329</v>
          </cell>
          <cell r="L647">
            <v>45695</v>
          </cell>
          <cell r="M647" t="str">
            <v>Manual</v>
          </cell>
          <cell r="N647" t="str">
            <v>Quemado</v>
          </cell>
          <cell r="O647">
            <v>14</v>
          </cell>
        </row>
        <row r="648">
          <cell r="A648" t="str">
            <v>5759.01</v>
          </cell>
          <cell r="B648" t="str">
            <v>Santa Ana</v>
          </cell>
          <cell r="C648">
            <v>575</v>
          </cell>
          <cell r="D648" t="str">
            <v>LAS ILUSIONES</v>
          </cell>
          <cell r="E648">
            <v>9.01</v>
          </cell>
          <cell r="F648">
            <v>4</v>
          </cell>
          <cell r="G648">
            <v>9.2200000000000006</v>
          </cell>
          <cell r="H648">
            <v>870.17152485470376</v>
          </cell>
          <cell r="I648">
            <v>94.378690331312768</v>
          </cell>
          <cell r="J648" t="str">
            <v>CG02-163</v>
          </cell>
          <cell r="K648">
            <v>45328</v>
          </cell>
          <cell r="L648">
            <v>45685</v>
          </cell>
          <cell r="M648" t="str">
            <v>Manual</v>
          </cell>
          <cell r="N648" t="str">
            <v>Quemado</v>
          </cell>
          <cell r="O648">
            <v>13</v>
          </cell>
        </row>
        <row r="649">
          <cell r="A649" t="str">
            <v>5759.02</v>
          </cell>
          <cell r="B649" t="str">
            <v>Santa Ana</v>
          </cell>
          <cell r="C649">
            <v>575</v>
          </cell>
          <cell r="D649" t="str">
            <v>LAS ILUSIONES</v>
          </cell>
          <cell r="E649">
            <v>9.02</v>
          </cell>
          <cell r="F649">
            <v>4</v>
          </cell>
          <cell r="G649">
            <v>9.43</v>
          </cell>
          <cell r="H649">
            <v>950.72024982427945</v>
          </cell>
          <cell r="I649">
            <v>100.81869033131278</v>
          </cell>
          <cell r="J649" t="str">
            <v>CG02-163</v>
          </cell>
          <cell r="K649">
            <v>45328</v>
          </cell>
          <cell r="L649">
            <v>45685</v>
          </cell>
          <cell r="M649" t="str">
            <v>Manual</v>
          </cell>
          <cell r="N649" t="str">
            <v>Quemado</v>
          </cell>
          <cell r="O649">
            <v>13</v>
          </cell>
        </row>
        <row r="650">
          <cell r="A650" t="str">
            <v>57510.01</v>
          </cell>
          <cell r="B650" t="str">
            <v>Santa Ana</v>
          </cell>
          <cell r="C650">
            <v>575</v>
          </cell>
          <cell r="D650" t="str">
            <v>LAS ILUSIONES</v>
          </cell>
          <cell r="E650">
            <v>10.01</v>
          </cell>
          <cell r="F650">
            <v>4</v>
          </cell>
          <cell r="G650">
            <v>19.79</v>
          </cell>
          <cell r="H650">
            <v>1940.5814816566797</v>
          </cell>
          <cell r="I650">
            <v>98.058690331312775</v>
          </cell>
          <cell r="J650" t="str">
            <v>CG02-163</v>
          </cell>
          <cell r="K650">
            <v>45329</v>
          </cell>
          <cell r="L650">
            <v>45686</v>
          </cell>
          <cell r="M650" t="str">
            <v>Manual</v>
          </cell>
          <cell r="N650" t="str">
            <v>Quemado</v>
          </cell>
          <cell r="O650">
            <v>13</v>
          </cell>
        </row>
        <row r="651">
          <cell r="A651" t="str">
            <v>57511.01</v>
          </cell>
          <cell r="B651" t="str">
            <v>Santa Ana</v>
          </cell>
          <cell r="C651">
            <v>575</v>
          </cell>
          <cell r="D651" t="str">
            <v>LAS ILUSIONES</v>
          </cell>
          <cell r="E651">
            <v>11.01</v>
          </cell>
          <cell r="F651">
            <v>4</v>
          </cell>
          <cell r="G651">
            <v>8.86</v>
          </cell>
          <cell r="H651">
            <v>974.76559633543116</v>
          </cell>
          <cell r="I651">
            <v>110.01869033131278</v>
          </cell>
          <cell r="J651" t="str">
            <v>CG02-163</v>
          </cell>
          <cell r="K651">
            <v>45331</v>
          </cell>
          <cell r="L651">
            <v>45686</v>
          </cell>
          <cell r="M651" t="str">
            <v>Manual</v>
          </cell>
          <cell r="N651" t="str">
            <v>Quemado</v>
          </cell>
          <cell r="O651">
            <v>13</v>
          </cell>
        </row>
        <row r="652">
          <cell r="A652" t="str">
            <v>57512.01</v>
          </cell>
          <cell r="B652" t="str">
            <v>Santa Ana</v>
          </cell>
          <cell r="C652">
            <v>575</v>
          </cell>
          <cell r="D652" t="str">
            <v>LAS ILUSIONES</v>
          </cell>
          <cell r="E652">
            <v>12.01</v>
          </cell>
          <cell r="F652">
            <v>4</v>
          </cell>
          <cell r="G652">
            <v>13.24</v>
          </cell>
          <cell r="H652">
            <v>1359.2010599865812</v>
          </cell>
          <cell r="I652">
            <v>102.65869033131277</v>
          </cell>
          <cell r="J652" t="str">
            <v>CG02-163</v>
          </cell>
          <cell r="K652">
            <v>45324</v>
          </cell>
          <cell r="L652">
            <v>45688</v>
          </cell>
          <cell r="M652" t="str">
            <v>Manual</v>
          </cell>
          <cell r="N652" t="str">
            <v>Quemado</v>
          </cell>
          <cell r="O652">
            <v>13</v>
          </cell>
        </row>
        <row r="653">
          <cell r="A653" t="str">
            <v>57513.01</v>
          </cell>
          <cell r="B653" t="str">
            <v>Santa Ana</v>
          </cell>
          <cell r="C653">
            <v>575</v>
          </cell>
          <cell r="D653" t="str">
            <v>LAS ILUSIONES</v>
          </cell>
          <cell r="E653">
            <v>13.01</v>
          </cell>
          <cell r="F653">
            <v>4</v>
          </cell>
          <cell r="G653">
            <v>10.98</v>
          </cell>
          <cell r="H653">
            <v>834.24601983781429</v>
          </cell>
          <cell r="I653">
            <v>75.978690331312777</v>
          </cell>
          <cell r="J653" t="str">
            <v>CG02-163</v>
          </cell>
          <cell r="K653">
            <v>45323</v>
          </cell>
          <cell r="L653">
            <v>45684</v>
          </cell>
          <cell r="M653" t="str">
            <v>Mecanizado</v>
          </cell>
          <cell r="N653" t="str">
            <v>Quemado</v>
          </cell>
          <cell r="O653">
            <v>13</v>
          </cell>
        </row>
        <row r="654">
          <cell r="A654" t="str">
            <v>57513.02</v>
          </cell>
          <cell r="B654" t="str">
            <v>Santa Ana</v>
          </cell>
          <cell r="C654">
            <v>575</v>
          </cell>
          <cell r="D654" t="str">
            <v>LAS ILUSIONES</v>
          </cell>
          <cell r="E654">
            <v>13.02</v>
          </cell>
          <cell r="F654">
            <v>4</v>
          </cell>
          <cell r="G654">
            <v>9.06</v>
          </cell>
          <cell r="H654">
            <v>788.38933440169376</v>
          </cell>
          <cell r="I654">
            <v>87.018690331312769</v>
          </cell>
          <cell r="J654" t="str">
            <v>CG02-163</v>
          </cell>
          <cell r="K654">
            <v>45324</v>
          </cell>
          <cell r="L654">
            <v>45683</v>
          </cell>
          <cell r="M654" t="str">
            <v>Mecanizado</v>
          </cell>
          <cell r="N654" t="str">
            <v>Quemado</v>
          </cell>
          <cell r="O654">
            <v>12</v>
          </cell>
        </row>
        <row r="655">
          <cell r="A655" t="str">
            <v>57514.01</v>
          </cell>
          <cell r="B655" t="str">
            <v>Santa Ana</v>
          </cell>
          <cell r="C655">
            <v>575</v>
          </cell>
          <cell r="D655" t="str">
            <v>LAS ILUSIONES</v>
          </cell>
          <cell r="E655">
            <v>14.01</v>
          </cell>
          <cell r="F655">
            <v>4</v>
          </cell>
          <cell r="G655">
            <v>19.75</v>
          </cell>
          <cell r="H655">
            <v>1882.1491340434272</v>
          </cell>
          <cell r="I655">
            <v>95.29869033131277</v>
          </cell>
          <cell r="J655" t="str">
            <v>CG02-163</v>
          </cell>
          <cell r="K655">
            <v>45326</v>
          </cell>
          <cell r="L655">
            <v>45683</v>
          </cell>
          <cell r="M655" t="str">
            <v>Mecanizado</v>
          </cell>
          <cell r="N655" t="str">
            <v>Quemado</v>
          </cell>
          <cell r="O655">
            <v>12</v>
          </cell>
        </row>
        <row r="656">
          <cell r="A656" t="str">
            <v>57515.01</v>
          </cell>
          <cell r="B656" t="str">
            <v>Santa Ana</v>
          </cell>
          <cell r="C656">
            <v>575</v>
          </cell>
          <cell r="D656" t="str">
            <v>LAS ILUSIONES</v>
          </cell>
          <cell r="E656">
            <v>15.01</v>
          </cell>
          <cell r="F656">
            <v>4</v>
          </cell>
          <cell r="G656">
            <v>11.1</v>
          </cell>
          <cell r="H656">
            <v>1210.9954626775716</v>
          </cell>
          <cell r="I656">
            <v>109.09869033131277</v>
          </cell>
          <cell r="J656" t="str">
            <v>CG02-163</v>
          </cell>
          <cell r="K656">
            <v>45330</v>
          </cell>
          <cell r="L656">
            <v>45687</v>
          </cell>
          <cell r="M656" t="str">
            <v>Manual</v>
          </cell>
          <cell r="N656" t="str">
            <v>Quemado</v>
          </cell>
          <cell r="O656">
            <v>13</v>
          </cell>
        </row>
        <row r="657">
          <cell r="A657" t="str">
            <v>57515.02</v>
          </cell>
          <cell r="B657" t="str">
            <v>Santa Ana</v>
          </cell>
          <cell r="C657">
            <v>575</v>
          </cell>
          <cell r="D657" t="str">
            <v>LAS ILUSIONES</v>
          </cell>
          <cell r="E657">
            <v>15.02</v>
          </cell>
          <cell r="F657">
            <v>4</v>
          </cell>
          <cell r="G657">
            <v>11.8</v>
          </cell>
          <cell r="H657">
            <v>1200.5165459094908</v>
          </cell>
          <cell r="I657">
            <v>101.73869033131278</v>
          </cell>
          <cell r="J657" t="str">
            <v>CG02-163</v>
          </cell>
          <cell r="K657">
            <v>45330</v>
          </cell>
          <cell r="L657">
            <v>45687</v>
          </cell>
          <cell r="M657" t="str">
            <v>Manual</v>
          </cell>
          <cell r="N657" t="str">
            <v>Quemado</v>
          </cell>
          <cell r="O657">
            <v>13</v>
          </cell>
        </row>
        <row r="658">
          <cell r="A658" t="str">
            <v>57516.01</v>
          </cell>
          <cell r="B658" t="str">
            <v>Santa Ana</v>
          </cell>
          <cell r="C658">
            <v>575</v>
          </cell>
          <cell r="D658" t="str">
            <v>LAS ILUSIONES</v>
          </cell>
          <cell r="E658">
            <v>16.010000000000002</v>
          </cell>
          <cell r="F658">
            <v>4</v>
          </cell>
          <cell r="G658">
            <v>6.81</v>
          </cell>
          <cell r="H658">
            <v>699.10568115624005</v>
          </cell>
          <cell r="I658">
            <v>102.65869033131278</v>
          </cell>
          <cell r="J658" t="str">
            <v>CG02-163</v>
          </cell>
          <cell r="K658">
            <v>45324</v>
          </cell>
          <cell r="L658">
            <v>45688</v>
          </cell>
          <cell r="M658" t="str">
            <v>Manual</v>
          </cell>
          <cell r="N658" t="str">
            <v>Quemado</v>
          </cell>
          <cell r="O658">
            <v>13</v>
          </cell>
        </row>
        <row r="659">
          <cell r="A659" t="str">
            <v>57516.02</v>
          </cell>
          <cell r="B659" t="str">
            <v>Santa Ana</v>
          </cell>
          <cell r="C659">
            <v>575</v>
          </cell>
          <cell r="D659" t="str">
            <v>LAS ILUSIONES</v>
          </cell>
          <cell r="E659">
            <v>16.02</v>
          </cell>
          <cell r="F659">
            <v>4</v>
          </cell>
          <cell r="G659">
            <v>6.29</v>
          </cell>
          <cell r="H659">
            <v>645.72316218395736</v>
          </cell>
          <cell r="I659">
            <v>102.65869033131277</v>
          </cell>
          <cell r="J659" t="str">
            <v>CG02-163</v>
          </cell>
          <cell r="K659">
            <v>45325</v>
          </cell>
          <cell r="L659">
            <v>45688</v>
          </cell>
          <cell r="M659" t="str">
            <v>Manual</v>
          </cell>
          <cell r="N659" t="str">
            <v>Quemado</v>
          </cell>
          <cell r="O659">
            <v>13</v>
          </cell>
        </row>
        <row r="660">
          <cell r="A660" t="str">
            <v>57517.01</v>
          </cell>
          <cell r="B660" t="str">
            <v>Santa Ana</v>
          </cell>
          <cell r="C660">
            <v>575</v>
          </cell>
          <cell r="D660" t="str">
            <v>LAS ILUSIONES</v>
          </cell>
          <cell r="E660">
            <v>17.010000000000002</v>
          </cell>
          <cell r="F660">
            <v>4</v>
          </cell>
          <cell r="G660">
            <v>4.9800000000000004</v>
          </cell>
          <cell r="H660">
            <v>552.47467784993762</v>
          </cell>
          <cell r="I660">
            <v>110.93869033131277</v>
          </cell>
          <cell r="J660" t="str">
            <v>CG02-163</v>
          </cell>
          <cell r="K660">
            <v>45314</v>
          </cell>
          <cell r="L660">
            <v>45684</v>
          </cell>
          <cell r="M660" t="str">
            <v>Mecanizado</v>
          </cell>
          <cell r="N660" t="str">
            <v>Quemado</v>
          </cell>
          <cell r="O660">
            <v>13</v>
          </cell>
        </row>
        <row r="661">
          <cell r="A661" t="str">
            <v>57517.02</v>
          </cell>
          <cell r="B661" t="str">
            <v>Santa Ana</v>
          </cell>
          <cell r="C661">
            <v>575</v>
          </cell>
          <cell r="D661" t="str">
            <v>LAS ILUSIONES</v>
          </cell>
          <cell r="E661">
            <v>17.02</v>
          </cell>
          <cell r="F661">
            <v>4</v>
          </cell>
          <cell r="G661">
            <v>4.6399999999999997</v>
          </cell>
          <cell r="H661">
            <v>553.17472313729127</v>
          </cell>
          <cell r="I661">
            <v>119.21869033131279</v>
          </cell>
          <cell r="J661" t="str">
            <v>CG02-163</v>
          </cell>
          <cell r="K661">
            <v>45315</v>
          </cell>
          <cell r="L661">
            <v>45684</v>
          </cell>
          <cell r="M661" t="str">
            <v>Mecanizado</v>
          </cell>
          <cell r="N661" t="str">
            <v>Quemado</v>
          </cell>
          <cell r="O661">
            <v>13</v>
          </cell>
        </row>
        <row r="662">
          <cell r="A662" t="str">
            <v>57518.01</v>
          </cell>
          <cell r="B662" t="str">
            <v>Santa Ana</v>
          </cell>
          <cell r="C662">
            <v>575</v>
          </cell>
          <cell r="D662" t="str">
            <v>LAS ILUSIONES</v>
          </cell>
          <cell r="E662">
            <v>18.010000000000002</v>
          </cell>
          <cell r="F662">
            <v>4</v>
          </cell>
          <cell r="G662">
            <v>9.33</v>
          </cell>
          <cell r="H662">
            <v>786.13358079114812</v>
          </cell>
          <cell r="I662">
            <v>84.258690331312764</v>
          </cell>
          <cell r="J662" t="str">
            <v>CG02-163</v>
          </cell>
          <cell r="K662">
            <v>45318</v>
          </cell>
          <cell r="L662">
            <v>45682</v>
          </cell>
          <cell r="M662" t="str">
            <v>Mecanizado</v>
          </cell>
          <cell r="N662" t="str">
            <v>Quemado</v>
          </cell>
          <cell r="O662">
            <v>12</v>
          </cell>
        </row>
        <row r="663">
          <cell r="A663" t="str">
            <v>57518.02</v>
          </cell>
          <cell r="B663" t="str">
            <v>Santa Ana</v>
          </cell>
          <cell r="C663">
            <v>575</v>
          </cell>
          <cell r="D663" t="str">
            <v>LAS ILUSIONES</v>
          </cell>
          <cell r="E663">
            <v>18.02</v>
          </cell>
          <cell r="F663">
            <v>4</v>
          </cell>
          <cell r="G663">
            <v>10.050000000000001</v>
          </cell>
          <cell r="H663">
            <v>920.76783782969335</v>
          </cell>
          <cell r="I663">
            <v>91.618690331312763</v>
          </cell>
          <cell r="J663" t="str">
            <v>CG02-163</v>
          </cell>
          <cell r="K663">
            <v>45318</v>
          </cell>
          <cell r="L663">
            <v>45682</v>
          </cell>
          <cell r="M663" t="str">
            <v>Mecanizado</v>
          </cell>
          <cell r="N663" t="str">
            <v>Quemado</v>
          </cell>
          <cell r="O663">
            <v>12</v>
          </cell>
        </row>
        <row r="664">
          <cell r="A664" t="str">
            <v>57519.01</v>
          </cell>
          <cell r="B664" t="str">
            <v>Santa Ana</v>
          </cell>
          <cell r="C664">
            <v>575</v>
          </cell>
          <cell r="D664" t="str">
            <v>LAS ILUSIONES</v>
          </cell>
          <cell r="E664">
            <v>19.010000000000002</v>
          </cell>
          <cell r="F664">
            <v>5</v>
          </cell>
          <cell r="G664">
            <v>14.09</v>
          </cell>
          <cell r="H664">
            <v>1290.9073467681969</v>
          </cell>
          <cell r="I664">
            <v>91.618690331312777</v>
          </cell>
          <cell r="J664" t="str">
            <v>CG02-163</v>
          </cell>
          <cell r="K664">
            <v>45319</v>
          </cell>
          <cell r="L664">
            <v>45679</v>
          </cell>
          <cell r="M664" t="str">
            <v>Mecanizado</v>
          </cell>
          <cell r="N664" t="str">
            <v>Quemado</v>
          </cell>
          <cell r="O664">
            <v>12</v>
          </cell>
        </row>
        <row r="665">
          <cell r="A665" t="str">
            <v>57519.02</v>
          </cell>
          <cell r="B665" t="str">
            <v>Santa Ana</v>
          </cell>
          <cell r="C665">
            <v>575</v>
          </cell>
          <cell r="D665" t="str">
            <v>LAS ILUSIONES</v>
          </cell>
          <cell r="E665">
            <v>19.02</v>
          </cell>
          <cell r="F665">
            <v>5</v>
          </cell>
          <cell r="G665">
            <v>10.130000000000001</v>
          </cell>
          <cell r="H665">
            <v>974.69533305619848</v>
          </cell>
          <cell r="I665">
            <v>96.218690331312771</v>
          </cell>
          <cell r="J665" t="str">
            <v>CG02-163</v>
          </cell>
          <cell r="K665">
            <v>45320</v>
          </cell>
          <cell r="L665">
            <v>45680</v>
          </cell>
          <cell r="M665" t="str">
            <v>Mecanizado</v>
          </cell>
          <cell r="N665" t="str">
            <v>Quemado</v>
          </cell>
          <cell r="O665">
            <v>12</v>
          </cell>
        </row>
        <row r="666">
          <cell r="A666" t="str">
            <v>57520.01</v>
          </cell>
          <cell r="B666" t="str">
            <v>Santa Ana</v>
          </cell>
          <cell r="C666">
            <v>575</v>
          </cell>
          <cell r="D666" t="str">
            <v>LAS ILUSIONES</v>
          </cell>
          <cell r="E666">
            <v>20.010000000000002</v>
          </cell>
          <cell r="F666">
            <v>1</v>
          </cell>
          <cell r="G666">
            <v>13.38</v>
          </cell>
          <cell r="H666">
            <v>1410.5020766329651</v>
          </cell>
          <cell r="I666">
            <v>105.41869033131279</v>
          </cell>
          <cell r="J666" t="str">
            <v>CG02-163</v>
          </cell>
          <cell r="K666">
            <v>45390</v>
          </cell>
          <cell r="L666">
            <v>45736</v>
          </cell>
          <cell r="M666" t="str">
            <v>Manual</v>
          </cell>
          <cell r="N666" t="str">
            <v>Quemado</v>
          </cell>
          <cell r="O666">
            <v>20</v>
          </cell>
        </row>
        <row r="667">
          <cell r="A667" t="str">
            <v>57520.02</v>
          </cell>
          <cell r="B667" t="str">
            <v>Santa Ana</v>
          </cell>
          <cell r="C667">
            <v>575</v>
          </cell>
          <cell r="D667" t="str">
            <v>LAS ILUSIONES</v>
          </cell>
          <cell r="E667">
            <v>20.02</v>
          </cell>
          <cell r="F667">
            <v>1</v>
          </cell>
          <cell r="G667">
            <v>13</v>
          </cell>
          <cell r="H667">
            <v>1370.4429743070662</v>
          </cell>
          <cell r="I667">
            <v>105.41869033131277</v>
          </cell>
          <cell r="J667" t="str">
            <v>CG02-163</v>
          </cell>
          <cell r="K667">
            <v>45392</v>
          </cell>
          <cell r="L667">
            <v>45736</v>
          </cell>
          <cell r="M667" t="str">
            <v>Manual</v>
          </cell>
          <cell r="N667" t="str">
            <v>Quemado</v>
          </cell>
          <cell r="O667">
            <v>20</v>
          </cell>
        </row>
        <row r="668">
          <cell r="A668" t="str">
            <v>57521.01</v>
          </cell>
          <cell r="B668" t="str">
            <v>Santa Ana</v>
          </cell>
          <cell r="C668">
            <v>575</v>
          </cell>
          <cell r="D668" t="str">
            <v>LAS ILUSIONES</v>
          </cell>
          <cell r="E668">
            <v>21.01</v>
          </cell>
          <cell r="F668">
            <v>5</v>
          </cell>
          <cell r="G668">
            <v>7.07</v>
          </cell>
          <cell r="H668">
            <v>673.76174064238126</v>
          </cell>
          <cell r="I668">
            <v>95.29869033131277</v>
          </cell>
          <cell r="J668" t="str">
            <v>CG02-163</v>
          </cell>
          <cell r="K668">
            <v>45322</v>
          </cell>
          <cell r="L668">
            <v>45682</v>
          </cell>
          <cell r="M668" t="str">
            <v>Mecanizado</v>
          </cell>
          <cell r="N668" t="str">
            <v>Quemado</v>
          </cell>
          <cell r="O668">
            <v>12</v>
          </cell>
        </row>
        <row r="669">
          <cell r="A669" t="str">
            <v>57521.02</v>
          </cell>
          <cell r="B669" t="str">
            <v>Santa Ana</v>
          </cell>
          <cell r="C669">
            <v>575</v>
          </cell>
          <cell r="D669" t="str">
            <v>LAS ILUSIONES</v>
          </cell>
          <cell r="E669">
            <v>21.02</v>
          </cell>
          <cell r="F669">
            <v>5</v>
          </cell>
          <cell r="G669">
            <v>9.9700000000000006</v>
          </cell>
          <cell r="H669">
            <v>950.12794260318833</v>
          </cell>
          <cell r="I669">
            <v>95.29869033131277</v>
          </cell>
          <cell r="J669" t="str">
            <v>CG02-163</v>
          </cell>
          <cell r="K669">
            <v>45322</v>
          </cell>
          <cell r="L669">
            <v>45681</v>
          </cell>
          <cell r="M669" t="str">
            <v>Mecanizado</v>
          </cell>
          <cell r="N669" t="str">
            <v>Quemado</v>
          </cell>
          <cell r="O669">
            <v>12</v>
          </cell>
        </row>
        <row r="670">
          <cell r="A670" t="str">
            <v>57522.01</v>
          </cell>
          <cell r="B670" t="str">
            <v>Santa Ana</v>
          </cell>
          <cell r="C670">
            <v>575</v>
          </cell>
          <cell r="D670" t="str">
            <v>LAS ILUSIONES</v>
          </cell>
          <cell r="E670">
            <v>22.01</v>
          </cell>
          <cell r="F670">
            <v>5</v>
          </cell>
          <cell r="G670">
            <v>10.56</v>
          </cell>
          <cell r="H670">
            <v>1074.360569898663</v>
          </cell>
          <cell r="I670">
            <v>101.73869033131278</v>
          </cell>
          <cell r="J670" t="str">
            <v>CG02-163</v>
          </cell>
          <cell r="K670">
            <v>45317</v>
          </cell>
          <cell r="L670">
            <v>45678</v>
          </cell>
          <cell r="M670" t="str">
            <v>Mecanizado</v>
          </cell>
          <cell r="N670" t="str">
            <v>Quemado</v>
          </cell>
          <cell r="O670">
            <v>12</v>
          </cell>
        </row>
        <row r="671">
          <cell r="A671" t="str">
            <v>57522.02</v>
          </cell>
          <cell r="B671" t="str">
            <v>Santa Ana</v>
          </cell>
          <cell r="C671">
            <v>575</v>
          </cell>
          <cell r="D671" t="str">
            <v>LAS ILUSIONES</v>
          </cell>
          <cell r="E671">
            <v>22.02</v>
          </cell>
          <cell r="F671">
            <v>5</v>
          </cell>
          <cell r="G671">
            <v>11.02</v>
          </cell>
          <cell r="H671">
            <v>989.36116745106676</v>
          </cell>
          <cell r="I671">
            <v>89.778690331312774</v>
          </cell>
          <cell r="J671" t="str">
            <v>CG02-163</v>
          </cell>
          <cell r="K671">
            <v>45317</v>
          </cell>
          <cell r="L671">
            <v>45679</v>
          </cell>
          <cell r="M671" t="str">
            <v>Mecanizado</v>
          </cell>
          <cell r="N671" t="str">
            <v>Quemado</v>
          </cell>
          <cell r="O671">
            <v>12</v>
          </cell>
        </row>
        <row r="672">
          <cell r="A672" t="str">
            <v>57523.01</v>
          </cell>
          <cell r="B672" t="str">
            <v>Santa Ana</v>
          </cell>
          <cell r="C672">
            <v>575</v>
          </cell>
          <cell r="D672" t="str">
            <v>LAS ILUSIONES</v>
          </cell>
          <cell r="E672">
            <v>23.01</v>
          </cell>
          <cell r="F672">
            <v>5</v>
          </cell>
          <cell r="G672">
            <v>10.82</v>
          </cell>
          <cell r="H672">
            <v>941.54222938480416</v>
          </cell>
          <cell r="I672">
            <v>87.018690331312769</v>
          </cell>
          <cell r="J672" t="str">
            <v>CG02-163</v>
          </cell>
          <cell r="K672">
            <v>45317</v>
          </cell>
          <cell r="L672">
            <v>45678</v>
          </cell>
          <cell r="M672" t="str">
            <v>Mecanizado</v>
          </cell>
          <cell r="N672" t="str">
            <v>Quemado</v>
          </cell>
          <cell r="O672">
            <v>12</v>
          </cell>
        </row>
        <row r="673">
          <cell r="A673" t="str">
            <v>57523.02</v>
          </cell>
          <cell r="B673" t="str">
            <v>Santa Ana</v>
          </cell>
          <cell r="C673">
            <v>575</v>
          </cell>
          <cell r="D673" t="str">
            <v>LAS ILUSIONES</v>
          </cell>
          <cell r="E673">
            <v>23.02</v>
          </cell>
          <cell r="F673">
            <v>5</v>
          </cell>
          <cell r="G673">
            <v>11.63</v>
          </cell>
          <cell r="H673">
            <v>872.93256855316758</v>
          </cell>
          <cell r="I673">
            <v>75.058690331312775</v>
          </cell>
          <cell r="J673" t="str">
            <v>CG02-163</v>
          </cell>
          <cell r="K673">
            <v>45316</v>
          </cell>
          <cell r="L673">
            <v>45677</v>
          </cell>
          <cell r="M673" t="str">
            <v>Mecanizado</v>
          </cell>
          <cell r="N673" t="str">
            <v>Quemado</v>
          </cell>
          <cell r="O673">
            <v>12</v>
          </cell>
        </row>
        <row r="674">
          <cell r="A674" t="str">
            <v>57524.01</v>
          </cell>
          <cell r="B674" t="str">
            <v>Santa Ana</v>
          </cell>
          <cell r="C674">
            <v>575</v>
          </cell>
          <cell r="D674" t="str">
            <v>LAS ILUSIONES</v>
          </cell>
          <cell r="E674">
            <v>24.01</v>
          </cell>
          <cell r="F674">
            <v>1</v>
          </cell>
          <cell r="G674">
            <v>12.75</v>
          </cell>
          <cell r="H674">
            <v>1344.0883017242379</v>
          </cell>
          <cell r="I674">
            <v>105.41869033131277</v>
          </cell>
          <cell r="J674" t="str">
            <v>CG02-163</v>
          </cell>
          <cell r="K674">
            <v>45387</v>
          </cell>
          <cell r="L674">
            <v>45735</v>
          </cell>
          <cell r="M674" t="str">
            <v>Manual</v>
          </cell>
          <cell r="N674" t="str">
            <v>Quemado</v>
          </cell>
          <cell r="O674">
            <v>20</v>
          </cell>
        </row>
        <row r="675">
          <cell r="A675" t="str">
            <v>57524.02</v>
          </cell>
          <cell r="B675" t="str">
            <v>Santa Ana</v>
          </cell>
          <cell r="C675">
            <v>575</v>
          </cell>
          <cell r="D675" t="str">
            <v>LAS ILUSIONES</v>
          </cell>
          <cell r="E675">
            <v>24.02</v>
          </cell>
          <cell r="F675">
            <v>1</v>
          </cell>
          <cell r="G675">
            <v>6.87</v>
          </cell>
          <cell r="H675">
            <v>724.22640257611863</v>
          </cell>
          <cell r="I675">
            <v>105.41869033131276</v>
          </cell>
          <cell r="J675" t="str">
            <v>CG02-163</v>
          </cell>
          <cell r="K675">
            <v>45386</v>
          </cell>
          <cell r="L675">
            <v>45735</v>
          </cell>
          <cell r="M675" t="str">
            <v>Manual</v>
          </cell>
          <cell r="N675" t="str">
            <v>Quemado</v>
          </cell>
          <cell r="O675">
            <v>20</v>
          </cell>
        </row>
        <row r="676">
          <cell r="A676" t="str">
            <v>57525.01</v>
          </cell>
          <cell r="B676" t="str">
            <v>Santa Ana</v>
          </cell>
          <cell r="C676">
            <v>575</v>
          </cell>
          <cell r="D676" t="str">
            <v>LAS ILUSIONES</v>
          </cell>
          <cell r="E676">
            <v>25.01</v>
          </cell>
          <cell r="F676">
            <v>5</v>
          </cell>
          <cell r="G676">
            <v>13.25</v>
          </cell>
          <cell r="H676">
            <v>1092.0476468898942</v>
          </cell>
          <cell r="I676">
            <v>82.41869033131276</v>
          </cell>
          <cell r="J676" t="str">
            <v>CG02-163</v>
          </cell>
          <cell r="K676">
            <v>45321</v>
          </cell>
          <cell r="L676">
            <v>45680</v>
          </cell>
          <cell r="M676" t="str">
            <v>Mecanizado</v>
          </cell>
          <cell r="N676" t="str">
            <v>Quemado</v>
          </cell>
          <cell r="O676">
            <v>12</v>
          </cell>
        </row>
        <row r="677">
          <cell r="A677" t="str">
            <v>57525.02</v>
          </cell>
          <cell r="B677" t="str">
            <v>Santa Ana</v>
          </cell>
          <cell r="C677">
            <v>575</v>
          </cell>
          <cell r="D677" t="str">
            <v>LAS ILUSIONES</v>
          </cell>
          <cell r="E677">
            <v>25.02</v>
          </cell>
          <cell r="F677">
            <v>5</v>
          </cell>
          <cell r="G677">
            <v>12.21</v>
          </cell>
          <cell r="H677">
            <v>1062.4982089453288</v>
          </cell>
          <cell r="I677">
            <v>87.018690331312754</v>
          </cell>
          <cell r="J677" t="str">
            <v>CG02-163</v>
          </cell>
          <cell r="K677">
            <v>45321</v>
          </cell>
          <cell r="L677">
            <v>45681</v>
          </cell>
          <cell r="M677" t="str">
            <v>Mecanizado</v>
          </cell>
          <cell r="N677" t="str">
            <v>Quemado</v>
          </cell>
          <cell r="O677">
            <v>12</v>
          </cell>
        </row>
        <row r="678">
          <cell r="A678" t="str">
            <v>57526.01</v>
          </cell>
          <cell r="B678" t="str">
            <v>Santa Ana</v>
          </cell>
          <cell r="C678">
            <v>575</v>
          </cell>
          <cell r="D678" t="str">
            <v>LAS ILUSIONES</v>
          </cell>
          <cell r="E678">
            <v>26.01</v>
          </cell>
          <cell r="F678">
            <v>5</v>
          </cell>
          <cell r="G678">
            <v>10.52</v>
          </cell>
          <cell r="H678">
            <v>1050.9342222854104</v>
          </cell>
          <cell r="I678">
            <v>99.898690331312778</v>
          </cell>
          <cell r="J678" t="str">
            <v>CG02-163</v>
          </cell>
          <cell r="K678">
            <v>45312</v>
          </cell>
          <cell r="L678">
            <v>45675</v>
          </cell>
          <cell r="M678" t="str">
            <v>Mecanizado</v>
          </cell>
          <cell r="N678" t="str">
            <v>Quemado</v>
          </cell>
          <cell r="O678">
            <v>11</v>
          </cell>
        </row>
        <row r="679">
          <cell r="A679" t="str">
            <v>57526.02</v>
          </cell>
          <cell r="B679" t="str">
            <v>Santa Ana</v>
          </cell>
          <cell r="C679">
            <v>575</v>
          </cell>
          <cell r="D679" t="str">
            <v>LAS ILUSIONES</v>
          </cell>
          <cell r="E679">
            <v>26.02</v>
          </cell>
          <cell r="F679">
            <v>5</v>
          </cell>
          <cell r="G679">
            <v>9.94</v>
          </cell>
          <cell r="H679">
            <v>956.41378189324871</v>
          </cell>
          <cell r="I679">
            <v>96.218690331312757</v>
          </cell>
          <cell r="J679" t="str">
            <v>CG02-163</v>
          </cell>
          <cell r="K679">
            <v>45315</v>
          </cell>
          <cell r="L679">
            <v>45676</v>
          </cell>
          <cell r="M679" t="str">
            <v>Mecanizado</v>
          </cell>
          <cell r="N679" t="str">
            <v>Quemado</v>
          </cell>
          <cell r="O679">
            <v>11</v>
          </cell>
        </row>
        <row r="680">
          <cell r="A680" t="str">
            <v>57527.01</v>
          </cell>
          <cell r="B680" t="str">
            <v>Santa Ana</v>
          </cell>
          <cell r="C680">
            <v>575</v>
          </cell>
          <cell r="D680" t="str">
            <v>LAS ILUSIONES</v>
          </cell>
          <cell r="E680">
            <v>27.01</v>
          </cell>
          <cell r="F680">
            <v>5</v>
          </cell>
          <cell r="G680">
            <v>10.45</v>
          </cell>
          <cell r="H680">
            <v>851.6613139622184</v>
          </cell>
          <cell r="I680">
            <v>81.498690331312773</v>
          </cell>
          <cell r="J680" t="str">
            <v>CG02-163</v>
          </cell>
          <cell r="K680">
            <v>45315</v>
          </cell>
          <cell r="L680">
            <v>45677</v>
          </cell>
          <cell r="M680" t="str">
            <v>Mecanizado</v>
          </cell>
          <cell r="N680" t="str">
            <v>Quemado</v>
          </cell>
          <cell r="O680">
            <v>12</v>
          </cell>
        </row>
        <row r="681">
          <cell r="A681" t="str">
            <v>57527.02</v>
          </cell>
          <cell r="B681" t="str">
            <v>Santa Ana</v>
          </cell>
          <cell r="C681">
            <v>575</v>
          </cell>
          <cell r="D681" t="str">
            <v>LAS ILUSIONES</v>
          </cell>
          <cell r="E681">
            <v>27.02</v>
          </cell>
          <cell r="F681">
            <v>5</v>
          </cell>
          <cell r="G681">
            <v>10.66</v>
          </cell>
          <cell r="H681">
            <v>957.04083893179416</v>
          </cell>
          <cell r="I681">
            <v>89.778690331312774</v>
          </cell>
          <cell r="J681" t="str">
            <v>CG02-163</v>
          </cell>
          <cell r="K681">
            <v>45313</v>
          </cell>
          <cell r="L681">
            <v>45676</v>
          </cell>
          <cell r="M681" t="str">
            <v>Mecanizado</v>
          </cell>
          <cell r="N681" t="str">
            <v>Quemado</v>
          </cell>
          <cell r="O681">
            <v>11</v>
          </cell>
        </row>
        <row r="682">
          <cell r="A682" t="str">
            <v>57528.01</v>
          </cell>
          <cell r="B682" t="str">
            <v>Santa Ana</v>
          </cell>
          <cell r="C682">
            <v>575</v>
          </cell>
          <cell r="D682" t="str">
            <v>LAS ILUSIONES</v>
          </cell>
          <cell r="E682">
            <v>28.01</v>
          </cell>
          <cell r="F682">
            <v>1</v>
          </cell>
          <cell r="G682">
            <v>1.5</v>
          </cell>
          <cell r="H682">
            <v>158.12803549696915</v>
          </cell>
          <cell r="I682">
            <v>105.41869033131276</v>
          </cell>
          <cell r="J682" t="str">
            <v>CG02-163</v>
          </cell>
          <cell r="K682">
            <v>45366</v>
          </cell>
          <cell r="L682">
            <v>45735</v>
          </cell>
          <cell r="M682" t="str">
            <v>Manual</v>
          </cell>
          <cell r="N682" t="str">
            <v>Quemado</v>
          </cell>
          <cell r="O682">
            <v>20</v>
          </cell>
        </row>
        <row r="683">
          <cell r="A683" t="str">
            <v>57528.02</v>
          </cell>
          <cell r="B683" t="str">
            <v>Santa Ana</v>
          </cell>
          <cell r="C683">
            <v>575</v>
          </cell>
          <cell r="D683" t="str">
            <v>LAS ILUSIONES</v>
          </cell>
          <cell r="E683">
            <v>28.02</v>
          </cell>
          <cell r="F683">
            <v>1</v>
          </cell>
          <cell r="G683">
            <v>13.78</v>
          </cell>
          <cell r="H683">
            <v>1452.6695527654897</v>
          </cell>
          <cell r="I683">
            <v>105.41869033131276</v>
          </cell>
          <cell r="J683" t="str">
            <v>CG02-163</v>
          </cell>
          <cell r="K683">
            <v>45366</v>
          </cell>
          <cell r="L683">
            <v>45734</v>
          </cell>
          <cell r="M683" t="str">
            <v>Manual</v>
          </cell>
          <cell r="N683" t="str">
            <v>Quemado</v>
          </cell>
          <cell r="O683">
            <v>20</v>
          </cell>
        </row>
        <row r="684">
          <cell r="A684" t="str">
            <v>57529.01</v>
          </cell>
          <cell r="B684" t="str">
            <v>Santa Ana</v>
          </cell>
          <cell r="C684">
            <v>575</v>
          </cell>
          <cell r="D684" t="str">
            <v>LAS ILUSIONES</v>
          </cell>
          <cell r="E684">
            <v>29.01</v>
          </cell>
          <cell r="F684">
            <v>5</v>
          </cell>
          <cell r="G684">
            <v>10.88</v>
          </cell>
          <cell r="H684">
            <v>1076.8881508046829</v>
          </cell>
          <cell r="I684">
            <v>98.978690331312762</v>
          </cell>
          <cell r="J684" t="str">
            <v>CG02-163</v>
          </cell>
          <cell r="K684">
            <v>45311</v>
          </cell>
          <cell r="L684">
            <v>45675</v>
          </cell>
          <cell r="M684" t="str">
            <v>Mecanizado</v>
          </cell>
          <cell r="N684" t="str">
            <v>Quemado</v>
          </cell>
          <cell r="O684">
            <v>11</v>
          </cell>
        </row>
        <row r="685">
          <cell r="A685" t="str">
            <v>57530.01</v>
          </cell>
          <cell r="B685" t="str">
            <v>Santa Ana</v>
          </cell>
          <cell r="C685">
            <v>575</v>
          </cell>
          <cell r="D685" t="str">
            <v>LAS ILUSIONES</v>
          </cell>
          <cell r="E685">
            <v>30.01</v>
          </cell>
          <cell r="F685">
            <v>5</v>
          </cell>
          <cell r="G685">
            <v>6.22</v>
          </cell>
          <cell r="H685">
            <v>655.70425386076545</v>
          </cell>
          <cell r="I685">
            <v>105.41869033131277</v>
          </cell>
          <cell r="J685" t="str">
            <v>CG02-163</v>
          </cell>
          <cell r="K685">
            <v>45313</v>
          </cell>
          <cell r="L685">
            <v>45674</v>
          </cell>
          <cell r="M685" t="str">
            <v>Mecanizado</v>
          </cell>
          <cell r="N685" t="str">
            <v>Quemado</v>
          </cell>
          <cell r="O685">
            <v>11</v>
          </cell>
        </row>
        <row r="686">
          <cell r="A686" t="str">
            <v>57530.02</v>
          </cell>
          <cell r="B686" t="str">
            <v>Santa Ana</v>
          </cell>
          <cell r="C686">
            <v>575</v>
          </cell>
          <cell r="D686" t="str">
            <v>LAS ILUSIONES</v>
          </cell>
          <cell r="E686">
            <v>30.02</v>
          </cell>
          <cell r="F686">
            <v>5</v>
          </cell>
          <cell r="G686">
            <v>3.47</v>
          </cell>
          <cell r="H686">
            <v>378.57245544965537</v>
          </cell>
          <cell r="I686">
            <v>109.09869033131278</v>
          </cell>
          <cell r="J686" t="str">
            <v>CG02-163</v>
          </cell>
          <cell r="K686">
            <v>45313</v>
          </cell>
          <cell r="L686">
            <v>45674</v>
          </cell>
          <cell r="M686" t="str">
            <v>Mecanizado</v>
          </cell>
          <cell r="N686" t="str">
            <v>Quemado</v>
          </cell>
          <cell r="O686">
            <v>11</v>
          </cell>
        </row>
        <row r="687">
          <cell r="A687" t="str">
            <v>57531.01</v>
          </cell>
          <cell r="B687" t="str">
            <v>Santa Ana</v>
          </cell>
          <cell r="C687">
            <v>575</v>
          </cell>
          <cell r="D687" t="str">
            <v>LAS ILUSIONES</v>
          </cell>
          <cell r="E687">
            <v>31.01</v>
          </cell>
          <cell r="F687">
            <v>1</v>
          </cell>
          <cell r="G687">
            <v>13.8</v>
          </cell>
          <cell r="H687">
            <v>1454.7779265721163</v>
          </cell>
          <cell r="I687">
            <v>105.41869033131276</v>
          </cell>
          <cell r="J687" t="str">
            <v>CG02-163</v>
          </cell>
          <cell r="K687">
            <v>45372</v>
          </cell>
          <cell r="L687">
            <v>45731</v>
          </cell>
          <cell r="M687" t="str">
            <v>Manual</v>
          </cell>
          <cell r="N687" t="str">
            <v>Quemado</v>
          </cell>
          <cell r="O687">
            <v>19</v>
          </cell>
        </row>
        <row r="688">
          <cell r="A688" t="str">
            <v>57531.02</v>
          </cell>
          <cell r="B688" t="str">
            <v>Santa Ana</v>
          </cell>
          <cell r="C688">
            <v>575</v>
          </cell>
          <cell r="D688" t="str">
            <v>LAS ILUSIONES</v>
          </cell>
          <cell r="E688">
            <v>31.02</v>
          </cell>
          <cell r="F688">
            <v>1</v>
          </cell>
          <cell r="G688">
            <v>3.96</v>
          </cell>
          <cell r="H688">
            <v>417.4580137119986</v>
          </cell>
          <cell r="I688">
            <v>105.41869033131277</v>
          </cell>
          <cell r="J688" t="str">
            <v>CG02-163</v>
          </cell>
          <cell r="K688">
            <v>45371</v>
          </cell>
          <cell r="L688">
            <v>45731</v>
          </cell>
          <cell r="M688" t="str">
            <v>Manual</v>
          </cell>
          <cell r="N688" t="str">
            <v>Quemado</v>
          </cell>
          <cell r="O688">
            <v>19</v>
          </cell>
        </row>
        <row r="689">
          <cell r="A689" t="str">
            <v>57531.03</v>
          </cell>
          <cell r="B689" t="str">
            <v>Santa Ana</v>
          </cell>
          <cell r="C689">
            <v>575</v>
          </cell>
          <cell r="D689" t="str">
            <v>LAS ILUSIONES</v>
          </cell>
          <cell r="E689">
            <v>31.03</v>
          </cell>
          <cell r="F689">
            <v>1</v>
          </cell>
          <cell r="G689">
            <v>13.05</v>
          </cell>
          <cell r="H689">
            <v>1375.7139088236315</v>
          </cell>
          <cell r="I689">
            <v>105.41869033131276</v>
          </cell>
          <cell r="J689" t="str">
            <v>CG02-163</v>
          </cell>
          <cell r="K689">
            <v>45370</v>
          </cell>
          <cell r="L689">
            <v>45732</v>
          </cell>
          <cell r="M689" t="str">
            <v>Manual</v>
          </cell>
          <cell r="N689" t="str">
            <v>Quemado</v>
          </cell>
          <cell r="O689">
            <v>19</v>
          </cell>
        </row>
        <row r="690">
          <cell r="A690" t="str">
            <v>57532.01</v>
          </cell>
          <cell r="B690" t="str">
            <v>Santa Ana</v>
          </cell>
          <cell r="C690">
            <v>575</v>
          </cell>
          <cell r="D690" t="str">
            <v>LAS ILUSIONES</v>
          </cell>
          <cell r="E690">
            <v>32.01</v>
          </cell>
          <cell r="F690">
            <v>1</v>
          </cell>
          <cell r="G690">
            <v>9.0500000000000007</v>
          </cell>
          <cell r="H690">
            <v>954.03914749838054</v>
          </cell>
          <cell r="I690">
            <v>105.41869033131276</v>
          </cell>
          <cell r="J690" t="str">
            <v>CG02-163</v>
          </cell>
          <cell r="K690">
            <v>45385</v>
          </cell>
          <cell r="L690">
            <v>45734</v>
          </cell>
          <cell r="M690" t="str">
            <v>Manual</v>
          </cell>
          <cell r="N690" t="str">
            <v>Quemado</v>
          </cell>
          <cell r="O690">
            <v>20</v>
          </cell>
        </row>
        <row r="691">
          <cell r="A691" t="str">
            <v>57532.02</v>
          </cell>
          <cell r="B691" t="str">
            <v>Santa Ana</v>
          </cell>
          <cell r="C691">
            <v>575</v>
          </cell>
          <cell r="D691" t="str">
            <v>LAS ILUSIONES</v>
          </cell>
          <cell r="E691">
            <v>32.020000000000003</v>
          </cell>
          <cell r="F691">
            <v>1</v>
          </cell>
          <cell r="G691">
            <v>12.26</v>
          </cell>
          <cell r="H691">
            <v>1292.4331434618946</v>
          </cell>
          <cell r="I691">
            <v>105.41869033131277</v>
          </cell>
          <cell r="J691" t="str">
            <v>CG02-163</v>
          </cell>
          <cell r="K691">
            <v>45377</v>
          </cell>
          <cell r="L691">
            <v>45733</v>
          </cell>
          <cell r="M691" t="str">
            <v>Manual</v>
          </cell>
          <cell r="N691" t="str">
            <v>Quemado</v>
          </cell>
          <cell r="O691">
            <v>20</v>
          </cell>
        </row>
        <row r="692">
          <cell r="A692" t="str">
            <v>57532.03</v>
          </cell>
          <cell r="B692" t="str">
            <v>Santa Ana</v>
          </cell>
          <cell r="C692">
            <v>575</v>
          </cell>
          <cell r="D692" t="str">
            <v>LAS ILUSIONES</v>
          </cell>
          <cell r="E692">
            <v>32.03</v>
          </cell>
          <cell r="F692">
            <v>1</v>
          </cell>
          <cell r="G692">
            <v>5.52</v>
          </cell>
          <cell r="H692">
            <v>581.91117062884643</v>
          </cell>
          <cell r="I692">
            <v>105.41869033131277</v>
          </cell>
          <cell r="J692" t="str">
            <v>CG02-163</v>
          </cell>
          <cell r="K692">
            <v>45376</v>
          </cell>
          <cell r="L692">
            <v>45732</v>
          </cell>
          <cell r="M692" t="str">
            <v>Manual</v>
          </cell>
          <cell r="N692" t="str">
            <v>Quemado</v>
          </cell>
          <cell r="O692">
            <v>19</v>
          </cell>
        </row>
        <row r="693">
          <cell r="A693" t="str">
            <v>57532.04</v>
          </cell>
          <cell r="B693" t="str">
            <v>Santa Ana</v>
          </cell>
          <cell r="C693">
            <v>575</v>
          </cell>
          <cell r="D693" t="str">
            <v>LAS ILUSIONES</v>
          </cell>
          <cell r="E693">
            <v>32.04</v>
          </cell>
          <cell r="F693">
            <v>1</v>
          </cell>
          <cell r="G693">
            <v>10.59</v>
          </cell>
          <cell r="H693">
            <v>1116.3839306086022</v>
          </cell>
          <cell r="I693">
            <v>105.41869033131276</v>
          </cell>
          <cell r="J693" t="str">
            <v>CG02-163</v>
          </cell>
          <cell r="K693">
            <v>45374</v>
          </cell>
          <cell r="L693">
            <v>45733</v>
          </cell>
          <cell r="M693" t="str">
            <v>Manual</v>
          </cell>
          <cell r="N693" t="str">
            <v>Quemado</v>
          </cell>
          <cell r="O693">
            <v>20</v>
          </cell>
        </row>
        <row r="694">
          <cell r="A694" t="str">
            <v>57533.01</v>
          </cell>
          <cell r="B694" t="str">
            <v>Santa Ana</v>
          </cell>
          <cell r="C694">
            <v>575</v>
          </cell>
          <cell r="D694" t="str">
            <v>LAS ILUSIONES</v>
          </cell>
          <cell r="E694">
            <v>33.01</v>
          </cell>
          <cell r="F694">
            <v>5</v>
          </cell>
          <cell r="G694">
            <v>21.25</v>
          </cell>
          <cell r="H694">
            <v>1907.7971695403965</v>
          </cell>
          <cell r="I694">
            <v>89.778690331312774</v>
          </cell>
          <cell r="J694" t="str">
            <v>CG02-163</v>
          </cell>
          <cell r="K694">
            <v>45310</v>
          </cell>
          <cell r="L694">
            <v>45673</v>
          </cell>
          <cell r="M694" t="str">
            <v>Mecanizado</v>
          </cell>
          <cell r="N694" t="str">
            <v>Quemado</v>
          </cell>
          <cell r="O694">
            <v>11</v>
          </cell>
        </row>
        <row r="695">
          <cell r="A695" t="str">
            <v>57534.01</v>
          </cell>
          <cell r="B695" t="str">
            <v>Santa Ana</v>
          </cell>
          <cell r="C695">
            <v>575</v>
          </cell>
          <cell r="D695" t="str">
            <v>LAS ILUSIONES</v>
          </cell>
          <cell r="E695">
            <v>34.01</v>
          </cell>
          <cell r="F695">
            <v>5</v>
          </cell>
          <cell r="G695">
            <v>10.34</v>
          </cell>
          <cell r="H695">
            <v>1128.0804580257741</v>
          </cell>
          <cell r="I695">
            <v>109.09869033131278</v>
          </cell>
          <cell r="J695" t="str">
            <v>CG02-163</v>
          </cell>
          <cell r="K695">
            <v>45309</v>
          </cell>
          <cell r="L695">
            <v>45674</v>
          </cell>
          <cell r="M695" t="str">
            <v>Mecanizado</v>
          </cell>
          <cell r="N695" t="str">
            <v>Quemado</v>
          </cell>
          <cell r="O695">
            <v>11</v>
          </cell>
        </row>
        <row r="696">
          <cell r="A696" t="str">
            <v>57535.01</v>
          </cell>
          <cell r="B696" t="str">
            <v>Santa Ana</v>
          </cell>
          <cell r="C696">
            <v>575</v>
          </cell>
          <cell r="D696" t="str">
            <v>LAS ILUSIONES</v>
          </cell>
          <cell r="E696">
            <v>35.01</v>
          </cell>
          <cell r="F696">
            <v>6</v>
          </cell>
          <cell r="G696">
            <v>12.66</v>
          </cell>
          <cell r="H696">
            <v>1183.1870195944198</v>
          </cell>
          <cell r="I696">
            <v>93.458690331312781</v>
          </cell>
          <cell r="J696" t="str">
            <v>CG02-163</v>
          </cell>
          <cell r="K696">
            <v>45309</v>
          </cell>
          <cell r="L696">
            <v>45672</v>
          </cell>
          <cell r="M696" t="str">
            <v>Mecanizado</v>
          </cell>
          <cell r="N696" t="str">
            <v>Quemado</v>
          </cell>
          <cell r="O696">
            <v>11</v>
          </cell>
        </row>
        <row r="697">
          <cell r="A697" t="str">
            <v>57537.01</v>
          </cell>
          <cell r="B697" t="str">
            <v>Santa Ana</v>
          </cell>
          <cell r="C697">
            <v>575</v>
          </cell>
          <cell r="D697" t="str">
            <v>LAS ILUSIONES</v>
          </cell>
          <cell r="E697">
            <v>37.01</v>
          </cell>
          <cell r="F697">
            <v>6</v>
          </cell>
          <cell r="G697">
            <v>14.57</v>
          </cell>
          <cell r="H697">
            <v>959.56111812722736</v>
          </cell>
          <cell r="I697">
            <v>65.858690331312786</v>
          </cell>
          <cell r="J697" t="str">
            <v>CG02-163</v>
          </cell>
          <cell r="K697">
            <v>45309</v>
          </cell>
          <cell r="L697">
            <v>45672</v>
          </cell>
          <cell r="M697" t="str">
            <v>Mecanizado</v>
          </cell>
          <cell r="N697" t="str">
            <v>Quemado</v>
          </cell>
          <cell r="O697">
            <v>11</v>
          </cell>
        </row>
        <row r="698">
          <cell r="A698" t="str">
            <v>4941.01</v>
          </cell>
          <cell r="B698" t="str">
            <v>La Union, S.A</v>
          </cell>
          <cell r="C698">
            <v>494</v>
          </cell>
          <cell r="D698" t="str">
            <v>EL HORIZONTE</v>
          </cell>
          <cell r="E698">
            <v>1.01</v>
          </cell>
          <cell r="F698">
            <v>12</v>
          </cell>
          <cell r="G698">
            <v>20.149999999999999</v>
          </cell>
          <cell r="H698">
            <v>1900</v>
          </cell>
          <cell r="I698">
            <v>94.292803970223332</v>
          </cell>
          <cell r="J698" t="str">
            <v xml:space="preserve">varias </v>
          </cell>
          <cell r="K698">
            <v>45363</v>
          </cell>
          <cell r="L698">
            <v>45728</v>
          </cell>
          <cell r="M698" t="str">
            <v>Manual</v>
          </cell>
          <cell r="N698" t="str">
            <v>Quemado</v>
          </cell>
          <cell r="O698">
            <v>19</v>
          </cell>
        </row>
        <row r="699">
          <cell r="A699" t="str">
            <v>60515.05</v>
          </cell>
          <cell r="B699" t="str">
            <v>La Union, S.A</v>
          </cell>
          <cell r="C699">
            <v>605</v>
          </cell>
          <cell r="D699" t="str">
            <v>AGRICOLA BELLA VISTA</v>
          </cell>
          <cell r="E699">
            <v>15.05</v>
          </cell>
          <cell r="F699">
            <v>8</v>
          </cell>
          <cell r="G699">
            <v>5.2</v>
          </cell>
          <cell r="H699">
            <v>708.4</v>
          </cell>
          <cell r="I699">
            <v>136.23076923076923</v>
          </cell>
          <cell r="J699" t="str">
            <v>CG00-102</v>
          </cell>
          <cell r="K699">
            <v>45258</v>
          </cell>
          <cell r="L699">
            <v>45624</v>
          </cell>
          <cell r="M699" t="str">
            <v>Manual</v>
          </cell>
          <cell r="N699" t="str">
            <v>Quemado</v>
          </cell>
          <cell r="O699">
            <v>4</v>
          </cell>
        </row>
        <row r="700">
          <cell r="A700" t="str">
            <v>60515.04</v>
          </cell>
          <cell r="B700" t="str">
            <v>La Union, S.A</v>
          </cell>
          <cell r="C700">
            <v>605</v>
          </cell>
          <cell r="D700" t="str">
            <v>AGRICOLA BELLA VISTA</v>
          </cell>
          <cell r="E700">
            <v>15.04</v>
          </cell>
          <cell r="F700">
            <v>2</v>
          </cell>
          <cell r="G700">
            <v>7.6</v>
          </cell>
          <cell r="H700">
            <v>855.6</v>
          </cell>
          <cell r="I700">
            <v>112.57894736842105</v>
          </cell>
          <cell r="J700" t="str">
            <v>CG02-163</v>
          </cell>
          <cell r="K700">
            <v>45259</v>
          </cell>
          <cell r="L700">
            <v>45625</v>
          </cell>
          <cell r="M700" t="str">
            <v>Manual</v>
          </cell>
          <cell r="N700" t="str">
            <v>Quemado</v>
          </cell>
          <cell r="O700">
            <v>4</v>
          </cell>
        </row>
        <row r="701">
          <cell r="A701" t="str">
            <v>60515.03</v>
          </cell>
          <cell r="B701" t="str">
            <v>La Union, S.A</v>
          </cell>
          <cell r="C701">
            <v>605</v>
          </cell>
          <cell r="D701" t="str">
            <v>AGRICOLA BELLA VISTA</v>
          </cell>
          <cell r="E701">
            <v>15.03</v>
          </cell>
          <cell r="F701">
            <v>4</v>
          </cell>
          <cell r="G701">
            <v>8</v>
          </cell>
          <cell r="H701">
            <v>749.80000000000007</v>
          </cell>
          <cell r="I701">
            <v>93.725000000000009</v>
          </cell>
          <cell r="J701" t="str">
            <v>CG02-163</v>
          </cell>
          <cell r="K701">
            <v>45260</v>
          </cell>
          <cell r="L701">
            <v>45626</v>
          </cell>
          <cell r="M701" t="str">
            <v>Manual</v>
          </cell>
          <cell r="N701" t="str">
            <v>Quemado</v>
          </cell>
          <cell r="O701">
            <v>4</v>
          </cell>
        </row>
        <row r="702">
          <cell r="A702" t="str">
            <v>60515.02</v>
          </cell>
          <cell r="B702" t="str">
            <v>La Union, S.A</v>
          </cell>
          <cell r="C702">
            <v>605</v>
          </cell>
          <cell r="D702" t="str">
            <v>AGRICOLA BELLA VISTA</v>
          </cell>
          <cell r="E702">
            <v>15.02</v>
          </cell>
          <cell r="F702">
            <v>4</v>
          </cell>
          <cell r="G702">
            <v>7</v>
          </cell>
          <cell r="H702">
            <v>736</v>
          </cell>
          <cell r="I702">
            <v>105.14285714285714</v>
          </cell>
          <cell r="J702" t="str">
            <v>CG02-163</v>
          </cell>
          <cell r="K702">
            <v>45261</v>
          </cell>
          <cell r="L702">
            <v>45627</v>
          </cell>
          <cell r="M702" t="str">
            <v>Manual</v>
          </cell>
          <cell r="N702" t="str">
            <v>Quemado</v>
          </cell>
          <cell r="O702">
            <v>4</v>
          </cell>
        </row>
        <row r="703">
          <cell r="A703" t="str">
            <v>60515.01</v>
          </cell>
          <cell r="B703" t="str">
            <v>La Union, S.A</v>
          </cell>
          <cell r="C703">
            <v>605</v>
          </cell>
          <cell r="D703" t="str">
            <v>AGRICOLA BELLA VISTA</v>
          </cell>
          <cell r="E703">
            <v>15.01</v>
          </cell>
          <cell r="F703">
            <v>3</v>
          </cell>
          <cell r="G703">
            <v>9.8000000000000007</v>
          </cell>
          <cell r="H703">
            <v>1104</v>
          </cell>
          <cell r="I703">
            <v>112.65306122448979</v>
          </cell>
          <cell r="J703" t="str">
            <v>CG02-163</v>
          </cell>
          <cell r="K703">
            <v>45263</v>
          </cell>
          <cell r="L703">
            <v>45629</v>
          </cell>
          <cell r="M703" t="str">
            <v>Manual</v>
          </cell>
          <cell r="N703" t="str">
            <v>Quemado</v>
          </cell>
          <cell r="O703">
            <v>5</v>
          </cell>
        </row>
        <row r="704">
          <cell r="A704" t="str">
            <v>60511.08</v>
          </cell>
          <cell r="B704" t="str">
            <v>La Union, S.A</v>
          </cell>
          <cell r="C704">
            <v>605</v>
          </cell>
          <cell r="D704" t="str">
            <v>AGRICOLA BELLA VISTA</v>
          </cell>
          <cell r="E704">
            <v>11.08</v>
          </cell>
          <cell r="F704">
            <v>2</v>
          </cell>
          <cell r="G704">
            <v>8</v>
          </cell>
          <cell r="H704">
            <v>736</v>
          </cell>
          <cell r="I704">
            <v>92</v>
          </cell>
          <cell r="J704" t="str">
            <v>CG02-163</v>
          </cell>
          <cell r="K704">
            <v>45265</v>
          </cell>
          <cell r="L704">
            <v>45631</v>
          </cell>
          <cell r="M704" t="str">
            <v>Manual</v>
          </cell>
          <cell r="N704" t="str">
            <v>Quemado</v>
          </cell>
          <cell r="O704">
            <v>5</v>
          </cell>
        </row>
        <row r="705">
          <cell r="A705" t="str">
            <v>60511.12</v>
          </cell>
          <cell r="B705" t="str">
            <v>La Union, S.A</v>
          </cell>
          <cell r="C705">
            <v>605</v>
          </cell>
          <cell r="D705" t="str">
            <v>AGRICOLA BELLA VISTA</v>
          </cell>
          <cell r="E705">
            <v>11.12</v>
          </cell>
          <cell r="F705">
            <v>10</v>
          </cell>
          <cell r="G705">
            <v>9.5</v>
          </cell>
          <cell r="H705">
            <v>920</v>
          </cell>
          <cell r="I705">
            <v>96.84210526315789</v>
          </cell>
          <cell r="J705" t="str">
            <v>CP72-2086</v>
          </cell>
          <cell r="K705">
            <v>45266</v>
          </cell>
          <cell r="L705">
            <v>45632</v>
          </cell>
          <cell r="M705" t="str">
            <v>Manual</v>
          </cell>
          <cell r="N705" t="str">
            <v>Quemado</v>
          </cell>
          <cell r="O705">
            <v>5</v>
          </cell>
        </row>
        <row r="706">
          <cell r="A706" t="str">
            <v>60511.09</v>
          </cell>
          <cell r="B706" t="str">
            <v>La Union, S.A</v>
          </cell>
          <cell r="C706">
            <v>605</v>
          </cell>
          <cell r="D706" t="str">
            <v>AGRICOLA BELLA VISTA</v>
          </cell>
          <cell r="E706">
            <v>11.09</v>
          </cell>
          <cell r="F706">
            <v>4</v>
          </cell>
          <cell r="G706">
            <v>9.9700000000000006</v>
          </cell>
          <cell r="H706">
            <v>920</v>
          </cell>
          <cell r="I706">
            <v>92.276830491474414</v>
          </cell>
          <cell r="J706" t="str">
            <v>CG02-163</v>
          </cell>
          <cell r="K706">
            <v>45268</v>
          </cell>
          <cell r="L706">
            <v>45634</v>
          </cell>
          <cell r="M706" t="str">
            <v>Manual</v>
          </cell>
          <cell r="N706" t="str">
            <v>Quemado</v>
          </cell>
          <cell r="O706">
            <v>5</v>
          </cell>
        </row>
        <row r="707">
          <cell r="A707" t="str">
            <v>60511.11</v>
          </cell>
          <cell r="B707" t="str">
            <v>La Union, S.A</v>
          </cell>
          <cell r="C707">
            <v>605</v>
          </cell>
          <cell r="D707" t="str">
            <v>AGRICOLA BELLA VISTA</v>
          </cell>
          <cell r="E707">
            <v>11.11</v>
          </cell>
          <cell r="F707">
            <v>9</v>
          </cell>
          <cell r="G707">
            <v>11.24</v>
          </cell>
          <cell r="H707">
            <v>1012</v>
          </cell>
          <cell r="I707">
            <v>90.035587188612098</v>
          </cell>
          <cell r="J707" t="str">
            <v>CG00-102</v>
          </cell>
          <cell r="K707">
            <v>45268</v>
          </cell>
          <cell r="L707">
            <v>45634</v>
          </cell>
          <cell r="M707" t="str">
            <v>Manual</v>
          </cell>
          <cell r="N707" t="str">
            <v>Quemado</v>
          </cell>
          <cell r="O707">
            <v>5</v>
          </cell>
        </row>
        <row r="708">
          <cell r="A708" t="str">
            <v>60511.06</v>
          </cell>
          <cell r="B708" t="str">
            <v>La Union, S.A</v>
          </cell>
          <cell r="C708">
            <v>605</v>
          </cell>
          <cell r="D708" t="str">
            <v>AGRICOLA BELLA VISTA</v>
          </cell>
          <cell r="E708">
            <v>11.06</v>
          </cell>
          <cell r="F708">
            <v>13</v>
          </cell>
          <cell r="G708">
            <v>4.97</v>
          </cell>
          <cell r="H708">
            <v>395.6</v>
          </cell>
          <cell r="I708">
            <v>79.597585513078485</v>
          </cell>
          <cell r="J708" t="str">
            <v xml:space="preserve">varias </v>
          </cell>
          <cell r="K708">
            <v>45269</v>
          </cell>
          <cell r="L708">
            <v>45635</v>
          </cell>
          <cell r="M708" t="str">
            <v>Manual</v>
          </cell>
          <cell r="N708" t="str">
            <v>Quemado</v>
          </cell>
          <cell r="O708">
            <v>6</v>
          </cell>
        </row>
        <row r="709">
          <cell r="A709" t="str">
            <v>60511.1</v>
          </cell>
          <cell r="B709" t="str">
            <v>La Union, S.A</v>
          </cell>
          <cell r="C709">
            <v>605</v>
          </cell>
          <cell r="D709" t="str">
            <v>AGRICOLA BELLA VISTA</v>
          </cell>
          <cell r="E709">
            <v>11.1</v>
          </cell>
          <cell r="F709">
            <v>4</v>
          </cell>
          <cell r="G709">
            <v>4</v>
          </cell>
          <cell r="H709">
            <v>368</v>
          </cell>
          <cell r="I709">
            <v>92</v>
          </cell>
          <cell r="J709" t="str">
            <v>CG02-163</v>
          </cell>
          <cell r="K709">
            <v>45269</v>
          </cell>
          <cell r="L709">
            <v>45635</v>
          </cell>
          <cell r="M709" t="str">
            <v>Manual</v>
          </cell>
          <cell r="N709" t="str">
            <v>Quemado</v>
          </cell>
          <cell r="O709">
            <v>6</v>
          </cell>
        </row>
        <row r="710">
          <cell r="A710" t="str">
            <v>60511.05</v>
          </cell>
          <cell r="B710" t="str">
            <v>La Union, S.A</v>
          </cell>
          <cell r="C710">
            <v>605</v>
          </cell>
          <cell r="D710" t="str">
            <v>AGRICOLA BELLA VISTA</v>
          </cell>
          <cell r="E710">
            <v>11.05</v>
          </cell>
          <cell r="F710">
            <v>13</v>
          </cell>
          <cell r="G710">
            <v>6.31</v>
          </cell>
          <cell r="H710">
            <v>579.6</v>
          </cell>
          <cell r="I710">
            <v>91.854199683042793</v>
          </cell>
          <cell r="J710" t="str">
            <v xml:space="preserve">varias </v>
          </cell>
          <cell r="K710">
            <v>45270</v>
          </cell>
          <cell r="L710">
            <v>45636</v>
          </cell>
          <cell r="M710" t="str">
            <v>Manual</v>
          </cell>
          <cell r="N710" t="str">
            <v>Quemado</v>
          </cell>
          <cell r="O710">
            <v>6</v>
          </cell>
        </row>
        <row r="711">
          <cell r="A711" t="str">
            <v>60511.01</v>
          </cell>
          <cell r="B711" t="str">
            <v>La Union, S.A</v>
          </cell>
          <cell r="C711">
            <v>605</v>
          </cell>
          <cell r="D711" t="str">
            <v>AGRICOLA BELLA VISTA</v>
          </cell>
          <cell r="E711">
            <v>11.01</v>
          </cell>
          <cell r="F711">
            <v>7</v>
          </cell>
          <cell r="G711">
            <v>11</v>
          </cell>
          <cell r="H711">
            <v>828</v>
          </cell>
          <cell r="I711">
            <v>75.272727272727266</v>
          </cell>
          <cell r="J711" t="str">
            <v>CG02-163</v>
          </cell>
          <cell r="K711">
            <v>45271</v>
          </cell>
          <cell r="L711">
            <v>45637</v>
          </cell>
          <cell r="M711" t="str">
            <v>Manual</v>
          </cell>
          <cell r="N711" t="str">
            <v>Quemado</v>
          </cell>
          <cell r="O711">
            <v>6</v>
          </cell>
        </row>
        <row r="712">
          <cell r="A712" t="str">
            <v>60511.04</v>
          </cell>
          <cell r="B712" t="str">
            <v>La Union, S.A</v>
          </cell>
          <cell r="C712">
            <v>605</v>
          </cell>
          <cell r="D712" t="str">
            <v>AGRICOLA BELLA VISTA</v>
          </cell>
          <cell r="E712">
            <v>11.04</v>
          </cell>
          <cell r="F712">
            <v>9</v>
          </cell>
          <cell r="G712">
            <v>3.36</v>
          </cell>
          <cell r="H712">
            <v>368</v>
          </cell>
          <cell r="I712">
            <v>109.52380952380953</v>
          </cell>
          <cell r="J712" t="str">
            <v>CP72-2086</v>
          </cell>
          <cell r="K712">
            <v>45271</v>
          </cell>
          <cell r="L712">
            <v>45637</v>
          </cell>
          <cell r="M712" t="str">
            <v>Manual</v>
          </cell>
          <cell r="N712" t="str">
            <v>Quemado</v>
          </cell>
          <cell r="O712">
            <v>6</v>
          </cell>
        </row>
        <row r="713">
          <cell r="A713" t="str">
            <v>60511.07</v>
          </cell>
          <cell r="B713" t="str">
            <v>La Union, S.A</v>
          </cell>
          <cell r="C713">
            <v>605</v>
          </cell>
          <cell r="D713" t="str">
            <v>AGRICOLA BELLA VISTA</v>
          </cell>
          <cell r="E713">
            <v>11.07</v>
          </cell>
          <cell r="F713">
            <v>4</v>
          </cell>
          <cell r="G713">
            <v>8.0500000000000007</v>
          </cell>
          <cell r="H713">
            <v>690</v>
          </cell>
          <cell r="I713">
            <v>85.714285714285708</v>
          </cell>
          <cell r="J713" t="str">
            <v>CG02-163</v>
          </cell>
          <cell r="K713">
            <v>45272</v>
          </cell>
          <cell r="L713">
            <v>45638</v>
          </cell>
          <cell r="M713" t="str">
            <v>Manual</v>
          </cell>
          <cell r="N713" t="str">
            <v>Quemado</v>
          </cell>
          <cell r="O713">
            <v>6</v>
          </cell>
        </row>
        <row r="714">
          <cell r="A714" t="str">
            <v>60511.02</v>
          </cell>
          <cell r="B714" t="str">
            <v>La Union, S.A</v>
          </cell>
          <cell r="C714">
            <v>605</v>
          </cell>
          <cell r="D714" t="str">
            <v>AGRICOLA BELLA VISTA</v>
          </cell>
          <cell r="E714">
            <v>11.02</v>
          </cell>
          <cell r="F714">
            <v>4</v>
          </cell>
          <cell r="G714">
            <v>8</v>
          </cell>
          <cell r="H714">
            <v>906.2</v>
          </cell>
          <cell r="I714">
            <v>113.27500000000001</v>
          </cell>
          <cell r="J714" t="str">
            <v>CG02-163</v>
          </cell>
          <cell r="K714">
            <v>45273</v>
          </cell>
          <cell r="L714">
            <v>45639</v>
          </cell>
          <cell r="M714" t="str">
            <v>Manual</v>
          </cell>
          <cell r="N714" t="str">
            <v>Quemado</v>
          </cell>
          <cell r="O714">
            <v>6</v>
          </cell>
        </row>
        <row r="715">
          <cell r="A715" t="str">
            <v>60511.03</v>
          </cell>
          <cell r="B715" t="str">
            <v>La Union, S.A</v>
          </cell>
          <cell r="C715">
            <v>605</v>
          </cell>
          <cell r="D715" t="str">
            <v>AGRICOLA BELLA VISTA</v>
          </cell>
          <cell r="E715">
            <v>11.03</v>
          </cell>
          <cell r="F715">
            <v>13</v>
          </cell>
          <cell r="G715">
            <v>5.93</v>
          </cell>
          <cell r="H715">
            <v>644</v>
          </cell>
          <cell r="I715">
            <v>108.60033726812817</v>
          </cell>
          <cell r="J715" t="str">
            <v xml:space="preserve">varias </v>
          </cell>
          <cell r="K715">
            <v>45274</v>
          </cell>
          <cell r="L715">
            <v>45640</v>
          </cell>
          <cell r="M715" t="str">
            <v>Manual</v>
          </cell>
          <cell r="N715" t="str">
            <v>Quemado</v>
          </cell>
          <cell r="O715">
            <v>6</v>
          </cell>
        </row>
        <row r="716">
          <cell r="A716" t="str">
            <v>6057.01</v>
          </cell>
          <cell r="B716" t="str">
            <v>La Union, S.A</v>
          </cell>
          <cell r="C716">
            <v>605</v>
          </cell>
          <cell r="D716" t="str">
            <v>AGRICOLA BELLA VISTA</v>
          </cell>
          <cell r="E716">
            <v>7.01</v>
          </cell>
          <cell r="F716">
            <v>11</v>
          </cell>
          <cell r="G716">
            <v>12.71</v>
          </cell>
          <cell r="H716">
            <v>1242</v>
          </cell>
          <cell r="I716">
            <v>97.718332022029898</v>
          </cell>
          <cell r="J716" t="str">
            <v>CP72-2086</v>
          </cell>
          <cell r="K716">
            <v>45277</v>
          </cell>
          <cell r="L716">
            <v>45643</v>
          </cell>
          <cell r="M716" t="str">
            <v>Manual</v>
          </cell>
          <cell r="N716" t="str">
            <v>Quemado</v>
          </cell>
          <cell r="O716">
            <v>7</v>
          </cell>
        </row>
        <row r="717">
          <cell r="A717" t="str">
            <v>6051.09</v>
          </cell>
          <cell r="B717" t="str">
            <v>La Union, S.A</v>
          </cell>
          <cell r="C717">
            <v>605</v>
          </cell>
          <cell r="D717" t="str">
            <v>AGRICOLA BELLA VISTA</v>
          </cell>
          <cell r="E717">
            <v>1.0900000000000001</v>
          </cell>
          <cell r="F717">
            <v>3</v>
          </cell>
          <cell r="G717">
            <v>8</v>
          </cell>
          <cell r="H717">
            <v>690</v>
          </cell>
          <cell r="I717">
            <v>86.25</v>
          </cell>
          <cell r="J717" t="str">
            <v>CG02-163</v>
          </cell>
          <cell r="K717">
            <v>45278</v>
          </cell>
          <cell r="L717">
            <v>45644</v>
          </cell>
          <cell r="M717" t="str">
            <v>Manual</v>
          </cell>
          <cell r="N717" t="str">
            <v>Quemado</v>
          </cell>
          <cell r="O717">
            <v>7</v>
          </cell>
        </row>
        <row r="718">
          <cell r="A718" t="str">
            <v>60514.01</v>
          </cell>
          <cell r="B718" t="str">
            <v>La Union, S.A</v>
          </cell>
          <cell r="C718">
            <v>605</v>
          </cell>
          <cell r="D718" t="str">
            <v>AGRICOLA BELLA VISTA</v>
          </cell>
          <cell r="E718">
            <v>14.01</v>
          </cell>
          <cell r="F718">
            <v>6</v>
          </cell>
          <cell r="G718">
            <v>9.0500000000000007</v>
          </cell>
          <cell r="H718">
            <v>938.40000000000009</v>
          </cell>
          <cell r="I718">
            <v>103.69060773480663</v>
          </cell>
          <cell r="J718" t="str">
            <v>CG02-163</v>
          </cell>
          <cell r="K718">
            <v>45279</v>
          </cell>
          <cell r="L718">
            <v>45645</v>
          </cell>
          <cell r="M718" t="str">
            <v>Manual</v>
          </cell>
          <cell r="N718" t="str">
            <v>Quemado</v>
          </cell>
          <cell r="O718">
            <v>7</v>
          </cell>
        </row>
        <row r="719">
          <cell r="A719" t="str">
            <v>6055.02</v>
          </cell>
          <cell r="B719" t="str">
            <v>La Union, S.A</v>
          </cell>
          <cell r="C719">
            <v>605</v>
          </cell>
          <cell r="D719" t="str">
            <v>AGRICOLA BELLA VISTA</v>
          </cell>
          <cell r="E719">
            <v>5.0199999999999996</v>
          </cell>
          <cell r="F719">
            <v>8</v>
          </cell>
          <cell r="G719">
            <v>4.33</v>
          </cell>
          <cell r="H719">
            <v>414</v>
          </cell>
          <cell r="I719">
            <v>95.612009237875284</v>
          </cell>
          <cell r="J719" t="str">
            <v>CP72-2086</v>
          </cell>
          <cell r="K719">
            <v>45280</v>
          </cell>
          <cell r="L719">
            <v>45646</v>
          </cell>
          <cell r="M719" t="str">
            <v>Manual</v>
          </cell>
          <cell r="N719" t="str">
            <v>Quemado</v>
          </cell>
          <cell r="O719">
            <v>7</v>
          </cell>
        </row>
        <row r="720">
          <cell r="A720" t="str">
            <v>60515.06</v>
          </cell>
          <cell r="B720" t="str">
            <v>La Union, S.A</v>
          </cell>
          <cell r="C720">
            <v>605</v>
          </cell>
          <cell r="D720" t="str">
            <v>AGRICOLA BELLA VISTA</v>
          </cell>
          <cell r="E720">
            <v>15.06</v>
          </cell>
          <cell r="F720">
            <v>5</v>
          </cell>
          <cell r="G720">
            <v>6.46</v>
          </cell>
          <cell r="H720">
            <v>855.6</v>
          </cell>
          <cell r="I720">
            <v>132.44582043343652</v>
          </cell>
          <cell r="J720" t="str">
            <v>CG02-163</v>
          </cell>
          <cell r="K720">
            <v>45291</v>
          </cell>
          <cell r="L720">
            <v>45657</v>
          </cell>
          <cell r="M720" t="str">
            <v>Manual</v>
          </cell>
          <cell r="N720" t="str">
            <v>Quemado</v>
          </cell>
          <cell r="O720">
            <v>9</v>
          </cell>
        </row>
        <row r="721">
          <cell r="A721" t="str">
            <v>60515.14</v>
          </cell>
          <cell r="B721" t="str">
            <v>La Union, S.A</v>
          </cell>
          <cell r="C721">
            <v>605</v>
          </cell>
          <cell r="D721" t="str">
            <v>AGRICOLA BELLA VISTA</v>
          </cell>
          <cell r="E721">
            <v>15.14</v>
          </cell>
          <cell r="F721">
            <v>3</v>
          </cell>
          <cell r="G721">
            <v>4.7699999999999996</v>
          </cell>
          <cell r="H721">
            <v>552</v>
          </cell>
          <cell r="I721">
            <v>115.72327044025158</v>
          </cell>
          <cell r="J721" t="str">
            <v>CG02-163</v>
          </cell>
          <cell r="K721">
            <v>45294</v>
          </cell>
          <cell r="L721">
            <v>45660</v>
          </cell>
          <cell r="M721" t="str">
            <v>Manual</v>
          </cell>
          <cell r="N721" t="str">
            <v>Quemado</v>
          </cell>
          <cell r="O721">
            <v>9</v>
          </cell>
        </row>
        <row r="722">
          <cell r="A722" t="str">
            <v>60515.11</v>
          </cell>
          <cell r="B722" t="str">
            <v>La Union, S.A</v>
          </cell>
          <cell r="C722">
            <v>605</v>
          </cell>
          <cell r="D722" t="str">
            <v>AGRICOLA BELLA VISTA</v>
          </cell>
          <cell r="E722">
            <v>15.11</v>
          </cell>
          <cell r="F722">
            <v>5</v>
          </cell>
          <cell r="G722">
            <v>7.72</v>
          </cell>
          <cell r="H722">
            <v>1113.2</v>
          </cell>
          <cell r="I722">
            <v>144.19689119170985</v>
          </cell>
          <cell r="J722" t="str">
            <v>CG02-163</v>
          </cell>
          <cell r="K722">
            <v>45296</v>
          </cell>
          <cell r="L722">
            <v>45662</v>
          </cell>
          <cell r="M722" t="str">
            <v>Manual</v>
          </cell>
          <cell r="N722" t="str">
            <v>Quemado</v>
          </cell>
          <cell r="O722">
            <v>9</v>
          </cell>
        </row>
        <row r="723">
          <cell r="A723" t="str">
            <v>60515.17</v>
          </cell>
          <cell r="B723" t="str">
            <v>La Union, S.A</v>
          </cell>
          <cell r="C723">
            <v>605</v>
          </cell>
          <cell r="D723" t="str">
            <v>AGRICOLA BELLA VISTA</v>
          </cell>
          <cell r="E723">
            <v>15.17</v>
          </cell>
          <cell r="F723">
            <v>5</v>
          </cell>
          <cell r="G723">
            <v>5.22</v>
          </cell>
          <cell r="H723">
            <v>685.4</v>
          </cell>
          <cell r="I723">
            <v>131.30268199233717</v>
          </cell>
          <cell r="J723" t="str">
            <v>CG02-163</v>
          </cell>
          <cell r="K723">
            <v>45296</v>
          </cell>
          <cell r="L723">
            <v>45662</v>
          </cell>
          <cell r="M723" t="str">
            <v>Manual</v>
          </cell>
          <cell r="N723" t="str">
            <v>Quemado</v>
          </cell>
          <cell r="O723">
            <v>9</v>
          </cell>
        </row>
        <row r="724">
          <cell r="A724" t="str">
            <v>60515.15</v>
          </cell>
          <cell r="B724" t="str">
            <v>La Union, S.A</v>
          </cell>
          <cell r="C724">
            <v>605</v>
          </cell>
          <cell r="D724" t="str">
            <v>AGRICOLA BELLA VISTA</v>
          </cell>
          <cell r="E724">
            <v>15.15</v>
          </cell>
          <cell r="F724">
            <v>3</v>
          </cell>
          <cell r="G724">
            <v>8.2899999999999991</v>
          </cell>
          <cell r="H724">
            <v>1012</v>
          </cell>
          <cell r="I724">
            <v>122.07478890229193</v>
          </cell>
          <cell r="J724" t="str">
            <v>CG02-163</v>
          </cell>
          <cell r="K724">
            <v>45298</v>
          </cell>
          <cell r="L724">
            <v>45664</v>
          </cell>
          <cell r="M724" t="str">
            <v>Manual</v>
          </cell>
          <cell r="N724" t="str">
            <v>Quemado</v>
          </cell>
          <cell r="O724">
            <v>10</v>
          </cell>
        </row>
        <row r="725">
          <cell r="A725" t="str">
            <v>60515.16</v>
          </cell>
          <cell r="B725" t="str">
            <v>La Union, S.A</v>
          </cell>
          <cell r="C725">
            <v>605</v>
          </cell>
          <cell r="D725" t="str">
            <v>AGRICOLA BELLA VISTA</v>
          </cell>
          <cell r="E725">
            <v>15.16</v>
          </cell>
          <cell r="F725">
            <v>3</v>
          </cell>
          <cell r="G725">
            <v>3.7</v>
          </cell>
          <cell r="H725">
            <v>446.20000000000005</v>
          </cell>
          <cell r="I725">
            <v>120.5945945945946</v>
          </cell>
          <cell r="J725" t="str">
            <v>CG02-163</v>
          </cell>
          <cell r="K725">
            <v>45298</v>
          </cell>
          <cell r="L725">
            <v>45664</v>
          </cell>
          <cell r="M725" t="str">
            <v>Manual</v>
          </cell>
          <cell r="N725" t="str">
            <v>Quemado</v>
          </cell>
          <cell r="O725">
            <v>10</v>
          </cell>
        </row>
        <row r="726">
          <cell r="A726" t="str">
            <v>60515.13</v>
          </cell>
          <cell r="B726" t="str">
            <v>La Union, S.A</v>
          </cell>
          <cell r="C726">
            <v>605</v>
          </cell>
          <cell r="D726" t="str">
            <v>AGRICOLA BELLA VISTA</v>
          </cell>
          <cell r="E726">
            <v>15.13</v>
          </cell>
          <cell r="F726">
            <v>3</v>
          </cell>
          <cell r="G726">
            <v>11.08</v>
          </cell>
          <cell r="H726">
            <v>1472</v>
          </cell>
          <cell r="I726">
            <v>132.8519855595668</v>
          </cell>
          <cell r="J726" t="str">
            <v>CG02-163</v>
          </cell>
          <cell r="K726">
            <v>45301</v>
          </cell>
          <cell r="L726">
            <v>45667</v>
          </cell>
          <cell r="M726" t="str">
            <v>Manual</v>
          </cell>
          <cell r="N726" t="str">
            <v>Quemado</v>
          </cell>
          <cell r="O726">
            <v>10</v>
          </cell>
        </row>
        <row r="727">
          <cell r="A727" t="str">
            <v>6052.03</v>
          </cell>
          <cell r="B727" t="str">
            <v>La Union, S.A</v>
          </cell>
          <cell r="C727">
            <v>605</v>
          </cell>
          <cell r="D727" t="str">
            <v>AGRICOLA BELLA VISTA</v>
          </cell>
          <cell r="E727">
            <v>2.0299999999999998</v>
          </cell>
          <cell r="F727">
            <v>12</v>
          </cell>
          <cell r="G727">
            <v>4.1900000000000004</v>
          </cell>
          <cell r="H727">
            <v>414</v>
          </cell>
          <cell r="I727">
            <v>98.806682577565624</v>
          </cell>
          <cell r="J727" t="str">
            <v>CP72-2086</v>
          </cell>
          <cell r="K727">
            <v>45301</v>
          </cell>
          <cell r="L727">
            <v>45667</v>
          </cell>
          <cell r="M727" t="str">
            <v>Manual</v>
          </cell>
          <cell r="N727" t="str">
            <v>Quemado</v>
          </cell>
          <cell r="O727">
            <v>10</v>
          </cell>
        </row>
        <row r="728">
          <cell r="A728" t="str">
            <v>6057.02</v>
          </cell>
          <cell r="B728" t="str">
            <v>La Union, S.A</v>
          </cell>
          <cell r="C728">
            <v>605</v>
          </cell>
          <cell r="D728" t="str">
            <v>AGRICOLA BELLA VISTA</v>
          </cell>
          <cell r="E728">
            <v>7.02</v>
          </cell>
          <cell r="F728">
            <v>1</v>
          </cell>
          <cell r="G728">
            <v>6</v>
          </cell>
          <cell r="H728">
            <v>552</v>
          </cell>
          <cell r="I728">
            <v>92</v>
          </cell>
          <cell r="J728" t="str">
            <v>CGMex10-26315</v>
          </cell>
          <cell r="K728">
            <v>45332</v>
          </cell>
          <cell r="L728">
            <v>45667</v>
          </cell>
          <cell r="M728" t="str">
            <v>Manual</v>
          </cell>
          <cell r="N728" t="str">
            <v>Quemado</v>
          </cell>
          <cell r="O728">
            <v>10</v>
          </cell>
        </row>
        <row r="729">
          <cell r="A729" t="str">
            <v>6052.08</v>
          </cell>
          <cell r="B729" t="str">
            <v>La Union, S.A</v>
          </cell>
          <cell r="C729">
            <v>605</v>
          </cell>
          <cell r="D729" t="str">
            <v>AGRICOLA BELLA VISTA</v>
          </cell>
          <cell r="E729">
            <v>2.08</v>
          </cell>
          <cell r="F729">
            <v>9</v>
          </cell>
          <cell r="G729">
            <v>0.57999999999999996</v>
          </cell>
          <cell r="H729">
            <v>59.800000000000004</v>
          </cell>
          <cell r="I729">
            <v>103.10344827586208</v>
          </cell>
          <cell r="J729" t="str">
            <v>CG00-102</v>
          </cell>
          <cell r="K729">
            <v>45301</v>
          </cell>
          <cell r="L729">
            <v>45667</v>
          </cell>
          <cell r="M729" t="str">
            <v>Manual</v>
          </cell>
          <cell r="N729" t="str">
            <v>Quemado</v>
          </cell>
          <cell r="O729">
            <v>10</v>
          </cell>
        </row>
        <row r="730">
          <cell r="A730" t="str">
            <v>6053.07</v>
          </cell>
          <cell r="B730" t="str">
            <v>La Union, S.A</v>
          </cell>
          <cell r="C730">
            <v>605</v>
          </cell>
          <cell r="D730" t="str">
            <v>AGRICOLA BELLA VISTA</v>
          </cell>
          <cell r="E730">
            <v>3.07</v>
          </cell>
          <cell r="F730">
            <v>1</v>
          </cell>
          <cell r="G730">
            <v>4.1900000000000004</v>
          </cell>
          <cell r="H730">
            <v>276</v>
          </cell>
          <cell r="I730">
            <v>65.871121718377083</v>
          </cell>
          <cell r="J730" t="str">
            <v>CG02-163</v>
          </cell>
          <cell r="K730">
            <v>45303</v>
          </cell>
          <cell r="L730">
            <v>45669</v>
          </cell>
          <cell r="M730" t="str">
            <v>Manual</v>
          </cell>
          <cell r="N730" t="str">
            <v>Quemado</v>
          </cell>
          <cell r="O730">
            <v>10</v>
          </cell>
        </row>
        <row r="731">
          <cell r="A731" t="str">
            <v>60513.01</v>
          </cell>
          <cell r="B731" t="str">
            <v>La Union, S.A</v>
          </cell>
          <cell r="C731">
            <v>605</v>
          </cell>
          <cell r="D731" t="str">
            <v>AGRICOLA BELLA VISTA</v>
          </cell>
          <cell r="E731">
            <v>13.01</v>
          </cell>
          <cell r="F731">
            <v>8</v>
          </cell>
          <cell r="G731">
            <v>2.81</v>
          </cell>
          <cell r="H731">
            <v>368</v>
          </cell>
          <cell r="I731">
            <v>130.96085409252669</v>
          </cell>
          <cell r="J731" t="str">
            <v>CP72-2086</v>
          </cell>
          <cell r="K731">
            <v>45304</v>
          </cell>
          <cell r="L731">
            <v>45670</v>
          </cell>
          <cell r="M731" t="str">
            <v>Manual</v>
          </cell>
          <cell r="N731" t="str">
            <v>Quemado</v>
          </cell>
          <cell r="O731">
            <v>11</v>
          </cell>
        </row>
        <row r="732">
          <cell r="A732" t="str">
            <v>60513.02</v>
          </cell>
          <cell r="B732" t="str">
            <v>La Union, S.A</v>
          </cell>
          <cell r="C732">
            <v>605</v>
          </cell>
          <cell r="D732" t="str">
            <v>AGRICOLA BELLA VISTA</v>
          </cell>
          <cell r="E732">
            <v>13.02</v>
          </cell>
          <cell r="F732">
            <v>8</v>
          </cell>
          <cell r="G732">
            <v>2.39</v>
          </cell>
          <cell r="H732">
            <v>368</v>
          </cell>
          <cell r="I732">
            <v>153.97489539748952</v>
          </cell>
          <cell r="J732" t="str">
            <v>CP72-2086</v>
          </cell>
          <cell r="K732">
            <v>45304</v>
          </cell>
          <cell r="L732">
            <v>45670</v>
          </cell>
          <cell r="M732" t="str">
            <v>Manual</v>
          </cell>
          <cell r="N732" t="str">
            <v>Quemado</v>
          </cell>
          <cell r="O732">
            <v>11</v>
          </cell>
        </row>
        <row r="733">
          <cell r="A733" t="str">
            <v>60515.18</v>
          </cell>
          <cell r="B733" t="str">
            <v>La Union, S.A</v>
          </cell>
          <cell r="C733">
            <v>605</v>
          </cell>
          <cell r="D733" t="str">
            <v>AGRICOLA BELLA VISTA</v>
          </cell>
          <cell r="E733">
            <v>15.18</v>
          </cell>
          <cell r="F733">
            <v>3</v>
          </cell>
          <cell r="G733">
            <v>4.51</v>
          </cell>
          <cell r="H733">
            <v>644</v>
          </cell>
          <cell r="I733">
            <v>142.7937915742794</v>
          </cell>
          <cell r="J733" t="str">
            <v>CG02-163</v>
          </cell>
          <cell r="K733">
            <v>45305</v>
          </cell>
          <cell r="L733">
            <v>45671</v>
          </cell>
          <cell r="M733" t="str">
            <v>Manual</v>
          </cell>
          <cell r="N733" t="str">
            <v>Quemado</v>
          </cell>
          <cell r="O733">
            <v>11</v>
          </cell>
        </row>
        <row r="734">
          <cell r="A734" t="str">
            <v>60513.03</v>
          </cell>
          <cell r="B734" t="str">
            <v>La Union, S.A</v>
          </cell>
          <cell r="C734">
            <v>605</v>
          </cell>
          <cell r="D734" t="str">
            <v>AGRICOLA BELLA VISTA</v>
          </cell>
          <cell r="E734">
            <v>13.03</v>
          </cell>
          <cell r="F734">
            <v>8</v>
          </cell>
          <cell r="G734">
            <v>4.34</v>
          </cell>
          <cell r="H734">
            <v>552</v>
          </cell>
          <cell r="I734">
            <v>127.18894009216591</v>
          </cell>
          <cell r="J734" t="str">
            <v>CP72-2086</v>
          </cell>
          <cell r="K734">
            <v>45305</v>
          </cell>
          <cell r="L734">
            <v>45671</v>
          </cell>
          <cell r="M734" t="str">
            <v>Manual</v>
          </cell>
          <cell r="N734" t="str">
            <v>Quemado</v>
          </cell>
          <cell r="O734">
            <v>11</v>
          </cell>
        </row>
        <row r="735">
          <cell r="A735" t="str">
            <v>6051.04</v>
          </cell>
          <cell r="B735" t="str">
            <v>La Union, S.A</v>
          </cell>
          <cell r="C735">
            <v>605</v>
          </cell>
          <cell r="D735" t="str">
            <v>AGRICOLA BELLA VISTA</v>
          </cell>
          <cell r="E735">
            <v>1.04</v>
          </cell>
          <cell r="F735">
            <v>8</v>
          </cell>
          <cell r="G735">
            <v>4.1900000000000004</v>
          </cell>
          <cell r="H735">
            <v>552</v>
          </cell>
          <cell r="I735">
            <v>131.74224343675417</v>
          </cell>
          <cell r="J735" t="str">
            <v>CP73-1547</v>
          </cell>
          <cell r="K735">
            <v>45306</v>
          </cell>
          <cell r="L735">
            <v>45672</v>
          </cell>
          <cell r="M735" t="str">
            <v>Manual</v>
          </cell>
          <cell r="N735" t="str">
            <v>Quemado</v>
          </cell>
          <cell r="O735">
            <v>11</v>
          </cell>
        </row>
        <row r="736">
          <cell r="A736" t="str">
            <v>60515.19</v>
          </cell>
          <cell r="B736" t="str">
            <v>La Union, S.A</v>
          </cell>
          <cell r="C736">
            <v>605</v>
          </cell>
          <cell r="D736" t="str">
            <v>AGRICOLA BELLA VISTA</v>
          </cell>
          <cell r="E736">
            <v>15.19</v>
          </cell>
          <cell r="F736">
            <v>3</v>
          </cell>
          <cell r="G736">
            <v>3.88</v>
          </cell>
          <cell r="H736">
            <v>552</v>
          </cell>
          <cell r="I736">
            <v>142.26804123711341</v>
          </cell>
          <cell r="J736" t="str">
            <v>CG02-163</v>
          </cell>
          <cell r="K736">
            <v>45306</v>
          </cell>
          <cell r="L736">
            <v>45672</v>
          </cell>
          <cell r="M736" t="str">
            <v>Manual</v>
          </cell>
          <cell r="N736" t="str">
            <v>Quemado</v>
          </cell>
          <cell r="O736">
            <v>11</v>
          </cell>
        </row>
        <row r="737">
          <cell r="A737" t="str">
            <v>6053.05</v>
          </cell>
          <cell r="B737" t="str">
            <v>La Union, S.A</v>
          </cell>
          <cell r="C737">
            <v>605</v>
          </cell>
          <cell r="D737" t="str">
            <v>AGRICOLA BELLA VISTA</v>
          </cell>
          <cell r="E737">
            <v>3.05</v>
          </cell>
          <cell r="F737">
            <v>1</v>
          </cell>
          <cell r="G737">
            <v>3.5</v>
          </cell>
          <cell r="H737">
            <v>276</v>
          </cell>
          <cell r="I737">
            <v>78.857142857142861</v>
          </cell>
          <cell r="J737" t="str">
            <v>CG02-163</v>
          </cell>
          <cell r="K737">
            <v>45306</v>
          </cell>
          <cell r="L737">
            <v>45672</v>
          </cell>
          <cell r="M737" t="str">
            <v>Manual</v>
          </cell>
          <cell r="N737" t="str">
            <v>Quemado</v>
          </cell>
          <cell r="O737">
            <v>11</v>
          </cell>
        </row>
        <row r="738">
          <cell r="A738" t="str">
            <v>60515.2</v>
          </cell>
          <cell r="B738" t="str">
            <v>La Union, S.A</v>
          </cell>
          <cell r="C738">
            <v>605</v>
          </cell>
          <cell r="D738" t="str">
            <v>AGRICOLA BELLA VISTA</v>
          </cell>
          <cell r="E738">
            <v>15.2</v>
          </cell>
          <cell r="F738">
            <v>3</v>
          </cell>
          <cell r="G738">
            <v>5.15</v>
          </cell>
          <cell r="H738">
            <v>552</v>
          </cell>
          <cell r="I738">
            <v>107.18446601941747</v>
          </cell>
          <cell r="J738" t="str">
            <v>CG02-163</v>
          </cell>
          <cell r="K738">
            <v>45308</v>
          </cell>
          <cell r="L738">
            <v>45674</v>
          </cell>
          <cell r="M738" t="str">
            <v>Manual</v>
          </cell>
          <cell r="N738" t="str">
            <v>Quemado</v>
          </cell>
          <cell r="O738">
            <v>11</v>
          </cell>
        </row>
        <row r="739">
          <cell r="A739" t="str">
            <v>6052.06</v>
          </cell>
          <cell r="B739" t="str">
            <v>La Union, S.A</v>
          </cell>
          <cell r="C739">
            <v>605</v>
          </cell>
          <cell r="D739" t="str">
            <v>AGRICOLA BELLA VISTA</v>
          </cell>
          <cell r="E739">
            <v>2.06</v>
          </cell>
          <cell r="F739">
            <v>3</v>
          </cell>
          <cell r="G739">
            <v>3.5</v>
          </cell>
          <cell r="H739">
            <v>460</v>
          </cell>
          <cell r="I739">
            <v>131.42857142857142</v>
          </cell>
          <cell r="J739" t="str">
            <v>CG02-163</v>
          </cell>
          <cell r="K739">
            <v>45308</v>
          </cell>
          <cell r="L739">
            <v>45674</v>
          </cell>
          <cell r="M739" t="str">
            <v>Manual</v>
          </cell>
          <cell r="N739" t="str">
            <v>Quemado</v>
          </cell>
          <cell r="O739">
            <v>11</v>
          </cell>
        </row>
        <row r="740">
          <cell r="A740" t="str">
            <v>60513.09</v>
          </cell>
          <cell r="B740" t="str">
            <v>La Union, S.A</v>
          </cell>
          <cell r="C740">
            <v>605</v>
          </cell>
          <cell r="D740" t="str">
            <v>AGRICOLA BELLA VISTA</v>
          </cell>
          <cell r="E740">
            <v>13.09</v>
          </cell>
          <cell r="F740">
            <v>4</v>
          </cell>
          <cell r="G740">
            <v>2.97</v>
          </cell>
          <cell r="H740">
            <v>276</v>
          </cell>
          <cell r="I740">
            <v>92.929292929292927</v>
          </cell>
          <cell r="J740" t="str">
            <v>CG02-163</v>
          </cell>
          <cell r="K740">
            <v>45309</v>
          </cell>
          <cell r="L740">
            <v>45675</v>
          </cell>
          <cell r="M740" t="str">
            <v>Manual</v>
          </cell>
          <cell r="N740" t="str">
            <v>Quemado</v>
          </cell>
          <cell r="O740">
            <v>11</v>
          </cell>
        </row>
        <row r="741">
          <cell r="A741" t="str">
            <v>60515.1</v>
          </cell>
          <cell r="B741" t="str">
            <v>La Union, S.A</v>
          </cell>
          <cell r="C741">
            <v>605</v>
          </cell>
          <cell r="D741" t="str">
            <v>AGRICOLA BELLA VISTA</v>
          </cell>
          <cell r="E741">
            <v>15.1</v>
          </cell>
          <cell r="F741">
            <v>5</v>
          </cell>
          <cell r="G741">
            <v>7.13</v>
          </cell>
          <cell r="H741">
            <v>1058</v>
          </cell>
          <cell r="I741">
            <v>148.38709677419354</v>
          </cell>
          <cell r="J741" t="str">
            <v>CG02-163</v>
          </cell>
          <cell r="K741">
            <v>45310</v>
          </cell>
          <cell r="L741">
            <v>45676</v>
          </cell>
          <cell r="M741" t="str">
            <v>Manual</v>
          </cell>
          <cell r="N741" t="str">
            <v>Quemado</v>
          </cell>
          <cell r="O741">
            <v>11</v>
          </cell>
        </row>
        <row r="742">
          <cell r="A742" t="str">
            <v>60512.01</v>
          </cell>
          <cell r="B742" t="str">
            <v>La Union, S.A</v>
          </cell>
          <cell r="C742">
            <v>605</v>
          </cell>
          <cell r="D742" t="str">
            <v>AGRICOLA BELLA VISTA</v>
          </cell>
          <cell r="E742">
            <v>12.01</v>
          </cell>
          <cell r="F742">
            <v>4</v>
          </cell>
          <cell r="G742">
            <v>2.19</v>
          </cell>
          <cell r="H742">
            <v>184</v>
          </cell>
          <cell r="I742">
            <v>84.018264840182653</v>
          </cell>
          <cell r="J742" t="str">
            <v>CG00-102</v>
          </cell>
          <cell r="K742">
            <v>45311</v>
          </cell>
          <cell r="L742">
            <v>45677</v>
          </cell>
          <cell r="M742" t="str">
            <v>Manual</v>
          </cell>
          <cell r="N742" t="str">
            <v>Quemado</v>
          </cell>
          <cell r="O742">
            <v>12</v>
          </cell>
        </row>
        <row r="743">
          <cell r="A743" t="str">
            <v>60513.07</v>
          </cell>
          <cell r="B743" t="str">
            <v>La Union, S.A</v>
          </cell>
          <cell r="C743">
            <v>605</v>
          </cell>
          <cell r="D743" t="str">
            <v>AGRICOLA BELLA VISTA</v>
          </cell>
          <cell r="E743">
            <v>13.07</v>
          </cell>
          <cell r="F743">
            <v>4</v>
          </cell>
          <cell r="G743">
            <v>6.61</v>
          </cell>
          <cell r="H743">
            <v>552</v>
          </cell>
          <cell r="I743">
            <v>83.509833585476542</v>
          </cell>
          <cell r="J743" t="str">
            <v>CG02-163</v>
          </cell>
          <cell r="K743">
            <v>45311</v>
          </cell>
          <cell r="L743">
            <v>45677</v>
          </cell>
          <cell r="M743" t="str">
            <v>Manual</v>
          </cell>
          <cell r="N743" t="str">
            <v>Quemado</v>
          </cell>
          <cell r="O743">
            <v>12</v>
          </cell>
        </row>
        <row r="744">
          <cell r="A744" t="str">
            <v>60513.08</v>
          </cell>
          <cell r="B744" t="str">
            <v>La Union, S.A</v>
          </cell>
          <cell r="C744">
            <v>605</v>
          </cell>
          <cell r="D744" t="str">
            <v>AGRICOLA BELLA VISTA</v>
          </cell>
          <cell r="E744">
            <v>13.08</v>
          </cell>
          <cell r="F744">
            <v>4</v>
          </cell>
          <cell r="G744">
            <v>2.39</v>
          </cell>
          <cell r="H744">
            <v>184</v>
          </cell>
          <cell r="I744">
            <v>76.987447698744759</v>
          </cell>
          <cell r="J744" t="str">
            <v>CG02-163</v>
          </cell>
          <cell r="K744">
            <v>45311</v>
          </cell>
          <cell r="L744">
            <v>45677</v>
          </cell>
          <cell r="M744" t="str">
            <v>Manual</v>
          </cell>
          <cell r="N744" t="str">
            <v>Quemado</v>
          </cell>
          <cell r="O744">
            <v>12</v>
          </cell>
        </row>
        <row r="745">
          <cell r="A745" t="str">
            <v>60515.09</v>
          </cell>
          <cell r="B745" t="str">
            <v>La Union, S.A</v>
          </cell>
          <cell r="C745">
            <v>605</v>
          </cell>
          <cell r="D745" t="str">
            <v>AGRICOLA BELLA VISTA</v>
          </cell>
          <cell r="E745">
            <v>15.09</v>
          </cell>
          <cell r="F745">
            <v>5</v>
          </cell>
          <cell r="G745">
            <v>6.64</v>
          </cell>
          <cell r="H745">
            <v>809.6</v>
          </cell>
          <cell r="I745">
            <v>121.9277108433735</v>
          </cell>
          <cell r="J745" t="str">
            <v>CG02-163</v>
          </cell>
          <cell r="K745">
            <v>45313</v>
          </cell>
          <cell r="L745">
            <v>45679</v>
          </cell>
          <cell r="M745" t="str">
            <v>Manual</v>
          </cell>
          <cell r="N745" t="str">
            <v>Quemado</v>
          </cell>
          <cell r="O745">
            <v>12</v>
          </cell>
        </row>
        <row r="746">
          <cell r="A746" t="str">
            <v>6051.07</v>
          </cell>
          <cell r="B746" t="str">
            <v>La Union, S.A</v>
          </cell>
          <cell r="C746">
            <v>605</v>
          </cell>
          <cell r="D746" t="str">
            <v>AGRICOLA BELLA VISTA</v>
          </cell>
          <cell r="E746">
            <v>1.07</v>
          </cell>
          <cell r="F746">
            <v>8</v>
          </cell>
          <cell r="G746">
            <v>1.28</v>
          </cell>
          <cell r="H746">
            <v>128.80000000000001</v>
          </cell>
          <cell r="I746">
            <v>100.625</v>
          </cell>
          <cell r="J746" t="str">
            <v>CG02-163</v>
          </cell>
          <cell r="K746">
            <v>45315</v>
          </cell>
          <cell r="L746">
            <v>45681</v>
          </cell>
          <cell r="M746" t="str">
            <v>Manual</v>
          </cell>
          <cell r="N746" t="str">
            <v>Quemado</v>
          </cell>
          <cell r="O746">
            <v>12</v>
          </cell>
        </row>
        <row r="747">
          <cell r="A747" t="str">
            <v>6052.02</v>
          </cell>
          <cell r="B747" t="str">
            <v>La Union, S.A</v>
          </cell>
          <cell r="C747">
            <v>605</v>
          </cell>
          <cell r="D747" t="str">
            <v>AGRICOLA BELLA VISTA</v>
          </cell>
          <cell r="E747">
            <v>2.02</v>
          </cell>
          <cell r="F747">
            <v>6</v>
          </cell>
          <cell r="G747">
            <v>3.6</v>
          </cell>
          <cell r="H747">
            <v>414</v>
          </cell>
          <cell r="I747">
            <v>115</v>
          </cell>
          <cell r="J747" t="str">
            <v>CG02-163</v>
          </cell>
          <cell r="K747">
            <v>45315</v>
          </cell>
          <cell r="L747">
            <v>45681</v>
          </cell>
          <cell r="M747" t="str">
            <v>Manual</v>
          </cell>
          <cell r="N747" t="str">
            <v>Quemado</v>
          </cell>
          <cell r="O747">
            <v>12</v>
          </cell>
        </row>
        <row r="748">
          <cell r="A748" t="str">
            <v>60513.04</v>
          </cell>
          <cell r="B748" t="str">
            <v>La Union, S.A</v>
          </cell>
          <cell r="C748">
            <v>605</v>
          </cell>
          <cell r="D748" t="str">
            <v>AGRICOLA BELLA VISTA</v>
          </cell>
          <cell r="E748">
            <v>13.04</v>
          </cell>
          <cell r="F748">
            <v>8</v>
          </cell>
          <cell r="G748">
            <v>6.4</v>
          </cell>
          <cell r="H748">
            <v>736</v>
          </cell>
          <cell r="I748">
            <v>115</v>
          </cell>
          <cell r="J748" t="str">
            <v>CP72-2086</v>
          </cell>
          <cell r="K748">
            <v>45315</v>
          </cell>
          <cell r="L748">
            <v>45681</v>
          </cell>
          <cell r="M748" t="str">
            <v>Manual</v>
          </cell>
          <cell r="N748" t="str">
            <v>Quemado</v>
          </cell>
          <cell r="O748">
            <v>12</v>
          </cell>
        </row>
        <row r="749">
          <cell r="A749" t="str">
            <v>60515.12</v>
          </cell>
          <cell r="B749" t="str">
            <v>La Union, S.A</v>
          </cell>
          <cell r="C749">
            <v>605</v>
          </cell>
          <cell r="D749" t="str">
            <v>AGRICOLA BELLA VISTA</v>
          </cell>
          <cell r="E749">
            <v>15.12</v>
          </cell>
          <cell r="F749">
            <v>3</v>
          </cell>
          <cell r="G749">
            <v>3.13</v>
          </cell>
          <cell r="H749">
            <v>552</v>
          </cell>
          <cell r="I749">
            <v>176.35782747603835</v>
          </cell>
          <cell r="J749" t="str">
            <v>CG02-163</v>
          </cell>
          <cell r="K749">
            <v>45316</v>
          </cell>
          <cell r="L749">
            <v>45682</v>
          </cell>
          <cell r="M749" t="str">
            <v>Manual</v>
          </cell>
          <cell r="N749" t="str">
            <v>Quemado</v>
          </cell>
          <cell r="O749">
            <v>12</v>
          </cell>
        </row>
        <row r="750">
          <cell r="A750" t="str">
            <v>6052.1</v>
          </cell>
          <cell r="B750" t="str">
            <v>La Union, S.A</v>
          </cell>
          <cell r="C750">
            <v>605</v>
          </cell>
          <cell r="D750" t="str">
            <v>AGRICOLA BELLA VISTA</v>
          </cell>
          <cell r="E750">
            <v>2.1</v>
          </cell>
          <cell r="F750">
            <v>6</v>
          </cell>
          <cell r="G750">
            <v>2</v>
          </cell>
          <cell r="H750">
            <v>138</v>
          </cell>
          <cell r="I750">
            <v>69</v>
          </cell>
          <cell r="J750" t="str">
            <v>CG02-163</v>
          </cell>
          <cell r="K750">
            <v>45316</v>
          </cell>
          <cell r="L750">
            <v>45682</v>
          </cell>
          <cell r="M750" t="str">
            <v>Manual</v>
          </cell>
          <cell r="N750" t="str">
            <v>Quemado</v>
          </cell>
          <cell r="O750">
            <v>12</v>
          </cell>
        </row>
        <row r="751">
          <cell r="A751" t="str">
            <v>6052.13</v>
          </cell>
          <cell r="B751" t="str">
            <v>La Union, S.A</v>
          </cell>
          <cell r="C751">
            <v>605</v>
          </cell>
          <cell r="D751" t="str">
            <v>AGRICOLA BELLA VISTA</v>
          </cell>
          <cell r="E751">
            <v>2.13</v>
          </cell>
          <cell r="F751">
            <v>6</v>
          </cell>
          <cell r="G751">
            <v>6</v>
          </cell>
          <cell r="H751">
            <v>506</v>
          </cell>
          <cell r="I751">
            <v>84.333333333333329</v>
          </cell>
          <cell r="J751" t="str">
            <v>CG02-163</v>
          </cell>
          <cell r="K751">
            <v>45317</v>
          </cell>
          <cell r="L751">
            <v>45683</v>
          </cell>
          <cell r="M751" t="str">
            <v>Manual</v>
          </cell>
          <cell r="N751" t="str">
            <v>Quemado</v>
          </cell>
          <cell r="O751">
            <v>12</v>
          </cell>
        </row>
        <row r="752">
          <cell r="A752" t="str">
            <v>6057.04</v>
          </cell>
          <cell r="B752" t="str">
            <v>La Union, S.A</v>
          </cell>
          <cell r="C752">
            <v>605</v>
          </cell>
          <cell r="D752" t="str">
            <v>AGRICOLA BELLA VISTA</v>
          </cell>
          <cell r="E752">
            <v>7.04</v>
          </cell>
          <cell r="F752">
            <v>6</v>
          </cell>
          <cell r="G752">
            <v>3.84</v>
          </cell>
          <cell r="H752">
            <v>368</v>
          </cell>
          <cell r="I752">
            <v>95.833333333333343</v>
          </cell>
          <cell r="J752" t="str">
            <v>CG02-163</v>
          </cell>
          <cell r="K752">
            <v>45318</v>
          </cell>
          <cell r="L752">
            <v>45684</v>
          </cell>
          <cell r="M752" t="str">
            <v>Manual</v>
          </cell>
          <cell r="N752" t="str">
            <v>Quemado</v>
          </cell>
          <cell r="O752">
            <v>13</v>
          </cell>
        </row>
        <row r="753">
          <cell r="A753" t="str">
            <v>6053.09</v>
          </cell>
          <cell r="B753" t="str">
            <v>La Union, S.A</v>
          </cell>
          <cell r="C753">
            <v>605</v>
          </cell>
          <cell r="D753" t="str">
            <v>AGRICOLA BELLA VISTA</v>
          </cell>
          <cell r="E753">
            <v>3.09</v>
          </cell>
          <cell r="F753">
            <v>8</v>
          </cell>
          <cell r="G753">
            <v>1.4</v>
          </cell>
          <cell r="H753">
            <v>78.2</v>
          </cell>
          <cell r="I753">
            <v>55.857142857142861</v>
          </cell>
          <cell r="J753" t="str">
            <v>CG00-102</v>
          </cell>
          <cell r="K753">
            <v>45319</v>
          </cell>
          <cell r="L753">
            <v>45685</v>
          </cell>
          <cell r="M753" t="str">
            <v>Manual</v>
          </cell>
          <cell r="N753" t="str">
            <v>Quemado</v>
          </cell>
          <cell r="O753">
            <v>13</v>
          </cell>
        </row>
        <row r="754">
          <cell r="A754" t="str">
            <v>60515.08</v>
          </cell>
          <cell r="B754" t="str">
            <v>La Union, S.A</v>
          </cell>
          <cell r="C754">
            <v>605</v>
          </cell>
          <cell r="D754" t="str">
            <v>AGRICOLA BELLA VISTA</v>
          </cell>
          <cell r="E754">
            <v>15.08</v>
          </cell>
          <cell r="F754">
            <v>5</v>
          </cell>
          <cell r="G754">
            <v>9.5500000000000007</v>
          </cell>
          <cell r="H754">
            <v>920</v>
          </cell>
          <cell r="I754">
            <v>96.33507853403141</v>
          </cell>
          <cell r="J754" t="str">
            <v>CG02-163</v>
          </cell>
          <cell r="K754">
            <v>45321</v>
          </cell>
          <cell r="L754">
            <v>45687</v>
          </cell>
          <cell r="M754" t="str">
            <v>Manual</v>
          </cell>
          <cell r="N754" t="str">
            <v>Quemado</v>
          </cell>
          <cell r="O754">
            <v>13</v>
          </cell>
        </row>
        <row r="755">
          <cell r="A755" t="str">
            <v>6054.05</v>
          </cell>
          <cell r="B755" t="str">
            <v>La Union, S.A</v>
          </cell>
          <cell r="C755">
            <v>605</v>
          </cell>
          <cell r="D755" t="str">
            <v>AGRICOLA BELLA VISTA</v>
          </cell>
          <cell r="E755">
            <v>4.05</v>
          </cell>
          <cell r="F755">
            <v>9</v>
          </cell>
          <cell r="G755">
            <v>6</v>
          </cell>
          <cell r="H755">
            <v>644</v>
          </cell>
          <cell r="I755">
            <v>107.33333333333333</v>
          </cell>
          <cell r="J755" t="str">
            <v>CG00-102</v>
          </cell>
          <cell r="K755">
            <v>45325</v>
          </cell>
          <cell r="L755">
            <v>45691</v>
          </cell>
          <cell r="M755" t="str">
            <v>Manual</v>
          </cell>
          <cell r="N755" t="str">
            <v>Quemado</v>
          </cell>
          <cell r="O755">
            <v>14</v>
          </cell>
        </row>
        <row r="756">
          <cell r="A756" t="str">
            <v>60513.06</v>
          </cell>
          <cell r="B756" t="str">
            <v>La Union, S.A</v>
          </cell>
          <cell r="C756">
            <v>605</v>
          </cell>
          <cell r="D756" t="str">
            <v>AGRICOLA BELLA VISTA</v>
          </cell>
          <cell r="E756">
            <v>13.06</v>
          </cell>
          <cell r="F756">
            <v>4</v>
          </cell>
          <cell r="G756">
            <v>7.27</v>
          </cell>
          <cell r="H756">
            <v>644</v>
          </cell>
          <cell r="I756">
            <v>88.583218707015135</v>
          </cell>
          <cell r="J756" t="str">
            <v>CG02-163</v>
          </cell>
          <cell r="K756">
            <v>45325</v>
          </cell>
          <cell r="L756">
            <v>45691</v>
          </cell>
          <cell r="M756" t="str">
            <v>Manual</v>
          </cell>
          <cell r="N756" t="str">
            <v>Quemado</v>
          </cell>
          <cell r="O756">
            <v>14</v>
          </cell>
        </row>
        <row r="757">
          <cell r="A757" t="str">
            <v>6054.03</v>
          </cell>
          <cell r="B757" t="str">
            <v>La Union, S.A</v>
          </cell>
          <cell r="C757">
            <v>605</v>
          </cell>
          <cell r="D757" t="str">
            <v>AGRICOLA BELLA VISTA</v>
          </cell>
          <cell r="E757">
            <v>4.03</v>
          </cell>
          <cell r="F757">
            <v>3</v>
          </cell>
          <cell r="G757">
            <v>2</v>
          </cell>
          <cell r="H757">
            <v>184</v>
          </cell>
          <cell r="I757">
            <v>92</v>
          </cell>
          <cell r="J757" t="str">
            <v>CG02-163</v>
          </cell>
          <cell r="K757">
            <v>45326</v>
          </cell>
          <cell r="L757">
            <v>45692</v>
          </cell>
          <cell r="M757" t="str">
            <v>Manual</v>
          </cell>
          <cell r="N757" t="str">
            <v>Quemado</v>
          </cell>
          <cell r="O757">
            <v>14</v>
          </cell>
        </row>
        <row r="758">
          <cell r="A758" t="str">
            <v>60513.05</v>
          </cell>
          <cell r="B758" t="str">
            <v>La Union, S.A</v>
          </cell>
          <cell r="C758">
            <v>605</v>
          </cell>
          <cell r="D758" t="str">
            <v>AGRICOLA BELLA VISTA</v>
          </cell>
          <cell r="E758">
            <v>13.05</v>
          </cell>
          <cell r="F758">
            <v>8</v>
          </cell>
          <cell r="G758">
            <v>7.73</v>
          </cell>
          <cell r="H758">
            <v>920</v>
          </cell>
          <cell r="I758">
            <v>119.01681759379042</v>
          </cell>
          <cell r="J758" t="str">
            <v>CP72-2086</v>
          </cell>
          <cell r="K758">
            <v>45326</v>
          </cell>
          <cell r="L758">
            <v>45692</v>
          </cell>
          <cell r="M758" t="str">
            <v>Manual</v>
          </cell>
          <cell r="N758" t="str">
            <v>Quemado</v>
          </cell>
          <cell r="O758">
            <v>14</v>
          </cell>
        </row>
        <row r="759">
          <cell r="A759" t="str">
            <v>6053.01</v>
          </cell>
          <cell r="B759" t="str">
            <v>La Union, S.A</v>
          </cell>
          <cell r="C759">
            <v>605</v>
          </cell>
          <cell r="D759" t="str">
            <v>AGRICOLA BELLA VISTA</v>
          </cell>
          <cell r="E759">
            <v>3.01</v>
          </cell>
          <cell r="F759">
            <v>3</v>
          </cell>
          <cell r="G759">
            <v>7.5</v>
          </cell>
          <cell r="H759">
            <v>920</v>
          </cell>
          <cell r="I759">
            <v>122.66666666666667</v>
          </cell>
          <cell r="J759" t="str">
            <v>CG02-163</v>
          </cell>
          <cell r="K759">
            <v>45327</v>
          </cell>
          <cell r="L759">
            <v>45693</v>
          </cell>
          <cell r="M759" t="str">
            <v>Manual</v>
          </cell>
          <cell r="N759" t="str">
            <v>Quemado</v>
          </cell>
          <cell r="O759">
            <v>14</v>
          </cell>
        </row>
        <row r="760">
          <cell r="A760" t="str">
            <v>6051.1</v>
          </cell>
          <cell r="B760" t="str">
            <v>La Union, S.A</v>
          </cell>
          <cell r="C760">
            <v>605</v>
          </cell>
          <cell r="D760" t="str">
            <v>AGRICOLA BELLA VISTA</v>
          </cell>
          <cell r="E760">
            <v>1.1000000000000001</v>
          </cell>
          <cell r="F760">
            <v>4</v>
          </cell>
          <cell r="G760">
            <v>8.3800000000000008</v>
          </cell>
          <cell r="H760">
            <v>920</v>
          </cell>
          <cell r="I760">
            <v>109.7852028639618</v>
          </cell>
          <cell r="J760" t="str">
            <v>CG02-163</v>
          </cell>
          <cell r="K760">
            <v>45328</v>
          </cell>
          <cell r="L760">
            <v>45694</v>
          </cell>
          <cell r="M760" t="str">
            <v>Manual</v>
          </cell>
          <cell r="N760" t="str">
            <v>Quemado</v>
          </cell>
          <cell r="O760">
            <v>14</v>
          </cell>
        </row>
        <row r="761">
          <cell r="A761" t="str">
            <v>6053.06</v>
          </cell>
          <cell r="B761" t="str">
            <v>La Union, S.A</v>
          </cell>
          <cell r="C761">
            <v>605</v>
          </cell>
          <cell r="D761" t="str">
            <v>AGRICOLA BELLA VISTA</v>
          </cell>
          <cell r="E761">
            <v>3.06</v>
          </cell>
          <cell r="F761">
            <v>7</v>
          </cell>
          <cell r="G761">
            <v>7.5</v>
          </cell>
          <cell r="H761">
            <v>828</v>
          </cell>
          <cell r="I761">
            <v>110.4</v>
          </cell>
          <cell r="J761" t="str">
            <v>CP72-2086</v>
          </cell>
          <cell r="K761">
            <v>45329</v>
          </cell>
          <cell r="L761">
            <v>45695</v>
          </cell>
          <cell r="M761" t="str">
            <v>Manual</v>
          </cell>
          <cell r="N761" t="str">
            <v>Quemado</v>
          </cell>
          <cell r="O761">
            <v>14</v>
          </cell>
        </row>
        <row r="762">
          <cell r="A762" t="str">
            <v>6051.01</v>
          </cell>
          <cell r="B762" t="str">
            <v>La Union, S.A</v>
          </cell>
          <cell r="C762">
            <v>605</v>
          </cell>
          <cell r="D762" t="str">
            <v>AGRICOLA BELLA VISTA</v>
          </cell>
          <cell r="E762">
            <v>1.01</v>
          </cell>
          <cell r="F762">
            <v>10</v>
          </cell>
          <cell r="G762">
            <v>8</v>
          </cell>
          <cell r="H762">
            <v>920</v>
          </cell>
          <cell r="I762">
            <v>115</v>
          </cell>
          <cell r="J762" t="str">
            <v xml:space="preserve">varias </v>
          </cell>
          <cell r="K762">
            <v>45330</v>
          </cell>
          <cell r="L762">
            <v>45696</v>
          </cell>
          <cell r="M762" t="str">
            <v>Manual</v>
          </cell>
          <cell r="N762" t="str">
            <v>Quemado</v>
          </cell>
          <cell r="O762">
            <v>14</v>
          </cell>
        </row>
        <row r="763">
          <cell r="A763" t="str">
            <v>60514.02</v>
          </cell>
          <cell r="B763" t="str">
            <v>La Union, S.A</v>
          </cell>
          <cell r="C763">
            <v>605</v>
          </cell>
          <cell r="D763" t="str">
            <v>AGRICOLA BELLA VISTA</v>
          </cell>
          <cell r="E763">
            <v>14.02</v>
          </cell>
          <cell r="F763">
            <v>10</v>
          </cell>
          <cell r="G763">
            <v>10</v>
          </cell>
          <cell r="H763">
            <v>1012</v>
          </cell>
          <cell r="I763">
            <v>101.2</v>
          </cell>
          <cell r="J763" t="str">
            <v>CP72-2086</v>
          </cell>
          <cell r="K763">
            <v>45360</v>
          </cell>
          <cell r="L763">
            <v>45697</v>
          </cell>
          <cell r="M763" t="str">
            <v>Manual</v>
          </cell>
          <cell r="N763" t="str">
            <v>Quemado</v>
          </cell>
          <cell r="O763">
            <v>14</v>
          </cell>
        </row>
        <row r="764">
          <cell r="A764" t="str">
            <v>6051.06</v>
          </cell>
          <cell r="B764" t="str">
            <v>La Union, S.A</v>
          </cell>
          <cell r="C764">
            <v>605</v>
          </cell>
          <cell r="D764" t="str">
            <v>AGRICOLA BELLA VISTA</v>
          </cell>
          <cell r="E764">
            <v>1.06</v>
          </cell>
          <cell r="F764">
            <v>9</v>
          </cell>
          <cell r="G764">
            <v>4.1900000000000004</v>
          </cell>
          <cell r="H764">
            <v>506</v>
          </cell>
          <cell r="I764">
            <v>120.76372315035799</v>
          </cell>
          <cell r="J764" t="str">
            <v>CG00-102</v>
          </cell>
          <cell r="K764">
            <v>45332</v>
          </cell>
          <cell r="L764">
            <v>45698</v>
          </cell>
          <cell r="M764" t="str">
            <v>Manual</v>
          </cell>
          <cell r="N764" t="str">
            <v>Quemado</v>
          </cell>
          <cell r="O764">
            <v>15</v>
          </cell>
        </row>
        <row r="765">
          <cell r="A765" t="str">
            <v>6052.09</v>
          </cell>
          <cell r="B765" t="str">
            <v>La Union, S.A</v>
          </cell>
          <cell r="C765">
            <v>605</v>
          </cell>
          <cell r="D765" t="str">
            <v>AGRICOLA BELLA VISTA</v>
          </cell>
          <cell r="E765">
            <v>2.09</v>
          </cell>
          <cell r="F765">
            <v>7</v>
          </cell>
          <cell r="G765">
            <v>7.5</v>
          </cell>
          <cell r="H765">
            <v>920</v>
          </cell>
          <cell r="I765">
            <v>122.66666666666667</v>
          </cell>
          <cell r="J765" t="str">
            <v>CG02-163</v>
          </cell>
          <cell r="K765">
            <v>45333</v>
          </cell>
          <cell r="L765">
            <v>45699</v>
          </cell>
          <cell r="M765" t="str">
            <v>Manual</v>
          </cell>
          <cell r="N765" t="str">
            <v>Quemado</v>
          </cell>
          <cell r="O765">
            <v>15</v>
          </cell>
        </row>
        <row r="766">
          <cell r="A766" t="str">
            <v>6057.03</v>
          </cell>
          <cell r="B766" t="str">
            <v>La Union, S.A</v>
          </cell>
          <cell r="C766">
            <v>605</v>
          </cell>
          <cell r="D766" t="str">
            <v>AGRICOLA BELLA VISTA</v>
          </cell>
          <cell r="E766">
            <v>7.03</v>
          </cell>
          <cell r="F766">
            <v>4</v>
          </cell>
          <cell r="G766">
            <v>10</v>
          </cell>
          <cell r="H766">
            <v>1012</v>
          </cell>
          <cell r="I766">
            <v>101.2</v>
          </cell>
          <cell r="J766" t="str">
            <v>CG02-163</v>
          </cell>
          <cell r="K766">
            <v>45334</v>
          </cell>
          <cell r="L766">
            <v>45700</v>
          </cell>
          <cell r="M766" t="str">
            <v>Manual</v>
          </cell>
          <cell r="N766" t="str">
            <v>Quemado</v>
          </cell>
          <cell r="O766">
            <v>15</v>
          </cell>
        </row>
        <row r="767">
          <cell r="A767" t="str">
            <v>6054.04</v>
          </cell>
          <cell r="B767" t="str">
            <v>La Union, S.A</v>
          </cell>
          <cell r="C767">
            <v>605</v>
          </cell>
          <cell r="D767" t="str">
            <v>AGRICOLA BELLA VISTA</v>
          </cell>
          <cell r="E767">
            <v>4.04</v>
          </cell>
          <cell r="F767">
            <v>10</v>
          </cell>
          <cell r="G767">
            <v>1.4</v>
          </cell>
          <cell r="H767">
            <v>156.4</v>
          </cell>
          <cell r="I767">
            <v>111.71428571428572</v>
          </cell>
          <cell r="J767" t="str">
            <v>CG00-102</v>
          </cell>
          <cell r="K767">
            <v>45336</v>
          </cell>
          <cell r="L767">
            <v>45702</v>
          </cell>
          <cell r="M767" t="str">
            <v>Manual</v>
          </cell>
          <cell r="N767" t="str">
            <v>Quemado</v>
          </cell>
          <cell r="O767">
            <v>15</v>
          </cell>
        </row>
        <row r="768">
          <cell r="A768" t="str">
            <v>60515.07</v>
          </cell>
          <cell r="B768" t="str">
            <v>La Union, S.A</v>
          </cell>
          <cell r="C768">
            <v>605</v>
          </cell>
          <cell r="D768" t="str">
            <v>AGRICOLA BELLA VISTA</v>
          </cell>
          <cell r="E768">
            <v>15.07</v>
          </cell>
          <cell r="F768">
            <v>1</v>
          </cell>
          <cell r="G768">
            <v>7</v>
          </cell>
          <cell r="H768">
            <v>920</v>
          </cell>
          <cell r="I768">
            <v>131.42857142857142</v>
          </cell>
          <cell r="J768" t="str">
            <v>CGMex10-26315</v>
          </cell>
          <cell r="K768">
            <v>45397</v>
          </cell>
          <cell r="L768">
            <v>45703</v>
          </cell>
          <cell r="M768" t="str">
            <v>Manual</v>
          </cell>
          <cell r="N768" t="str">
            <v>Quemado</v>
          </cell>
          <cell r="O768">
            <v>15</v>
          </cell>
        </row>
        <row r="769">
          <cell r="A769" t="str">
            <v>6054.08</v>
          </cell>
          <cell r="B769" t="str">
            <v>La Union, S.A</v>
          </cell>
          <cell r="C769">
            <v>605</v>
          </cell>
          <cell r="D769" t="str">
            <v>AGRICOLA BELLA VISTA</v>
          </cell>
          <cell r="E769">
            <v>4.08</v>
          </cell>
          <cell r="F769">
            <v>2</v>
          </cell>
          <cell r="G769">
            <v>5.8</v>
          </cell>
          <cell r="H769">
            <v>782</v>
          </cell>
          <cell r="I769">
            <v>134.82758620689657</v>
          </cell>
          <cell r="J769" t="str">
            <v>CG02-163</v>
          </cell>
          <cell r="K769">
            <v>45337</v>
          </cell>
          <cell r="L769">
            <v>45703</v>
          </cell>
          <cell r="M769" t="str">
            <v>Manual</v>
          </cell>
          <cell r="N769" t="str">
            <v>Quemado</v>
          </cell>
          <cell r="O769">
            <v>15</v>
          </cell>
        </row>
        <row r="770">
          <cell r="A770" t="str">
            <v>60513.13</v>
          </cell>
          <cell r="B770" t="str">
            <v>La Union, S.A</v>
          </cell>
          <cell r="C770">
            <v>605</v>
          </cell>
          <cell r="D770" t="str">
            <v>AGRICOLA BELLA VISTA</v>
          </cell>
          <cell r="E770">
            <v>13.13</v>
          </cell>
          <cell r="F770">
            <v>8</v>
          </cell>
          <cell r="G770">
            <v>4.1900000000000004</v>
          </cell>
          <cell r="H770">
            <v>496.8</v>
          </cell>
          <cell r="I770">
            <v>118.56801909307875</v>
          </cell>
          <cell r="J770" t="str">
            <v>CG02-163</v>
          </cell>
          <cell r="K770">
            <v>45339</v>
          </cell>
          <cell r="L770">
            <v>45705</v>
          </cell>
          <cell r="M770" t="str">
            <v>Manual</v>
          </cell>
          <cell r="N770" t="str">
            <v>Quemado</v>
          </cell>
          <cell r="O770">
            <v>16</v>
          </cell>
        </row>
        <row r="771">
          <cell r="A771" t="str">
            <v>60513.11</v>
          </cell>
          <cell r="B771" t="str">
            <v>La Union, S.A</v>
          </cell>
          <cell r="C771">
            <v>605</v>
          </cell>
          <cell r="D771" t="str">
            <v>AGRICOLA BELLA VISTA</v>
          </cell>
          <cell r="E771">
            <v>13.11</v>
          </cell>
          <cell r="F771">
            <v>8</v>
          </cell>
          <cell r="G771">
            <v>5.54</v>
          </cell>
          <cell r="H771">
            <v>644</v>
          </cell>
          <cell r="I771">
            <v>116.24548736462094</v>
          </cell>
          <cell r="J771" t="str">
            <v>CP72-2086</v>
          </cell>
          <cell r="K771">
            <v>45339</v>
          </cell>
          <cell r="L771">
            <v>45705</v>
          </cell>
          <cell r="M771" t="str">
            <v>Manual</v>
          </cell>
          <cell r="N771" t="str">
            <v>Quemado</v>
          </cell>
          <cell r="O771">
            <v>16</v>
          </cell>
        </row>
        <row r="772">
          <cell r="A772" t="str">
            <v>60513.12</v>
          </cell>
          <cell r="B772" t="str">
            <v>La Union, S.A</v>
          </cell>
          <cell r="C772">
            <v>605</v>
          </cell>
          <cell r="D772" t="str">
            <v>AGRICOLA BELLA VISTA</v>
          </cell>
          <cell r="E772">
            <v>13.12</v>
          </cell>
          <cell r="F772">
            <v>8</v>
          </cell>
          <cell r="G772">
            <v>5.56</v>
          </cell>
          <cell r="H772">
            <v>598</v>
          </cell>
          <cell r="I772">
            <v>107.55395683453239</v>
          </cell>
          <cell r="J772" t="str">
            <v>CP72-2086</v>
          </cell>
          <cell r="K772">
            <v>45340</v>
          </cell>
          <cell r="L772">
            <v>45706</v>
          </cell>
          <cell r="M772" t="str">
            <v>Manual</v>
          </cell>
          <cell r="N772" t="str">
            <v>Quemado</v>
          </cell>
          <cell r="O772">
            <v>16</v>
          </cell>
        </row>
        <row r="773">
          <cell r="A773" t="str">
            <v>6052.07</v>
          </cell>
          <cell r="B773" t="str">
            <v>La Union, S.A</v>
          </cell>
          <cell r="C773">
            <v>605</v>
          </cell>
          <cell r="D773" t="str">
            <v>AGRICOLA BELLA VISTA</v>
          </cell>
          <cell r="E773">
            <v>2.0699999999999998</v>
          </cell>
          <cell r="F773">
            <v>3</v>
          </cell>
          <cell r="G773">
            <v>3.5</v>
          </cell>
          <cell r="H773">
            <v>368</v>
          </cell>
          <cell r="I773">
            <v>105.14285714285714</v>
          </cell>
          <cell r="J773" t="str">
            <v>CG02-163</v>
          </cell>
          <cell r="K773">
            <v>45342</v>
          </cell>
          <cell r="L773">
            <v>45708</v>
          </cell>
          <cell r="M773" t="str">
            <v>Manual</v>
          </cell>
          <cell r="N773" t="str">
            <v>Quemado</v>
          </cell>
          <cell r="O773">
            <v>16</v>
          </cell>
        </row>
        <row r="774">
          <cell r="A774" t="str">
            <v>60513.1</v>
          </cell>
          <cell r="B774" t="str">
            <v>La Union, S.A</v>
          </cell>
          <cell r="C774">
            <v>605</v>
          </cell>
          <cell r="D774" t="str">
            <v>AGRICOLA BELLA VISTA</v>
          </cell>
          <cell r="E774">
            <v>13.1</v>
          </cell>
          <cell r="F774">
            <v>8</v>
          </cell>
          <cell r="G774">
            <v>8.24</v>
          </cell>
          <cell r="H774">
            <v>1012</v>
          </cell>
          <cell r="I774">
            <v>122.81553398058252</v>
          </cell>
          <cell r="J774" t="str">
            <v>CP72-2086</v>
          </cell>
          <cell r="K774">
            <v>45343</v>
          </cell>
          <cell r="L774">
            <v>45709</v>
          </cell>
          <cell r="M774" t="str">
            <v>Manual</v>
          </cell>
          <cell r="N774" t="str">
            <v>Quemado</v>
          </cell>
          <cell r="O774">
            <v>16</v>
          </cell>
        </row>
        <row r="775">
          <cell r="A775" t="str">
            <v>6052.04</v>
          </cell>
          <cell r="B775" t="str">
            <v>La Union, S.A</v>
          </cell>
          <cell r="C775">
            <v>605</v>
          </cell>
          <cell r="D775" t="str">
            <v>AGRICOLA BELLA VISTA</v>
          </cell>
          <cell r="E775">
            <v>2.04</v>
          </cell>
          <cell r="F775">
            <v>4</v>
          </cell>
          <cell r="G775">
            <v>5.94</v>
          </cell>
          <cell r="H775">
            <v>276</v>
          </cell>
          <cell r="I775">
            <v>46.464646464646464</v>
          </cell>
          <cell r="J775" t="str">
            <v>CG02-163</v>
          </cell>
          <cell r="K775">
            <v>45344</v>
          </cell>
          <cell r="L775">
            <v>45710</v>
          </cell>
          <cell r="M775" t="str">
            <v>Manual</v>
          </cell>
          <cell r="N775" t="str">
            <v>Quemado</v>
          </cell>
          <cell r="O775">
            <v>16</v>
          </cell>
        </row>
        <row r="776">
          <cell r="A776" t="str">
            <v>6052.11</v>
          </cell>
          <cell r="B776" t="str">
            <v>La Union, S.A</v>
          </cell>
          <cell r="C776">
            <v>605</v>
          </cell>
          <cell r="D776" t="str">
            <v>AGRICOLA BELLA VISTA</v>
          </cell>
          <cell r="E776">
            <v>2.11</v>
          </cell>
          <cell r="F776">
            <v>2</v>
          </cell>
          <cell r="G776">
            <v>5.87</v>
          </cell>
          <cell r="H776">
            <v>552</v>
          </cell>
          <cell r="I776">
            <v>94.037478705281089</v>
          </cell>
          <cell r="J776" t="str">
            <v>CG02-163</v>
          </cell>
          <cell r="K776">
            <v>45344</v>
          </cell>
          <cell r="L776">
            <v>45710</v>
          </cell>
          <cell r="M776" t="str">
            <v>Manual</v>
          </cell>
          <cell r="N776" t="str">
            <v>Quemado</v>
          </cell>
          <cell r="O776">
            <v>16</v>
          </cell>
        </row>
        <row r="777">
          <cell r="A777" t="str">
            <v>6057.06</v>
          </cell>
          <cell r="B777" t="str">
            <v>La Union, S.A</v>
          </cell>
          <cell r="C777">
            <v>605</v>
          </cell>
          <cell r="D777" t="str">
            <v>AGRICOLA BELLA VISTA</v>
          </cell>
          <cell r="E777">
            <v>7.06</v>
          </cell>
          <cell r="F777">
            <v>6</v>
          </cell>
          <cell r="G777">
            <v>2</v>
          </cell>
          <cell r="H777">
            <v>184</v>
          </cell>
          <cell r="I777">
            <v>92</v>
          </cell>
          <cell r="J777" t="str">
            <v>CG02-163</v>
          </cell>
          <cell r="K777">
            <v>45344</v>
          </cell>
          <cell r="L777">
            <v>45710</v>
          </cell>
          <cell r="M777" t="str">
            <v>Manual</v>
          </cell>
          <cell r="N777" t="str">
            <v>Quemado</v>
          </cell>
          <cell r="O777">
            <v>16</v>
          </cell>
        </row>
        <row r="778">
          <cell r="A778" t="str">
            <v>6054.01</v>
          </cell>
          <cell r="B778" t="str">
            <v>La Union, S.A</v>
          </cell>
          <cell r="C778">
            <v>605</v>
          </cell>
          <cell r="D778" t="str">
            <v>AGRICOLA BELLA VISTA</v>
          </cell>
          <cell r="E778">
            <v>4.01</v>
          </cell>
          <cell r="F778">
            <v>7</v>
          </cell>
          <cell r="G778">
            <v>4</v>
          </cell>
          <cell r="H778">
            <v>368</v>
          </cell>
          <cell r="I778">
            <v>92</v>
          </cell>
          <cell r="J778" t="str">
            <v>CG02-163</v>
          </cell>
          <cell r="K778">
            <v>45345</v>
          </cell>
          <cell r="L778">
            <v>45711</v>
          </cell>
          <cell r="M778" t="str">
            <v>Manual</v>
          </cell>
          <cell r="N778" t="str">
            <v>Quemado</v>
          </cell>
          <cell r="O778">
            <v>16</v>
          </cell>
        </row>
        <row r="779">
          <cell r="A779" t="str">
            <v>6051.02</v>
          </cell>
          <cell r="B779" t="str">
            <v>La Union, S.A</v>
          </cell>
          <cell r="C779">
            <v>605</v>
          </cell>
          <cell r="D779" t="str">
            <v>AGRICOLA BELLA VISTA</v>
          </cell>
          <cell r="E779">
            <v>1.02</v>
          </cell>
          <cell r="F779">
            <v>9</v>
          </cell>
          <cell r="G779">
            <v>4</v>
          </cell>
          <cell r="H779">
            <v>552</v>
          </cell>
          <cell r="I779">
            <v>138</v>
          </cell>
          <cell r="J779" t="str">
            <v>CP73-1547</v>
          </cell>
          <cell r="K779">
            <v>45346</v>
          </cell>
          <cell r="L779">
            <v>45712</v>
          </cell>
          <cell r="M779" t="str">
            <v>Manual</v>
          </cell>
          <cell r="N779" t="str">
            <v>Quemado</v>
          </cell>
          <cell r="O779">
            <v>17</v>
          </cell>
        </row>
        <row r="780">
          <cell r="A780" t="str">
            <v>6054.02</v>
          </cell>
          <cell r="B780" t="str">
            <v>La Union, S.A</v>
          </cell>
          <cell r="C780">
            <v>605</v>
          </cell>
          <cell r="D780" t="str">
            <v>AGRICOLA BELLA VISTA</v>
          </cell>
          <cell r="E780">
            <v>4.0199999999999996</v>
          </cell>
          <cell r="F780">
            <v>4</v>
          </cell>
          <cell r="G780">
            <v>11.88</v>
          </cell>
          <cell r="H780">
            <v>1150</v>
          </cell>
          <cell r="I780">
            <v>96.801346801346796</v>
          </cell>
          <cell r="J780" t="str">
            <v>CG02-163</v>
          </cell>
          <cell r="K780">
            <v>45348</v>
          </cell>
          <cell r="L780">
            <v>45714</v>
          </cell>
          <cell r="M780" t="str">
            <v>Manual</v>
          </cell>
          <cell r="N780" t="str">
            <v>Quemado</v>
          </cell>
          <cell r="O780">
            <v>17</v>
          </cell>
        </row>
        <row r="781">
          <cell r="A781" t="str">
            <v>60514.03</v>
          </cell>
          <cell r="B781" t="str">
            <v>La Union, S.A</v>
          </cell>
          <cell r="C781">
            <v>605</v>
          </cell>
          <cell r="D781" t="str">
            <v>AGRICOLA BELLA VISTA</v>
          </cell>
          <cell r="E781">
            <v>14.03</v>
          </cell>
          <cell r="F781">
            <v>7</v>
          </cell>
          <cell r="G781">
            <v>12</v>
          </cell>
          <cell r="H781">
            <v>1380</v>
          </cell>
          <cell r="I781">
            <v>115</v>
          </cell>
          <cell r="J781" t="str">
            <v>CG02-163</v>
          </cell>
          <cell r="K781">
            <v>45351</v>
          </cell>
          <cell r="L781">
            <v>45716</v>
          </cell>
          <cell r="M781" t="str">
            <v>Manual</v>
          </cell>
          <cell r="N781" t="str">
            <v>Quemado</v>
          </cell>
          <cell r="O781">
            <v>17</v>
          </cell>
        </row>
        <row r="782">
          <cell r="A782" t="str">
            <v>6053.08</v>
          </cell>
          <cell r="B782" t="str">
            <v>La Union, S.A</v>
          </cell>
          <cell r="C782">
            <v>605</v>
          </cell>
          <cell r="D782" t="str">
            <v>AGRICOLA BELLA VISTA</v>
          </cell>
          <cell r="E782">
            <v>3.08</v>
          </cell>
          <cell r="F782">
            <v>2</v>
          </cell>
          <cell r="G782">
            <v>1.75</v>
          </cell>
          <cell r="H782">
            <v>110.4</v>
          </cell>
          <cell r="I782">
            <v>63.085714285714289</v>
          </cell>
          <cell r="J782" t="str">
            <v>CG02-163</v>
          </cell>
          <cell r="K782">
            <v>45351</v>
          </cell>
          <cell r="L782">
            <v>45716</v>
          </cell>
          <cell r="M782" t="str">
            <v>Manual</v>
          </cell>
          <cell r="N782" t="str">
            <v>Quemado</v>
          </cell>
          <cell r="O782">
            <v>17</v>
          </cell>
        </row>
        <row r="783">
          <cell r="A783" t="str">
            <v>60516.09</v>
          </cell>
          <cell r="B783" t="str">
            <v>La Union, S.A</v>
          </cell>
          <cell r="C783">
            <v>605</v>
          </cell>
          <cell r="D783" t="str">
            <v>AGRICOLA BELLA VISTA</v>
          </cell>
          <cell r="E783">
            <v>16.09</v>
          </cell>
          <cell r="F783">
            <v>3</v>
          </cell>
          <cell r="G783">
            <v>9.84</v>
          </cell>
          <cell r="H783">
            <v>772.80000000000007</v>
          </cell>
          <cell r="I783">
            <v>78.536585365853668</v>
          </cell>
          <cell r="J783" t="str">
            <v>CG02-163</v>
          </cell>
          <cell r="K783">
            <v>45352</v>
          </cell>
          <cell r="L783">
            <v>45717</v>
          </cell>
          <cell r="M783" t="str">
            <v>Manual</v>
          </cell>
          <cell r="N783" t="str">
            <v>Quemado</v>
          </cell>
          <cell r="O783">
            <v>17</v>
          </cell>
        </row>
        <row r="784">
          <cell r="A784" t="str">
            <v>60516.13</v>
          </cell>
          <cell r="B784" t="str">
            <v>La Union, S.A</v>
          </cell>
          <cell r="C784">
            <v>605</v>
          </cell>
          <cell r="D784" t="str">
            <v>AGRICOLA BELLA VISTA</v>
          </cell>
          <cell r="E784">
            <v>16.13</v>
          </cell>
          <cell r="F784">
            <v>3</v>
          </cell>
          <cell r="G784">
            <v>7.15</v>
          </cell>
          <cell r="H784">
            <v>920</v>
          </cell>
          <cell r="I784">
            <v>128.67132867132867</v>
          </cell>
          <cell r="J784" t="str">
            <v>CG02-163</v>
          </cell>
          <cell r="K784">
            <v>45353</v>
          </cell>
          <cell r="L784">
            <v>45718</v>
          </cell>
          <cell r="M784" t="str">
            <v>Manual</v>
          </cell>
          <cell r="N784" t="str">
            <v>Quemado</v>
          </cell>
          <cell r="O784">
            <v>17</v>
          </cell>
        </row>
        <row r="785">
          <cell r="A785" t="str">
            <v>60516.08</v>
          </cell>
          <cell r="B785" t="str">
            <v>La Union, S.A</v>
          </cell>
          <cell r="C785">
            <v>605</v>
          </cell>
          <cell r="D785" t="str">
            <v>AGRICOLA BELLA VISTA</v>
          </cell>
          <cell r="E785">
            <v>16.079999999999998</v>
          </cell>
          <cell r="F785">
            <v>3</v>
          </cell>
          <cell r="G785">
            <v>9.8000000000000007</v>
          </cell>
          <cell r="H785">
            <v>846.40000000000009</v>
          </cell>
          <cell r="I785">
            <v>86.367346938775512</v>
          </cell>
          <cell r="J785" t="str">
            <v>CG02-163</v>
          </cell>
          <cell r="K785">
            <v>45356</v>
          </cell>
          <cell r="L785">
            <v>45721</v>
          </cell>
          <cell r="M785" t="str">
            <v>Manual</v>
          </cell>
          <cell r="N785" t="str">
            <v>Quemado</v>
          </cell>
          <cell r="O785">
            <v>18</v>
          </cell>
        </row>
        <row r="786">
          <cell r="A786" t="str">
            <v>60516.12</v>
          </cell>
          <cell r="B786" t="str">
            <v>La Union, S.A</v>
          </cell>
          <cell r="C786">
            <v>605</v>
          </cell>
          <cell r="D786" t="str">
            <v>AGRICOLA BELLA VISTA</v>
          </cell>
          <cell r="E786">
            <v>16.12</v>
          </cell>
          <cell r="F786">
            <v>3</v>
          </cell>
          <cell r="G786">
            <v>7.37</v>
          </cell>
          <cell r="H786">
            <v>920</v>
          </cell>
          <cell r="I786">
            <v>124.8303934871099</v>
          </cell>
          <cell r="J786" t="str">
            <v>CG02-163</v>
          </cell>
          <cell r="K786">
            <v>45356</v>
          </cell>
          <cell r="L786">
            <v>45721</v>
          </cell>
          <cell r="M786" t="str">
            <v>Manual</v>
          </cell>
          <cell r="N786" t="str">
            <v>Quemado</v>
          </cell>
          <cell r="O786">
            <v>18</v>
          </cell>
        </row>
        <row r="787">
          <cell r="A787" t="str">
            <v>6055.01</v>
          </cell>
          <cell r="B787" t="str">
            <v>La Union, S.A</v>
          </cell>
          <cell r="C787">
            <v>605</v>
          </cell>
          <cell r="D787" t="str">
            <v>AGRICOLA BELLA VISTA</v>
          </cell>
          <cell r="E787">
            <v>5.01</v>
          </cell>
          <cell r="F787">
            <v>6</v>
          </cell>
          <cell r="G787">
            <v>18.5</v>
          </cell>
          <cell r="H787">
            <v>2024</v>
          </cell>
          <cell r="I787">
            <v>109.4054054054054</v>
          </cell>
          <cell r="J787" t="str">
            <v>CG02-163</v>
          </cell>
          <cell r="K787">
            <v>45357</v>
          </cell>
          <cell r="L787">
            <v>45722</v>
          </cell>
          <cell r="M787" t="str">
            <v>Manual</v>
          </cell>
          <cell r="N787" t="str">
            <v>Quemado</v>
          </cell>
          <cell r="O787">
            <v>18</v>
          </cell>
        </row>
        <row r="788">
          <cell r="A788" t="str">
            <v>60516.05</v>
          </cell>
          <cell r="B788" t="str">
            <v>La Union, S.A</v>
          </cell>
          <cell r="C788">
            <v>605</v>
          </cell>
          <cell r="D788" t="str">
            <v>AGRICOLA BELLA VISTA</v>
          </cell>
          <cell r="E788">
            <v>16.05</v>
          </cell>
          <cell r="F788">
            <v>3</v>
          </cell>
          <cell r="G788">
            <v>10.08</v>
          </cell>
          <cell r="H788">
            <v>920</v>
          </cell>
          <cell r="I788">
            <v>91.269841269841265</v>
          </cell>
          <cell r="J788" t="str">
            <v>CG02-163</v>
          </cell>
          <cell r="K788">
            <v>45358</v>
          </cell>
          <cell r="L788">
            <v>45723</v>
          </cell>
          <cell r="M788" t="str">
            <v>Manual</v>
          </cell>
          <cell r="N788" t="str">
            <v>Quemado</v>
          </cell>
          <cell r="O788">
            <v>18</v>
          </cell>
        </row>
        <row r="789">
          <cell r="A789" t="str">
            <v>6051.05</v>
          </cell>
          <cell r="B789" t="str">
            <v>La Union, S.A</v>
          </cell>
          <cell r="C789">
            <v>605</v>
          </cell>
          <cell r="D789" t="str">
            <v>AGRICOLA BELLA VISTA</v>
          </cell>
          <cell r="E789">
            <v>1.05</v>
          </cell>
          <cell r="F789">
            <v>3</v>
          </cell>
          <cell r="G789">
            <v>2.7</v>
          </cell>
          <cell r="H789">
            <v>239.20000000000002</v>
          </cell>
          <cell r="I789">
            <v>88.592592592592595</v>
          </cell>
          <cell r="J789" t="str">
            <v>CG02-163</v>
          </cell>
          <cell r="K789">
            <v>45361</v>
          </cell>
          <cell r="L789">
            <v>45726</v>
          </cell>
          <cell r="M789" t="str">
            <v>Manual</v>
          </cell>
          <cell r="N789" t="str">
            <v>Quemado</v>
          </cell>
          <cell r="O789">
            <v>19</v>
          </cell>
        </row>
        <row r="790">
          <cell r="A790" t="str">
            <v>60516.04</v>
          </cell>
          <cell r="B790" t="str">
            <v>La Union, S.A</v>
          </cell>
          <cell r="C790">
            <v>605</v>
          </cell>
          <cell r="D790" t="str">
            <v>AGRICOLA BELLA VISTA</v>
          </cell>
          <cell r="E790">
            <v>16.04</v>
          </cell>
          <cell r="F790">
            <v>3</v>
          </cell>
          <cell r="G790">
            <v>9.89</v>
          </cell>
          <cell r="H790">
            <v>1104</v>
          </cell>
          <cell r="I790">
            <v>111.62790697674419</v>
          </cell>
          <cell r="J790" t="str">
            <v>CG02-163</v>
          </cell>
          <cell r="K790">
            <v>45361</v>
          </cell>
          <cell r="L790">
            <v>45726</v>
          </cell>
          <cell r="M790" t="str">
            <v>Manual</v>
          </cell>
          <cell r="N790" t="str">
            <v>Quemado</v>
          </cell>
          <cell r="O790">
            <v>19</v>
          </cell>
        </row>
        <row r="791">
          <cell r="A791" t="str">
            <v>60516.01</v>
          </cell>
          <cell r="B791" t="str">
            <v>La Union, S.A</v>
          </cell>
          <cell r="C791">
            <v>605</v>
          </cell>
          <cell r="D791" t="str">
            <v>AGRICOLA BELLA VISTA</v>
          </cell>
          <cell r="E791">
            <v>16.010000000000002</v>
          </cell>
          <cell r="F791">
            <v>3</v>
          </cell>
          <cell r="G791">
            <v>9.18</v>
          </cell>
          <cell r="H791">
            <v>782</v>
          </cell>
          <cell r="I791">
            <v>85.18518518518519</v>
          </cell>
          <cell r="J791" t="str">
            <v>CG02-163</v>
          </cell>
          <cell r="K791">
            <v>45363</v>
          </cell>
          <cell r="L791">
            <v>45728</v>
          </cell>
          <cell r="M791" t="str">
            <v>Manual</v>
          </cell>
          <cell r="N791" t="str">
            <v>Quemado</v>
          </cell>
          <cell r="O791">
            <v>19</v>
          </cell>
        </row>
        <row r="792">
          <cell r="A792" t="str">
            <v>6056.02</v>
          </cell>
          <cell r="B792" t="str">
            <v>La Union, S.A</v>
          </cell>
          <cell r="C792">
            <v>605</v>
          </cell>
          <cell r="D792" t="str">
            <v>AGRICOLA BELLA VISTA</v>
          </cell>
          <cell r="E792">
            <v>6.02</v>
          </cell>
          <cell r="F792">
            <v>11</v>
          </cell>
          <cell r="G792">
            <v>2.79</v>
          </cell>
          <cell r="H792">
            <v>230</v>
          </cell>
          <cell r="I792">
            <v>82.437275985663078</v>
          </cell>
          <cell r="J792" t="str">
            <v>CP72-2086</v>
          </cell>
          <cell r="K792">
            <v>45363</v>
          </cell>
          <cell r="L792">
            <v>45728</v>
          </cell>
          <cell r="M792" t="str">
            <v>Manual</v>
          </cell>
          <cell r="N792" t="str">
            <v>Quemado</v>
          </cell>
          <cell r="O792">
            <v>19</v>
          </cell>
        </row>
        <row r="793">
          <cell r="A793" t="str">
            <v>6056.01</v>
          </cell>
          <cell r="B793" t="str">
            <v>La Union, S.A</v>
          </cell>
          <cell r="C793">
            <v>605</v>
          </cell>
          <cell r="D793" t="str">
            <v>AGRICOLA BELLA VISTA</v>
          </cell>
          <cell r="E793">
            <v>6.01</v>
          </cell>
          <cell r="F793">
            <v>13</v>
          </cell>
          <cell r="G793">
            <v>11</v>
          </cell>
          <cell r="H793">
            <v>1196</v>
          </cell>
          <cell r="I793">
            <v>108.72727272727273</v>
          </cell>
          <cell r="J793" t="str">
            <v>CP72-2086</v>
          </cell>
          <cell r="K793">
            <v>45365</v>
          </cell>
          <cell r="L793">
            <v>45730</v>
          </cell>
          <cell r="M793" t="str">
            <v>Manual</v>
          </cell>
          <cell r="N793" t="str">
            <v>Quemado</v>
          </cell>
          <cell r="O793">
            <v>19</v>
          </cell>
        </row>
        <row r="794">
          <cell r="A794" t="str">
            <v>60516.15</v>
          </cell>
          <cell r="B794" t="str">
            <v>La Union, S.A</v>
          </cell>
          <cell r="C794">
            <v>605</v>
          </cell>
          <cell r="D794" t="str">
            <v>AGRICOLA BELLA VISTA</v>
          </cell>
          <cell r="E794">
            <v>16.149999999999999</v>
          </cell>
          <cell r="F794">
            <v>3</v>
          </cell>
          <cell r="G794">
            <v>7.27</v>
          </cell>
          <cell r="H794">
            <v>1104</v>
          </cell>
          <cell r="I794">
            <v>151.85694635488309</v>
          </cell>
          <cell r="J794" t="str">
            <v>CG02-163</v>
          </cell>
          <cell r="K794">
            <v>45366</v>
          </cell>
          <cell r="L794">
            <v>45731</v>
          </cell>
          <cell r="M794" t="str">
            <v>Manual</v>
          </cell>
          <cell r="N794" t="str">
            <v>Quemado</v>
          </cell>
          <cell r="O794">
            <v>19</v>
          </cell>
        </row>
        <row r="795">
          <cell r="A795" t="str">
            <v>6054.06</v>
          </cell>
          <cell r="B795" t="str">
            <v>La Union, S.A</v>
          </cell>
          <cell r="C795">
            <v>605</v>
          </cell>
          <cell r="D795" t="str">
            <v>AGRICOLA BELLA VISTA</v>
          </cell>
          <cell r="E795">
            <v>4.0599999999999996</v>
          </cell>
          <cell r="F795">
            <v>1</v>
          </cell>
          <cell r="G795">
            <v>5.6</v>
          </cell>
          <cell r="H795">
            <v>552</v>
          </cell>
          <cell r="I795">
            <v>98.571428571428584</v>
          </cell>
          <cell r="J795" t="str">
            <v>CG02-163</v>
          </cell>
          <cell r="K795">
            <v>45361</v>
          </cell>
          <cell r="L795">
            <v>45731</v>
          </cell>
          <cell r="M795" t="str">
            <v>Manual</v>
          </cell>
          <cell r="N795" t="str">
            <v>Quemado</v>
          </cell>
          <cell r="O795">
            <v>19</v>
          </cell>
        </row>
        <row r="796">
          <cell r="A796" t="str">
            <v>60510.02</v>
          </cell>
          <cell r="B796" t="str">
            <v>La Union, S.A</v>
          </cell>
          <cell r="C796">
            <v>605</v>
          </cell>
          <cell r="D796" t="str">
            <v>AGRICOLA BELLA VISTA</v>
          </cell>
          <cell r="E796">
            <v>10.02</v>
          </cell>
          <cell r="F796">
            <v>4</v>
          </cell>
          <cell r="G796">
            <v>8.5</v>
          </cell>
          <cell r="H796">
            <v>800.40000000000009</v>
          </cell>
          <cell r="I796">
            <v>94.164705882352948</v>
          </cell>
          <cell r="J796" t="str">
            <v>CP72-2086</v>
          </cell>
          <cell r="K796">
            <v>45368</v>
          </cell>
          <cell r="L796">
            <v>45733</v>
          </cell>
          <cell r="M796" t="str">
            <v>Manual</v>
          </cell>
          <cell r="N796" t="str">
            <v>Quemado</v>
          </cell>
          <cell r="O796">
            <v>20</v>
          </cell>
        </row>
        <row r="797">
          <cell r="A797" t="str">
            <v>60516.14</v>
          </cell>
          <cell r="B797" t="str">
            <v>La Union, S.A</v>
          </cell>
          <cell r="C797">
            <v>605</v>
          </cell>
          <cell r="D797" t="str">
            <v>AGRICOLA BELLA VISTA</v>
          </cell>
          <cell r="E797">
            <v>16.14</v>
          </cell>
          <cell r="F797">
            <v>3</v>
          </cell>
          <cell r="G797">
            <v>7.64</v>
          </cell>
          <cell r="H797">
            <v>1012</v>
          </cell>
          <cell r="I797">
            <v>132.4607329842932</v>
          </cell>
          <cell r="J797" t="str">
            <v>CG02-163</v>
          </cell>
          <cell r="K797">
            <v>45368</v>
          </cell>
          <cell r="L797">
            <v>45733</v>
          </cell>
          <cell r="M797" t="str">
            <v>Manual</v>
          </cell>
          <cell r="N797" t="str">
            <v>Quemado</v>
          </cell>
          <cell r="O797">
            <v>20</v>
          </cell>
        </row>
        <row r="798">
          <cell r="A798" t="str">
            <v>6051.08</v>
          </cell>
          <cell r="B798" t="str">
            <v>La Union, S.A</v>
          </cell>
          <cell r="C798">
            <v>605</v>
          </cell>
          <cell r="D798" t="str">
            <v>AGRICOLA BELLA VISTA</v>
          </cell>
          <cell r="E798">
            <v>1.08</v>
          </cell>
          <cell r="F798">
            <v>7</v>
          </cell>
          <cell r="G798">
            <v>12</v>
          </cell>
          <cell r="H798">
            <v>1012</v>
          </cell>
          <cell r="I798">
            <v>84.333333333333329</v>
          </cell>
          <cell r="J798" t="str">
            <v>CG02-163</v>
          </cell>
          <cell r="K798">
            <v>45370</v>
          </cell>
          <cell r="L798">
            <v>45735</v>
          </cell>
          <cell r="M798" t="str">
            <v>Manual</v>
          </cell>
          <cell r="N798" t="str">
            <v>Quemado</v>
          </cell>
          <cell r="O798">
            <v>20</v>
          </cell>
        </row>
        <row r="799">
          <cell r="A799" t="str">
            <v>60516.11</v>
          </cell>
          <cell r="B799" t="str">
            <v>La Union, S.A</v>
          </cell>
          <cell r="C799">
            <v>605</v>
          </cell>
          <cell r="D799" t="str">
            <v>AGRICOLA BELLA VISTA</v>
          </cell>
          <cell r="E799">
            <v>16.11</v>
          </cell>
          <cell r="F799">
            <v>3</v>
          </cell>
          <cell r="G799">
            <v>11.23</v>
          </cell>
          <cell r="H799">
            <v>1380</v>
          </cell>
          <cell r="I799">
            <v>122.88512911843276</v>
          </cell>
          <cell r="J799" t="str">
            <v>CG02-163</v>
          </cell>
          <cell r="K799">
            <v>45371</v>
          </cell>
          <cell r="L799">
            <v>45736</v>
          </cell>
          <cell r="M799" t="str">
            <v>Manual</v>
          </cell>
          <cell r="N799" t="str">
            <v>Quemado</v>
          </cell>
          <cell r="O799">
            <v>20</v>
          </cell>
        </row>
        <row r="800">
          <cell r="A800" t="str">
            <v>6059.02</v>
          </cell>
          <cell r="B800" t="str">
            <v>La Union, S.A</v>
          </cell>
          <cell r="C800">
            <v>605</v>
          </cell>
          <cell r="D800" t="str">
            <v>AGRICOLA BELLA VISTA</v>
          </cell>
          <cell r="E800">
            <v>9.02</v>
          </cell>
          <cell r="F800">
            <v>2</v>
          </cell>
          <cell r="G800">
            <v>4</v>
          </cell>
          <cell r="H800">
            <v>184</v>
          </cell>
          <cell r="I800">
            <v>46</v>
          </cell>
          <cell r="J800" t="str">
            <v>CG02-163</v>
          </cell>
          <cell r="K800">
            <v>45371</v>
          </cell>
          <cell r="L800">
            <v>45736</v>
          </cell>
          <cell r="M800" t="str">
            <v>Manual</v>
          </cell>
          <cell r="N800" t="str">
            <v>Quemado</v>
          </cell>
          <cell r="O800">
            <v>20</v>
          </cell>
        </row>
        <row r="801">
          <cell r="A801" t="str">
            <v>60517.01</v>
          </cell>
          <cell r="B801" t="str">
            <v>La Union, S.A</v>
          </cell>
          <cell r="C801">
            <v>605</v>
          </cell>
          <cell r="D801" t="str">
            <v>AGRICOLA BELLA VISTA</v>
          </cell>
          <cell r="E801">
            <v>17.010000000000002</v>
          </cell>
          <cell r="F801">
            <v>4</v>
          </cell>
          <cell r="G801">
            <v>6.29</v>
          </cell>
          <cell r="H801">
            <v>552</v>
          </cell>
          <cell r="I801">
            <v>87.758346581875998</v>
          </cell>
          <cell r="J801" t="str">
            <v>CG02-163</v>
          </cell>
          <cell r="K801">
            <v>44964</v>
          </cell>
          <cell r="L801">
            <v>45736</v>
          </cell>
          <cell r="M801" t="str">
            <v>Manual</v>
          </cell>
          <cell r="N801" t="str">
            <v>Quemado</v>
          </cell>
          <cell r="O801">
            <v>20</v>
          </cell>
        </row>
        <row r="802">
          <cell r="A802" t="str">
            <v>60517.02</v>
          </cell>
          <cell r="B802" t="str">
            <v>La Union, S.A</v>
          </cell>
          <cell r="C802">
            <v>605</v>
          </cell>
          <cell r="D802" t="str">
            <v>AGRICOLA BELLA VISTA</v>
          </cell>
          <cell r="E802">
            <v>17.02</v>
          </cell>
          <cell r="F802">
            <v>4</v>
          </cell>
          <cell r="G802">
            <v>6.36</v>
          </cell>
          <cell r="H802">
            <v>552</v>
          </cell>
          <cell r="I802">
            <v>86.79245283018868</v>
          </cell>
          <cell r="J802" t="str">
            <v>CG02-163</v>
          </cell>
          <cell r="K802">
            <v>44964</v>
          </cell>
          <cell r="L802">
            <v>45738</v>
          </cell>
          <cell r="M802" t="str">
            <v>Manual</v>
          </cell>
          <cell r="N802" t="str">
            <v>Quemado</v>
          </cell>
          <cell r="O802">
            <v>20</v>
          </cell>
        </row>
        <row r="803">
          <cell r="A803" t="str">
            <v>60516.1</v>
          </cell>
          <cell r="B803" t="str">
            <v>La Union, S.A</v>
          </cell>
          <cell r="C803">
            <v>605</v>
          </cell>
          <cell r="D803" t="str">
            <v>AGRICOLA BELLA VISTA</v>
          </cell>
          <cell r="E803">
            <v>16.100000000000001</v>
          </cell>
          <cell r="F803">
            <v>3</v>
          </cell>
          <cell r="G803">
            <v>10.68</v>
          </cell>
          <cell r="H803">
            <v>1196</v>
          </cell>
          <cell r="I803">
            <v>111.98501872659176</v>
          </cell>
          <cell r="J803" t="str">
            <v>CG02-163</v>
          </cell>
          <cell r="K803">
            <v>45374</v>
          </cell>
          <cell r="L803">
            <v>45739</v>
          </cell>
          <cell r="M803" t="str">
            <v>Manual</v>
          </cell>
          <cell r="N803" t="str">
            <v>Quemado</v>
          </cell>
          <cell r="O803">
            <v>20</v>
          </cell>
        </row>
        <row r="804">
          <cell r="A804" t="str">
            <v>60516.03</v>
          </cell>
          <cell r="B804" t="str">
            <v>La Union, S.A</v>
          </cell>
          <cell r="C804">
            <v>605</v>
          </cell>
          <cell r="D804" t="str">
            <v>AGRICOLA BELLA VISTA</v>
          </cell>
          <cell r="E804">
            <v>16.03</v>
          </cell>
          <cell r="F804">
            <v>3</v>
          </cell>
          <cell r="G804">
            <v>8.4700000000000006</v>
          </cell>
          <cell r="H804">
            <v>1104</v>
          </cell>
          <cell r="I804">
            <v>130.34238488783942</v>
          </cell>
          <cell r="J804" t="str">
            <v>CG02-163</v>
          </cell>
          <cell r="K804">
            <v>45375</v>
          </cell>
          <cell r="L804">
            <v>45740</v>
          </cell>
          <cell r="M804" t="str">
            <v>Manual</v>
          </cell>
          <cell r="N804" t="str">
            <v>Quemado</v>
          </cell>
          <cell r="O804">
            <v>21</v>
          </cell>
        </row>
        <row r="805">
          <cell r="A805" t="str">
            <v>60517.03</v>
          </cell>
          <cell r="B805" t="str">
            <v>La Union, S.A</v>
          </cell>
          <cell r="C805">
            <v>605</v>
          </cell>
          <cell r="D805" t="str">
            <v>AGRICOLA BELLA VISTA</v>
          </cell>
          <cell r="E805">
            <v>17.03</v>
          </cell>
          <cell r="F805">
            <v>4</v>
          </cell>
          <cell r="G805">
            <v>7.27</v>
          </cell>
          <cell r="H805">
            <v>644</v>
          </cell>
          <cell r="I805">
            <v>88.583218707015135</v>
          </cell>
          <cell r="J805" t="str">
            <v>CG02-163</v>
          </cell>
          <cell r="K805">
            <v>44964</v>
          </cell>
          <cell r="L805">
            <v>45740</v>
          </cell>
          <cell r="M805" t="str">
            <v>Manual</v>
          </cell>
          <cell r="N805" t="str">
            <v>Quemado</v>
          </cell>
          <cell r="O805">
            <v>21</v>
          </cell>
        </row>
        <row r="806">
          <cell r="A806" t="str">
            <v>60516.07</v>
          </cell>
          <cell r="B806" t="str">
            <v>La Union, S.A</v>
          </cell>
          <cell r="C806">
            <v>605</v>
          </cell>
          <cell r="D806" t="str">
            <v>AGRICOLA BELLA VISTA</v>
          </cell>
          <cell r="E806">
            <v>16.07</v>
          </cell>
          <cell r="F806">
            <v>3</v>
          </cell>
          <cell r="G806">
            <v>11.51</v>
          </cell>
          <cell r="H806">
            <v>1380</v>
          </cell>
          <cell r="I806">
            <v>119.89574283231973</v>
          </cell>
          <cell r="J806" t="str">
            <v>CG02-163</v>
          </cell>
          <cell r="K806">
            <v>45377</v>
          </cell>
          <cell r="L806">
            <v>45742</v>
          </cell>
          <cell r="M806" t="str">
            <v>Manual</v>
          </cell>
          <cell r="N806" t="str">
            <v>Quemado</v>
          </cell>
          <cell r="O806">
            <v>21</v>
          </cell>
        </row>
        <row r="807">
          <cell r="A807" t="str">
            <v>60517.04</v>
          </cell>
          <cell r="B807" t="str">
            <v>La Union, S.A</v>
          </cell>
          <cell r="C807">
            <v>605</v>
          </cell>
          <cell r="D807" t="str">
            <v>AGRICOLA BELLA VISTA</v>
          </cell>
          <cell r="E807">
            <v>17.04</v>
          </cell>
          <cell r="F807">
            <v>4</v>
          </cell>
          <cell r="G807">
            <v>7.59</v>
          </cell>
          <cell r="H807">
            <v>552</v>
          </cell>
          <cell r="I807">
            <v>72.727272727272734</v>
          </cell>
          <cell r="J807" t="str">
            <v>CG02-163</v>
          </cell>
          <cell r="K807">
            <v>44964</v>
          </cell>
          <cell r="L807">
            <v>45742</v>
          </cell>
          <cell r="M807" t="str">
            <v>Manual</v>
          </cell>
          <cell r="N807" t="str">
            <v>Quemado</v>
          </cell>
          <cell r="O807">
            <v>21</v>
          </cell>
        </row>
        <row r="808">
          <cell r="A808" t="str">
            <v>60516.02</v>
          </cell>
          <cell r="B808" t="str">
            <v>La Union, S.A</v>
          </cell>
          <cell r="C808">
            <v>605</v>
          </cell>
          <cell r="D808" t="str">
            <v>AGRICOLA BELLA VISTA</v>
          </cell>
          <cell r="E808">
            <v>16.02</v>
          </cell>
          <cell r="F808">
            <v>3</v>
          </cell>
          <cell r="G808">
            <v>9.31</v>
          </cell>
          <cell r="H808">
            <v>920</v>
          </cell>
          <cell r="I808">
            <v>98.818474758324371</v>
          </cell>
          <cell r="J808" t="str">
            <v>CG02-163</v>
          </cell>
          <cell r="K808">
            <v>45378</v>
          </cell>
          <cell r="L808">
            <v>45743</v>
          </cell>
          <cell r="M808" t="str">
            <v>Manual</v>
          </cell>
          <cell r="N808" t="str">
            <v>Quemado</v>
          </cell>
          <cell r="O808">
            <v>21</v>
          </cell>
        </row>
        <row r="809">
          <cell r="A809" t="str">
            <v>60516.06</v>
          </cell>
          <cell r="B809" t="str">
            <v>La Union, S.A</v>
          </cell>
          <cell r="C809">
            <v>605</v>
          </cell>
          <cell r="D809" t="str">
            <v>AGRICOLA BELLA VISTA</v>
          </cell>
          <cell r="E809">
            <v>16.059999999999999</v>
          </cell>
          <cell r="F809">
            <v>3</v>
          </cell>
          <cell r="G809">
            <v>8</v>
          </cell>
          <cell r="H809">
            <v>736</v>
          </cell>
          <cell r="I809">
            <v>92</v>
          </cell>
          <cell r="J809" t="str">
            <v>CG02-163</v>
          </cell>
          <cell r="K809">
            <v>45378</v>
          </cell>
          <cell r="L809">
            <v>45743</v>
          </cell>
          <cell r="M809" t="str">
            <v>Manual</v>
          </cell>
          <cell r="N809" t="str">
            <v>Quemado</v>
          </cell>
          <cell r="O809">
            <v>21</v>
          </cell>
        </row>
        <row r="810">
          <cell r="A810" t="str">
            <v>60517.05</v>
          </cell>
          <cell r="B810" t="str">
            <v>La Union, S.A</v>
          </cell>
          <cell r="C810">
            <v>605</v>
          </cell>
          <cell r="D810" t="str">
            <v>AGRICOLA BELLA VISTA</v>
          </cell>
          <cell r="E810">
            <v>17.05</v>
          </cell>
          <cell r="F810">
            <v>4</v>
          </cell>
          <cell r="G810">
            <v>8.85</v>
          </cell>
          <cell r="H810">
            <v>736</v>
          </cell>
          <cell r="I810">
            <v>83.163841807909606</v>
          </cell>
          <cell r="J810" t="str">
            <v>CG02-163</v>
          </cell>
          <cell r="K810">
            <v>44964</v>
          </cell>
          <cell r="L810">
            <v>45744</v>
          </cell>
          <cell r="M810" t="str">
            <v>Manual</v>
          </cell>
          <cell r="N810" t="str">
            <v>Quemado</v>
          </cell>
          <cell r="O810">
            <v>21</v>
          </cell>
        </row>
        <row r="811">
          <cell r="A811" t="str">
            <v>60517.06</v>
          </cell>
          <cell r="B811" t="str">
            <v>La Union, S.A</v>
          </cell>
          <cell r="C811">
            <v>605</v>
          </cell>
          <cell r="D811" t="str">
            <v>AGRICOLA BELLA VISTA</v>
          </cell>
          <cell r="E811">
            <v>17.059999999999999</v>
          </cell>
          <cell r="F811">
            <v>4</v>
          </cell>
          <cell r="G811">
            <v>8.56</v>
          </cell>
          <cell r="H811">
            <v>552</v>
          </cell>
          <cell r="I811">
            <v>64.485981308411212</v>
          </cell>
          <cell r="J811" t="str">
            <v>CG02-163</v>
          </cell>
          <cell r="K811">
            <v>44964</v>
          </cell>
          <cell r="L811">
            <v>45746</v>
          </cell>
          <cell r="M811" t="str">
            <v>Manual</v>
          </cell>
          <cell r="N811" t="str">
            <v>Quemado</v>
          </cell>
          <cell r="O811">
            <v>21</v>
          </cell>
        </row>
        <row r="812">
          <cell r="A812" t="str">
            <v>60517.07</v>
          </cell>
          <cell r="B812" t="str">
            <v>La Union, S.A</v>
          </cell>
          <cell r="C812">
            <v>605</v>
          </cell>
          <cell r="D812" t="str">
            <v>AGRICOLA BELLA VISTA</v>
          </cell>
          <cell r="E812">
            <v>17.07</v>
          </cell>
          <cell r="F812">
            <v>4</v>
          </cell>
          <cell r="G812">
            <v>4.55</v>
          </cell>
          <cell r="H812">
            <v>322</v>
          </cell>
          <cell r="I812">
            <v>70.769230769230774</v>
          </cell>
          <cell r="J812" t="str">
            <v>CG02-163</v>
          </cell>
          <cell r="K812">
            <v>44964</v>
          </cell>
          <cell r="L812">
            <v>45748</v>
          </cell>
          <cell r="M812" t="str">
            <v>Manual</v>
          </cell>
          <cell r="N812" t="str">
            <v>Quemado</v>
          </cell>
          <cell r="O812">
            <v>22</v>
          </cell>
        </row>
        <row r="813">
          <cell r="A813" t="str">
            <v>60517.08</v>
          </cell>
          <cell r="B813" t="str">
            <v>La Union, S.A</v>
          </cell>
          <cell r="C813">
            <v>605</v>
          </cell>
          <cell r="D813" t="str">
            <v>AGRICOLA BELLA VISTA</v>
          </cell>
          <cell r="E813">
            <v>17.079999999999998</v>
          </cell>
          <cell r="F813">
            <v>4</v>
          </cell>
          <cell r="G813">
            <v>8.14</v>
          </cell>
          <cell r="H813">
            <v>598</v>
          </cell>
          <cell r="I813">
            <v>73.464373464373466</v>
          </cell>
          <cell r="J813" t="str">
            <v>CG02-163</v>
          </cell>
          <cell r="K813">
            <v>44964</v>
          </cell>
          <cell r="L813">
            <v>45750</v>
          </cell>
          <cell r="M813" t="str">
            <v>Manual</v>
          </cell>
          <cell r="N813" t="str">
            <v>Quemado</v>
          </cell>
          <cell r="O813">
            <v>22</v>
          </cell>
        </row>
        <row r="814">
          <cell r="A814" t="str">
            <v>60517.09</v>
          </cell>
          <cell r="B814" t="str">
            <v>La Union, S.A</v>
          </cell>
          <cell r="C814">
            <v>605</v>
          </cell>
          <cell r="D814" t="str">
            <v>AGRICOLA BELLA VISTA</v>
          </cell>
          <cell r="E814">
            <v>17.09</v>
          </cell>
          <cell r="F814">
            <v>4</v>
          </cell>
          <cell r="G814">
            <v>4.6100000000000003</v>
          </cell>
          <cell r="H814">
            <v>276</v>
          </cell>
          <cell r="I814">
            <v>59.869848156182208</v>
          </cell>
          <cell r="J814" t="str">
            <v>CG02-163</v>
          </cell>
          <cell r="K814">
            <v>44964</v>
          </cell>
          <cell r="L814">
            <v>45752</v>
          </cell>
          <cell r="M814" t="str">
            <v>Manual</v>
          </cell>
          <cell r="N814" t="str">
            <v>Quemado</v>
          </cell>
          <cell r="O814">
            <v>22</v>
          </cell>
        </row>
        <row r="815">
          <cell r="A815" t="str">
            <v>6054.07</v>
          </cell>
          <cell r="B815" t="str">
            <v>La Union, S.A</v>
          </cell>
          <cell r="C815">
            <v>605</v>
          </cell>
          <cell r="D815" t="str">
            <v>AGRICOLA BELLA VISTA</v>
          </cell>
          <cell r="E815">
            <v>4.07</v>
          </cell>
          <cell r="F815">
            <v>1</v>
          </cell>
          <cell r="G815">
            <v>4.1900000000000004</v>
          </cell>
          <cell r="H815">
            <v>368</v>
          </cell>
          <cell r="I815">
            <v>87.828162291169448</v>
          </cell>
          <cell r="J815" t="str">
            <v>CG02-10-295</v>
          </cell>
          <cell r="K815">
            <v>45463</v>
          </cell>
          <cell r="L815">
            <v>45767</v>
          </cell>
          <cell r="M815" t="str">
            <v>Manual</v>
          </cell>
          <cell r="N815" t="str">
            <v>Quemado</v>
          </cell>
          <cell r="O815">
            <v>24</v>
          </cell>
        </row>
        <row r="816">
          <cell r="A816" t="str">
            <v>6055.03</v>
          </cell>
          <cell r="B816" t="str">
            <v>La Union, S.A</v>
          </cell>
          <cell r="C816">
            <v>605</v>
          </cell>
          <cell r="D816" t="str">
            <v>AGRICOLA BELLA VISTA</v>
          </cell>
          <cell r="E816">
            <v>5.03</v>
          </cell>
          <cell r="F816">
            <v>1</v>
          </cell>
          <cell r="G816">
            <v>7</v>
          </cell>
          <cell r="H816">
            <v>644</v>
          </cell>
          <cell r="I816">
            <v>92</v>
          </cell>
          <cell r="J816" t="str">
            <v>CG02-163</v>
          </cell>
          <cell r="K816">
            <v>45509</v>
          </cell>
          <cell r="L816">
            <v>45767</v>
          </cell>
          <cell r="M816" t="str">
            <v>Manual</v>
          </cell>
          <cell r="N816" t="str">
            <v>Quemado</v>
          </cell>
          <cell r="O816">
            <v>24</v>
          </cell>
        </row>
        <row r="817">
          <cell r="A817" t="str">
            <v>6053.02</v>
          </cell>
          <cell r="B817" t="str">
            <v>La Union, S.A</v>
          </cell>
          <cell r="C817">
            <v>605</v>
          </cell>
          <cell r="D817" t="str">
            <v>AGRICOLA BELLA VISTA</v>
          </cell>
          <cell r="E817">
            <v>3.02</v>
          </cell>
          <cell r="F817">
            <v>1</v>
          </cell>
          <cell r="G817">
            <v>4</v>
          </cell>
          <cell r="H817">
            <v>368</v>
          </cell>
          <cell r="I817">
            <v>92</v>
          </cell>
          <cell r="J817" t="str">
            <v>CG02-10-295</v>
          </cell>
          <cell r="K817">
            <v>45453</v>
          </cell>
          <cell r="L817">
            <v>45767</v>
          </cell>
          <cell r="M817" t="str">
            <v>Manual</v>
          </cell>
          <cell r="N817" t="str">
            <v>Quemado</v>
          </cell>
          <cell r="O817">
            <v>24</v>
          </cell>
        </row>
        <row r="818">
          <cell r="A818" t="str">
            <v>6053.04</v>
          </cell>
          <cell r="B818" t="str">
            <v>La Union, S.A</v>
          </cell>
          <cell r="C818">
            <v>605</v>
          </cell>
          <cell r="D818" t="str">
            <v>AGRICOLA BELLA VISTA</v>
          </cell>
          <cell r="E818">
            <v>3.04</v>
          </cell>
          <cell r="F818">
            <v>1</v>
          </cell>
          <cell r="G818">
            <v>2.5</v>
          </cell>
          <cell r="H818">
            <v>230</v>
          </cell>
          <cell r="I818">
            <v>92</v>
          </cell>
          <cell r="J818" t="str">
            <v>CG02-10-295</v>
          </cell>
          <cell r="K818">
            <v>45465</v>
          </cell>
          <cell r="L818">
            <v>45769</v>
          </cell>
          <cell r="M818" t="str">
            <v>Manual</v>
          </cell>
          <cell r="N818" t="str">
            <v>Quemado</v>
          </cell>
          <cell r="O818">
            <v>25</v>
          </cell>
        </row>
        <row r="819">
          <cell r="A819" t="str">
            <v>6058.01</v>
          </cell>
          <cell r="B819" t="str">
            <v>La Union, S.A</v>
          </cell>
          <cell r="C819">
            <v>605</v>
          </cell>
          <cell r="D819" t="str">
            <v>AGRICOLA BELLA VISTA</v>
          </cell>
          <cell r="E819">
            <v>8.01</v>
          </cell>
          <cell r="F819">
            <v>1</v>
          </cell>
          <cell r="G819">
            <v>3.05</v>
          </cell>
          <cell r="H819">
            <v>230</v>
          </cell>
          <cell r="I819">
            <v>75.409836065573771</v>
          </cell>
          <cell r="J819" t="str">
            <v>CGMex10-26315</v>
          </cell>
          <cell r="K819">
            <v>45412</v>
          </cell>
          <cell r="L819">
            <v>45777</v>
          </cell>
          <cell r="M819" t="str">
            <v>Manual</v>
          </cell>
          <cell r="N819" t="str">
            <v>Quemado</v>
          </cell>
          <cell r="O819">
            <v>26</v>
          </cell>
        </row>
        <row r="820">
          <cell r="A820" t="str">
            <v>63630.01</v>
          </cell>
          <cell r="B820" t="str">
            <v>La Union, S.A</v>
          </cell>
          <cell r="C820">
            <v>636</v>
          </cell>
          <cell r="D820" t="str">
            <v>EL IDEAL DEPROINGUA</v>
          </cell>
          <cell r="E820">
            <v>30.01</v>
          </cell>
          <cell r="F820">
            <v>9</v>
          </cell>
          <cell r="G820">
            <v>14.59</v>
          </cell>
          <cell r="H820">
            <v>1100</v>
          </cell>
          <cell r="I820">
            <v>75.394105551747771</v>
          </cell>
          <cell r="J820" t="str">
            <v>CG02-163</v>
          </cell>
          <cell r="K820">
            <v>45414</v>
          </cell>
          <cell r="L820">
            <v>45731</v>
          </cell>
          <cell r="M820" t="str">
            <v>Manual</v>
          </cell>
          <cell r="N820" t="str">
            <v>Quemado</v>
          </cell>
          <cell r="O820">
            <v>19</v>
          </cell>
        </row>
        <row r="821">
          <cell r="A821" t="str">
            <v>63630.02</v>
          </cell>
          <cell r="B821" t="str">
            <v>La Union, S.A</v>
          </cell>
          <cell r="C821">
            <v>636</v>
          </cell>
          <cell r="D821" t="str">
            <v>EL IDEAL DEPROINGUA</v>
          </cell>
          <cell r="E821">
            <v>30.02</v>
          </cell>
          <cell r="F821">
            <v>8</v>
          </cell>
          <cell r="G821">
            <v>54.49</v>
          </cell>
          <cell r="H821">
            <v>3559.5</v>
          </cell>
          <cell r="I821">
            <v>65.323912644521926</v>
          </cell>
          <cell r="J821" t="str">
            <v>Varias</v>
          </cell>
          <cell r="K821">
            <v>45415</v>
          </cell>
          <cell r="L821">
            <v>45731</v>
          </cell>
          <cell r="M821" t="str">
            <v>Manual</v>
          </cell>
          <cell r="N821" t="str">
            <v>Quemado</v>
          </cell>
          <cell r="O821">
            <v>19</v>
          </cell>
        </row>
        <row r="822">
          <cell r="A822" t="str">
            <v>63630.03</v>
          </cell>
          <cell r="B822" t="str">
            <v>La Union, S.A</v>
          </cell>
          <cell r="C822">
            <v>636</v>
          </cell>
          <cell r="D822" t="str">
            <v>EL IDEAL DEPROINGUA</v>
          </cell>
          <cell r="E822">
            <v>30.03</v>
          </cell>
          <cell r="F822">
            <v>4</v>
          </cell>
          <cell r="G822">
            <v>54.92</v>
          </cell>
          <cell r="H822">
            <v>5052.6400000000003</v>
          </cell>
          <cell r="I822">
            <v>92</v>
          </cell>
          <cell r="J822" t="str">
            <v>CGMex10-26315</v>
          </cell>
          <cell r="K822">
            <v>45414</v>
          </cell>
          <cell r="L822">
            <v>45731</v>
          </cell>
          <cell r="M822" t="str">
            <v>Manual</v>
          </cell>
          <cell r="N822" t="str">
            <v>Quemado</v>
          </cell>
          <cell r="O822">
            <v>19</v>
          </cell>
        </row>
        <row r="823">
          <cell r="A823" t="str">
            <v>63630.04</v>
          </cell>
          <cell r="B823" t="str">
            <v>La Union, S.A</v>
          </cell>
          <cell r="C823">
            <v>636</v>
          </cell>
          <cell r="D823" t="str">
            <v>EL IDEAL DEPROINGUA</v>
          </cell>
          <cell r="E823">
            <v>30.04</v>
          </cell>
          <cell r="F823">
            <v>4</v>
          </cell>
          <cell r="G823">
            <v>52.65</v>
          </cell>
          <cell r="H823">
            <v>4843.8</v>
          </cell>
          <cell r="I823">
            <v>92</v>
          </cell>
          <cell r="J823" t="str">
            <v>CGMex10-26315</v>
          </cell>
          <cell r="K823">
            <v>45414</v>
          </cell>
          <cell r="L823">
            <v>45731</v>
          </cell>
          <cell r="M823" t="str">
            <v>Manual</v>
          </cell>
          <cell r="N823" t="str">
            <v>Quemado</v>
          </cell>
          <cell r="O823">
            <v>19</v>
          </cell>
        </row>
        <row r="824">
          <cell r="A824" t="str">
            <v>5481.01</v>
          </cell>
          <cell r="B824" t="str">
            <v>La Union, S.A</v>
          </cell>
          <cell r="C824">
            <v>548</v>
          </cell>
          <cell r="D824" t="str">
            <v>FERTICAÑA</v>
          </cell>
          <cell r="E824">
            <v>1.01</v>
          </cell>
          <cell r="F824">
            <v>5</v>
          </cell>
          <cell r="G824">
            <v>22.4</v>
          </cell>
          <cell r="H824">
            <v>1794</v>
          </cell>
          <cell r="I824">
            <v>80.089285714285722</v>
          </cell>
          <cell r="J824" t="str">
            <v>CG04-10295</v>
          </cell>
          <cell r="K824">
            <v>45271</v>
          </cell>
          <cell r="L824">
            <v>45611</v>
          </cell>
          <cell r="M824" t="str">
            <v>Manual</v>
          </cell>
          <cell r="N824" t="str">
            <v>Quemado</v>
          </cell>
          <cell r="O824">
            <v>2</v>
          </cell>
        </row>
        <row r="825">
          <cell r="A825" t="str">
            <v>5481.02</v>
          </cell>
          <cell r="B825" t="str">
            <v>La Union, S.A</v>
          </cell>
          <cell r="C825">
            <v>548</v>
          </cell>
          <cell r="D825" t="str">
            <v>FERTICAÑA</v>
          </cell>
          <cell r="E825">
            <v>1.02</v>
          </cell>
          <cell r="F825">
            <v>3</v>
          </cell>
          <cell r="G825">
            <v>19.3</v>
          </cell>
          <cell r="H825">
            <v>1600</v>
          </cell>
          <cell r="I825">
            <v>82.901554404145074</v>
          </cell>
          <cell r="J825" t="str">
            <v>CG02-163</v>
          </cell>
          <cell r="K825">
            <v>45264</v>
          </cell>
          <cell r="L825">
            <v>45616</v>
          </cell>
          <cell r="M825" t="str">
            <v>Manual</v>
          </cell>
          <cell r="N825" t="str">
            <v>Quemado</v>
          </cell>
          <cell r="O825">
            <v>3</v>
          </cell>
        </row>
        <row r="826">
          <cell r="A826" t="str">
            <v>5481.04</v>
          </cell>
          <cell r="B826" t="str">
            <v>La Union, S.A</v>
          </cell>
          <cell r="C826">
            <v>548</v>
          </cell>
          <cell r="D826" t="str">
            <v>FERTICAÑA</v>
          </cell>
          <cell r="E826">
            <v>1.04</v>
          </cell>
          <cell r="F826">
            <v>2</v>
          </cell>
          <cell r="G826">
            <v>3.22</v>
          </cell>
          <cell r="H826">
            <v>300</v>
          </cell>
          <cell r="I826">
            <v>93.167701863354026</v>
          </cell>
          <cell r="J826" t="str">
            <v>CG02-163</v>
          </cell>
          <cell r="K826">
            <v>45296</v>
          </cell>
          <cell r="L826">
            <v>45619</v>
          </cell>
          <cell r="M826" t="str">
            <v>Manual</v>
          </cell>
          <cell r="N826" t="str">
            <v>Quemado</v>
          </cell>
          <cell r="O826">
            <v>3</v>
          </cell>
        </row>
        <row r="827">
          <cell r="A827" t="str">
            <v>5481.45</v>
          </cell>
          <cell r="B827" t="str">
            <v>La Union, S.A</v>
          </cell>
          <cell r="C827">
            <v>548</v>
          </cell>
          <cell r="D827" t="str">
            <v>FERTICAÑA</v>
          </cell>
          <cell r="E827">
            <v>1.45</v>
          </cell>
          <cell r="F827">
            <v>1</v>
          </cell>
          <cell r="G827">
            <v>14.09</v>
          </cell>
          <cell r="H827">
            <v>1300</v>
          </cell>
          <cell r="I827">
            <v>92.264017033356993</v>
          </cell>
          <cell r="J827" t="str">
            <v>CR87-339</v>
          </cell>
          <cell r="K827">
            <v>45384</v>
          </cell>
          <cell r="L827">
            <v>45624</v>
          </cell>
          <cell r="M827" t="str">
            <v>Manual</v>
          </cell>
          <cell r="N827" t="str">
            <v>Quemado</v>
          </cell>
          <cell r="O827">
            <v>4</v>
          </cell>
        </row>
        <row r="828">
          <cell r="A828" t="str">
            <v>5481.31</v>
          </cell>
          <cell r="B828" t="str">
            <v>La Union, S.A</v>
          </cell>
          <cell r="C828">
            <v>548</v>
          </cell>
          <cell r="D828" t="str">
            <v>FERTICAÑA</v>
          </cell>
          <cell r="E828">
            <v>1.31</v>
          </cell>
          <cell r="F828">
            <v>3</v>
          </cell>
          <cell r="G828">
            <v>11.2</v>
          </cell>
          <cell r="H828">
            <v>1100</v>
          </cell>
          <cell r="I828">
            <v>98.214285714285722</v>
          </cell>
          <cell r="J828" t="str">
            <v>CG02-163</v>
          </cell>
          <cell r="K828">
            <v>45276</v>
          </cell>
          <cell r="L828">
            <v>45627</v>
          </cell>
          <cell r="M828" t="str">
            <v>Manual</v>
          </cell>
          <cell r="N828" t="str">
            <v>Quemado</v>
          </cell>
          <cell r="O828">
            <v>4</v>
          </cell>
        </row>
        <row r="829">
          <cell r="A829" t="str">
            <v>5481.26</v>
          </cell>
          <cell r="B829" t="str">
            <v>La Union, S.A</v>
          </cell>
          <cell r="C829">
            <v>548</v>
          </cell>
          <cell r="D829" t="str">
            <v>FERTICAÑA</v>
          </cell>
          <cell r="E829">
            <v>1.26</v>
          </cell>
          <cell r="F829">
            <v>3</v>
          </cell>
          <cell r="G829">
            <v>3.34</v>
          </cell>
          <cell r="H829">
            <v>350</v>
          </cell>
          <cell r="I829">
            <v>104.79041916167665</v>
          </cell>
          <cell r="J829" t="str">
            <v>CG02-163</v>
          </cell>
          <cell r="K829">
            <v>45277</v>
          </cell>
          <cell r="L829">
            <v>45629</v>
          </cell>
          <cell r="M829" t="str">
            <v>Manual</v>
          </cell>
          <cell r="N829" t="str">
            <v>Quemado</v>
          </cell>
          <cell r="O829">
            <v>5</v>
          </cell>
        </row>
        <row r="830">
          <cell r="A830" t="str">
            <v>5481.23</v>
          </cell>
          <cell r="B830" t="str">
            <v>La Union, S.A</v>
          </cell>
          <cell r="C830">
            <v>548</v>
          </cell>
          <cell r="D830" t="str">
            <v>FERTICAÑA</v>
          </cell>
          <cell r="E830">
            <v>1.23</v>
          </cell>
          <cell r="F830">
            <v>5</v>
          </cell>
          <cell r="G830">
            <v>9.11</v>
          </cell>
          <cell r="H830">
            <v>920</v>
          </cell>
          <cell r="I830">
            <v>100.98792535675084</v>
          </cell>
          <cell r="J830" t="str">
            <v>CG02-163</v>
          </cell>
          <cell r="K830">
            <v>45278</v>
          </cell>
          <cell r="L830">
            <v>45630</v>
          </cell>
          <cell r="M830" t="str">
            <v>Manual</v>
          </cell>
          <cell r="N830" t="str">
            <v>Quemado</v>
          </cell>
          <cell r="O830">
            <v>5</v>
          </cell>
        </row>
        <row r="831">
          <cell r="A831" t="str">
            <v>5481.71</v>
          </cell>
          <cell r="B831" t="str">
            <v>La Union, S.A</v>
          </cell>
          <cell r="C831">
            <v>548</v>
          </cell>
          <cell r="D831" t="str">
            <v>FERTICAÑA</v>
          </cell>
          <cell r="E831">
            <v>1.71</v>
          </cell>
          <cell r="F831">
            <v>3</v>
          </cell>
          <cell r="G831">
            <v>17.48</v>
          </cell>
          <cell r="H831">
            <v>1500</v>
          </cell>
          <cell r="I831">
            <v>85.812356979405038</v>
          </cell>
          <cell r="J831" t="str">
            <v>CG02-163</v>
          </cell>
          <cell r="K831">
            <v>45339</v>
          </cell>
          <cell r="L831">
            <v>45632</v>
          </cell>
          <cell r="M831" t="str">
            <v>Manual</v>
          </cell>
          <cell r="N831" t="str">
            <v>Quemado</v>
          </cell>
          <cell r="O831">
            <v>5</v>
          </cell>
        </row>
        <row r="832">
          <cell r="A832" t="str">
            <v>5481.25</v>
          </cell>
          <cell r="B832" t="str">
            <v>La Union, S.A</v>
          </cell>
          <cell r="C832">
            <v>548</v>
          </cell>
          <cell r="D832" t="str">
            <v>FERTICAÑA</v>
          </cell>
          <cell r="E832">
            <v>1.25</v>
          </cell>
          <cell r="F832">
            <v>4</v>
          </cell>
          <cell r="G832">
            <v>4</v>
          </cell>
          <cell r="H832">
            <v>400</v>
          </cell>
          <cell r="I832">
            <v>100</v>
          </cell>
          <cell r="J832" t="str">
            <v>CG00-102</v>
          </cell>
          <cell r="K832">
            <v>45302</v>
          </cell>
          <cell r="L832">
            <v>45633</v>
          </cell>
          <cell r="M832" t="str">
            <v>Manual</v>
          </cell>
          <cell r="N832" t="str">
            <v>Quemado</v>
          </cell>
          <cell r="O832">
            <v>5</v>
          </cell>
        </row>
        <row r="833">
          <cell r="A833" t="str">
            <v>5483.05</v>
          </cell>
          <cell r="B833" t="str">
            <v>La Union, S.A</v>
          </cell>
          <cell r="C833">
            <v>548</v>
          </cell>
          <cell r="D833" t="str">
            <v>FERTICAÑA</v>
          </cell>
          <cell r="E833">
            <v>3.05</v>
          </cell>
          <cell r="F833">
            <v>4</v>
          </cell>
          <cell r="G833">
            <v>10.88</v>
          </cell>
          <cell r="H833">
            <v>1000</v>
          </cell>
          <cell r="I833">
            <v>91.911764705882348</v>
          </cell>
          <cell r="J833" t="str">
            <v>CG02-163</v>
          </cell>
          <cell r="K833">
            <v>45409</v>
          </cell>
          <cell r="L833">
            <v>45638</v>
          </cell>
          <cell r="M833" t="str">
            <v>Manual</v>
          </cell>
          <cell r="N833" t="str">
            <v>Quemado</v>
          </cell>
          <cell r="O833">
            <v>6</v>
          </cell>
        </row>
        <row r="834">
          <cell r="A834" t="str">
            <v>5483.04</v>
          </cell>
          <cell r="B834" t="str">
            <v>La Union, S.A</v>
          </cell>
          <cell r="C834">
            <v>548</v>
          </cell>
          <cell r="D834" t="str">
            <v>FERTICAÑA</v>
          </cell>
          <cell r="E834">
            <v>3.04</v>
          </cell>
          <cell r="F834">
            <v>2</v>
          </cell>
          <cell r="G834">
            <v>7</v>
          </cell>
          <cell r="H834">
            <v>644</v>
          </cell>
          <cell r="I834">
            <v>92</v>
          </cell>
          <cell r="J834" t="str">
            <v>CG02-163</v>
          </cell>
          <cell r="K834">
            <v>45307</v>
          </cell>
          <cell r="L834">
            <v>45642</v>
          </cell>
          <cell r="M834" t="str">
            <v>Manual</v>
          </cell>
          <cell r="N834" t="str">
            <v>Quemado</v>
          </cell>
          <cell r="O834">
            <v>7</v>
          </cell>
        </row>
        <row r="835">
          <cell r="A835" t="str">
            <v>5482.09</v>
          </cell>
          <cell r="B835" t="str">
            <v>La Union, S.A</v>
          </cell>
          <cell r="C835">
            <v>548</v>
          </cell>
          <cell r="D835" t="str">
            <v>FERTICAÑA</v>
          </cell>
          <cell r="E835">
            <v>2.09</v>
          </cell>
          <cell r="F835">
            <v>6</v>
          </cell>
          <cell r="G835">
            <v>12.34</v>
          </cell>
          <cell r="H835">
            <v>1136.2</v>
          </cell>
          <cell r="I835">
            <v>92.074554294975698</v>
          </cell>
          <cell r="J835" t="str">
            <v>CG02-163</v>
          </cell>
          <cell r="K835">
            <v>45291</v>
          </cell>
          <cell r="L835">
            <v>45646</v>
          </cell>
          <cell r="M835" t="str">
            <v>Manual</v>
          </cell>
          <cell r="N835" t="str">
            <v>Quemado</v>
          </cell>
          <cell r="O835">
            <v>7</v>
          </cell>
        </row>
        <row r="836">
          <cell r="A836" t="str">
            <v>5481.2</v>
          </cell>
          <cell r="B836" t="str">
            <v>La Union, S.A</v>
          </cell>
          <cell r="C836">
            <v>548</v>
          </cell>
          <cell r="D836" t="str">
            <v>FERTICAÑA</v>
          </cell>
          <cell r="E836">
            <v>1.2</v>
          </cell>
          <cell r="F836">
            <v>4</v>
          </cell>
          <cell r="G836">
            <v>1</v>
          </cell>
          <cell r="H836">
            <v>100</v>
          </cell>
          <cell r="I836">
            <v>100</v>
          </cell>
          <cell r="J836" t="str">
            <v>CG02-163</v>
          </cell>
          <cell r="K836">
            <v>45337</v>
          </cell>
          <cell r="L836">
            <v>45652</v>
          </cell>
          <cell r="M836" t="str">
            <v>Manual</v>
          </cell>
          <cell r="N836" t="str">
            <v>Quemado</v>
          </cell>
          <cell r="O836">
            <v>8</v>
          </cell>
        </row>
        <row r="837">
          <cell r="A837" t="str">
            <v>5482.02</v>
          </cell>
          <cell r="B837" t="str">
            <v>La Union, S.A</v>
          </cell>
          <cell r="C837">
            <v>548</v>
          </cell>
          <cell r="D837" t="str">
            <v>FERTICAÑA</v>
          </cell>
          <cell r="E837">
            <v>2.02</v>
          </cell>
          <cell r="F837">
            <v>4</v>
          </cell>
          <cell r="G837">
            <v>10.48</v>
          </cell>
          <cell r="H837">
            <v>1000</v>
          </cell>
          <cell r="I837">
            <v>95.419847328244273</v>
          </cell>
          <cell r="J837" t="str">
            <v>CG02-163</v>
          </cell>
          <cell r="K837">
            <v>45291</v>
          </cell>
          <cell r="L837">
            <v>45655</v>
          </cell>
          <cell r="M837" t="str">
            <v>Manual</v>
          </cell>
          <cell r="N837" t="str">
            <v>Quemado</v>
          </cell>
          <cell r="O837">
            <v>8</v>
          </cell>
        </row>
        <row r="838">
          <cell r="A838" t="str">
            <v>5482.03</v>
          </cell>
          <cell r="B838" t="str">
            <v>La Union, S.A</v>
          </cell>
          <cell r="C838">
            <v>548</v>
          </cell>
          <cell r="D838" t="str">
            <v>FERTICAÑA</v>
          </cell>
          <cell r="E838">
            <v>2.0299999999999998</v>
          </cell>
          <cell r="F838">
            <v>4</v>
          </cell>
          <cell r="G838">
            <v>5.79</v>
          </cell>
          <cell r="H838">
            <v>600</v>
          </cell>
          <cell r="I838">
            <v>103.62694300518135</v>
          </cell>
          <cell r="J838" t="str">
            <v>CG02-163</v>
          </cell>
          <cell r="K838">
            <v>45301</v>
          </cell>
          <cell r="L838">
            <v>45659</v>
          </cell>
          <cell r="M838" t="str">
            <v>Manual</v>
          </cell>
          <cell r="N838" t="str">
            <v>Quemado</v>
          </cell>
          <cell r="O838">
            <v>9</v>
          </cell>
        </row>
        <row r="839">
          <cell r="A839" t="str">
            <v>5482.04</v>
          </cell>
          <cell r="B839" t="str">
            <v>La Union, S.A</v>
          </cell>
          <cell r="C839">
            <v>548</v>
          </cell>
          <cell r="D839" t="str">
            <v>FERTICAÑA</v>
          </cell>
          <cell r="E839">
            <v>2.04</v>
          </cell>
          <cell r="F839">
            <v>4</v>
          </cell>
          <cell r="G839">
            <v>35.19</v>
          </cell>
          <cell r="H839">
            <v>3500</v>
          </cell>
          <cell r="I839">
            <v>99.460073884626325</v>
          </cell>
          <cell r="J839" t="str">
            <v>CG02-163</v>
          </cell>
          <cell r="K839">
            <v>45326</v>
          </cell>
          <cell r="L839">
            <v>45661</v>
          </cell>
          <cell r="M839" t="str">
            <v>Manual</v>
          </cell>
          <cell r="N839" t="str">
            <v>Quemado</v>
          </cell>
          <cell r="O839">
            <v>9</v>
          </cell>
        </row>
        <row r="840">
          <cell r="A840" t="str">
            <v>5482.01</v>
          </cell>
          <cell r="B840" t="str">
            <v>La Union, S.A</v>
          </cell>
          <cell r="C840">
            <v>548</v>
          </cell>
          <cell r="D840" t="str">
            <v>FERTICAÑA</v>
          </cell>
          <cell r="E840">
            <v>2.0099999999999998</v>
          </cell>
          <cell r="F840">
            <v>4</v>
          </cell>
          <cell r="G840">
            <v>4.7300000000000004</v>
          </cell>
          <cell r="H840">
            <v>450</v>
          </cell>
          <cell r="I840">
            <v>95.13742071881606</v>
          </cell>
          <cell r="J840" t="str">
            <v>CG02-163</v>
          </cell>
          <cell r="K840">
            <v>45297</v>
          </cell>
          <cell r="L840">
            <v>45663</v>
          </cell>
          <cell r="M840" t="str">
            <v>Manual</v>
          </cell>
          <cell r="N840" t="str">
            <v>Quemado</v>
          </cell>
          <cell r="O840">
            <v>10</v>
          </cell>
        </row>
        <row r="841">
          <cell r="A841" t="str">
            <v>5481.21</v>
          </cell>
          <cell r="B841" t="str">
            <v>La Union, S.A</v>
          </cell>
          <cell r="C841">
            <v>548</v>
          </cell>
          <cell r="D841" t="str">
            <v>FERTICAÑA</v>
          </cell>
          <cell r="E841">
            <v>1.21</v>
          </cell>
          <cell r="F841">
            <v>3</v>
          </cell>
          <cell r="G841">
            <v>14.49</v>
          </cell>
          <cell r="H841">
            <v>1288</v>
          </cell>
          <cell r="I841">
            <v>88.888888888888886</v>
          </cell>
          <cell r="J841" t="str">
            <v>CG02-163</v>
          </cell>
          <cell r="K841">
            <v>45328</v>
          </cell>
          <cell r="L841">
            <v>45670</v>
          </cell>
          <cell r="M841" t="str">
            <v>Manual</v>
          </cell>
          <cell r="N841" t="str">
            <v>Quemado</v>
          </cell>
          <cell r="O841">
            <v>11</v>
          </cell>
        </row>
        <row r="842">
          <cell r="A842" t="str">
            <v>5481.22</v>
          </cell>
          <cell r="B842" t="str">
            <v>La Union, S.A</v>
          </cell>
          <cell r="C842">
            <v>548</v>
          </cell>
          <cell r="D842" t="str">
            <v>FERTICAÑA</v>
          </cell>
          <cell r="E842">
            <v>1.22</v>
          </cell>
          <cell r="F842">
            <v>1</v>
          </cell>
          <cell r="G842">
            <v>4</v>
          </cell>
          <cell r="H842">
            <v>450</v>
          </cell>
          <cell r="I842">
            <v>112.5</v>
          </cell>
          <cell r="J842" t="str">
            <v>CG02-163</v>
          </cell>
          <cell r="K842">
            <v>45467</v>
          </cell>
          <cell r="L842">
            <v>45672</v>
          </cell>
          <cell r="M842" t="str">
            <v>Manual</v>
          </cell>
          <cell r="N842" t="str">
            <v>Quemado</v>
          </cell>
          <cell r="O842">
            <v>11</v>
          </cell>
        </row>
        <row r="843">
          <cell r="A843" t="str">
            <v>5483.16</v>
          </cell>
          <cell r="B843" t="str">
            <v>La Union, S.A</v>
          </cell>
          <cell r="C843">
            <v>548</v>
          </cell>
          <cell r="D843" t="str">
            <v>FERTICAÑA</v>
          </cell>
          <cell r="E843">
            <v>3.16</v>
          </cell>
          <cell r="F843">
            <v>4</v>
          </cell>
          <cell r="G843">
            <v>1.5</v>
          </cell>
          <cell r="H843">
            <v>124.2</v>
          </cell>
          <cell r="I843">
            <v>82.8</v>
          </cell>
          <cell r="J843" t="str">
            <v>CG02-163</v>
          </cell>
          <cell r="K843">
            <v>45308</v>
          </cell>
          <cell r="L843">
            <v>45674</v>
          </cell>
          <cell r="M843" t="str">
            <v>Manual</v>
          </cell>
          <cell r="N843" t="str">
            <v>Quemado</v>
          </cell>
          <cell r="O843">
            <v>11</v>
          </cell>
        </row>
        <row r="844">
          <cell r="A844" t="str">
            <v>5481.41</v>
          </cell>
          <cell r="B844" t="str">
            <v>La Union, S.A</v>
          </cell>
          <cell r="C844">
            <v>548</v>
          </cell>
          <cell r="D844" t="str">
            <v>FERTICAÑA</v>
          </cell>
          <cell r="E844">
            <v>1.41</v>
          </cell>
          <cell r="F844">
            <v>4</v>
          </cell>
          <cell r="G844">
            <v>5.88</v>
          </cell>
          <cell r="H844">
            <v>600</v>
          </cell>
          <cell r="I844">
            <v>102.04081632653062</v>
          </cell>
          <cell r="J844" t="str">
            <v>CG02-163</v>
          </cell>
          <cell r="K844">
            <v>45338</v>
          </cell>
          <cell r="L844">
            <v>45681</v>
          </cell>
          <cell r="M844" t="str">
            <v>Manual</v>
          </cell>
          <cell r="N844" t="str">
            <v>Quemado</v>
          </cell>
          <cell r="O844">
            <v>12</v>
          </cell>
        </row>
        <row r="845">
          <cell r="A845" t="str">
            <v>5483.25</v>
          </cell>
          <cell r="B845" t="str">
            <v>La Union, S.A</v>
          </cell>
          <cell r="C845">
            <v>548</v>
          </cell>
          <cell r="D845" t="str">
            <v>FERTICAÑA</v>
          </cell>
          <cell r="E845">
            <v>3.25</v>
          </cell>
          <cell r="F845">
            <v>6</v>
          </cell>
          <cell r="G845">
            <v>1.93</v>
          </cell>
          <cell r="H845">
            <v>161</v>
          </cell>
          <cell r="I845">
            <v>83.419689119170982</v>
          </cell>
          <cell r="J845" t="str">
            <v>CG02-163</v>
          </cell>
          <cell r="K845">
            <v>45317</v>
          </cell>
          <cell r="L845">
            <v>45683</v>
          </cell>
          <cell r="M845" t="str">
            <v>Manual</v>
          </cell>
          <cell r="N845" t="str">
            <v>Quemado</v>
          </cell>
          <cell r="O845">
            <v>12</v>
          </cell>
        </row>
        <row r="846">
          <cell r="A846" t="str">
            <v>5483.09</v>
          </cell>
          <cell r="B846" t="str">
            <v>La Union, S.A</v>
          </cell>
          <cell r="C846">
            <v>548</v>
          </cell>
          <cell r="D846" t="str">
            <v>FERTICAÑA</v>
          </cell>
          <cell r="E846">
            <v>3.09</v>
          </cell>
          <cell r="F846">
            <v>5</v>
          </cell>
          <cell r="G846">
            <v>1.79</v>
          </cell>
          <cell r="H846">
            <v>115</v>
          </cell>
          <cell r="I846">
            <v>64.245810055865917</v>
          </cell>
          <cell r="J846" t="str">
            <v>CG02-163</v>
          </cell>
          <cell r="K846">
            <v>45321</v>
          </cell>
          <cell r="L846">
            <v>45686</v>
          </cell>
          <cell r="M846" t="str">
            <v>Manual</v>
          </cell>
          <cell r="N846" t="str">
            <v>Quemado</v>
          </cell>
          <cell r="O846">
            <v>13</v>
          </cell>
        </row>
        <row r="847">
          <cell r="A847" t="str">
            <v>5483.06</v>
          </cell>
          <cell r="B847" t="str">
            <v>La Union, S.A</v>
          </cell>
          <cell r="C847">
            <v>548</v>
          </cell>
          <cell r="D847" t="str">
            <v>FERTICAÑA</v>
          </cell>
          <cell r="E847">
            <v>3.06</v>
          </cell>
          <cell r="F847">
            <v>4</v>
          </cell>
          <cell r="G847">
            <v>2.42</v>
          </cell>
          <cell r="H847">
            <v>250</v>
          </cell>
          <cell r="I847">
            <v>103.30578512396694</v>
          </cell>
          <cell r="J847" t="str">
            <v>CG02-163</v>
          </cell>
          <cell r="K847">
            <v>45324</v>
          </cell>
          <cell r="L847">
            <v>45688</v>
          </cell>
          <cell r="M847" t="str">
            <v>Manual</v>
          </cell>
          <cell r="N847" t="str">
            <v>Quemado</v>
          </cell>
          <cell r="O847">
            <v>13</v>
          </cell>
        </row>
        <row r="848">
          <cell r="A848" t="str">
            <v>5481.67</v>
          </cell>
          <cell r="B848" t="str">
            <v>La Union, S.A</v>
          </cell>
          <cell r="C848">
            <v>548</v>
          </cell>
          <cell r="D848" t="str">
            <v>FERTICAÑA</v>
          </cell>
          <cell r="E848">
            <v>1.67</v>
          </cell>
          <cell r="F848">
            <v>3</v>
          </cell>
          <cell r="G848">
            <v>2.09</v>
          </cell>
          <cell r="H848">
            <v>184</v>
          </cell>
          <cell r="I848">
            <v>88.038277511961724</v>
          </cell>
          <cell r="J848" t="str">
            <v>CG00-102</v>
          </cell>
          <cell r="K848">
            <v>45391</v>
          </cell>
          <cell r="L848">
            <v>45691</v>
          </cell>
          <cell r="M848" t="str">
            <v>Manual</v>
          </cell>
          <cell r="N848" t="str">
            <v>Quemado</v>
          </cell>
          <cell r="O848">
            <v>14</v>
          </cell>
        </row>
        <row r="849">
          <cell r="A849" t="str">
            <v>5481.69</v>
          </cell>
          <cell r="B849" t="str">
            <v>La Union, S.A</v>
          </cell>
          <cell r="C849">
            <v>548</v>
          </cell>
          <cell r="D849" t="str">
            <v>FERTICAÑA</v>
          </cell>
          <cell r="E849">
            <v>1.69</v>
          </cell>
          <cell r="F849">
            <v>1</v>
          </cell>
          <cell r="G849">
            <v>10.59</v>
          </cell>
          <cell r="H849">
            <v>828</v>
          </cell>
          <cell r="I849">
            <v>78.186968838526909</v>
          </cell>
          <cell r="J849" t="str">
            <v>CR87-339</v>
          </cell>
          <cell r="K849">
            <v>45326</v>
          </cell>
          <cell r="L849">
            <v>45692</v>
          </cell>
          <cell r="M849" t="str">
            <v>Manual</v>
          </cell>
          <cell r="N849" t="str">
            <v>Quemado</v>
          </cell>
          <cell r="O849">
            <v>14</v>
          </cell>
        </row>
        <row r="850">
          <cell r="A850" t="str">
            <v>5481.61</v>
          </cell>
          <cell r="B850" t="str">
            <v>La Union, S.A</v>
          </cell>
          <cell r="C850">
            <v>548</v>
          </cell>
          <cell r="D850" t="str">
            <v>FERTICAÑA</v>
          </cell>
          <cell r="E850">
            <v>1.61</v>
          </cell>
          <cell r="F850">
            <v>1</v>
          </cell>
          <cell r="G850">
            <v>10.95</v>
          </cell>
          <cell r="H850">
            <v>1000</v>
          </cell>
          <cell r="I850">
            <v>91.324200913242009</v>
          </cell>
          <cell r="J850" t="str">
            <v>CR87-339</v>
          </cell>
          <cell r="K850">
            <v>45332</v>
          </cell>
          <cell r="L850">
            <v>45695</v>
          </cell>
          <cell r="M850" t="str">
            <v>Manual</v>
          </cell>
          <cell r="N850" t="str">
            <v>Quemado</v>
          </cell>
          <cell r="O850">
            <v>14</v>
          </cell>
        </row>
        <row r="851">
          <cell r="A851" t="str">
            <v>5483.1</v>
          </cell>
          <cell r="B851" t="str">
            <v>La Union, S.A</v>
          </cell>
          <cell r="C851">
            <v>548</v>
          </cell>
          <cell r="D851" t="str">
            <v>FERTICAÑA</v>
          </cell>
          <cell r="E851">
            <v>3.1</v>
          </cell>
          <cell r="F851">
            <v>2</v>
          </cell>
          <cell r="G851">
            <v>5.79</v>
          </cell>
          <cell r="H851">
            <v>600</v>
          </cell>
          <cell r="I851">
            <v>103.62694300518135</v>
          </cell>
          <cell r="J851" t="str">
            <v>CG00-102</v>
          </cell>
          <cell r="K851">
            <v>45329</v>
          </cell>
          <cell r="L851">
            <v>45695</v>
          </cell>
          <cell r="M851" t="str">
            <v>Manual</v>
          </cell>
          <cell r="N851" t="str">
            <v>Quemado</v>
          </cell>
          <cell r="O851">
            <v>14</v>
          </cell>
        </row>
        <row r="852">
          <cell r="A852" t="str">
            <v>5481.5</v>
          </cell>
          <cell r="B852" t="str">
            <v>La Union, S.A</v>
          </cell>
          <cell r="C852">
            <v>548</v>
          </cell>
          <cell r="D852" t="str">
            <v>FERTICAÑA</v>
          </cell>
          <cell r="E852">
            <v>1.5</v>
          </cell>
          <cell r="F852">
            <v>4</v>
          </cell>
          <cell r="G852">
            <v>15</v>
          </cell>
          <cell r="H852">
            <v>1400</v>
          </cell>
          <cell r="I852">
            <v>93.333333333333329</v>
          </cell>
          <cell r="J852" t="str">
            <v>CG02-163</v>
          </cell>
          <cell r="K852">
            <v>45334</v>
          </cell>
          <cell r="L852">
            <v>45700</v>
          </cell>
          <cell r="M852" t="str">
            <v>Manual</v>
          </cell>
          <cell r="N852" t="str">
            <v>Quemado</v>
          </cell>
          <cell r="O852">
            <v>15</v>
          </cell>
        </row>
        <row r="853">
          <cell r="A853" t="str">
            <v>5482.06</v>
          </cell>
          <cell r="B853" t="str">
            <v>La Union, S.A</v>
          </cell>
          <cell r="C853">
            <v>548</v>
          </cell>
          <cell r="D853" t="str">
            <v>FERTICAÑA</v>
          </cell>
          <cell r="E853">
            <v>2.06</v>
          </cell>
          <cell r="F853">
            <v>3</v>
          </cell>
          <cell r="G853">
            <v>2.02</v>
          </cell>
          <cell r="H853">
            <v>165.6</v>
          </cell>
          <cell r="I853">
            <v>81.980198019801975</v>
          </cell>
          <cell r="J853" t="str">
            <v>CG02-163</v>
          </cell>
          <cell r="K853">
            <v>45335</v>
          </cell>
          <cell r="L853">
            <v>45701</v>
          </cell>
          <cell r="M853" t="str">
            <v>Manual</v>
          </cell>
          <cell r="N853" t="str">
            <v>Quemado</v>
          </cell>
          <cell r="O853">
            <v>15</v>
          </cell>
        </row>
        <row r="854">
          <cell r="A854" t="str">
            <v>5481.72</v>
          </cell>
          <cell r="B854" t="str">
            <v>La Union, S.A</v>
          </cell>
          <cell r="C854">
            <v>548</v>
          </cell>
          <cell r="D854" t="str">
            <v>FERTICAÑA</v>
          </cell>
          <cell r="E854">
            <v>1.72</v>
          </cell>
          <cell r="F854">
            <v>5</v>
          </cell>
          <cell r="G854">
            <v>12.51</v>
          </cell>
          <cell r="H854">
            <v>1000</v>
          </cell>
          <cell r="I854">
            <v>79.936051159072747</v>
          </cell>
          <cell r="J854" t="str">
            <v>CG02-163</v>
          </cell>
          <cell r="K854">
            <v>45336</v>
          </cell>
          <cell r="L854">
            <v>45702</v>
          </cell>
          <cell r="M854" t="str">
            <v>Manual</v>
          </cell>
          <cell r="N854" t="str">
            <v>Quemado</v>
          </cell>
          <cell r="O854">
            <v>15</v>
          </cell>
        </row>
        <row r="855">
          <cell r="A855" t="str">
            <v>5481.54</v>
          </cell>
          <cell r="B855" t="str">
            <v>La Union, S.A</v>
          </cell>
          <cell r="C855">
            <v>548</v>
          </cell>
          <cell r="D855" t="str">
            <v>FERTICAÑA</v>
          </cell>
          <cell r="E855">
            <v>1.54</v>
          </cell>
          <cell r="F855">
            <v>4</v>
          </cell>
          <cell r="G855">
            <v>1.39</v>
          </cell>
          <cell r="H855">
            <v>140</v>
          </cell>
          <cell r="I855">
            <v>100.71942446043167</v>
          </cell>
          <cell r="J855" t="str">
            <v>CG02-163</v>
          </cell>
          <cell r="K855">
            <v>45309</v>
          </cell>
          <cell r="L855">
            <v>45706</v>
          </cell>
          <cell r="M855" t="str">
            <v>Manual</v>
          </cell>
          <cell r="N855" t="str">
            <v>Quemado</v>
          </cell>
          <cell r="O855">
            <v>16</v>
          </cell>
        </row>
        <row r="856">
          <cell r="A856" t="str">
            <v>5482.21</v>
          </cell>
          <cell r="B856" t="str">
            <v>La Union, S.A</v>
          </cell>
          <cell r="C856">
            <v>548</v>
          </cell>
          <cell r="D856" t="str">
            <v>FERTICAÑA</v>
          </cell>
          <cell r="E856">
            <v>2.21</v>
          </cell>
          <cell r="F856">
            <v>9</v>
          </cell>
          <cell r="G856">
            <v>7.12</v>
          </cell>
          <cell r="H856">
            <v>600</v>
          </cell>
          <cell r="I856">
            <v>84.269662921348313</v>
          </cell>
          <cell r="J856" t="str">
            <v>CP72-2086</v>
          </cell>
          <cell r="K856">
            <v>45343</v>
          </cell>
          <cell r="L856">
            <v>45709</v>
          </cell>
          <cell r="M856" t="str">
            <v>Manual</v>
          </cell>
          <cell r="N856" t="str">
            <v>Quemado</v>
          </cell>
          <cell r="O856">
            <v>16</v>
          </cell>
        </row>
        <row r="857">
          <cell r="A857" t="str">
            <v>5482.12</v>
          </cell>
          <cell r="B857" t="str">
            <v>La Union, S.A</v>
          </cell>
          <cell r="C857">
            <v>548</v>
          </cell>
          <cell r="D857" t="str">
            <v>FERTICAÑA</v>
          </cell>
          <cell r="E857">
            <v>2.12</v>
          </cell>
          <cell r="F857">
            <v>6</v>
          </cell>
          <cell r="G857">
            <v>23.73</v>
          </cell>
          <cell r="H857">
            <v>1426</v>
          </cell>
          <cell r="I857">
            <v>60.092709650231775</v>
          </cell>
          <cell r="J857" t="str">
            <v>CG04-10295</v>
          </cell>
          <cell r="K857">
            <v>45345</v>
          </cell>
          <cell r="L857">
            <v>45711</v>
          </cell>
          <cell r="M857" t="str">
            <v>Manual</v>
          </cell>
          <cell r="N857" t="str">
            <v>Quemado</v>
          </cell>
          <cell r="O857">
            <v>16</v>
          </cell>
        </row>
        <row r="858">
          <cell r="A858" t="str">
            <v>5481.33</v>
          </cell>
          <cell r="B858" t="str">
            <v>La Union, S.A</v>
          </cell>
          <cell r="C858">
            <v>548</v>
          </cell>
          <cell r="D858" t="str">
            <v>FERTICAÑA</v>
          </cell>
          <cell r="E858">
            <v>1.33</v>
          </cell>
          <cell r="F858">
            <v>4</v>
          </cell>
          <cell r="G858">
            <v>2.6</v>
          </cell>
          <cell r="H858">
            <v>138</v>
          </cell>
          <cell r="I858">
            <v>53.076923076923073</v>
          </cell>
          <cell r="J858" t="str">
            <v>CG02-163</v>
          </cell>
          <cell r="K858">
            <v>45398</v>
          </cell>
          <cell r="L858">
            <v>45713</v>
          </cell>
          <cell r="M858" t="str">
            <v>Manual</v>
          </cell>
          <cell r="N858" t="str">
            <v>Quemado</v>
          </cell>
          <cell r="O858">
            <v>17</v>
          </cell>
        </row>
        <row r="859">
          <cell r="A859" t="str">
            <v>5482.11</v>
          </cell>
          <cell r="B859" t="str">
            <v>La Union, S.A</v>
          </cell>
          <cell r="C859">
            <v>548</v>
          </cell>
          <cell r="D859" t="str">
            <v>FERTICAÑA</v>
          </cell>
          <cell r="E859">
            <v>2.11</v>
          </cell>
          <cell r="F859">
            <v>4</v>
          </cell>
          <cell r="G859">
            <v>4.8899999999999997</v>
          </cell>
          <cell r="H859">
            <v>294.40000000000003</v>
          </cell>
          <cell r="I859">
            <v>60.204498977505125</v>
          </cell>
          <cell r="J859" t="str">
            <v>CG02-163</v>
          </cell>
          <cell r="K859">
            <v>45347</v>
          </cell>
          <cell r="L859">
            <v>45713</v>
          </cell>
          <cell r="M859" t="str">
            <v>Manual</v>
          </cell>
          <cell r="N859" t="str">
            <v>Quemado</v>
          </cell>
          <cell r="O859">
            <v>17</v>
          </cell>
        </row>
        <row r="860">
          <cell r="A860" t="str">
            <v>5483.12</v>
          </cell>
          <cell r="B860" t="str">
            <v>La Union, S.A</v>
          </cell>
          <cell r="C860">
            <v>548</v>
          </cell>
          <cell r="D860" t="str">
            <v>FERTICAÑA</v>
          </cell>
          <cell r="E860">
            <v>3.12</v>
          </cell>
          <cell r="F860">
            <v>3</v>
          </cell>
          <cell r="G860">
            <v>8.5</v>
          </cell>
          <cell r="H860">
            <v>700</v>
          </cell>
          <cell r="I860">
            <v>82.352941176470594</v>
          </cell>
          <cell r="J860" t="str">
            <v>CG02-163</v>
          </cell>
          <cell r="K860">
            <v>45351</v>
          </cell>
          <cell r="L860">
            <v>45716</v>
          </cell>
          <cell r="M860" t="str">
            <v>Manual</v>
          </cell>
          <cell r="N860" t="str">
            <v>Quemado</v>
          </cell>
          <cell r="O860">
            <v>17</v>
          </cell>
        </row>
        <row r="861">
          <cell r="A861" t="str">
            <v>5483.11</v>
          </cell>
          <cell r="B861" t="str">
            <v>La Union, S.A</v>
          </cell>
          <cell r="C861">
            <v>548</v>
          </cell>
          <cell r="D861" t="str">
            <v>FERTICAÑA</v>
          </cell>
          <cell r="E861">
            <v>3.11</v>
          </cell>
          <cell r="F861">
            <v>4</v>
          </cell>
          <cell r="G861">
            <v>1.78</v>
          </cell>
          <cell r="H861">
            <v>115</v>
          </cell>
          <cell r="I861">
            <v>64.606741573033702</v>
          </cell>
          <cell r="J861" t="str">
            <v>CG02-163</v>
          </cell>
          <cell r="K861">
            <v>45352</v>
          </cell>
          <cell r="L861">
            <v>45717</v>
          </cell>
          <cell r="M861" t="str">
            <v>Manual</v>
          </cell>
          <cell r="N861" t="str">
            <v>Quemado</v>
          </cell>
          <cell r="O861">
            <v>17</v>
          </cell>
        </row>
        <row r="862">
          <cell r="A862" t="str">
            <v>5483.14</v>
          </cell>
          <cell r="B862" t="str">
            <v>La Union, S.A</v>
          </cell>
          <cell r="C862">
            <v>548</v>
          </cell>
          <cell r="D862" t="str">
            <v>FERTICAÑA</v>
          </cell>
          <cell r="E862">
            <v>3.14</v>
          </cell>
          <cell r="F862">
            <v>3</v>
          </cell>
          <cell r="G862">
            <v>5.3</v>
          </cell>
          <cell r="H862">
            <v>515.20000000000005</v>
          </cell>
          <cell r="I862">
            <v>97.207547169811335</v>
          </cell>
          <cell r="J862" t="str">
            <v>CG00-102</v>
          </cell>
          <cell r="K862">
            <v>45414</v>
          </cell>
          <cell r="L862">
            <v>45718</v>
          </cell>
          <cell r="M862" t="str">
            <v>Manual</v>
          </cell>
          <cell r="N862" t="str">
            <v>Quemado</v>
          </cell>
          <cell r="O862">
            <v>17</v>
          </cell>
        </row>
        <row r="863">
          <cell r="A863" t="str">
            <v>5481.29</v>
          </cell>
          <cell r="B863" t="str">
            <v>La Union, S.A</v>
          </cell>
          <cell r="C863">
            <v>548</v>
          </cell>
          <cell r="D863" t="str">
            <v>FERTICAÑA</v>
          </cell>
          <cell r="E863">
            <v>1.29</v>
          </cell>
          <cell r="F863">
            <v>5</v>
          </cell>
          <cell r="G863">
            <v>14.1</v>
          </cell>
          <cell r="H863">
            <v>1288</v>
          </cell>
          <cell r="I863">
            <v>91.347517730496463</v>
          </cell>
          <cell r="J863" t="str">
            <v>CG02-163</v>
          </cell>
          <cell r="K863">
            <v>45400</v>
          </cell>
          <cell r="L863">
            <v>45732</v>
          </cell>
          <cell r="M863" t="str">
            <v>Manual</v>
          </cell>
          <cell r="N863" t="str">
            <v>Quemado</v>
          </cell>
          <cell r="O863">
            <v>19</v>
          </cell>
        </row>
        <row r="864">
          <cell r="A864" t="str">
            <v>5483.07</v>
          </cell>
          <cell r="B864" t="str">
            <v>La Union, S.A</v>
          </cell>
          <cell r="C864">
            <v>548</v>
          </cell>
          <cell r="D864" t="str">
            <v>FERTICAÑA</v>
          </cell>
          <cell r="E864">
            <v>3.07</v>
          </cell>
          <cell r="F864">
            <v>4</v>
          </cell>
          <cell r="G864">
            <v>2</v>
          </cell>
          <cell r="H864">
            <v>138</v>
          </cell>
          <cell r="I864">
            <v>69</v>
          </cell>
          <cell r="J864" t="str">
            <v>CG02-163</v>
          </cell>
          <cell r="K864">
            <v>45283</v>
          </cell>
          <cell r="L864">
            <v>45733</v>
          </cell>
          <cell r="M864" t="str">
            <v>Manual</v>
          </cell>
          <cell r="N864" t="str">
            <v>Quemado</v>
          </cell>
          <cell r="O864">
            <v>20</v>
          </cell>
        </row>
        <row r="865">
          <cell r="A865" t="str">
            <v>5483.22</v>
          </cell>
          <cell r="B865" t="str">
            <v>La Union, S.A</v>
          </cell>
          <cell r="C865">
            <v>548</v>
          </cell>
          <cell r="D865" t="str">
            <v>FERTICAÑA</v>
          </cell>
          <cell r="E865">
            <v>3.22</v>
          </cell>
          <cell r="F865">
            <v>6</v>
          </cell>
          <cell r="G865">
            <v>3.14</v>
          </cell>
          <cell r="H865">
            <v>322.27</v>
          </cell>
          <cell r="I865">
            <v>102.63375796178343</v>
          </cell>
          <cell r="J865" t="str">
            <v>CG02-163</v>
          </cell>
          <cell r="K865">
            <v>45363</v>
          </cell>
          <cell r="L865">
            <v>45733</v>
          </cell>
          <cell r="M865" t="str">
            <v>Manual</v>
          </cell>
          <cell r="N865" t="str">
            <v>Quemado</v>
          </cell>
          <cell r="O865">
            <v>20</v>
          </cell>
        </row>
        <row r="866">
          <cell r="A866" t="str">
            <v>5481.28</v>
          </cell>
          <cell r="B866" t="str">
            <v>La Union, S.A</v>
          </cell>
          <cell r="C866">
            <v>548</v>
          </cell>
          <cell r="D866" t="str">
            <v>FERTICAÑA</v>
          </cell>
          <cell r="E866">
            <v>1.28</v>
          </cell>
          <cell r="F866">
            <v>1</v>
          </cell>
          <cell r="G866">
            <v>11.66</v>
          </cell>
          <cell r="H866">
            <v>874</v>
          </cell>
          <cell r="I866">
            <v>74.957118353344768</v>
          </cell>
          <cell r="J866" t="str">
            <v>CG02-163</v>
          </cell>
          <cell r="K866">
            <v>45441</v>
          </cell>
          <cell r="L866">
            <v>45734</v>
          </cell>
          <cell r="M866" t="str">
            <v>Manual</v>
          </cell>
          <cell r="N866" t="str">
            <v>Quemado</v>
          </cell>
          <cell r="O866">
            <v>20</v>
          </cell>
        </row>
        <row r="867">
          <cell r="A867" t="str">
            <v>5483.2</v>
          </cell>
          <cell r="B867" t="str">
            <v>La Union, S.A</v>
          </cell>
          <cell r="C867">
            <v>548</v>
          </cell>
          <cell r="D867" t="str">
            <v>FERTICAÑA</v>
          </cell>
          <cell r="E867">
            <v>3.2</v>
          </cell>
          <cell r="F867">
            <v>1</v>
          </cell>
          <cell r="G867">
            <v>6.25</v>
          </cell>
          <cell r="H867">
            <v>506</v>
          </cell>
          <cell r="I867">
            <v>80.959999999999994</v>
          </cell>
          <cell r="J867" t="str">
            <v>CG02-163</v>
          </cell>
          <cell r="K867">
            <v>45370</v>
          </cell>
          <cell r="L867">
            <v>45735</v>
          </cell>
          <cell r="M867" t="str">
            <v>Manual</v>
          </cell>
          <cell r="N867" t="str">
            <v>Quemado</v>
          </cell>
          <cell r="O867">
            <v>20</v>
          </cell>
        </row>
        <row r="868">
          <cell r="A868" t="str">
            <v>5483.21</v>
          </cell>
          <cell r="B868" t="str">
            <v>La Union, S.A</v>
          </cell>
          <cell r="C868">
            <v>548</v>
          </cell>
          <cell r="D868" t="str">
            <v>FERTICAÑA</v>
          </cell>
          <cell r="E868">
            <v>3.21</v>
          </cell>
          <cell r="F868">
            <v>5</v>
          </cell>
          <cell r="G868">
            <v>5.65</v>
          </cell>
          <cell r="H868">
            <v>506</v>
          </cell>
          <cell r="I868">
            <v>89.557522123893804</v>
          </cell>
          <cell r="J868" t="str">
            <v>CG02-163</v>
          </cell>
          <cell r="K868">
            <v>45371</v>
          </cell>
          <cell r="L868">
            <v>45736</v>
          </cell>
          <cell r="M868" t="str">
            <v>Manual</v>
          </cell>
          <cell r="N868" t="str">
            <v>Quemado</v>
          </cell>
          <cell r="O868">
            <v>20</v>
          </cell>
        </row>
        <row r="869">
          <cell r="A869" t="str">
            <v>5483.13</v>
          </cell>
          <cell r="B869" t="str">
            <v>La Union, S.A</v>
          </cell>
          <cell r="C869">
            <v>548</v>
          </cell>
          <cell r="D869" t="str">
            <v>FERTICAÑA</v>
          </cell>
          <cell r="E869">
            <v>3.13</v>
          </cell>
          <cell r="F869">
            <v>4</v>
          </cell>
          <cell r="G869">
            <v>8.74</v>
          </cell>
          <cell r="H869">
            <v>607.20000000000005</v>
          </cell>
          <cell r="I869">
            <v>69.473684210526315</v>
          </cell>
          <cell r="J869" t="str">
            <v>CG02-163</v>
          </cell>
          <cell r="K869">
            <v>45374</v>
          </cell>
          <cell r="L869">
            <v>45739</v>
          </cell>
          <cell r="M869" t="str">
            <v>Manual</v>
          </cell>
          <cell r="N869" t="str">
            <v>Quemado</v>
          </cell>
          <cell r="O869">
            <v>20</v>
          </cell>
        </row>
        <row r="870">
          <cell r="A870" t="str">
            <v>5483.23</v>
          </cell>
          <cell r="B870" t="str">
            <v>La Union, S.A</v>
          </cell>
          <cell r="C870">
            <v>548</v>
          </cell>
          <cell r="D870" t="str">
            <v>FERTICAÑA</v>
          </cell>
          <cell r="E870">
            <v>3.23</v>
          </cell>
          <cell r="F870">
            <v>4</v>
          </cell>
          <cell r="G870">
            <v>2.1</v>
          </cell>
          <cell r="H870">
            <v>200</v>
          </cell>
          <cell r="I870">
            <v>95.238095238095241</v>
          </cell>
          <cell r="J870" t="str">
            <v>CG02-163</v>
          </cell>
          <cell r="K870">
            <v>45375</v>
          </cell>
          <cell r="L870">
            <v>45740</v>
          </cell>
          <cell r="M870" t="str">
            <v>Manual</v>
          </cell>
          <cell r="N870" t="str">
            <v>Quemado</v>
          </cell>
          <cell r="O870">
            <v>21</v>
          </cell>
        </row>
        <row r="871">
          <cell r="A871" t="str">
            <v>5483.02</v>
          </cell>
          <cell r="B871" t="str">
            <v>La Union, S.A</v>
          </cell>
          <cell r="C871">
            <v>548</v>
          </cell>
          <cell r="D871" t="str">
            <v>FERTICAÑA</v>
          </cell>
          <cell r="E871">
            <v>3.02</v>
          </cell>
          <cell r="F871">
            <v>3</v>
          </cell>
          <cell r="G871">
            <v>1.53</v>
          </cell>
          <cell r="H871">
            <v>82.8</v>
          </cell>
          <cell r="I871">
            <v>54.117647058823529</v>
          </cell>
          <cell r="J871" t="str">
            <v>CG02-163</v>
          </cell>
          <cell r="K871">
            <v>45341</v>
          </cell>
          <cell r="L871">
            <v>45748</v>
          </cell>
          <cell r="M871" t="str">
            <v>Manual</v>
          </cell>
          <cell r="N871" t="str">
            <v>Quemado</v>
          </cell>
          <cell r="O871">
            <v>22</v>
          </cell>
        </row>
        <row r="872">
          <cell r="A872" t="str">
            <v>5481.32</v>
          </cell>
          <cell r="B872" t="str">
            <v>La Union, S.A</v>
          </cell>
          <cell r="C872">
            <v>548</v>
          </cell>
          <cell r="D872" t="str">
            <v>FERTICAÑA</v>
          </cell>
          <cell r="E872">
            <v>1.32</v>
          </cell>
          <cell r="F872">
            <v>4</v>
          </cell>
          <cell r="G872">
            <v>4</v>
          </cell>
          <cell r="H872">
            <v>400</v>
          </cell>
          <cell r="I872">
            <v>100</v>
          </cell>
          <cell r="J872" t="str">
            <v>CG02-163</v>
          </cell>
          <cell r="K872">
            <v>45354</v>
          </cell>
          <cell r="L872">
            <v>45749</v>
          </cell>
          <cell r="M872" t="str">
            <v>Manual</v>
          </cell>
          <cell r="N872" t="str">
            <v>Quemado</v>
          </cell>
          <cell r="O872">
            <v>22</v>
          </cell>
        </row>
        <row r="873">
          <cell r="A873" t="str">
            <v>5483.03</v>
          </cell>
          <cell r="B873" t="str">
            <v>La Union, S.A</v>
          </cell>
          <cell r="C873">
            <v>548</v>
          </cell>
          <cell r="D873" t="str">
            <v>FERTICAÑA</v>
          </cell>
          <cell r="E873">
            <v>3.03</v>
          </cell>
          <cell r="F873">
            <v>4</v>
          </cell>
          <cell r="G873">
            <v>1.4</v>
          </cell>
          <cell r="H873">
            <v>115</v>
          </cell>
          <cell r="I873">
            <v>82.142857142857153</v>
          </cell>
          <cell r="J873" t="str">
            <v>CG02-163</v>
          </cell>
          <cell r="K873">
            <v>45299</v>
          </cell>
          <cell r="L873">
            <v>45750</v>
          </cell>
          <cell r="M873" t="str">
            <v>Manual</v>
          </cell>
          <cell r="N873" t="str">
            <v>Quemado</v>
          </cell>
          <cell r="O873">
            <v>22</v>
          </cell>
        </row>
        <row r="874">
          <cell r="A874" t="str">
            <v>5481.03</v>
          </cell>
          <cell r="B874" t="str">
            <v>La Union, S.A</v>
          </cell>
          <cell r="C874">
            <v>548</v>
          </cell>
          <cell r="D874" t="str">
            <v>FERTICAÑA</v>
          </cell>
          <cell r="E874">
            <v>1.03</v>
          </cell>
          <cell r="F874">
            <v>1</v>
          </cell>
          <cell r="G874">
            <v>6</v>
          </cell>
          <cell r="H874">
            <v>579.6</v>
          </cell>
          <cell r="I874">
            <v>96.600000000000009</v>
          </cell>
          <cell r="J874" t="str">
            <v>CG02-163</v>
          </cell>
          <cell r="K874">
            <v>45447</v>
          </cell>
          <cell r="L874">
            <v>45751</v>
          </cell>
          <cell r="M874" t="str">
            <v>Manual</v>
          </cell>
          <cell r="N874" t="str">
            <v>Quemado</v>
          </cell>
          <cell r="O874">
            <v>22</v>
          </cell>
        </row>
        <row r="875">
          <cell r="A875" t="str">
            <v>5483.17</v>
          </cell>
          <cell r="B875" t="str">
            <v>La Union, S.A</v>
          </cell>
          <cell r="C875">
            <v>548</v>
          </cell>
          <cell r="D875" t="str">
            <v>FERTICAÑA</v>
          </cell>
          <cell r="E875">
            <v>3.17</v>
          </cell>
          <cell r="F875">
            <v>1</v>
          </cell>
          <cell r="G875">
            <v>4.1900000000000004</v>
          </cell>
          <cell r="H875">
            <v>414</v>
          </cell>
          <cell r="I875">
            <v>98.806682577565624</v>
          </cell>
          <cell r="J875" t="str">
            <v>CG02-163</v>
          </cell>
          <cell r="K875">
            <v>45488</v>
          </cell>
          <cell r="L875">
            <v>45751</v>
          </cell>
          <cell r="M875" t="str">
            <v>Manual</v>
          </cell>
          <cell r="N875" t="str">
            <v>Quemado</v>
          </cell>
          <cell r="O875">
            <v>22</v>
          </cell>
        </row>
        <row r="876">
          <cell r="A876" t="str">
            <v>5481.81</v>
          </cell>
          <cell r="B876" t="str">
            <v>La Union, S.A</v>
          </cell>
          <cell r="C876">
            <v>548</v>
          </cell>
          <cell r="D876" t="str">
            <v>FERTICAÑA</v>
          </cell>
          <cell r="E876">
            <v>1.81</v>
          </cell>
          <cell r="F876">
            <v>5</v>
          </cell>
          <cell r="G876">
            <v>2.09</v>
          </cell>
          <cell r="H876">
            <v>50.6</v>
          </cell>
          <cell r="I876">
            <v>24.210526315789476</v>
          </cell>
          <cell r="J876" t="str">
            <v>CG00-102</v>
          </cell>
          <cell r="K876">
            <v>45392</v>
          </cell>
          <cell r="L876">
            <v>45753</v>
          </cell>
          <cell r="M876" t="str">
            <v>Manual</v>
          </cell>
          <cell r="N876" t="str">
            <v>Quemado</v>
          </cell>
          <cell r="O876">
            <v>22</v>
          </cell>
        </row>
        <row r="877">
          <cell r="A877" t="str">
            <v>5483.01</v>
          </cell>
          <cell r="B877" t="str">
            <v>La Union, S.A</v>
          </cell>
          <cell r="C877">
            <v>548</v>
          </cell>
          <cell r="D877" t="str">
            <v>FERTICAÑA</v>
          </cell>
          <cell r="E877">
            <v>3.01</v>
          </cell>
          <cell r="F877">
            <v>8</v>
          </cell>
          <cell r="G877">
            <v>3.7</v>
          </cell>
          <cell r="H877">
            <v>350</v>
          </cell>
          <cell r="I877">
            <v>94.594594594594597</v>
          </cell>
          <cell r="J877" t="str">
            <v>CP72-2086</v>
          </cell>
          <cell r="K877">
            <v>45392</v>
          </cell>
          <cell r="L877">
            <v>45753</v>
          </cell>
          <cell r="M877" t="str">
            <v>Manual</v>
          </cell>
          <cell r="N877" t="str">
            <v>Quemado</v>
          </cell>
          <cell r="O877">
            <v>22</v>
          </cell>
        </row>
        <row r="878">
          <cell r="A878" t="str">
            <v>5481.18</v>
          </cell>
          <cell r="B878" t="str">
            <v>La Union, S.A</v>
          </cell>
          <cell r="C878">
            <v>548</v>
          </cell>
          <cell r="D878" t="str">
            <v>FERTICAÑA</v>
          </cell>
          <cell r="E878">
            <v>1.18</v>
          </cell>
          <cell r="F878">
            <v>5</v>
          </cell>
          <cell r="G878">
            <v>6</v>
          </cell>
          <cell r="H878">
            <v>368</v>
          </cell>
          <cell r="I878">
            <v>61.333333333333336</v>
          </cell>
          <cell r="J878" t="str">
            <v>CG02-163</v>
          </cell>
          <cell r="K878">
            <v>45390</v>
          </cell>
          <cell r="L878">
            <v>45754</v>
          </cell>
          <cell r="M878" t="str">
            <v>Manual</v>
          </cell>
          <cell r="N878" t="str">
            <v>Quemado</v>
          </cell>
          <cell r="O878">
            <v>23</v>
          </cell>
        </row>
        <row r="879">
          <cell r="A879" t="str">
            <v>5482.07</v>
          </cell>
          <cell r="B879" t="str">
            <v>La Union, S.A</v>
          </cell>
          <cell r="C879">
            <v>548</v>
          </cell>
          <cell r="D879" t="str">
            <v>FERTICAÑA</v>
          </cell>
          <cell r="E879">
            <v>2.0699999999999998</v>
          </cell>
          <cell r="F879">
            <v>5</v>
          </cell>
          <cell r="G879">
            <v>6.35</v>
          </cell>
          <cell r="H879">
            <v>644</v>
          </cell>
          <cell r="I879">
            <v>101.41732283464567</v>
          </cell>
          <cell r="J879" t="str">
            <v>CG02-163</v>
          </cell>
          <cell r="K879">
            <v>45400</v>
          </cell>
          <cell r="L879">
            <v>45755</v>
          </cell>
          <cell r="M879" t="str">
            <v>Manual</v>
          </cell>
          <cell r="N879" t="str">
            <v>Quemado</v>
          </cell>
          <cell r="O879">
            <v>23</v>
          </cell>
        </row>
        <row r="880">
          <cell r="A880" t="str">
            <v>5482.15</v>
          </cell>
          <cell r="B880" t="str">
            <v>La Union, S.A</v>
          </cell>
          <cell r="C880">
            <v>548</v>
          </cell>
          <cell r="D880" t="str">
            <v>FERTICAÑA</v>
          </cell>
          <cell r="E880">
            <v>2.15</v>
          </cell>
          <cell r="F880">
            <v>5</v>
          </cell>
          <cell r="G880">
            <v>1.63</v>
          </cell>
          <cell r="H880">
            <v>92</v>
          </cell>
          <cell r="I880">
            <v>56.441717791411044</v>
          </cell>
          <cell r="J880" t="str">
            <v>CG98-46</v>
          </cell>
          <cell r="K880">
            <v>45401</v>
          </cell>
          <cell r="L880">
            <v>45755</v>
          </cell>
          <cell r="M880" t="str">
            <v>Manual</v>
          </cell>
          <cell r="N880" t="str">
            <v>Quemado</v>
          </cell>
          <cell r="O880">
            <v>23</v>
          </cell>
        </row>
        <row r="881">
          <cell r="A881" t="str">
            <v>5481.17</v>
          </cell>
          <cell r="B881" t="str">
            <v>La Union, S.A</v>
          </cell>
          <cell r="C881">
            <v>548</v>
          </cell>
          <cell r="D881" t="str">
            <v>FERTICAÑA</v>
          </cell>
          <cell r="E881">
            <v>1.17</v>
          </cell>
          <cell r="F881">
            <v>5</v>
          </cell>
          <cell r="G881">
            <v>4</v>
          </cell>
          <cell r="H881">
            <v>202.4</v>
          </cell>
          <cell r="I881">
            <v>50.6</v>
          </cell>
          <cell r="J881" t="str">
            <v>CG02-163</v>
          </cell>
          <cell r="K881">
            <v>45398</v>
          </cell>
          <cell r="L881">
            <v>45756</v>
          </cell>
          <cell r="M881" t="str">
            <v>Manual</v>
          </cell>
          <cell r="N881" t="str">
            <v>Quemado</v>
          </cell>
          <cell r="O881">
            <v>23</v>
          </cell>
        </row>
        <row r="882">
          <cell r="A882" t="str">
            <v>5482.1</v>
          </cell>
          <cell r="B882" t="str">
            <v>La Union, S.A</v>
          </cell>
          <cell r="C882">
            <v>548</v>
          </cell>
          <cell r="D882" t="str">
            <v>FERTICAÑA</v>
          </cell>
          <cell r="E882">
            <v>2.1</v>
          </cell>
          <cell r="F882">
            <v>4</v>
          </cell>
          <cell r="G882">
            <v>4.3099999999999996</v>
          </cell>
          <cell r="H882">
            <v>400</v>
          </cell>
          <cell r="I882">
            <v>92.807424593967525</v>
          </cell>
          <cell r="J882" t="str">
            <v>CG02-163</v>
          </cell>
          <cell r="K882">
            <v>45409</v>
          </cell>
          <cell r="L882">
            <v>45756</v>
          </cell>
          <cell r="M882" t="str">
            <v>Manual</v>
          </cell>
          <cell r="N882" t="str">
            <v>Quemado</v>
          </cell>
          <cell r="O882">
            <v>23</v>
          </cell>
        </row>
        <row r="883">
          <cell r="A883" t="str">
            <v>5861.41</v>
          </cell>
          <cell r="B883" t="str">
            <v>La Union, S.A</v>
          </cell>
          <cell r="C883">
            <v>586</v>
          </cell>
          <cell r="D883" t="str">
            <v>LAS MARIAS ESTRADA</v>
          </cell>
          <cell r="E883">
            <v>1.41</v>
          </cell>
          <cell r="F883">
            <v>4</v>
          </cell>
          <cell r="G883">
            <v>1.7</v>
          </cell>
          <cell r="H883">
            <v>165.6</v>
          </cell>
          <cell r="I883">
            <v>97.411764705882348</v>
          </cell>
          <cell r="J883" t="str">
            <v>CG02-163</v>
          </cell>
          <cell r="K883">
            <v>45251</v>
          </cell>
          <cell r="L883">
            <v>45617</v>
          </cell>
          <cell r="M883" t="str">
            <v>Manual</v>
          </cell>
          <cell r="N883" t="str">
            <v>Quemado</v>
          </cell>
          <cell r="O883">
            <v>3</v>
          </cell>
        </row>
        <row r="884">
          <cell r="A884" t="str">
            <v>5861.01</v>
          </cell>
          <cell r="B884" t="str">
            <v>La Union, S.A</v>
          </cell>
          <cell r="C884">
            <v>586</v>
          </cell>
          <cell r="D884" t="str">
            <v>LAS MARIAS ESTRADA</v>
          </cell>
          <cell r="E884">
            <v>1.01</v>
          </cell>
          <cell r="F884">
            <v>7</v>
          </cell>
          <cell r="G884">
            <v>10.48</v>
          </cell>
          <cell r="H884">
            <v>1012</v>
          </cell>
          <cell r="I884">
            <v>96.564885496183209</v>
          </cell>
          <cell r="J884" t="str">
            <v>Mex79-431</v>
          </cell>
          <cell r="K884">
            <v>45258</v>
          </cell>
          <cell r="L884">
            <v>45624</v>
          </cell>
          <cell r="M884" t="str">
            <v>Manual</v>
          </cell>
          <cell r="N884" t="str">
            <v>Quemado</v>
          </cell>
          <cell r="O884">
            <v>4</v>
          </cell>
        </row>
        <row r="885">
          <cell r="A885" t="str">
            <v>5862.01</v>
          </cell>
          <cell r="B885" t="str">
            <v>La Union, S.A</v>
          </cell>
          <cell r="C885">
            <v>586</v>
          </cell>
          <cell r="D885" t="str">
            <v>LAS MARIAS ESTRADA</v>
          </cell>
          <cell r="E885">
            <v>2.0099999999999998</v>
          </cell>
          <cell r="F885">
            <v>7</v>
          </cell>
          <cell r="G885">
            <v>10.79</v>
          </cell>
          <cell r="H885">
            <v>1334</v>
          </cell>
          <cell r="I885">
            <v>123.63299351251159</v>
          </cell>
          <cell r="J885" t="str">
            <v>CG00-102</v>
          </cell>
          <cell r="K885">
            <v>45355</v>
          </cell>
          <cell r="L885">
            <v>45665</v>
          </cell>
          <cell r="M885" t="str">
            <v>Manual</v>
          </cell>
          <cell r="N885" t="str">
            <v>Quemado</v>
          </cell>
          <cell r="O885">
            <v>10</v>
          </cell>
        </row>
        <row r="886">
          <cell r="A886" t="str">
            <v>5861.75</v>
          </cell>
          <cell r="B886" t="str">
            <v>La Union, S.A</v>
          </cell>
          <cell r="C886">
            <v>586</v>
          </cell>
          <cell r="D886" t="str">
            <v>LAS MARIAS ESTRADA</v>
          </cell>
          <cell r="E886">
            <v>1.75</v>
          </cell>
          <cell r="F886">
            <v>2</v>
          </cell>
          <cell r="G886">
            <v>16.48</v>
          </cell>
          <cell r="H886">
            <v>1886</v>
          </cell>
          <cell r="I886">
            <v>114.44174757281553</v>
          </cell>
          <cell r="J886" t="str">
            <v>CP73-1547</v>
          </cell>
          <cell r="K886">
            <v>45387</v>
          </cell>
          <cell r="L886">
            <v>45667</v>
          </cell>
          <cell r="M886" t="str">
            <v>Manual</v>
          </cell>
          <cell r="N886" t="str">
            <v>Quemado</v>
          </cell>
          <cell r="O886">
            <v>10</v>
          </cell>
        </row>
        <row r="887">
          <cell r="A887" t="str">
            <v>5862.04</v>
          </cell>
          <cell r="B887" t="str">
            <v>La Union, S.A</v>
          </cell>
          <cell r="C887">
            <v>586</v>
          </cell>
          <cell r="D887" t="str">
            <v>LAS MARIAS ESTRADA</v>
          </cell>
          <cell r="E887">
            <v>2.04</v>
          </cell>
          <cell r="F887">
            <v>4</v>
          </cell>
          <cell r="G887">
            <v>4</v>
          </cell>
          <cell r="H887">
            <v>460</v>
          </cell>
          <cell r="I887">
            <v>115</v>
          </cell>
          <cell r="J887" t="str">
            <v>CG02-163</v>
          </cell>
          <cell r="K887">
            <v>45406</v>
          </cell>
          <cell r="L887">
            <v>45669</v>
          </cell>
          <cell r="M887" t="str">
            <v>Manual</v>
          </cell>
          <cell r="N887" t="str">
            <v>Quemado</v>
          </cell>
          <cell r="O887">
            <v>10</v>
          </cell>
        </row>
        <row r="888">
          <cell r="A888" t="str">
            <v>5863.13</v>
          </cell>
          <cell r="B888" t="str">
            <v>La Union, S.A</v>
          </cell>
          <cell r="C888">
            <v>586</v>
          </cell>
          <cell r="D888" t="str">
            <v>LAS MARIAS ESTRADA</v>
          </cell>
          <cell r="E888">
            <v>3.13</v>
          </cell>
          <cell r="F888">
            <v>2</v>
          </cell>
          <cell r="G888">
            <v>8.1999999999999993</v>
          </cell>
          <cell r="H888">
            <v>1058</v>
          </cell>
          <cell r="I888">
            <v>129.02439024390245</v>
          </cell>
          <cell r="J888" t="str">
            <v>CG02-163</v>
          </cell>
          <cell r="K888">
            <v>45306</v>
          </cell>
          <cell r="L888">
            <v>45672</v>
          </cell>
          <cell r="M888" t="str">
            <v>Manual</v>
          </cell>
          <cell r="N888" t="str">
            <v>Quemado</v>
          </cell>
          <cell r="O888">
            <v>11</v>
          </cell>
        </row>
        <row r="889">
          <cell r="A889" t="str">
            <v>5861.15</v>
          </cell>
          <cell r="B889" t="str">
            <v>La Union, S.A</v>
          </cell>
          <cell r="C889">
            <v>586</v>
          </cell>
          <cell r="D889" t="str">
            <v>LAS MARIAS ESTRADA</v>
          </cell>
          <cell r="E889">
            <v>1.1499999999999999</v>
          </cell>
          <cell r="F889">
            <v>5</v>
          </cell>
          <cell r="G889">
            <v>5.14</v>
          </cell>
          <cell r="H889">
            <v>368</v>
          </cell>
          <cell r="I889">
            <v>71.595330739299612</v>
          </cell>
          <cell r="J889" t="str">
            <v>CG02-163</v>
          </cell>
          <cell r="K889">
            <v>45311</v>
          </cell>
          <cell r="L889">
            <v>45677</v>
          </cell>
          <cell r="M889" t="str">
            <v>Manual</v>
          </cell>
          <cell r="N889" t="str">
            <v>Quemado</v>
          </cell>
          <cell r="O889">
            <v>12</v>
          </cell>
        </row>
        <row r="890">
          <cell r="A890" t="str">
            <v>5863.1</v>
          </cell>
          <cell r="B890" t="str">
            <v>La Union, S.A</v>
          </cell>
          <cell r="C890">
            <v>586</v>
          </cell>
          <cell r="D890" t="str">
            <v>LAS MARIAS ESTRADA</v>
          </cell>
          <cell r="E890">
            <v>3.1</v>
          </cell>
          <cell r="F890">
            <v>5</v>
          </cell>
          <cell r="G890">
            <v>1.47</v>
          </cell>
          <cell r="H890">
            <v>138</v>
          </cell>
          <cell r="I890">
            <v>93.877551020408163</v>
          </cell>
          <cell r="J890" t="str">
            <v>CG02-163</v>
          </cell>
          <cell r="K890">
            <v>45283</v>
          </cell>
          <cell r="L890">
            <v>45680</v>
          </cell>
          <cell r="M890" t="str">
            <v>Manual</v>
          </cell>
          <cell r="N890" t="str">
            <v>Quemado</v>
          </cell>
          <cell r="O890">
            <v>12</v>
          </cell>
        </row>
        <row r="891">
          <cell r="A891" t="str">
            <v>5862.06</v>
          </cell>
          <cell r="B891" t="str">
            <v>La Union, S.A</v>
          </cell>
          <cell r="C891">
            <v>586</v>
          </cell>
          <cell r="D891" t="str">
            <v>LAS MARIAS ESTRADA</v>
          </cell>
          <cell r="E891">
            <v>2.06</v>
          </cell>
          <cell r="F891">
            <v>4</v>
          </cell>
          <cell r="G891">
            <v>2.61</v>
          </cell>
          <cell r="H891">
            <v>202.4</v>
          </cell>
          <cell r="I891">
            <v>77.547892720306521</v>
          </cell>
          <cell r="J891" t="str">
            <v>CG02-163</v>
          </cell>
          <cell r="K891">
            <v>45327</v>
          </cell>
          <cell r="L891">
            <v>45693</v>
          </cell>
          <cell r="M891" t="str">
            <v>Manual</v>
          </cell>
          <cell r="N891" t="str">
            <v>Quemado</v>
          </cell>
          <cell r="O891">
            <v>14</v>
          </cell>
        </row>
        <row r="892">
          <cell r="A892" t="str">
            <v>5861.6</v>
          </cell>
          <cell r="B892" t="str">
            <v>La Union, S.A</v>
          </cell>
          <cell r="C892">
            <v>586</v>
          </cell>
          <cell r="D892" t="str">
            <v>LAS MARIAS ESTRADA</v>
          </cell>
          <cell r="E892">
            <v>1.6</v>
          </cell>
          <cell r="F892">
            <v>5</v>
          </cell>
          <cell r="G892">
            <v>5.7</v>
          </cell>
          <cell r="H892">
            <v>340.40000000000003</v>
          </cell>
          <cell r="I892">
            <v>59.719298245614041</v>
          </cell>
          <cell r="J892" t="str">
            <v>CG02-163</v>
          </cell>
          <cell r="K892">
            <v>45396</v>
          </cell>
          <cell r="L892">
            <v>45702</v>
          </cell>
          <cell r="M892" t="str">
            <v>Manual</v>
          </cell>
          <cell r="N892" t="str">
            <v>Quemado</v>
          </cell>
          <cell r="O892">
            <v>15</v>
          </cell>
        </row>
        <row r="893">
          <cell r="A893" t="str">
            <v>5862.1</v>
          </cell>
          <cell r="B893" t="str">
            <v>La Union, S.A</v>
          </cell>
          <cell r="C893">
            <v>586</v>
          </cell>
          <cell r="D893" t="str">
            <v>LAS MARIAS ESTRADA</v>
          </cell>
          <cell r="E893">
            <v>2.1</v>
          </cell>
          <cell r="F893">
            <v>4</v>
          </cell>
          <cell r="G893">
            <v>8.17</v>
          </cell>
          <cell r="H893">
            <v>809.6</v>
          </cell>
          <cell r="I893">
            <v>99.094247246022036</v>
          </cell>
          <cell r="J893" t="str">
            <v>CG02-163</v>
          </cell>
          <cell r="K893">
            <v>45346</v>
          </cell>
          <cell r="L893">
            <v>45712</v>
          </cell>
          <cell r="M893" t="str">
            <v>Manual</v>
          </cell>
          <cell r="N893" t="str">
            <v>Quemado</v>
          </cell>
          <cell r="O893">
            <v>17</v>
          </cell>
        </row>
        <row r="894">
          <cell r="A894" t="str">
            <v>5863.09</v>
          </cell>
          <cell r="B894" t="str">
            <v>La Union, S.A</v>
          </cell>
          <cell r="C894">
            <v>586</v>
          </cell>
          <cell r="D894" t="str">
            <v>LAS MARIAS ESTRADA</v>
          </cell>
          <cell r="E894">
            <v>3.09</v>
          </cell>
          <cell r="F894">
            <v>6</v>
          </cell>
          <cell r="G894">
            <v>1.2</v>
          </cell>
          <cell r="H894">
            <v>138</v>
          </cell>
          <cell r="I894">
            <v>115</v>
          </cell>
          <cell r="J894" t="str">
            <v>CG02-163</v>
          </cell>
          <cell r="K894">
            <v>45350</v>
          </cell>
          <cell r="L894">
            <v>45716</v>
          </cell>
          <cell r="M894" t="str">
            <v>Manual</v>
          </cell>
          <cell r="N894" t="str">
            <v>Quemado</v>
          </cell>
          <cell r="O894">
            <v>17</v>
          </cell>
        </row>
        <row r="895">
          <cell r="A895" t="str">
            <v>5861.3</v>
          </cell>
          <cell r="B895" t="str">
            <v>La Union, S.A</v>
          </cell>
          <cell r="C895">
            <v>586</v>
          </cell>
          <cell r="D895" t="str">
            <v>LAS MARIAS ESTRADA</v>
          </cell>
          <cell r="E895">
            <v>1.3</v>
          </cell>
          <cell r="F895">
            <v>5</v>
          </cell>
          <cell r="G895">
            <v>31.1</v>
          </cell>
          <cell r="H895">
            <v>2806</v>
          </cell>
          <cell r="I895">
            <v>90.225080385852081</v>
          </cell>
          <cell r="J895" t="str">
            <v>CG02-163</v>
          </cell>
          <cell r="K895">
            <v>45366</v>
          </cell>
          <cell r="L895">
            <v>45723</v>
          </cell>
          <cell r="M895" t="str">
            <v>Manual</v>
          </cell>
          <cell r="N895" t="str">
            <v>Quemado</v>
          </cell>
          <cell r="O895">
            <v>18</v>
          </cell>
        </row>
        <row r="896">
          <cell r="A896" t="str">
            <v>5862.09</v>
          </cell>
          <cell r="B896" t="str">
            <v>La Union, S.A</v>
          </cell>
          <cell r="C896">
            <v>586</v>
          </cell>
          <cell r="D896" t="str">
            <v>LAS MARIAS ESTRADA</v>
          </cell>
          <cell r="E896">
            <v>2.09</v>
          </cell>
          <cell r="F896">
            <v>7</v>
          </cell>
          <cell r="G896">
            <v>2</v>
          </cell>
          <cell r="H896">
            <v>138</v>
          </cell>
          <cell r="I896">
            <v>69</v>
          </cell>
          <cell r="J896" t="str">
            <v>CG00-102</v>
          </cell>
          <cell r="K896">
            <v>45359</v>
          </cell>
          <cell r="L896">
            <v>45724</v>
          </cell>
          <cell r="M896" t="str">
            <v>Manual</v>
          </cell>
          <cell r="N896" t="str">
            <v>Quemado</v>
          </cell>
          <cell r="O896">
            <v>18</v>
          </cell>
        </row>
        <row r="897">
          <cell r="A897" t="str">
            <v>5863.11</v>
          </cell>
          <cell r="B897" t="str">
            <v>La Union, S.A</v>
          </cell>
          <cell r="C897">
            <v>586</v>
          </cell>
          <cell r="D897" t="str">
            <v>LAS MARIAS ESTRADA</v>
          </cell>
          <cell r="E897">
            <v>3.11</v>
          </cell>
          <cell r="F897">
            <v>3</v>
          </cell>
          <cell r="G897">
            <v>1</v>
          </cell>
          <cell r="H897">
            <v>87.4</v>
          </cell>
          <cell r="I897">
            <v>87.4</v>
          </cell>
          <cell r="J897" t="str">
            <v>CG02-163</v>
          </cell>
          <cell r="K897">
            <v>45363</v>
          </cell>
          <cell r="L897">
            <v>45728</v>
          </cell>
          <cell r="M897" t="str">
            <v>Manual</v>
          </cell>
          <cell r="N897" t="str">
            <v>Quemado</v>
          </cell>
          <cell r="O897">
            <v>19</v>
          </cell>
        </row>
        <row r="898">
          <cell r="A898" t="str">
            <v>5864.01</v>
          </cell>
          <cell r="B898" t="str">
            <v>La Union, S.A</v>
          </cell>
          <cell r="C898">
            <v>586</v>
          </cell>
          <cell r="D898" t="str">
            <v>LAS MARIAS ESTRADA</v>
          </cell>
          <cell r="E898">
            <v>4.01</v>
          </cell>
          <cell r="F898">
            <v>5</v>
          </cell>
          <cell r="G898">
            <v>5.74</v>
          </cell>
          <cell r="H898">
            <v>570.4</v>
          </cell>
          <cell r="I898">
            <v>99.37282229965156</v>
          </cell>
          <cell r="J898" t="str">
            <v>CG02-163</v>
          </cell>
          <cell r="K898">
            <v>45363</v>
          </cell>
          <cell r="L898">
            <v>45728</v>
          </cell>
          <cell r="M898" t="str">
            <v>Manual</v>
          </cell>
          <cell r="N898" t="str">
            <v>Quemado</v>
          </cell>
          <cell r="O898">
            <v>19</v>
          </cell>
        </row>
        <row r="899">
          <cell r="A899" t="str">
            <v>5861.22</v>
          </cell>
          <cell r="B899" t="str">
            <v>La Union, S.A</v>
          </cell>
          <cell r="C899">
            <v>586</v>
          </cell>
          <cell r="D899" t="str">
            <v>LAS MARIAS ESTRADA</v>
          </cell>
          <cell r="E899">
            <v>1.22</v>
          </cell>
          <cell r="F899">
            <v>3</v>
          </cell>
          <cell r="G899">
            <v>2</v>
          </cell>
          <cell r="H899">
            <v>184</v>
          </cell>
          <cell r="I899">
            <v>92</v>
          </cell>
          <cell r="J899" t="str">
            <v>CG02-163</v>
          </cell>
          <cell r="K899">
            <v>45365</v>
          </cell>
          <cell r="L899">
            <v>45730</v>
          </cell>
          <cell r="M899" t="str">
            <v>Manual</v>
          </cell>
          <cell r="N899" t="str">
            <v>Quemado</v>
          </cell>
          <cell r="O899">
            <v>19</v>
          </cell>
        </row>
        <row r="900">
          <cell r="A900" t="str">
            <v>5861.37</v>
          </cell>
          <cell r="B900" t="str">
            <v>La Union, S.A</v>
          </cell>
          <cell r="C900">
            <v>586</v>
          </cell>
          <cell r="D900" t="str">
            <v>LAS MARIAS ESTRADA</v>
          </cell>
          <cell r="E900">
            <v>1.37</v>
          </cell>
          <cell r="F900">
            <v>4</v>
          </cell>
          <cell r="G900">
            <v>5</v>
          </cell>
          <cell r="H900">
            <v>460</v>
          </cell>
          <cell r="I900">
            <v>92</v>
          </cell>
          <cell r="J900" t="str">
            <v>CG02-163</v>
          </cell>
          <cell r="K900">
            <v>45342</v>
          </cell>
          <cell r="L900">
            <v>45730</v>
          </cell>
          <cell r="M900" t="str">
            <v>Manual</v>
          </cell>
          <cell r="N900" t="str">
            <v>Quemado</v>
          </cell>
          <cell r="O900">
            <v>19</v>
          </cell>
        </row>
        <row r="901">
          <cell r="A901" t="str">
            <v>5864.02</v>
          </cell>
          <cell r="B901" t="str">
            <v>La Union, S.A</v>
          </cell>
          <cell r="C901">
            <v>586</v>
          </cell>
          <cell r="D901" t="str">
            <v>LAS MARIAS ESTRADA</v>
          </cell>
          <cell r="E901">
            <v>4.0199999999999996</v>
          </cell>
          <cell r="F901">
            <v>5</v>
          </cell>
          <cell r="G901">
            <v>10</v>
          </cell>
          <cell r="H901">
            <v>943</v>
          </cell>
          <cell r="I901">
            <v>94.3</v>
          </cell>
          <cell r="J901" t="str">
            <v>CG02-163</v>
          </cell>
          <cell r="K901">
            <v>45365</v>
          </cell>
          <cell r="L901">
            <v>45730</v>
          </cell>
          <cell r="M901" t="str">
            <v>Manual</v>
          </cell>
          <cell r="N901" t="str">
            <v>Quemado</v>
          </cell>
          <cell r="O901">
            <v>19</v>
          </cell>
        </row>
        <row r="902">
          <cell r="A902" t="str">
            <v>5861.17</v>
          </cell>
          <cell r="B902" t="str">
            <v>La Union, S.A</v>
          </cell>
          <cell r="C902">
            <v>586</v>
          </cell>
          <cell r="D902" t="str">
            <v>LAS MARIAS ESTRADA</v>
          </cell>
          <cell r="E902">
            <v>1.17</v>
          </cell>
          <cell r="F902">
            <v>4</v>
          </cell>
          <cell r="G902">
            <v>3.65</v>
          </cell>
          <cell r="H902">
            <v>207</v>
          </cell>
          <cell r="I902">
            <v>56.712328767123289</v>
          </cell>
          <cell r="J902" t="str">
            <v>CG02-163</v>
          </cell>
          <cell r="K902">
            <v>45397</v>
          </cell>
          <cell r="L902">
            <v>45733</v>
          </cell>
          <cell r="M902" t="str">
            <v>Manual</v>
          </cell>
          <cell r="N902" t="str">
            <v>Quemado</v>
          </cell>
          <cell r="O902">
            <v>20</v>
          </cell>
        </row>
        <row r="903">
          <cell r="A903" t="str">
            <v>5864.03</v>
          </cell>
          <cell r="B903" t="str">
            <v>La Union, S.A</v>
          </cell>
          <cell r="C903">
            <v>586</v>
          </cell>
          <cell r="D903" t="str">
            <v>LAS MARIAS ESTRADA</v>
          </cell>
          <cell r="E903">
            <v>4.03</v>
          </cell>
          <cell r="F903">
            <v>5</v>
          </cell>
          <cell r="G903">
            <v>9</v>
          </cell>
          <cell r="H903">
            <v>851</v>
          </cell>
          <cell r="I903">
            <v>94.555555555555557</v>
          </cell>
          <cell r="J903" t="str">
            <v>CG02-163</v>
          </cell>
          <cell r="K903">
            <v>45367</v>
          </cell>
          <cell r="L903">
            <v>45733</v>
          </cell>
          <cell r="M903" t="str">
            <v>Manual</v>
          </cell>
          <cell r="N903" t="str">
            <v>Quemado</v>
          </cell>
          <cell r="O903">
            <v>20</v>
          </cell>
        </row>
        <row r="904">
          <cell r="A904" t="str">
            <v>5864.04</v>
          </cell>
          <cell r="B904" t="str">
            <v>La Union, S.A</v>
          </cell>
          <cell r="C904">
            <v>586</v>
          </cell>
          <cell r="D904" t="str">
            <v>LAS MARIAS ESTRADA</v>
          </cell>
          <cell r="E904">
            <v>4.04</v>
          </cell>
          <cell r="F904">
            <v>5</v>
          </cell>
          <cell r="G904">
            <v>8.5399999999999991</v>
          </cell>
          <cell r="H904">
            <v>828</v>
          </cell>
          <cell r="I904">
            <v>96.955503512880568</v>
          </cell>
          <cell r="J904" t="str">
            <v>CG02-163</v>
          </cell>
          <cell r="K904">
            <v>45369</v>
          </cell>
          <cell r="L904">
            <v>45736</v>
          </cell>
          <cell r="M904" t="str">
            <v>Manual</v>
          </cell>
          <cell r="N904" t="str">
            <v>Quemado</v>
          </cell>
          <cell r="O904">
            <v>20</v>
          </cell>
        </row>
        <row r="905">
          <cell r="A905" t="str">
            <v>5863.06</v>
          </cell>
          <cell r="B905" t="str">
            <v>La Union, S.A</v>
          </cell>
          <cell r="C905">
            <v>586</v>
          </cell>
          <cell r="D905" t="str">
            <v>LAS MARIAS ESTRADA</v>
          </cell>
          <cell r="E905">
            <v>3.06</v>
          </cell>
          <cell r="F905">
            <v>5</v>
          </cell>
          <cell r="G905">
            <v>3.55</v>
          </cell>
          <cell r="H905">
            <v>276</v>
          </cell>
          <cell r="I905">
            <v>77.74647887323944</v>
          </cell>
          <cell r="J905" t="str">
            <v>CG02-163</v>
          </cell>
          <cell r="K905">
            <v>45373</v>
          </cell>
          <cell r="L905">
            <v>45738</v>
          </cell>
          <cell r="M905" t="str">
            <v>Manual</v>
          </cell>
          <cell r="N905" t="str">
            <v>Quemado</v>
          </cell>
          <cell r="O905">
            <v>20</v>
          </cell>
        </row>
        <row r="906">
          <cell r="A906" t="str">
            <v>5863.12</v>
          </cell>
          <cell r="B906" t="str">
            <v>La Union, S.A</v>
          </cell>
          <cell r="C906">
            <v>586</v>
          </cell>
          <cell r="D906" t="str">
            <v>LAS MARIAS ESTRADA</v>
          </cell>
          <cell r="E906">
            <v>3.12</v>
          </cell>
          <cell r="F906">
            <v>3</v>
          </cell>
          <cell r="G906">
            <v>4.5</v>
          </cell>
          <cell r="H906">
            <v>276</v>
          </cell>
          <cell r="I906">
            <v>61.333333333333336</v>
          </cell>
          <cell r="J906" t="str">
            <v>CG02-163</v>
          </cell>
          <cell r="K906">
            <v>45376</v>
          </cell>
          <cell r="L906">
            <v>45741</v>
          </cell>
          <cell r="M906" t="str">
            <v>Manual</v>
          </cell>
          <cell r="N906" t="str">
            <v>Quemado</v>
          </cell>
          <cell r="O906">
            <v>21</v>
          </cell>
        </row>
        <row r="907">
          <cell r="A907" t="str">
            <v>5861.03</v>
          </cell>
          <cell r="B907" t="str">
            <v>La Union, S.A</v>
          </cell>
          <cell r="C907">
            <v>586</v>
          </cell>
          <cell r="D907" t="str">
            <v>LAS MARIAS ESTRADA</v>
          </cell>
          <cell r="E907">
            <v>1.03</v>
          </cell>
          <cell r="F907">
            <v>2</v>
          </cell>
          <cell r="G907">
            <v>18</v>
          </cell>
          <cell r="H907">
            <v>1288</v>
          </cell>
          <cell r="I907">
            <v>71.555555555555557</v>
          </cell>
          <cell r="J907" t="str">
            <v>CR87-339</v>
          </cell>
          <cell r="K907">
            <v>45379</v>
          </cell>
          <cell r="L907">
            <v>45744</v>
          </cell>
          <cell r="M907" t="str">
            <v>Manual</v>
          </cell>
          <cell r="N907" t="str">
            <v>Quemado</v>
          </cell>
          <cell r="O907">
            <v>21</v>
          </cell>
        </row>
        <row r="908">
          <cell r="A908" t="str">
            <v>5861.02</v>
          </cell>
          <cell r="B908" t="str">
            <v>La Union, S.A</v>
          </cell>
          <cell r="C908">
            <v>586</v>
          </cell>
          <cell r="D908" t="str">
            <v>LAS MARIAS ESTRADA</v>
          </cell>
          <cell r="E908">
            <v>1.02</v>
          </cell>
          <cell r="F908">
            <v>2</v>
          </cell>
          <cell r="G908">
            <v>2</v>
          </cell>
          <cell r="H908">
            <v>276</v>
          </cell>
          <cell r="I908">
            <v>138</v>
          </cell>
          <cell r="J908" t="str">
            <v>CG02-163</v>
          </cell>
          <cell r="K908">
            <v>45385</v>
          </cell>
          <cell r="L908">
            <v>45750</v>
          </cell>
          <cell r="M908" t="str">
            <v>Manual</v>
          </cell>
          <cell r="N908" t="str">
            <v>Quemado</v>
          </cell>
          <cell r="O908">
            <v>22</v>
          </cell>
        </row>
        <row r="909">
          <cell r="A909" t="str">
            <v>5863.03</v>
          </cell>
          <cell r="B909" t="str">
            <v>La Union, S.A</v>
          </cell>
          <cell r="C909">
            <v>586</v>
          </cell>
          <cell r="D909" t="str">
            <v>LAS MARIAS ESTRADA</v>
          </cell>
          <cell r="E909">
            <v>3.03</v>
          </cell>
          <cell r="F909">
            <v>4</v>
          </cell>
          <cell r="G909">
            <v>1.1000000000000001</v>
          </cell>
          <cell r="H909">
            <v>156.4</v>
          </cell>
          <cell r="I909">
            <v>142.18181818181819</v>
          </cell>
          <cell r="J909" t="str">
            <v>CG02-163</v>
          </cell>
          <cell r="K909">
            <v>45295</v>
          </cell>
          <cell r="L909">
            <v>45751</v>
          </cell>
          <cell r="M909" t="str">
            <v>Manual</v>
          </cell>
          <cell r="N909" t="str">
            <v>Quemado</v>
          </cell>
          <cell r="O909">
            <v>22</v>
          </cell>
        </row>
        <row r="910">
          <cell r="A910" t="str">
            <v>5861.04</v>
          </cell>
          <cell r="B910" t="str">
            <v>La Union, S.A</v>
          </cell>
          <cell r="C910">
            <v>586</v>
          </cell>
          <cell r="D910" t="str">
            <v>LAS MARIAS ESTRADA</v>
          </cell>
          <cell r="E910">
            <v>1.04</v>
          </cell>
          <cell r="F910">
            <v>5</v>
          </cell>
          <cell r="G910">
            <v>3.8</v>
          </cell>
          <cell r="H910">
            <v>276</v>
          </cell>
          <cell r="I910">
            <v>72.631578947368425</v>
          </cell>
          <cell r="J910" t="str">
            <v>CG02-163</v>
          </cell>
          <cell r="K910">
            <v>45387</v>
          </cell>
          <cell r="L910">
            <v>45752</v>
          </cell>
          <cell r="M910" t="str">
            <v>Manual</v>
          </cell>
          <cell r="N910" t="str">
            <v>Quemado</v>
          </cell>
          <cell r="O910">
            <v>22</v>
          </cell>
        </row>
        <row r="911">
          <cell r="A911" t="str">
            <v>5861.63</v>
          </cell>
          <cell r="B911" t="str">
            <v>La Union, S.A</v>
          </cell>
          <cell r="C911">
            <v>586</v>
          </cell>
          <cell r="D911" t="str">
            <v>LAS MARIAS ESTRADA</v>
          </cell>
          <cell r="E911">
            <v>1.63</v>
          </cell>
          <cell r="F911">
            <v>4</v>
          </cell>
          <cell r="G911">
            <v>16.36</v>
          </cell>
          <cell r="H911">
            <v>1499.6000000000001</v>
          </cell>
          <cell r="I911">
            <v>91.662591687041569</v>
          </cell>
          <cell r="J911" t="str">
            <v>CG02-163</v>
          </cell>
          <cell r="K911">
            <v>45396</v>
          </cell>
          <cell r="L911">
            <v>45752</v>
          </cell>
          <cell r="M911" t="str">
            <v>Manual</v>
          </cell>
          <cell r="N911" t="str">
            <v>Quemado</v>
          </cell>
          <cell r="O911">
            <v>22</v>
          </cell>
        </row>
        <row r="912">
          <cell r="A912" t="str">
            <v>5861.65</v>
          </cell>
          <cell r="B912" t="str">
            <v>La Union, S.A</v>
          </cell>
          <cell r="C912">
            <v>586</v>
          </cell>
          <cell r="D912" t="str">
            <v>LAS MARIAS ESTRADA</v>
          </cell>
          <cell r="E912">
            <v>1.65</v>
          </cell>
          <cell r="F912">
            <v>3</v>
          </cell>
          <cell r="G912">
            <v>4.4800000000000004</v>
          </cell>
          <cell r="H912">
            <v>552</v>
          </cell>
          <cell r="I912">
            <v>123.21428571428571</v>
          </cell>
          <cell r="J912" t="str">
            <v>CG02-163</v>
          </cell>
          <cell r="K912">
            <v>45393</v>
          </cell>
          <cell r="L912">
            <v>45757</v>
          </cell>
          <cell r="M912" t="str">
            <v>Manual</v>
          </cell>
          <cell r="N912" t="str">
            <v>Quemado</v>
          </cell>
          <cell r="O912">
            <v>23</v>
          </cell>
        </row>
        <row r="913">
          <cell r="A913" t="str">
            <v>5862.15</v>
          </cell>
          <cell r="B913" t="str">
            <v>La Union, S.A</v>
          </cell>
          <cell r="C913">
            <v>586</v>
          </cell>
          <cell r="D913" t="str">
            <v>LAS MARIAS ESTRADA</v>
          </cell>
          <cell r="E913">
            <v>2.15</v>
          </cell>
          <cell r="F913">
            <v>3</v>
          </cell>
          <cell r="G913">
            <v>2.4500000000000002</v>
          </cell>
          <cell r="H913">
            <v>294.40000000000003</v>
          </cell>
          <cell r="I913">
            <v>120.16326530612245</v>
          </cell>
          <cell r="J913" t="str">
            <v>CR87-339</v>
          </cell>
          <cell r="K913">
            <v>45407</v>
          </cell>
          <cell r="L913">
            <v>45757</v>
          </cell>
          <cell r="M913" t="str">
            <v>Manual</v>
          </cell>
          <cell r="N913" t="str">
            <v>Quemado</v>
          </cell>
          <cell r="O913">
            <v>23</v>
          </cell>
        </row>
        <row r="914">
          <cell r="A914" t="str">
            <v>5861.32</v>
          </cell>
          <cell r="B914" t="str">
            <v>La Union, S.A</v>
          </cell>
          <cell r="C914">
            <v>586</v>
          </cell>
          <cell r="D914" t="str">
            <v>LAS MARIAS ESTRADA</v>
          </cell>
          <cell r="E914">
            <v>1.32</v>
          </cell>
          <cell r="F914">
            <v>3</v>
          </cell>
          <cell r="G914">
            <v>3.27</v>
          </cell>
          <cell r="H914">
            <v>506</v>
          </cell>
          <cell r="I914">
            <v>154.74006116207951</v>
          </cell>
          <cell r="J914" t="str">
            <v>CG02-163</v>
          </cell>
          <cell r="K914">
            <v>45403</v>
          </cell>
          <cell r="L914">
            <v>45758</v>
          </cell>
          <cell r="M914" t="str">
            <v>Manual</v>
          </cell>
          <cell r="N914" t="str">
            <v>Quemado</v>
          </cell>
          <cell r="O914">
            <v>23</v>
          </cell>
        </row>
        <row r="915">
          <cell r="A915" t="str">
            <v>5862.05</v>
          </cell>
          <cell r="B915" t="str">
            <v>La Union, S.A</v>
          </cell>
          <cell r="C915">
            <v>586</v>
          </cell>
          <cell r="D915" t="str">
            <v>LAS MARIAS ESTRADA</v>
          </cell>
          <cell r="E915">
            <v>2.0499999999999998</v>
          </cell>
          <cell r="F915">
            <v>4</v>
          </cell>
          <cell r="G915">
            <v>3</v>
          </cell>
          <cell r="H915">
            <v>299</v>
          </cell>
          <cell r="I915">
            <v>99.666666666666671</v>
          </cell>
          <cell r="J915" t="str">
            <v>CG02-163</v>
          </cell>
          <cell r="K915">
            <v>45405</v>
          </cell>
          <cell r="L915">
            <v>45759</v>
          </cell>
          <cell r="M915" t="str">
            <v>Manual</v>
          </cell>
          <cell r="N915" t="str">
            <v>Quemado</v>
          </cell>
          <cell r="O915">
            <v>23</v>
          </cell>
        </row>
        <row r="916">
          <cell r="A916" t="str">
            <v>5862.07</v>
          </cell>
          <cell r="B916" t="str">
            <v>La Union, S.A</v>
          </cell>
          <cell r="C916">
            <v>586</v>
          </cell>
          <cell r="D916" t="str">
            <v>LAS MARIAS ESTRADA</v>
          </cell>
          <cell r="E916">
            <v>2.0699999999999998</v>
          </cell>
          <cell r="F916">
            <v>5</v>
          </cell>
          <cell r="G916">
            <v>2.4500000000000002</v>
          </cell>
          <cell r="H916">
            <v>207</v>
          </cell>
          <cell r="I916">
            <v>84.489795918367335</v>
          </cell>
          <cell r="J916" t="str">
            <v>CG02-163</v>
          </cell>
          <cell r="K916">
            <v>45408</v>
          </cell>
          <cell r="L916">
            <v>45759</v>
          </cell>
          <cell r="M916" t="str">
            <v>Manual</v>
          </cell>
          <cell r="N916" t="str">
            <v>Quemado</v>
          </cell>
          <cell r="O916">
            <v>23</v>
          </cell>
        </row>
        <row r="917">
          <cell r="A917" t="str">
            <v>5862.13</v>
          </cell>
          <cell r="B917" t="str">
            <v>La Union, S.A</v>
          </cell>
          <cell r="C917">
            <v>586</v>
          </cell>
          <cell r="D917" t="str">
            <v>LAS MARIAS ESTRADA</v>
          </cell>
          <cell r="E917">
            <v>2.13</v>
          </cell>
          <cell r="F917">
            <v>6</v>
          </cell>
          <cell r="G917">
            <v>4.16</v>
          </cell>
          <cell r="H917">
            <v>358.8</v>
          </cell>
          <cell r="I917">
            <v>86.25</v>
          </cell>
          <cell r="J917" t="str">
            <v>CG02-163</v>
          </cell>
          <cell r="K917">
            <v>45404</v>
          </cell>
          <cell r="L917">
            <v>45760</v>
          </cell>
          <cell r="M917" t="str">
            <v>Manual</v>
          </cell>
          <cell r="N917" t="str">
            <v>Quemado</v>
          </cell>
          <cell r="O917">
            <v>23</v>
          </cell>
        </row>
        <row r="918">
          <cell r="A918" t="str">
            <v>5862.11</v>
          </cell>
          <cell r="B918" t="str">
            <v>La Union, S.A</v>
          </cell>
          <cell r="C918">
            <v>586</v>
          </cell>
          <cell r="D918" t="str">
            <v>LAS MARIAS ESTRADA</v>
          </cell>
          <cell r="E918">
            <v>2.11</v>
          </cell>
          <cell r="F918">
            <v>3</v>
          </cell>
          <cell r="G918">
            <v>2.2999999999999998</v>
          </cell>
          <cell r="H918">
            <v>193.20000000000002</v>
          </cell>
          <cell r="I918">
            <v>84.000000000000014</v>
          </cell>
          <cell r="J918" t="str">
            <v>CG02-163</v>
          </cell>
          <cell r="K918">
            <v>45426</v>
          </cell>
          <cell r="L918">
            <v>45761</v>
          </cell>
          <cell r="M918" t="str">
            <v>Manual</v>
          </cell>
          <cell r="N918" t="str">
            <v>Quemado</v>
          </cell>
          <cell r="O918">
            <v>24</v>
          </cell>
        </row>
        <row r="919">
          <cell r="A919" t="str">
            <v>5483.26</v>
          </cell>
          <cell r="B919" t="str">
            <v>La Union, S.A</v>
          </cell>
          <cell r="C919">
            <v>548</v>
          </cell>
          <cell r="D919" t="str">
            <v>FERTICAÑA</v>
          </cell>
          <cell r="E919">
            <v>3.26</v>
          </cell>
          <cell r="F919">
            <v>5</v>
          </cell>
          <cell r="G919">
            <v>2</v>
          </cell>
          <cell r="H919">
            <v>184</v>
          </cell>
          <cell r="I919">
            <v>92</v>
          </cell>
          <cell r="J919" t="str">
            <v>CG02-163</v>
          </cell>
          <cell r="K919">
            <v>45394</v>
          </cell>
          <cell r="L919">
            <v>45759</v>
          </cell>
          <cell r="M919" t="str">
            <v>Manual</v>
          </cell>
          <cell r="N919" t="str">
            <v>Quemado</v>
          </cell>
          <cell r="O919">
            <v>23</v>
          </cell>
        </row>
        <row r="920">
          <cell r="A920" t="str">
            <v>5791.01</v>
          </cell>
          <cell r="B920" t="str">
            <v>La Union, S.A</v>
          </cell>
          <cell r="C920">
            <v>579</v>
          </cell>
          <cell r="D920" t="str">
            <v>LAS FLORES PORTILLO</v>
          </cell>
          <cell r="E920">
            <v>1.01</v>
          </cell>
          <cell r="F920">
            <v>9</v>
          </cell>
          <cell r="G920">
            <v>12.36</v>
          </cell>
          <cell r="H920">
            <v>988.8</v>
          </cell>
          <cell r="I920">
            <v>80</v>
          </cell>
          <cell r="J920" t="str">
            <v>CP73-1547</v>
          </cell>
          <cell r="K920">
            <v>45377</v>
          </cell>
          <cell r="L920">
            <v>45727</v>
          </cell>
          <cell r="M920" t="str">
            <v>Mecanizado</v>
          </cell>
          <cell r="N920" t="str">
            <v>Quemado</v>
          </cell>
          <cell r="O920">
            <v>19</v>
          </cell>
        </row>
        <row r="921">
          <cell r="A921" t="str">
            <v>5791.02</v>
          </cell>
          <cell r="B921" t="str">
            <v>La Union, S.A</v>
          </cell>
          <cell r="C921">
            <v>579</v>
          </cell>
          <cell r="D921" t="str">
            <v>LAS FLORES PORTILLO</v>
          </cell>
          <cell r="E921">
            <v>1.02</v>
          </cell>
          <cell r="F921">
            <v>9</v>
          </cell>
          <cell r="G921">
            <v>7.72</v>
          </cell>
          <cell r="H921">
            <v>617.6</v>
          </cell>
          <cell r="I921">
            <v>80</v>
          </cell>
          <cell r="J921" t="str">
            <v>CP73-1547</v>
          </cell>
          <cell r="K921">
            <v>45377</v>
          </cell>
          <cell r="L921">
            <v>45727</v>
          </cell>
          <cell r="M921" t="str">
            <v>Mecanizado</v>
          </cell>
          <cell r="N921" t="str">
            <v>Quemado</v>
          </cell>
          <cell r="O921">
            <v>19</v>
          </cell>
        </row>
        <row r="922">
          <cell r="A922" t="str">
            <v>5791.03</v>
          </cell>
          <cell r="B922" t="str">
            <v>La Union, S.A</v>
          </cell>
          <cell r="C922">
            <v>579</v>
          </cell>
          <cell r="D922" t="str">
            <v>LAS FLORES PORTILLO</v>
          </cell>
          <cell r="E922">
            <v>1.03</v>
          </cell>
          <cell r="F922">
            <v>9</v>
          </cell>
          <cell r="G922">
            <v>14.62</v>
          </cell>
          <cell r="H922">
            <v>1169.5999999999999</v>
          </cell>
          <cell r="I922">
            <v>80</v>
          </cell>
          <cell r="J922" t="str">
            <v>CP73-1547</v>
          </cell>
          <cell r="K922">
            <v>45377</v>
          </cell>
          <cell r="L922">
            <v>45727</v>
          </cell>
          <cell r="M922" t="str">
            <v>Mecanizado</v>
          </cell>
          <cell r="N922" t="str">
            <v>Quemado</v>
          </cell>
          <cell r="O922">
            <v>19</v>
          </cell>
        </row>
        <row r="923">
          <cell r="A923" t="str">
            <v>5791.04</v>
          </cell>
          <cell r="B923" t="str">
            <v>La Union, S.A</v>
          </cell>
          <cell r="C923">
            <v>579</v>
          </cell>
          <cell r="D923" t="str">
            <v>LAS FLORES PORTILLO</v>
          </cell>
          <cell r="E923">
            <v>1.04</v>
          </cell>
          <cell r="F923">
            <v>7</v>
          </cell>
          <cell r="G923">
            <v>12.29</v>
          </cell>
          <cell r="H923">
            <v>983.19999999999993</v>
          </cell>
          <cell r="I923">
            <v>80</v>
          </cell>
          <cell r="J923" t="str">
            <v>CP73-1547</v>
          </cell>
          <cell r="K923">
            <v>45376</v>
          </cell>
          <cell r="L923">
            <v>45726</v>
          </cell>
          <cell r="M923" t="str">
            <v>Mecanizado</v>
          </cell>
          <cell r="N923" t="str">
            <v>Quemado</v>
          </cell>
          <cell r="O923">
            <v>19</v>
          </cell>
        </row>
        <row r="924">
          <cell r="A924" t="str">
            <v>5791.05</v>
          </cell>
          <cell r="B924" t="str">
            <v>La Union, S.A</v>
          </cell>
          <cell r="C924">
            <v>579</v>
          </cell>
          <cell r="D924" t="str">
            <v>LAS FLORES PORTILLO</v>
          </cell>
          <cell r="E924">
            <v>1.05</v>
          </cell>
          <cell r="F924">
            <v>7</v>
          </cell>
          <cell r="G924">
            <v>9.66</v>
          </cell>
          <cell r="H924">
            <v>772.8</v>
          </cell>
          <cell r="I924">
            <v>80</v>
          </cell>
          <cell r="J924" t="str">
            <v>CP73-1547</v>
          </cell>
          <cell r="K924">
            <v>45376</v>
          </cell>
          <cell r="L924">
            <v>45726</v>
          </cell>
          <cell r="M924" t="str">
            <v>Mecanizado</v>
          </cell>
          <cell r="N924" t="str">
            <v>Quemado</v>
          </cell>
          <cell r="O924">
            <v>19</v>
          </cell>
        </row>
        <row r="925">
          <cell r="A925" t="str">
            <v>5791.06</v>
          </cell>
          <cell r="B925" t="str">
            <v>La Union, S.A</v>
          </cell>
          <cell r="C925">
            <v>579</v>
          </cell>
          <cell r="D925" t="str">
            <v>LAS FLORES PORTILLO</v>
          </cell>
          <cell r="E925">
            <v>1.06</v>
          </cell>
          <cell r="F925">
            <v>9</v>
          </cell>
          <cell r="G925">
            <v>4.4400000000000004</v>
          </cell>
          <cell r="H925">
            <v>355.20000000000005</v>
          </cell>
          <cell r="I925">
            <v>80</v>
          </cell>
          <cell r="J925" t="str">
            <v>CP73-1547</v>
          </cell>
          <cell r="K925">
            <v>45377</v>
          </cell>
          <cell r="L925">
            <v>45727</v>
          </cell>
          <cell r="M925" t="str">
            <v>Manual</v>
          </cell>
          <cell r="N925" t="str">
            <v>Quemado</v>
          </cell>
          <cell r="O925">
            <v>19</v>
          </cell>
        </row>
        <row r="926">
          <cell r="A926" t="str">
            <v>5791.07</v>
          </cell>
          <cell r="B926" t="str">
            <v>La Union, S.A</v>
          </cell>
          <cell r="C926">
            <v>579</v>
          </cell>
          <cell r="D926" t="str">
            <v>LAS FLORES PORTILLO</v>
          </cell>
          <cell r="E926">
            <v>1.07</v>
          </cell>
          <cell r="F926">
            <v>6</v>
          </cell>
          <cell r="G926">
            <v>14.77</v>
          </cell>
          <cell r="H926">
            <v>1181.5999999999999</v>
          </cell>
          <cell r="I926">
            <v>80</v>
          </cell>
          <cell r="J926" t="str">
            <v>CG02-163</v>
          </cell>
          <cell r="K926">
            <v>45377</v>
          </cell>
          <cell r="L926">
            <v>45727</v>
          </cell>
          <cell r="M926" t="str">
            <v>Manual</v>
          </cell>
          <cell r="N926" t="str">
            <v>Quemado</v>
          </cell>
          <cell r="O926">
            <v>19</v>
          </cell>
        </row>
        <row r="927">
          <cell r="A927" t="str">
            <v>5791.08</v>
          </cell>
          <cell r="B927" t="str">
            <v>La Union, S.A</v>
          </cell>
          <cell r="C927">
            <v>579</v>
          </cell>
          <cell r="D927" t="str">
            <v>LAS FLORES PORTILLO</v>
          </cell>
          <cell r="E927">
            <v>1.08</v>
          </cell>
          <cell r="F927">
            <v>3</v>
          </cell>
          <cell r="G927">
            <v>4.46</v>
          </cell>
          <cell r="H927">
            <v>356.8</v>
          </cell>
          <cell r="I927">
            <v>80</v>
          </cell>
          <cell r="J927" t="str">
            <v>CG02-163</v>
          </cell>
          <cell r="K927">
            <v>45378</v>
          </cell>
          <cell r="L927">
            <v>45728</v>
          </cell>
          <cell r="M927" t="str">
            <v>Manual</v>
          </cell>
          <cell r="N927" t="str">
            <v>Quemado</v>
          </cell>
          <cell r="O927">
            <v>19</v>
          </cell>
        </row>
        <row r="928">
          <cell r="A928" t="str">
            <v>5791.09</v>
          </cell>
          <cell r="B928" t="str">
            <v>La Union, S.A</v>
          </cell>
          <cell r="C928">
            <v>579</v>
          </cell>
          <cell r="D928" t="str">
            <v>LAS FLORES PORTILLO</v>
          </cell>
          <cell r="E928">
            <v>1.0900000000000001</v>
          </cell>
          <cell r="F928">
            <v>6</v>
          </cell>
          <cell r="G928">
            <v>7.72</v>
          </cell>
          <cell r="H928">
            <v>617.6</v>
          </cell>
          <cell r="I928">
            <v>80</v>
          </cell>
          <cell r="J928" t="str">
            <v>CG02-163</v>
          </cell>
          <cell r="K928">
            <v>45378</v>
          </cell>
          <cell r="L928">
            <v>45728</v>
          </cell>
          <cell r="M928" t="str">
            <v>Manual</v>
          </cell>
          <cell r="N928" t="str">
            <v>Quemado</v>
          </cell>
          <cell r="O928">
            <v>19</v>
          </cell>
        </row>
        <row r="929">
          <cell r="A929" t="str">
            <v>5671.01</v>
          </cell>
          <cell r="B929" t="str">
            <v>La Union, S.A</v>
          </cell>
          <cell r="C929">
            <v>567</v>
          </cell>
          <cell r="D929" t="str">
            <v>PARCELA CONTRERAS</v>
          </cell>
          <cell r="E929">
            <v>1.01</v>
          </cell>
          <cell r="F929">
            <v>4</v>
          </cell>
          <cell r="G929">
            <v>7</v>
          </cell>
          <cell r="H929">
            <v>705.4430156181221</v>
          </cell>
          <cell r="I929">
            <v>100.77757365973173</v>
          </cell>
          <cell r="J929" t="str">
            <v>CG02-163</v>
          </cell>
          <cell r="K929">
            <v>45414</v>
          </cell>
          <cell r="L929">
            <v>45754</v>
          </cell>
          <cell r="M929" t="str">
            <v>Mecanizado</v>
          </cell>
          <cell r="N929" t="str">
            <v>Quemado</v>
          </cell>
          <cell r="O929">
            <v>23</v>
          </cell>
        </row>
        <row r="930">
          <cell r="A930" t="str">
            <v>4081.01</v>
          </cell>
          <cell r="B930" t="str">
            <v>La Union, S.A</v>
          </cell>
          <cell r="C930">
            <v>408</v>
          </cell>
          <cell r="D930" t="str">
            <v>PARCELA LAS DIAMELAS</v>
          </cell>
          <cell r="E930">
            <v>1.01</v>
          </cell>
          <cell r="F930">
            <v>3</v>
          </cell>
          <cell r="G930">
            <v>2.1399999999999997</v>
          </cell>
          <cell r="H930">
            <v>276</v>
          </cell>
          <cell r="I930">
            <v>128.97196261682245</v>
          </cell>
          <cell r="J930" t="str">
            <v>CG02-163</v>
          </cell>
          <cell r="K930">
            <v>45367</v>
          </cell>
          <cell r="L930">
            <v>45733</v>
          </cell>
          <cell r="M930" t="str">
            <v>Manual</v>
          </cell>
          <cell r="N930" t="str">
            <v>Quemado</v>
          </cell>
          <cell r="O930">
            <v>20</v>
          </cell>
        </row>
        <row r="931">
          <cell r="A931" t="str">
            <v>4081.02</v>
          </cell>
          <cell r="B931" t="str">
            <v>La Union, S.A</v>
          </cell>
          <cell r="C931">
            <v>408</v>
          </cell>
          <cell r="D931" t="str">
            <v>PARCELA LAS DIAMELAS</v>
          </cell>
          <cell r="E931">
            <v>1.02</v>
          </cell>
          <cell r="F931">
            <v>3</v>
          </cell>
          <cell r="G931">
            <v>1.2</v>
          </cell>
          <cell r="H931">
            <v>105.80000000000001</v>
          </cell>
          <cell r="I931">
            <v>88.166666666666686</v>
          </cell>
          <cell r="J931" t="str">
            <v>CG02-163</v>
          </cell>
          <cell r="K931">
            <v>45291</v>
          </cell>
          <cell r="L931">
            <v>45642</v>
          </cell>
          <cell r="M931" t="str">
            <v>Manual</v>
          </cell>
          <cell r="N931" t="str">
            <v>Quemado</v>
          </cell>
          <cell r="O931">
            <v>7</v>
          </cell>
        </row>
        <row r="932">
          <cell r="A932" t="str">
            <v>4081.04</v>
          </cell>
          <cell r="B932" t="str">
            <v>La Union, S.A</v>
          </cell>
          <cell r="C932">
            <v>408</v>
          </cell>
          <cell r="D932" t="str">
            <v>PARCELA LAS DIAMELAS</v>
          </cell>
          <cell r="E932">
            <v>1.04</v>
          </cell>
          <cell r="F932">
            <v>5</v>
          </cell>
          <cell r="G932">
            <v>1.4</v>
          </cell>
          <cell r="H932">
            <v>147.20000000000002</v>
          </cell>
          <cell r="I932">
            <v>105.14285714285717</v>
          </cell>
          <cell r="J932" t="str">
            <v>CG02-163</v>
          </cell>
          <cell r="K932">
            <v>45275</v>
          </cell>
          <cell r="L932">
            <v>45642</v>
          </cell>
          <cell r="M932" t="str">
            <v>Manual</v>
          </cell>
          <cell r="N932" t="str">
            <v>Quemado</v>
          </cell>
          <cell r="O932">
            <v>7</v>
          </cell>
        </row>
        <row r="933">
          <cell r="A933" t="str">
            <v>4081.05</v>
          </cell>
          <cell r="B933" t="str">
            <v>La Union, S.A</v>
          </cell>
          <cell r="C933">
            <v>408</v>
          </cell>
          <cell r="D933" t="str">
            <v>PARCELA LAS DIAMELAS</v>
          </cell>
          <cell r="E933">
            <v>1.05</v>
          </cell>
          <cell r="F933">
            <v>5</v>
          </cell>
          <cell r="G933">
            <v>3.2</v>
          </cell>
          <cell r="H933">
            <v>211.60000000000002</v>
          </cell>
          <cell r="I933">
            <v>66.125</v>
          </cell>
          <cell r="J933" t="str">
            <v>CG02-163</v>
          </cell>
          <cell r="K933">
            <v>45367</v>
          </cell>
          <cell r="L933">
            <v>45733</v>
          </cell>
          <cell r="M933" t="str">
            <v>Manual</v>
          </cell>
          <cell r="N933" t="str">
            <v>Quemado</v>
          </cell>
          <cell r="O933">
            <v>20</v>
          </cell>
        </row>
        <row r="934">
          <cell r="A934" t="str">
            <v>4082.01</v>
          </cell>
          <cell r="B934" t="str">
            <v>La Union, S.A</v>
          </cell>
          <cell r="C934">
            <v>408</v>
          </cell>
          <cell r="D934" t="str">
            <v>PARCELA LAS DIAMELAS</v>
          </cell>
          <cell r="E934">
            <v>2.0099999999999998</v>
          </cell>
          <cell r="F934">
            <v>4</v>
          </cell>
          <cell r="G934">
            <v>3.5</v>
          </cell>
          <cell r="H934">
            <v>340.40000000000003</v>
          </cell>
          <cell r="I934">
            <v>97.257142857142867</v>
          </cell>
          <cell r="J934" t="str">
            <v>CG02-163</v>
          </cell>
          <cell r="K934">
            <v>45295</v>
          </cell>
          <cell r="L934">
            <v>45661</v>
          </cell>
          <cell r="M934" t="str">
            <v>Manual</v>
          </cell>
          <cell r="N934" t="str">
            <v>Quemado</v>
          </cell>
          <cell r="O934">
            <v>9</v>
          </cell>
        </row>
        <row r="935">
          <cell r="A935" t="str">
            <v>5451.01</v>
          </cell>
          <cell r="B935" t="str">
            <v>La Union, S.A</v>
          </cell>
          <cell r="C935">
            <v>545</v>
          </cell>
          <cell r="D935" t="str">
            <v>PARCELA PALONES</v>
          </cell>
          <cell r="E935">
            <v>1.01</v>
          </cell>
          <cell r="F935">
            <v>4</v>
          </cell>
          <cell r="G935">
            <v>5.56</v>
          </cell>
          <cell r="H935">
            <v>500</v>
          </cell>
          <cell r="I935">
            <v>89.928057553956847</v>
          </cell>
          <cell r="J935" t="str">
            <v>CG02-163</v>
          </cell>
          <cell r="K935">
            <v>45427</v>
          </cell>
          <cell r="L935">
            <v>45769</v>
          </cell>
          <cell r="M935" t="str">
            <v>Manual</v>
          </cell>
          <cell r="N935" t="str">
            <v>Quemado</v>
          </cell>
          <cell r="O935">
            <v>25</v>
          </cell>
        </row>
        <row r="936">
          <cell r="A936" t="str">
            <v>5451.02</v>
          </cell>
          <cell r="B936" t="str">
            <v>La Union, S.A</v>
          </cell>
          <cell r="C936">
            <v>545</v>
          </cell>
          <cell r="D936" t="str">
            <v>PARCELA PALONES</v>
          </cell>
          <cell r="E936">
            <v>1.02</v>
          </cell>
          <cell r="F936">
            <v>4</v>
          </cell>
          <cell r="G936">
            <v>3</v>
          </cell>
          <cell r="H936">
            <v>300</v>
          </cell>
          <cell r="I936">
            <v>100</v>
          </cell>
          <cell r="J936" t="str">
            <v>CG02-163</v>
          </cell>
          <cell r="K936">
            <v>45427</v>
          </cell>
          <cell r="L936">
            <v>45769</v>
          </cell>
          <cell r="M936" t="str">
            <v>Manual</v>
          </cell>
          <cell r="N936" t="str">
            <v>Quemado</v>
          </cell>
          <cell r="O936">
            <v>25</v>
          </cell>
        </row>
        <row r="937">
          <cell r="A937" t="str">
            <v>5451.03</v>
          </cell>
          <cell r="B937" t="str">
            <v>La Union, S.A</v>
          </cell>
          <cell r="C937">
            <v>545</v>
          </cell>
          <cell r="D937" t="str">
            <v>PARCELA PALONES</v>
          </cell>
          <cell r="E937">
            <v>1.03</v>
          </cell>
          <cell r="F937">
            <v>6</v>
          </cell>
          <cell r="G937">
            <v>11.11</v>
          </cell>
          <cell r="H937">
            <v>800</v>
          </cell>
          <cell r="I937">
            <v>72.007200720072007</v>
          </cell>
          <cell r="J937" t="str">
            <v>Varias</v>
          </cell>
          <cell r="K937">
            <v>45427</v>
          </cell>
          <cell r="L937">
            <v>45769</v>
          </cell>
          <cell r="M937" t="str">
            <v>Manual</v>
          </cell>
          <cell r="N937" t="str">
            <v>Quemado</v>
          </cell>
          <cell r="O937">
            <v>25</v>
          </cell>
        </row>
        <row r="938">
          <cell r="A938" t="str">
            <v>3481.01</v>
          </cell>
          <cell r="B938" t="str">
            <v>La Union, S.A</v>
          </cell>
          <cell r="C938">
            <v>348</v>
          </cell>
          <cell r="D938" t="str">
            <v>EL PLACER</v>
          </cell>
          <cell r="E938">
            <v>1.01</v>
          </cell>
          <cell r="F938">
            <v>9</v>
          </cell>
          <cell r="G938">
            <v>2.09</v>
          </cell>
          <cell r="H938">
            <v>137.59142800000001</v>
          </cell>
          <cell r="I938">
            <v>65.833219138755993</v>
          </cell>
          <cell r="J938" t="str">
            <v>CP72-2086</v>
          </cell>
          <cell r="K938">
            <v>45406</v>
          </cell>
          <cell r="L938">
            <v>45756</v>
          </cell>
          <cell r="M938" t="str">
            <v>Manual</v>
          </cell>
          <cell r="N938" t="str">
            <v>Quemado</v>
          </cell>
          <cell r="O938">
            <v>23</v>
          </cell>
        </row>
        <row r="939">
          <cell r="A939" t="str">
            <v>3483.01</v>
          </cell>
          <cell r="B939" t="str">
            <v>La Union, S.A</v>
          </cell>
          <cell r="C939">
            <v>348</v>
          </cell>
          <cell r="D939" t="str">
            <v>EL PLACER</v>
          </cell>
          <cell r="E939">
            <v>3.01</v>
          </cell>
          <cell r="F939">
            <v>6</v>
          </cell>
          <cell r="G939">
            <v>10.37</v>
          </cell>
          <cell r="H939">
            <v>621.91420400000004</v>
          </cell>
          <cell r="I939">
            <v>59.972440115718427</v>
          </cell>
          <cell r="J939" t="str">
            <v>SP83-2847</v>
          </cell>
          <cell r="K939">
            <v>45405</v>
          </cell>
          <cell r="L939">
            <v>45755</v>
          </cell>
          <cell r="M939" t="str">
            <v>Manual</v>
          </cell>
          <cell r="N939" t="str">
            <v>Quemado</v>
          </cell>
          <cell r="O939">
            <v>23</v>
          </cell>
        </row>
        <row r="940">
          <cell r="A940" t="str">
            <v>3484.01</v>
          </cell>
          <cell r="B940" t="str">
            <v>La Union, S.A</v>
          </cell>
          <cell r="C940">
            <v>348</v>
          </cell>
          <cell r="D940" t="str">
            <v>EL PLACER</v>
          </cell>
          <cell r="E940">
            <v>4.01</v>
          </cell>
          <cell r="F940">
            <v>7</v>
          </cell>
          <cell r="G940">
            <v>6.73</v>
          </cell>
          <cell r="H940">
            <v>219.32064</v>
          </cell>
          <cell r="I940">
            <v>32.588505200594348</v>
          </cell>
          <cell r="J940" t="str">
            <v>SP83-2847</v>
          </cell>
          <cell r="K940">
            <v>45405</v>
          </cell>
          <cell r="L940">
            <v>45755</v>
          </cell>
          <cell r="M940" t="str">
            <v>Manual</v>
          </cell>
          <cell r="N940" t="str">
            <v>Quemado</v>
          </cell>
          <cell r="O940">
            <v>23</v>
          </cell>
        </row>
        <row r="941">
          <cell r="A941" t="str">
            <v>3484.02</v>
          </cell>
          <cell r="B941" t="str">
            <v>La Union, S.A</v>
          </cell>
          <cell r="C941">
            <v>348</v>
          </cell>
          <cell r="D941" t="str">
            <v>EL PLACER</v>
          </cell>
          <cell r="E941">
            <v>4.0199999999999996</v>
          </cell>
          <cell r="F941">
            <v>7</v>
          </cell>
          <cell r="G941">
            <v>5.21</v>
          </cell>
          <cell r="H941">
            <v>500</v>
          </cell>
          <cell r="I941">
            <v>95.969289827255281</v>
          </cell>
          <cell r="J941" t="str">
            <v>SP83-2847</v>
          </cell>
          <cell r="K941">
            <v>45405</v>
          </cell>
          <cell r="L941">
            <v>45755</v>
          </cell>
          <cell r="M941" t="str">
            <v>Manual</v>
          </cell>
          <cell r="N941" t="str">
            <v>Quemado</v>
          </cell>
          <cell r="O941">
            <v>23</v>
          </cell>
        </row>
        <row r="942">
          <cell r="A942" t="str">
            <v>3485.01</v>
          </cell>
          <cell r="B942" t="str">
            <v>La Union, S.A</v>
          </cell>
          <cell r="C942">
            <v>348</v>
          </cell>
          <cell r="D942" t="str">
            <v>EL PLACER</v>
          </cell>
          <cell r="E942">
            <v>5.01</v>
          </cell>
          <cell r="F942">
            <v>3</v>
          </cell>
          <cell r="G942">
            <v>3.86</v>
          </cell>
          <cell r="H942">
            <v>350</v>
          </cell>
          <cell r="I942">
            <v>90.673575129533688</v>
          </cell>
          <cell r="J942" t="str">
            <v>CP72-2086</v>
          </cell>
          <cell r="K942">
            <v>45404</v>
          </cell>
          <cell r="L942">
            <v>45754</v>
          </cell>
          <cell r="M942" t="str">
            <v>Manual</v>
          </cell>
          <cell r="N942" t="str">
            <v>Quemado</v>
          </cell>
          <cell r="O942">
            <v>23</v>
          </cell>
        </row>
        <row r="943">
          <cell r="A943" t="str">
            <v>3485.02</v>
          </cell>
          <cell r="B943" t="str">
            <v>La Union, S.A</v>
          </cell>
          <cell r="C943">
            <v>348</v>
          </cell>
          <cell r="D943" t="str">
            <v>EL PLACER</v>
          </cell>
          <cell r="E943">
            <v>5.0199999999999996</v>
          </cell>
          <cell r="F943">
            <v>10</v>
          </cell>
          <cell r="G943">
            <v>5.59</v>
          </cell>
          <cell r="H943">
            <v>340.37028399999997</v>
          </cell>
          <cell r="I943">
            <v>60.889138461538458</v>
          </cell>
          <cell r="J943" t="str">
            <v>CP72-2086</v>
          </cell>
          <cell r="K943">
            <v>45404</v>
          </cell>
          <cell r="L943">
            <v>45754</v>
          </cell>
          <cell r="M943" t="str">
            <v>Manual</v>
          </cell>
          <cell r="N943" t="str">
            <v>Quemado</v>
          </cell>
          <cell r="O943">
            <v>23</v>
          </cell>
        </row>
        <row r="944">
          <cell r="A944" t="str">
            <v>3485.03</v>
          </cell>
          <cell r="B944" t="str">
            <v>La Union, S.A</v>
          </cell>
          <cell r="C944">
            <v>348</v>
          </cell>
          <cell r="D944" t="str">
            <v>EL PLACER</v>
          </cell>
          <cell r="E944">
            <v>5.03</v>
          </cell>
          <cell r="F944">
            <v>7</v>
          </cell>
          <cell r="G944">
            <v>2.86</v>
          </cell>
          <cell r="H944">
            <v>123.722336</v>
          </cell>
          <cell r="I944">
            <v>43.259558041958044</v>
          </cell>
          <cell r="J944" t="str">
            <v>SP83-2847</v>
          </cell>
          <cell r="K944">
            <v>45404</v>
          </cell>
          <cell r="L944">
            <v>45754</v>
          </cell>
          <cell r="M944" t="str">
            <v>Manual</v>
          </cell>
          <cell r="N944" t="str">
            <v>Quemado</v>
          </cell>
          <cell r="O944">
            <v>23</v>
          </cell>
        </row>
        <row r="945">
          <cell r="A945" t="str">
            <v>3485.04</v>
          </cell>
          <cell r="B945" t="str">
            <v>La Union, S.A</v>
          </cell>
          <cell r="C945">
            <v>348</v>
          </cell>
          <cell r="D945" t="str">
            <v>EL PLACER</v>
          </cell>
          <cell r="E945">
            <v>5.04</v>
          </cell>
          <cell r="F945">
            <v>7</v>
          </cell>
          <cell r="G945">
            <v>4.0599999999999996</v>
          </cell>
          <cell r="H945">
            <v>157.82462000000001</v>
          </cell>
          <cell r="I945">
            <v>38.873059113300499</v>
          </cell>
          <cell r="J945" t="str">
            <v>SP83-2847</v>
          </cell>
          <cell r="K945">
            <v>45404</v>
          </cell>
          <cell r="L945">
            <v>45754</v>
          </cell>
          <cell r="M945" t="str">
            <v>Manual</v>
          </cell>
          <cell r="N945" t="str">
            <v>Quemado</v>
          </cell>
          <cell r="O945">
            <v>23</v>
          </cell>
        </row>
        <row r="946">
          <cell r="A946" t="str">
            <v>3486.01</v>
          </cell>
          <cell r="B946" t="str">
            <v>La Union, S.A</v>
          </cell>
          <cell r="C946">
            <v>348</v>
          </cell>
          <cell r="D946" t="str">
            <v>EL PLACER</v>
          </cell>
          <cell r="E946">
            <v>6.01</v>
          </cell>
          <cell r="F946">
            <v>3</v>
          </cell>
          <cell r="G946">
            <v>0.82</v>
          </cell>
          <cell r="H946">
            <v>80</v>
          </cell>
          <cell r="I946">
            <v>97.560975609756099</v>
          </cell>
          <cell r="J946" t="str">
            <v>CP72-2086</v>
          </cell>
          <cell r="K946">
            <v>45405</v>
          </cell>
          <cell r="L946">
            <v>45755</v>
          </cell>
          <cell r="M946" t="str">
            <v>Manual</v>
          </cell>
          <cell r="N946" t="str">
            <v>Quemado</v>
          </cell>
          <cell r="O946">
            <v>23</v>
          </cell>
        </row>
        <row r="947">
          <cell r="A947" t="str">
            <v>3486.02</v>
          </cell>
          <cell r="B947" t="str">
            <v>La Union, S.A</v>
          </cell>
          <cell r="C947">
            <v>348</v>
          </cell>
          <cell r="D947" t="str">
            <v>EL PLACER</v>
          </cell>
          <cell r="E947">
            <v>6.02</v>
          </cell>
          <cell r="F947">
            <v>3</v>
          </cell>
          <cell r="G947">
            <v>1.25</v>
          </cell>
          <cell r="H947">
            <v>100</v>
          </cell>
          <cell r="I947">
            <v>80</v>
          </cell>
          <cell r="J947" t="str">
            <v>CP72-2086</v>
          </cell>
          <cell r="K947">
            <v>45405</v>
          </cell>
          <cell r="L947">
            <v>45755</v>
          </cell>
          <cell r="M947" t="str">
            <v>Manual</v>
          </cell>
          <cell r="N947" t="str">
            <v>Quemado</v>
          </cell>
          <cell r="O947">
            <v>23</v>
          </cell>
        </row>
        <row r="948">
          <cell r="A948" t="str">
            <v>3486.03</v>
          </cell>
          <cell r="B948" t="str">
            <v>La Union, S.A</v>
          </cell>
          <cell r="C948">
            <v>348</v>
          </cell>
          <cell r="D948" t="str">
            <v>EL PLACER</v>
          </cell>
          <cell r="E948">
            <v>6.03</v>
          </cell>
          <cell r="F948">
            <v>10</v>
          </cell>
          <cell r="G948">
            <v>3.85</v>
          </cell>
          <cell r="H948">
            <v>255.83783200000002</v>
          </cell>
          <cell r="I948">
            <v>66.451384935064937</v>
          </cell>
          <cell r="J948" t="str">
            <v>CP72-2086</v>
          </cell>
          <cell r="K948">
            <v>45405</v>
          </cell>
          <cell r="L948">
            <v>45755</v>
          </cell>
          <cell r="M948" t="str">
            <v>Manual</v>
          </cell>
          <cell r="N948" t="str">
            <v>Quemado</v>
          </cell>
          <cell r="O948">
            <v>23</v>
          </cell>
        </row>
        <row r="949">
          <cell r="A949" t="str">
            <v>3481.02</v>
          </cell>
          <cell r="B949" t="str">
            <v>La Union, S.A</v>
          </cell>
          <cell r="C949">
            <v>348</v>
          </cell>
          <cell r="D949" t="str">
            <v>EL PLACER</v>
          </cell>
          <cell r="E949">
            <v>1.02</v>
          </cell>
          <cell r="F949">
            <v>8</v>
          </cell>
          <cell r="G949">
            <v>2.13</v>
          </cell>
          <cell r="H949">
            <v>137.17650799999998</v>
          </cell>
          <cell r="I949">
            <v>64.402116431924881</v>
          </cell>
          <cell r="J949" t="str">
            <v>CP72-2086</v>
          </cell>
          <cell r="K949">
            <v>45405</v>
          </cell>
          <cell r="L949">
            <v>45755</v>
          </cell>
          <cell r="M949" t="str">
            <v>Manual</v>
          </cell>
          <cell r="N949" t="str">
            <v>Quemado</v>
          </cell>
          <cell r="O949">
            <v>23</v>
          </cell>
        </row>
        <row r="950">
          <cell r="A950" t="str">
            <v>3481.03</v>
          </cell>
          <cell r="B950" t="str">
            <v>La Union, S.A</v>
          </cell>
          <cell r="C950">
            <v>348</v>
          </cell>
          <cell r="D950" t="str">
            <v>EL PLACER</v>
          </cell>
          <cell r="E950">
            <v>1.03</v>
          </cell>
          <cell r="F950">
            <v>9</v>
          </cell>
          <cell r="G950">
            <v>2.42</v>
          </cell>
          <cell r="H950">
            <v>177.840508</v>
          </cell>
          <cell r="I950">
            <v>73.487813223140492</v>
          </cell>
          <cell r="J950" t="str">
            <v>CP72-2086</v>
          </cell>
          <cell r="K950">
            <v>45406</v>
          </cell>
          <cell r="L950">
            <v>45756</v>
          </cell>
          <cell r="M950" t="str">
            <v>Manual</v>
          </cell>
          <cell r="N950" t="str">
            <v>Quemado</v>
          </cell>
          <cell r="O950">
            <v>23</v>
          </cell>
        </row>
        <row r="951">
          <cell r="A951" t="str">
            <v>3481.04</v>
          </cell>
          <cell r="B951" t="str">
            <v>La Union, S.A</v>
          </cell>
          <cell r="C951">
            <v>348</v>
          </cell>
          <cell r="D951" t="str">
            <v>EL PLACER</v>
          </cell>
          <cell r="E951">
            <v>1.04</v>
          </cell>
          <cell r="F951">
            <v>4</v>
          </cell>
          <cell r="G951">
            <v>7.82</v>
          </cell>
          <cell r="H951">
            <v>485.71078000000006</v>
          </cell>
          <cell r="I951">
            <v>62.111352941176477</v>
          </cell>
          <cell r="J951" t="str">
            <v>Varias</v>
          </cell>
          <cell r="K951">
            <v>45406</v>
          </cell>
          <cell r="L951">
            <v>45756</v>
          </cell>
          <cell r="M951" t="str">
            <v>Manual</v>
          </cell>
          <cell r="N951" t="str">
            <v>Quemado</v>
          </cell>
          <cell r="O951">
            <v>23</v>
          </cell>
        </row>
        <row r="952">
          <cell r="A952" t="str">
            <v>3481.05</v>
          </cell>
          <cell r="B952" t="str">
            <v>La Union, S.A</v>
          </cell>
          <cell r="C952">
            <v>348</v>
          </cell>
          <cell r="D952" t="str">
            <v>EL PLACER</v>
          </cell>
          <cell r="E952">
            <v>1.05</v>
          </cell>
          <cell r="F952">
            <v>10</v>
          </cell>
          <cell r="G952">
            <v>2.65</v>
          </cell>
          <cell r="H952">
            <v>165.60055199999999</v>
          </cell>
          <cell r="I952">
            <v>62.490774339622639</v>
          </cell>
          <cell r="J952" t="str">
            <v>CP72-2086</v>
          </cell>
          <cell r="K952">
            <v>45406</v>
          </cell>
          <cell r="L952">
            <v>45756</v>
          </cell>
          <cell r="M952" t="str">
            <v>Manual</v>
          </cell>
          <cell r="N952" t="str">
            <v>Quemado</v>
          </cell>
          <cell r="O952">
            <v>23</v>
          </cell>
        </row>
        <row r="953">
          <cell r="A953" t="str">
            <v>3481.06</v>
          </cell>
          <cell r="B953" t="str">
            <v>La Union, S.A</v>
          </cell>
          <cell r="C953">
            <v>348</v>
          </cell>
          <cell r="D953" t="str">
            <v>EL PLACER</v>
          </cell>
          <cell r="E953">
            <v>1.06</v>
          </cell>
          <cell r="F953">
            <v>10</v>
          </cell>
          <cell r="G953">
            <v>5.15</v>
          </cell>
          <cell r="H953">
            <v>379</v>
          </cell>
          <cell r="I953">
            <v>73.592233009708735</v>
          </cell>
          <cell r="J953" t="str">
            <v>CP72-2086</v>
          </cell>
          <cell r="K953">
            <v>45406</v>
          </cell>
          <cell r="L953">
            <v>45756</v>
          </cell>
          <cell r="M953" t="str">
            <v>Manual</v>
          </cell>
          <cell r="N953" t="str">
            <v>Quemado</v>
          </cell>
          <cell r="O953">
            <v>23</v>
          </cell>
        </row>
        <row r="954">
          <cell r="A954" t="str">
            <v>3482.01</v>
          </cell>
          <cell r="B954" t="str">
            <v>La Union, S.A</v>
          </cell>
          <cell r="C954">
            <v>348</v>
          </cell>
          <cell r="D954" t="str">
            <v>EL PLACER</v>
          </cell>
          <cell r="E954">
            <v>2.0099999999999998</v>
          </cell>
          <cell r="F954">
            <v>3</v>
          </cell>
          <cell r="G954">
            <v>2.5</v>
          </cell>
          <cell r="H954">
            <v>199.3</v>
          </cell>
          <cell r="I954">
            <v>79.72</v>
          </cell>
          <cell r="J954" t="str">
            <v>CP72-2086</v>
          </cell>
          <cell r="K954">
            <v>45405</v>
          </cell>
          <cell r="L954">
            <v>45755</v>
          </cell>
          <cell r="M954" t="str">
            <v>Manual</v>
          </cell>
          <cell r="N954" t="str">
            <v>Quemado</v>
          </cell>
          <cell r="O954">
            <v>23</v>
          </cell>
        </row>
        <row r="955">
          <cell r="A955" t="str">
            <v>3482.02</v>
          </cell>
          <cell r="B955" t="str">
            <v>La Union, S.A</v>
          </cell>
          <cell r="C955">
            <v>348</v>
          </cell>
          <cell r="D955" t="str">
            <v>EL PLACER</v>
          </cell>
          <cell r="E955">
            <v>2.02</v>
          </cell>
          <cell r="F955">
            <v>4</v>
          </cell>
          <cell r="G955">
            <v>6.46</v>
          </cell>
          <cell r="H955">
            <v>434.50735200000003</v>
          </cell>
          <cell r="I955">
            <v>67.261200000000002</v>
          </cell>
          <cell r="J955" t="str">
            <v>SP83-2847</v>
          </cell>
          <cell r="K955">
            <v>45405</v>
          </cell>
          <cell r="L955">
            <v>45755</v>
          </cell>
          <cell r="M955" t="str">
            <v>Manual</v>
          </cell>
          <cell r="N955" t="str">
            <v>Quemado</v>
          </cell>
          <cell r="O955">
            <v>23</v>
          </cell>
        </row>
        <row r="956">
          <cell r="A956" t="str">
            <v>3341.01</v>
          </cell>
          <cell r="B956" t="str">
            <v>La Union, S.A</v>
          </cell>
          <cell r="C956">
            <v>334</v>
          </cell>
          <cell r="D956" t="str">
            <v>EL SOMBRERO</v>
          </cell>
          <cell r="E956">
            <v>1.01</v>
          </cell>
          <cell r="F956">
            <v>7</v>
          </cell>
          <cell r="G956">
            <v>17</v>
          </cell>
          <cell r="H956">
            <v>1776.4776615999999</v>
          </cell>
          <cell r="I956">
            <v>104.49868597647058</v>
          </cell>
          <cell r="J956" t="str">
            <v>CG02-163</v>
          </cell>
          <cell r="K956">
            <v>45338</v>
          </cell>
          <cell r="L956">
            <v>45693</v>
          </cell>
          <cell r="M956" t="str">
            <v>Mecanizado</v>
          </cell>
          <cell r="N956" t="str">
            <v>Quemado</v>
          </cell>
          <cell r="O956">
            <v>14</v>
          </cell>
        </row>
        <row r="957">
          <cell r="A957" t="str">
            <v>5571.01</v>
          </cell>
          <cell r="B957" t="str">
            <v>La Union, S.A</v>
          </cell>
          <cell r="C957">
            <v>557</v>
          </cell>
          <cell r="D957" t="str">
            <v>EL PERÚ</v>
          </cell>
          <cell r="E957">
            <v>1.01</v>
          </cell>
          <cell r="F957">
            <v>11</v>
          </cell>
          <cell r="G957">
            <v>10</v>
          </cell>
          <cell r="H957">
            <v>959.11058073599997</v>
          </cell>
          <cell r="I957">
            <v>95.911058073600003</v>
          </cell>
          <cell r="J957" t="str">
            <v>CP72-2086</v>
          </cell>
          <cell r="K957">
            <v>45416</v>
          </cell>
          <cell r="L957">
            <v>45762</v>
          </cell>
          <cell r="M957" t="str">
            <v>Manual</v>
          </cell>
          <cell r="N957" t="str">
            <v>Quemado</v>
          </cell>
          <cell r="O957">
            <v>24</v>
          </cell>
        </row>
        <row r="958">
          <cell r="A958" t="str">
            <v>6301.18</v>
          </cell>
          <cell r="B958" t="str">
            <v>La Union, S.A</v>
          </cell>
          <cell r="C958">
            <v>630</v>
          </cell>
          <cell r="D958" t="str">
            <v>SAN JOSE B.V.</v>
          </cell>
          <cell r="E958">
            <v>1.18</v>
          </cell>
          <cell r="F958">
            <v>6</v>
          </cell>
          <cell r="G958">
            <v>2.66</v>
          </cell>
          <cell r="H958">
            <v>197.21120000000002</v>
          </cell>
          <cell r="I958">
            <v>74.139548872180455</v>
          </cell>
          <cell r="J958" t="str">
            <v>CP73-1547</v>
          </cell>
          <cell r="K958">
            <v>45346</v>
          </cell>
          <cell r="L958">
            <v>45641</v>
          </cell>
          <cell r="M958" t="str">
            <v>Manual</v>
          </cell>
          <cell r="N958" t="str">
            <v>Quemado</v>
          </cell>
          <cell r="O958">
            <v>6</v>
          </cell>
        </row>
        <row r="959">
          <cell r="A959" t="str">
            <v>6302.01</v>
          </cell>
          <cell r="B959" t="str">
            <v>La Union, S.A</v>
          </cell>
          <cell r="C959">
            <v>630</v>
          </cell>
          <cell r="D959" t="str">
            <v>SAN JOSE B.V.</v>
          </cell>
          <cell r="E959">
            <v>2.0099999999999998</v>
          </cell>
          <cell r="F959">
            <v>8</v>
          </cell>
          <cell r="G959">
            <v>8.09</v>
          </cell>
          <cell r="H959">
            <v>332.00040000000001</v>
          </cell>
          <cell r="I959">
            <v>41.038368355995061</v>
          </cell>
          <cell r="J959" t="str">
            <v>CP73-1547</v>
          </cell>
          <cell r="K959">
            <v>45344</v>
          </cell>
          <cell r="L959">
            <v>45646</v>
          </cell>
          <cell r="M959" t="str">
            <v>Manual</v>
          </cell>
          <cell r="N959" t="str">
            <v>Quemado</v>
          </cell>
          <cell r="O959">
            <v>7</v>
          </cell>
        </row>
        <row r="960">
          <cell r="A960" t="str">
            <v>6302.08</v>
          </cell>
          <cell r="B960" t="str">
            <v>La Union, S.A</v>
          </cell>
          <cell r="C960">
            <v>630</v>
          </cell>
          <cell r="D960" t="str">
            <v>SAN JOSE B.V.</v>
          </cell>
          <cell r="E960">
            <v>2.08</v>
          </cell>
          <cell r="F960">
            <v>3</v>
          </cell>
          <cell r="G960">
            <v>10.94</v>
          </cell>
          <cell r="H960">
            <v>368.74520000000001</v>
          </cell>
          <cell r="I960">
            <v>33.706142595978065</v>
          </cell>
          <cell r="J960" t="str">
            <v>CP73-1547</v>
          </cell>
          <cell r="K960">
            <v>45336</v>
          </cell>
          <cell r="L960">
            <v>45652</v>
          </cell>
          <cell r="M960" t="str">
            <v>Manual</v>
          </cell>
          <cell r="N960" t="str">
            <v>Quemado</v>
          </cell>
          <cell r="O960">
            <v>8</v>
          </cell>
        </row>
        <row r="961">
          <cell r="A961" t="str">
            <v>6302.1</v>
          </cell>
          <cell r="B961" t="str">
            <v>La Union, S.A</v>
          </cell>
          <cell r="C961">
            <v>630</v>
          </cell>
          <cell r="D961" t="str">
            <v>SAN JOSE B.V.</v>
          </cell>
          <cell r="E961">
            <v>2.1</v>
          </cell>
          <cell r="F961">
            <v>4</v>
          </cell>
          <cell r="G961">
            <v>11.82</v>
          </cell>
          <cell r="H961">
            <v>541.74200000000008</v>
          </cell>
          <cell r="I961">
            <v>45.832656514382407</v>
          </cell>
          <cell r="J961" t="str">
            <v>CP73-1547</v>
          </cell>
          <cell r="K961">
            <v>45322</v>
          </cell>
          <cell r="L961">
            <v>45659</v>
          </cell>
          <cell r="M961" t="str">
            <v>Manual</v>
          </cell>
          <cell r="N961" t="str">
            <v>Quemado</v>
          </cell>
          <cell r="O961">
            <v>9</v>
          </cell>
        </row>
        <row r="962">
          <cell r="A962" t="str">
            <v>6303.02</v>
          </cell>
          <cell r="B962" t="str">
            <v>La Union, S.A</v>
          </cell>
          <cell r="C962">
            <v>630</v>
          </cell>
          <cell r="D962" t="str">
            <v>SAN JOSE B.V.</v>
          </cell>
          <cell r="E962">
            <v>3.02</v>
          </cell>
          <cell r="F962">
            <v>6</v>
          </cell>
          <cell r="G962">
            <v>10.54</v>
          </cell>
          <cell r="H962">
            <v>223.08160000000001</v>
          </cell>
          <cell r="I962">
            <v>21.165237191650856</v>
          </cell>
          <cell r="J962" t="str">
            <v>CP72-2086</v>
          </cell>
          <cell r="K962">
            <v>45317</v>
          </cell>
          <cell r="L962">
            <v>45663</v>
          </cell>
          <cell r="M962" t="str">
            <v>Manual</v>
          </cell>
          <cell r="N962" t="str">
            <v>Quemado</v>
          </cell>
          <cell r="O962">
            <v>10</v>
          </cell>
        </row>
        <row r="963">
          <cell r="A963" t="str">
            <v>6303.04</v>
          </cell>
          <cell r="B963" t="str">
            <v>La Union, S.A</v>
          </cell>
          <cell r="C963">
            <v>630</v>
          </cell>
          <cell r="D963" t="str">
            <v>SAN JOSE B.V.</v>
          </cell>
          <cell r="E963">
            <v>3.04</v>
          </cell>
          <cell r="F963">
            <v>6</v>
          </cell>
          <cell r="G963">
            <v>5.05</v>
          </cell>
          <cell r="H963">
            <v>107.08800000000001</v>
          </cell>
          <cell r="I963">
            <v>21.205544554455447</v>
          </cell>
          <cell r="J963" t="str">
            <v>CP72-2086</v>
          </cell>
          <cell r="K963">
            <v>45317</v>
          </cell>
          <cell r="L963">
            <v>45668</v>
          </cell>
          <cell r="M963" t="str">
            <v>Manual</v>
          </cell>
          <cell r="N963" t="str">
            <v>Quemado</v>
          </cell>
          <cell r="O963">
            <v>10</v>
          </cell>
        </row>
        <row r="964">
          <cell r="A964" t="str">
            <v>6311.03</v>
          </cell>
          <cell r="B964" t="str">
            <v>La Union, S.A</v>
          </cell>
          <cell r="C964">
            <v>631</v>
          </cell>
          <cell r="D964" t="str">
            <v>OFELIA</v>
          </cell>
          <cell r="E964">
            <v>1.03</v>
          </cell>
          <cell r="F964">
            <v>9</v>
          </cell>
          <cell r="G964">
            <v>3.82</v>
          </cell>
          <cell r="H964">
            <v>145.4888</v>
          </cell>
          <cell r="I964">
            <v>38.086073298429319</v>
          </cell>
          <cell r="J964" t="str">
            <v>CP73-1547</v>
          </cell>
          <cell r="K964">
            <v>45359</v>
          </cell>
          <cell r="L964">
            <v>45673</v>
          </cell>
          <cell r="M964" t="str">
            <v>Manual</v>
          </cell>
          <cell r="N964" t="str">
            <v>Quemado</v>
          </cell>
          <cell r="O964">
            <v>11</v>
          </cell>
        </row>
        <row r="965">
          <cell r="A965" t="str">
            <v>6311.13</v>
          </cell>
          <cell r="B965" t="str">
            <v>La Union, S.A</v>
          </cell>
          <cell r="C965">
            <v>631</v>
          </cell>
          <cell r="D965" t="str">
            <v>OFELIA</v>
          </cell>
          <cell r="E965">
            <v>1.1299999999999999</v>
          </cell>
          <cell r="F965">
            <v>9</v>
          </cell>
          <cell r="G965">
            <v>2.73</v>
          </cell>
          <cell r="H965">
            <v>84.428399999999996</v>
          </cell>
          <cell r="I965">
            <v>30.926153846153845</v>
          </cell>
          <cell r="J965" t="str">
            <v>CP73-1547</v>
          </cell>
          <cell r="K965">
            <v>45364</v>
          </cell>
          <cell r="L965">
            <v>45677</v>
          </cell>
          <cell r="M965" t="str">
            <v>Manual</v>
          </cell>
          <cell r="N965" t="str">
            <v>Quemado</v>
          </cell>
          <cell r="O965">
            <v>12</v>
          </cell>
        </row>
        <row r="966">
          <cell r="A966" t="str">
            <v>6311.14</v>
          </cell>
          <cell r="B966" t="str">
            <v>La Union, S.A</v>
          </cell>
          <cell r="C966">
            <v>631</v>
          </cell>
          <cell r="D966" t="str">
            <v>OFELIA</v>
          </cell>
          <cell r="E966">
            <v>1.1399999999999999</v>
          </cell>
          <cell r="F966">
            <v>9</v>
          </cell>
          <cell r="G966">
            <v>2.62</v>
          </cell>
          <cell r="H966">
            <v>77.261600000000001</v>
          </cell>
          <cell r="I966">
            <v>29.489160305343511</v>
          </cell>
          <cell r="J966" t="str">
            <v>CP73-1547</v>
          </cell>
          <cell r="K966">
            <v>45360</v>
          </cell>
          <cell r="L966">
            <v>45681</v>
          </cell>
          <cell r="M966" t="str">
            <v>Manual</v>
          </cell>
          <cell r="N966" t="str">
            <v>Quemado</v>
          </cell>
          <cell r="O966">
            <v>12</v>
          </cell>
        </row>
        <row r="967">
          <cell r="A967" t="str">
            <v>6312.07</v>
          </cell>
          <cell r="B967" t="str">
            <v>La Union, S.A</v>
          </cell>
          <cell r="C967">
            <v>631</v>
          </cell>
          <cell r="D967" t="str">
            <v>OFELIA</v>
          </cell>
          <cell r="E967">
            <v>2.0699999999999998</v>
          </cell>
          <cell r="F967">
            <v>8</v>
          </cell>
          <cell r="G967">
            <v>3.06</v>
          </cell>
          <cell r="H967">
            <v>117.9164</v>
          </cell>
          <cell r="I967">
            <v>38.534771241830065</v>
          </cell>
          <cell r="J967" t="str">
            <v>SP71-6161</v>
          </cell>
          <cell r="K967">
            <v>45392</v>
          </cell>
          <cell r="L967">
            <v>45685</v>
          </cell>
          <cell r="M967" t="str">
            <v>Manual</v>
          </cell>
          <cell r="N967" t="str">
            <v>Quemado</v>
          </cell>
          <cell r="O967">
            <v>13</v>
          </cell>
        </row>
        <row r="968">
          <cell r="A968" t="str">
            <v>6312.08</v>
          </cell>
          <cell r="B968" t="str">
            <v>La Union, S.A</v>
          </cell>
          <cell r="C968">
            <v>631</v>
          </cell>
          <cell r="D968" t="str">
            <v>OFELIA</v>
          </cell>
          <cell r="E968">
            <v>2.08</v>
          </cell>
          <cell r="F968">
            <v>8</v>
          </cell>
          <cell r="G968">
            <v>3.27</v>
          </cell>
          <cell r="H968">
            <v>148.12</v>
          </cell>
          <cell r="I968">
            <v>45.296636085626915</v>
          </cell>
          <cell r="J968" t="str">
            <v>SP71-6161</v>
          </cell>
          <cell r="K968">
            <v>45377</v>
          </cell>
          <cell r="L968">
            <v>45691</v>
          </cell>
          <cell r="M968" t="str">
            <v>Manual</v>
          </cell>
          <cell r="N968" t="str">
            <v>Quemado</v>
          </cell>
          <cell r="O968">
            <v>14</v>
          </cell>
        </row>
        <row r="969">
          <cell r="A969" t="str">
            <v>6312.1</v>
          </cell>
          <cell r="B969" t="str">
            <v>La Union, S.A</v>
          </cell>
          <cell r="C969">
            <v>631</v>
          </cell>
          <cell r="D969" t="str">
            <v>OFELIA</v>
          </cell>
          <cell r="E969">
            <v>2.1</v>
          </cell>
          <cell r="F969">
            <v>8</v>
          </cell>
          <cell r="G969">
            <v>3.01</v>
          </cell>
          <cell r="H969">
            <v>187.22</v>
          </cell>
          <cell r="I969">
            <v>62.199335548172762</v>
          </cell>
          <cell r="J969" t="str">
            <v>SP71-6161</v>
          </cell>
          <cell r="K969">
            <v>45386</v>
          </cell>
          <cell r="L969">
            <v>45694</v>
          </cell>
          <cell r="M969" t="str">
            <v>Manual</v>
          </cell>
          <cell r="N969" t="str">
            <v>Quemado</v>
          </cell>
          <cell r="O969">
            <v>14</v>
          </cell>
        </row>
        <row r="970">
          <cell r="A970" t="str">
            <v>6312.19</v>
          </cell>
          <cell r="B970" t="str">
            <v>La Union, S.A</v>
          </cell>
          <cell r="C970">
            <v>631</v>
          </cell>
          <cell r="D970" t="str">
            <v>OFELIA</v>
          </cell>
          <cell r="E970">
            <v>2.19</v>
          </cell>
          <cell r="F970">
            <v>9</v>
          </cell>
          <cell r="G970">
            <v>2.29</v>
          </cell>
          <cell r="H970">
            <v>126.22399999999999</v>
          </cell>
          <cell r="I970">
            <v>55.119650655021829</v>
          </cell>
          <cell r="J970" t="str">
            <v>CP73-1547</v>
          </cell>
          <cell r="K970">
            <v>45367</v>
          </cell>
          <cell r="L970">
            <v>45697</v>
          </cell>
          <cell r="M970" t="str">
            <v>Manual</v>
          </cell>
          <cell r="N970" t="str">
            <v>Quemado</v>
          </cell>
          <cell r="O970">
            <v>14</v>
          </cell>
        </row>
        <row r="971">
          <cell r="A971" t="str">
            <v>6313.11</v>
          </cell>
          <cell r="B971" t="str">
            <v>La Union, S.A</v>
          </cell>
          <cell r="C971">
            <v>631</v>
          </cell>
          <cell r="D971" t="str">
            <v>OFELIA</v>
          </cell>
          <cell r="E971">
            <v>3.11</v>
          </cell>
          <cell r="F971">
            <v>8</v>
          </cell>
          <cell r="G971">
            <v>3.45</v>
          </cell>
          <cell r="H971">
            <v>62.118400000000001</v>
          </cell>
          <cell r="I971">
            <v>18.005333333333333</v>
          </cell>
          <cell r="J971" t="str">
            <v>CP73-1547</v>
          </cell>
          <cell r="K971">
            <v>45397</v>
          </cell>
          <cell r="L971">
            <v>45700</v>
          </cell>
          <cell r="M971" t="str">
            <v>Manual</v>
          </cell>
          <cell r="N971" t="str">
            <v>Quemado</v>
          </cell>
          <cell r="O971">
            <v>15</v>
          </cell>
        </row>
        <row r="972">
          <cell r="A972" t="str">
            <v>6313.13</v>
          </cell>
          <cell r="B972" t="str">
            <v>La Union, S.A</v>
          </cell>
          <cell r="C972">
            <v>631</v>
          </cell>
          <cell r="D972" t="str">
            <v>OFELIA</v>
          </cell>
          <cell r="E972">
            <v>3.13</v>
          </cell>
          <cell r="F972">
            <v>8</v>
          </cell>
          <cell r="G972">
            <v>4.01</v>
          </cell>
          <cell r="H972">
            <v>108.4128</v>
          </cell>
          <cell r="I972">
            <v>27.03561097256858</v>
          </cell>
          <cell r="J972" t="str">
            <v>VARIAS</v>
          </cell>
          <cell r="K972">
            <v>45400</v>
          </cell>
          <cell r="L972">
            <v>45703</v>
          </cell>
          <cell r="M972" t="str">
            <v>Manual</v>
          </cell>
          <cell r="N972" t="str">
            <v>Quemado</v>
          </cell>
          <cell r="O972">
            <v>15</v>
          </cell>
        </row>
        <row r="973">
          <cell r="A973" t="str">
            <v>6313.15</v>
          </cell>
          <cell r="B973" t="str">
            <v>La Union, S.A</v>
          </cell>
          <cell r="C973">
            <v>631</v>
          </cell>
          <cell r="D973" t="str">
            <v>OFELIA</v>
          </cell>
          <cell r="E973">
            <v>3.15</v>
          </cell>
          <cell r="F973">
            <v>8</v>
          </cell>
          <cell r="G973">
            <v>5.53</v>
          </cell>
          <cell r="H973">
            <v>111.0532</v>
          </cell>
          <cell r="I973">
            <v>20.081952983725134</v>
          </cell>
          <cell r="J973" t="str">
            <v>CP73-1547</v>
          </cell>
          <cell r="K973">
            <v>45405</v>
          </cell>
          <cell r="L973">
            <v>45706</v>
          </cell>
          <cell r="M973" t="str">
            <v>Manual</v>
          </cell>
          <cell r="N973" t="str">
            <v>Quemado</v>
          </cell>
          <cell r="O973">
            <v>16</v>
          </cell>
        </row>
        <row r="974">
          <cell r="A974" t="str">
            <v>5161.01</v>
          </cell>
          <cell r="B974" t="str">
            <v>La Union, S.A</v>
          </cell>
          <cell r="C974">
            <v>516</v>
          </cell>
          <cell r="D974" t="str">
            <v>IRLANDA GOMEZ</v>
          </cell>
          <cell r="E974">
            <v>1.01</v>
          </cell>
          <cell r="F974">
            <v>4</v>
          </cell>
          <cell r="G974">
            <v>2.0682667784648712</v>
          </cell>
          <cell r="H974">
            <v>272.32</v>
          </cell>
          <cell r="I974">
            <v>131.66579999999999</v>
          </cell>
          <cell r="J974" t="str">
            <v>CG02-163</v>
          </cell>
          <cell r="K974">
            <v>45270</v>
          </cell>
          <cell r="L974">
            <v>45658</v>
          </cell>
          <cell r="M974" t="str">
            <v>Manual</v>
          </cell>
          <cell r="N974" t="str">
            <v>Quemado</v>
          </cell>
          <cell r="O974">
            <v>9</v>
          </cell>
        </row>
        <row r="975">
          <cell r="A975" t="str">
            <v>5161.0101</v>
          </cell>
          <cell r="B975" t="str">
            <v>La Union, S.A</v>
          </cell>
          <cell r="C975">
            <v>516</v>
          </cell>
          <cell r="D975" t="str">
            <v>IRLANDA GOMEZ</v>
          </cell>
          <cell r="E975">
            <v>1.0101</v>
          </cell>
          <cell r="F975">
            <v>5</v>
          </cell>
          <cell r="G975">
            <v>4.8562344967333964</v>
          </cell>
          <cell r="H975">
            <v>767.28000000000009</v>
          </cell>
          <cell r="I975">
            <v>157.99896000000001</v>
          </cell>
          <cell r="J975" t="str">
            <v>CG02-163</v>
          </cell>
          <cell r="K975">
            <v>45299</v>
          </cell>
          <cell r="L975">
            <v>45653</v>
          </cell>
          <cell r="M975" t="str">
            <v>Mecanizado</v>
          </cell>
          <cell r="N975" t="str">
            <v>Quemado</v>
          </cell>
          <cell r="O975">
            <v>8</v>
          </cell>
        </row>
        <row r="976">
          <cell r="A976" t="str">
            <v>5161.02</v>
          </cell>
          <cell r="B976" t="str">
            <v>La Union, S.A</v>
          </cell>
          <cell r="C976">
            <v>516</v>
          </cell>
          <cell r="D976" t="str">
            <v>IRLANDA GOMEZ</v>
          </cell>
          <cell r="E976">
            <v>1.02</v>
          </cell>
          <cell r="F976">
            <v>4</v>
          </cell>
          <cell r="G976">
            <v>2.4595604933095765</v>
          </cell>
          <cell r="H976">
            <v>388.608</v>
          </cell>
          <cell r="I976">
            <v>157.99895999999998</v>
          </cell>
          <cell r="J976" t="str">
            <v>CG02-163</v>
          </cell>
          <cell r="K976">
            <v>45270</v>
          </cell>
          <cell r="L976">
            <v>45658</v>
          </cell>
          <cell r="M976" t="str">
            <v>Manual</v>
          </cell>
          <cell r="N976" t="str">
            <v>Quemado</v>
          </cell>
          <cell r="O976">
            <v>9</v>
          </cell>
        </row>
        <row r="977">
          <cell r="A977" t="str">
            <v>5161.0201</v>
          </cell>
          <cell r="B977" t="str">
            <v>La Union, S.A</v>
          </cell>
          <cell r="C977">
            <v>516</v>
          </cell>
          <cell r="D977" t="str">
            <v>IRLANDA GOMEZ</v>
          </cell>
          <cell r="E977">
            <v>1.0201</v>
          </cell>
          <cell r="F977">
            <v>4</v>
          </cell>
          <cell r="G977">
            <v>4.0247353526883973</v>
          </cell>
          <cell r="H977">
            <v>556.41599999999994</v>
          </cell>
          <cell r="I977">
            <v>138.24909</v>
          </cell>
          <cell r="J977" t="str">
            <v>CG02-163</v>
          </cell>
          <cell r="K977">
            <v>45323</v>
          </cell>
          <cell r="L977">
            <v>45676</v>
          </cell>
          <cell r="M977" t="str">
            <v>Mecanizado</v>
          </cell>
          <cell r="N977" t="str">
            <v>Quemado</v>
          </cell>
          <cell r="O977">
            <v>11</v>
          </cell>
        </row>
        <row r="978">
          <cell r="A978" t="str">
            <v>5161.03</v>
          </cell>
          <cell r="B978" t="str">
            <v>La Union, S.A</v>
          </cell>
          <cell r="C978">
            <v>516</v>
          </cell>
          <cell r="D978" t="str">
            <v>IRLANDA GOMEZ</v>
          </cell>
          <cell r="E978">
            <v>1.03</v>
          </cell>
          <cell r="F978">
            <v>4</v>
          </cell>
          <cell r="G978">
            <v>2.4735352688397443</v>
          </cell>
          <cell r="H978">
            <v>350</v>
          </cell>
          <cell r="I978">
            <v>141.49788135593221</v>
          </cell>
          <cell r="J978" t="str">
            <v>CG02-163</v>
          </cell>
          <cell r="K978">
            <v>45269</v>
          </cell>
          <cell r="L978">
            <v>45658</v>
          </cell>
          <cell r="M978" t="str">
            <v>Manual</v>
          </cell>
          <cell r="N978" t="str">
            <v>Quemado</v>
          </cell>
          <cell r="O978">
            <v>9</v>
          </cell>
        </row>
        <row r="979">
          <cell r="A979" t="str">
            <v>5161.0301</v>
          </cell>
          <cell r="B979" t="str">
            <v>La Union, S.A</v>
          </cell>
          <cell r="C979">
            <v>516</v>
          </cell>
          <cell r="D979" t="str">
            <v>IRLANDA GOMEZ</v>
          </cell>
          <cell r="E979">
            <v>1.0301</v>
          </cell>
          <cell r="F979">
            <v>4</v>
          </cell>
          <cell r="G979">
            <v>3.7242776787897847</v>
          </cell>
          <cell r="H979">
            <v>539.39599999999996</v>
          </cell>
          <cell r="I979">
            <v>144.83237999999997</v>
          </cell>
          <cell r="J979" t="str">
            <v>CG02-163</v>
          </cell>
          <cell r="K979">
            <v>45323</v>
          </cell>
          <cell r="L979">
            <v>45676</v>
          </cell>
          <cell r="M979" t="str">
            <v>Mecanizado</v>
          </cell>
          <cell r="N979" t="str">
            <v>Verde</v>
          </cell>
          <cell r="O979">
            <v>11</v>
          </cell>
        </row>
        <row r="980">
          <cell r="A980" t="str">
            <v>5161.04</v>
          </cell>
          <cell r="B980" t="str">
            <v>La Union, S.A</v>
          </cell>
          <cell r="C980">
            <v>516</v>
          </cell>
          <cell r="D980" t="str">
            <v>IRLANDA GOMEZ</v>
          </cell>
          <cell r="E980">
            <v>1.04</v>
          </cell>
          <cell r="F980">
            <v>4</v>
          </cell>
          <cell r="G980">
            <v>3.4936938825420119</v>
          </cell>
          <cell r="H980">
            <v>450</v>
          </cell>
          <cell r="I980">
            <v>128.80349999999999</v>
          </cell>
          <cell r="J980" t="str">
            <v>CG02-163</v>
          </cell>
          <cell r="K980">
            <v>45269</v>
          </cell>
          <cell r="L980">
            <v>45658</v>
          </cell>
          <cell r="M980" t="str">
            <v>Manual</v>
          </cell>
          <cell r="N980" t="str">
            <v>Quemado</v>
          </cell>
          <cell r="O980">
            <v>9</v>
          </cell>
        </row>
        <row r="981">
          <cell r="A981" t="str">
            <v>5161.0401</v>
          </cell>
          <cell r="B981" t="str">
            <v>La Union, S.A</v>
          </cell>
          <cell r="C981">
            <v>516</v>
          </cell>
          <cell r="D981" t="str">
            <v>IRLANDA GOMEZ</v>
          </cell>
          <cell r="E981">
            <v>1.0401</v>
          </cell>
          <cell r="F981">
            <v>4</v>
          </cell>
          <cell r="G981">
            <v>2.8927785347447856</v>
          </cell>
          <cell r="H981">
            <v>399.92400000000004</v>
          </cell>
          <cell r="I981">
            <v>138.24909000000002</v>
          </cell>
          <cell r="J981" t="str">
            <v>CG02-163</v>
          </cell>
          <cell r="K981">
            <v>45327</v>
          </cell>
          <cell r="L981">
            <v>45677</v>
          </cell>
          <cell r="M981" t="str">
            <v>Mecanizado</v>
          </cell>
          <cell r="N981" t="str">
            <v>Verde</v>
          </cell>
          <cell r="O981">
            <v>12</v>
          </cell>
        </row>
        <row r="982">
          <cell r="A982" t="str">
            <v>5161.05</v>
          </cell>
          <cell r="B982" t="str">
            <v>La Union, S.A</v>
          </cell>
          <cell r="C982">
            <v>516</v>
          </cell>
          <cell r="D982" t="str">
            <v>IRLANDA GOMEZ</v>
          </cell>
          <cell r="E982">
            <v>1.05</v>
          </cell>
          <cell r="F982">
            <v>4</v>
          </cell>
          <cell r="G982">
            <v>3.3469587394752476</v>
          </cell>
          <cell r="H982">
            <v>450</v>
          </cell>
          <cell r="I982">
            <v>134.45041753653442</v>
          </cell>
          <cell r="J982" t="str">
            <v>CG02-163</v>
          </cell>
          <cell r="K982">
            <v>45268</v>
          </cell>
          <cell r="L982">
            <v>45659</v>
          </cell>
          <cell r="M982" t="str">
            <v>Manual</v>
          </cell>
          <cell r="N982" t="str">
            <v>Quemado</v>
          </cell>
          <cell r="O982">
            <v>9</v>
          </cell>
        </row>
        <row r="983">
          <cell r="A983" t="str">
            <v>5161.0501</v>
          </cell>
          <cell r="B983" t="str">
            <v>La Union, S.A</v>
          </cell>
          <cell r="C983">
            <v>516</v>
          </cell>
          <cell r="D983" t="str">
            <v>IRLANDA GOMEZ</v>
          </cell>
          <cell r="E983">
            <v>1.0501</v>
          </cell>
          <cell r="F983">
            <v>5</v>
          </cell>
          <cell r="G983">
            <v>3.1932362086433992</v>
          </cell>
          <cell r="H983">
            <v>462.48400000000004</v>
          </cell>
          <cell r="I983">
            <v>144.83238</v>
          </cell>
          <cell r="J983" t="str">
            <v>CG02-163</v>
          </cell>
          <cell r="K983">
            <v>45328</v>
          </cell>
          <cell r="L983">
            <v>45677</v>
          </cell>
          <cell r="M983" t="str">
            <v>Mecanizado</v>
          </cell>
          <cell r="N983" t="str">
            <v>Verde</v>
          </cell>
          <cell r="O983">
            <v>12</v>
          </cell>
        </row>
        <row r="984">
          <cell r="A984" t="str">
            <v>5161.06</v>
          </cell>
          <cell r="B984" t="str">
            <v>La Union, S.A</v>
          </cell>
          <cell r="C984">
            <v>516</v>
          </cell>
          <cell r="D984" t="str">
            <v>IRLANDA GOMEZ</v>
          </cell>
          <cell r="E984">
            <v>1.06</v>
          </cell>
          <cell r="F984">
            <v>4</v>
          </cell>
          <cell r="G984">
            <v>3.451769555951508</v>
          </cell>
          <cell r="H984">
            <v>450</v>
          </cell>
          <cell r="I984">
            <v>130.36791497975707</v>
          </cell>
          <cell r="J984" t="str">
            <v>CG02-163</v>
          </cell>
          <cell r="K984">
            <v>45268</v>
          </cell>
          <cell r="L984">
            <v>45659</v>
          </cell>
          <cell r="M984" t="str">
            <v>Manual</v>
          </cell>
          <cell r="N984" t="str">
            <v>Quemado</v>
          </cell>
          <cell r="O984">
            <v>9</v>
          </cell>
        </row>
        <row r="985">
          <cell r="A985" t="str">
            <v>5161.0601</v>
          </cell>
          <cell r="B985" t="str">
            <v>La Union, S.A</v>
          </cell>
          <cell r="C985">
            <v>516</v>
          </cell>
          <cell r="D985" t="str">
            <v>IRLANDA GOMEZ</v>
          </cell>
          <cell r="E985">
            <v>1.0601</v>
          </cell>
          <cell r="F985">
            <v>5</v>
          </cell>
          <cell r="G985">
            <v>3.4867064947769282</v>
          </cell>
          <cell r="H985">
            <v>504.988</v>
          </cell>
          <cell r="I985">
            <v>144.83237999999997</v>
          </cell>
          <cell r="J985" t="str">
            <v>CG02-163</v>
          </cell>
          <cell r="K985">
            <v>45334</v>
          </cell>
          <cell r="L985">
            <v>45677</v>
          </cell>
          <cell r="M985" t="str">
            <v>Mecanizado</v>
          </cell>
          <cell r="N985" t="str">
            <v>Quemado</v>
          </cell>
          <cell r="O985">
            <v>12</v>
          </cell>
        </row>
        <row r="986">
          <cell r="A986" t="str">
            <v>5161.07</v>
          </cell>
          <cell r="B986" t="str">
            <v>La Union, S.A</v>
          </cell>
          <cell r="C986">
            <v>516</v>
          </cell>
          <cell r="D986" t="str">
            <v>IRLANDA GOMEZ</v>
          </cell>
          <cell r="E986">
            <v>1.07</v>
          </cell>
          <cell r="F986">
            <v>5</v>
          </cell>
          <cell r="G986">
            <v>8.098382419732383</v>
          </cell>
          <cell r="H986">
            <v>1100</v>
          </cell>
          <cell r="I986">
            <v>135.82959447799828</v>
          </cell>
          <cell r="J986" t="str">
            <v>CG02-163</v>
          </cell>
          <cell r="K986">
            <v>45299</v>
          </cell>
          <cell r="L986">
            <v>45654</v>
          </cell>
          <cell r="M986" t="str">
            <v>Mecanizado</v>
          </cell>
          <cell r="N986" t="str">
            <v>Quemado</v>
          </cell>
          <cell r="O986">
            <v>8</v>
          </cell>
        </row>
        <row r="987">
          <cell r="A987" t="str">
            <v>5161.08</v>
          </cell>
          <cell r="B987" t="str">
            <v>La Union, S.A</v>
          </cell>
          <cell r="C987">
            <v>516</v>
          </cell>
          <cell r="D987" t="str">
            <v>IRLANDA GOMEZ</v>
          </cell>
          <cell r="E987">
            <v>1.08</v>
          </cell>
          <cell r="F987">
            <v>4</v>
          </cell>
          <cell r="G987">
            <v>7.19002201027146</v>
          </cell>
          <cell r="H987">
            <v>1041.348</v>
          </cell>
          <cell r="I987">
            <v>144.83238</v>
          </cell>
          <cell r="J987" t="str">
            <v>CG02-163</v>
          </cell>
          <cell r="K987">
            <v>45325</v>
          </cell>
          <cell r="L987">
            <v>45676</v>
          </cell>
          <cell r="M987" t="str">
            <v>Mecanizado</v>
          </cell>
          <cell r="N987" t="str">
            <v>Quemado</v>
          </cell>
          <cell r="O987">
            <v>11</v>
          </cell>
        </row>
        <row r="988">
          <cell r="A988" t="str">
            <v>5161.09</v>
          </cell>
          <cell r="B988" t="str">
            <v>La Union, S.A</v>
          </cell>
          <cell r="C988">
            <v>516</v>
          </cell>
          <cell r="D988" t="str">
            <v>IRLANDA GOMEZ</v>
          </cell>
          <cell r="E988">
            <v>1.0900000000000001</v>
          </cell>
          <cell r="F988">
            <v>5</v>
          </cell>
          <cell r="G988">
            <v>8.1053698074974676</v>
          </cell>
          <cell r="H988">
            <v>1173.92</v>
          </cell>
          <cell r="I988">
            <v>144.83238</v>
          </cell>
          <cell r="J988" t="str">
            <v>CG02-163</v>
          </cell>
          <cell r="K988">
            <v>45323</v>
          </cell>
          <cell r="L988">
            <v>45676</v>
          </cell>
          <cell r="M988" t="str">
            <v>Mecanizado</v>
          </cell>
          <cell r="N988" t="str">
            <v>Verde</v>
          </cell>
          <cell r="O988">
            <v>11</v>
          </cell>
        </row>
        <row r="989">
          <cell r="A989" t="str">
            <v>5161.1</v>
          </cell>
          <cell r="B989" t="str">
            <v>La Union, S.A</v>
          </cell>
          <cell r="C989">
            <v>516</v>
          </cell>
          <cell r="D989" t="str">
            <v>IRLANDA GOMEZ</v>
          </cell>
          <cell r="E989">
            <v>1.1000000000000001</v>
          </cell>
          <cell r="F989">
            <v>4</v>
          </cell>
          <cell r="G989">
            <v>8.2660797260944001</v>
          </cell>
          <cell r="H989">
            <v>1142.778</v>
          </cell>
          <cell r="I989">
            <v>138.24909</v>
          </cell>
          <cell r="J989" t="str">
            <v>CG02-163</v>
          </cell>
          <cell r="K989">
            <v>45329</v>
          </cell>
          <cell r="L989">
            <v>45677</v>
          </cell>
          <cell r="M989" t="str">
            <v>Mecanizado</v>
          </cell>
          <cell r="N989" t="str">
            <v>Verde</v>
          </cell>
          <cell r="O989">
            <v>12</v>
          </cell>
        </row>
        <row r="990">
          <cell r="A990" t="str">
            <v>5161.11</v>
          </cell>
          <cell r="B990" t="str">
            <v>La Union, S.A</v>
          </cell>
          <cell r="C990">
            <v>516</v>
          </cell>
          <cell r="D990" t="str">
            <v>IRLANDA GOMEZ</v>
          </cell>
          <cell r="E990">
            <v>1.1100000000000001</v>
          </cell>
          <cell r="F990">
            <v>2</v>
          </cell>
          <cell r="G990">
            <v>6.8755895608426796</v>
          </cell>
          <cell r="H990">
            <v>900</v>
          </cell>
          <cell r="I990">
            <v>130.89786585365852</v>
          </cell>
          <cell r="J990" t="str">
            <v>CG02-163</v>
          </cell>
          <cell r="K990">
            <v>45330</v>
          </cell>
          <cell r="L990">
            <v>45677</v>
          </cell>
          <cell r="M990" t="str">
            <v>Mecanizado</v>
          </cell>
          <cell r="N990" t="str">
            <v>Quemado</v>
          </cell>
          <cell r="O990">
            <v>12</v>
          </cell>
        </row>
        <row r="991">
          <cell r="A991" t="str">
            <v>5161.12</v>
          </cell>
          <cell r="B991" t="str">
            <v>La Union, S.A</v>
          </cell>
          <cell r="C991">
            <v>516</v>
          </cell>
          <cell r="D991" t="str">
            <v>IRLANDA GOMEZ</v>
          </cell>
          <cell r="E991">
            <v>1.1200000000000001</v>
          </cell>
          <cell r="F991">
            <v>2</v>
          </cell>
          <cell r="G991">
            <v>7.0083499283792756</v>
          </cell>
          <cell r="H991">
            <v>900</v>
          </cell>
          <cell r="I991">
            <v>128.41824526420737</v>
          </cell>
          <cell r="J991" t="str">
            <v>CG02-163</v>
          </cell>
          <cell r="K991">
            <v>45331</v>
          </cell>
          <cell r="L991">
            <v>45678</v>
          </cell>
          <cell r="M991" t="str">
            <v>Mecanizado</v>
          </cell>
          <cell r="N991" t="str">
            <v>Quemado</v>
          </cell>
          <cell r="O991">
            <v>12</v>
          </cell>
        </row>
        <row r="992">
          <cell r="A992" t="str">
            <v>5161.13</v>
          </cell>
          <cell r="B992" t="str">
            <v>La Union, S.A</v>
          </cell>
          <cell r="C992">
            <v>516</v>
          </cell>
          <cell r="D992" t="str">
            <v>IRLANDA GOMEZ</v>
          </cell>
          <cell r="E992">
            <v>1.1299999999999999</v>
          </cell>
          <cell r="F992">
            <v>5</v>
          </cell>
          <cell r="G992">
            <v>7.3297697655731406</v>
          </cell>
          <cell r="H992">
            <v>1061.5880000000002</v>
          </cell>
          <cell r="I992">
            <v>144.83238000000003</v>
          </cell>
          <cell r="J992" t="str">
            <v>CG02-163</v>
          </cell>
          <cell r="K992">
            <v>45298</v>
          </cell>
          <cell r="L992">
            <v>45654</v>
          </cell>
          <cell r="M992" t="str">
            <v>Mecanizado</v>
          </cell>
          <cell r="N992" t="str">
            <v>Quemado</v>
          </cell>
          <cell r="O992">
            <v>8</v>
          </cell>
        </row>
        <row r="993">
          <cell r="A993" t="str">
            <v>5161.14</v>
          </cell>
          <cell r="B993" t="str">
            <v>La Union, S.A</v>
          </cell>
          <cell r="C993">
            <v>516</v>
          </cell>
          <cell r="D993" t="str">
            <v>IRLANDA GOMEZ</v>
          </cell>
          <cell r="E993">
            <v>1.1399999999999999</v>
          </cell>
          <cell r="F993">
            <v>4</v>
          </cell>
          <cell r="G993">
            <v>7.5044544597002414</v>
          </cell>
          <cell r="H993">
            <v>1086.8880000000001</v>
          </cell>
          <cell r="I993">
            <v>144.83238</v>
          </cell>
          <cell r="J993" t="str">
            <v>CG02-163</v>
          </cell>
          <cell r="K993">
            <v>45325</v>
          </cell>
          <cell r="L993">
            <v>45675</v>
          </cell>
          <cell r="M993" t="str">
            <v>Mecanizado</v>
          </cell>
          <cell r="N993" t="str">
            <v>Quemado</v>
          </cell>
          <cell r="O993">
            <v>11</v>
          </cell>
        </row>
        <row r="994">
          <cell r="A994" t="str">
            <v>5161.15</v>
          </cell>
          <cell r="B994" t="str">
            <v>La Union, S.A</v>
          </cell>
          <cell r="C994">
            <v>516</v>
          </cell>
          <cell r="D994" t="str">
            <v>IRLANDA GOMEZ</v>
          </cell>
          <cell r="E994">
            <v>1.1499999999999999</v>
          </cell>
          <cell r="F994">
            <v>5</v>
          </cell>
          <cell r="G994">
            <v>8.098382419732383</v>
          </cell>
          <cell r="H994">
            <v>1066.28</v>
          </cell>
          <cell r="I994">
            <v>131.66579999999999</v>
          </cell>
          <cell r="J994" t="str">
            <v>CG02-163</v>
          </cell>
          <cell r="K994">
            <v>45322</v>
          </cell>
          <cell r="L994">
            <v>45675</v>
          </cell>
          <cell r="M994" t="str">
            <v>Mecanizado</v>
          </cell>
          <cell r="N994" t="str">
            <v>Verde</v>
          </cell>
          <cell r="O994">
            <v>11</v>
          </cell>
        </row>
        <row r="995">
          <cell r="A995" t="str">
            <v>5161.16</v>
          </cell>
          <cell r="B995" t="str">
            <v>La Union, S.A</v>
          </cell>
          <cell r="C995">
            <v>516</v>
          </cell>
          <cell r="D995" t="str">
            <v>IRLANDA GOMEZ</v>
          </cell>
          <cell r="E995">
            <v>1.1599999999999999</v>
          </cell>
          <cell r="F995">
            <v>4</v>
          </cell>
          <cell r="G995">
            <v>8.4547391957516691</v>
          </cell>
          <cell r="H995">
            <v>1168.8600000000001</v>
          </cell>
          <cell r="I995">
            <v>138.24909</v>
          </cell>
          <cell r="J995" t="str">
            <v>CG02-163</v>
          </cell>
          <cell r="K995">
            <v>45329</v>
          </cell>
          <cell r="L995">
            <v>45678</v>
          </cell>
          <cell r="M995" t="str">
            <v>Mecanizado</v>
          </cell>
          <cell r="N995" t="str">
            <v>Verde</v>
          </cell>
          <cell r="O995">
            <v>12</v>
          </cell>
        </row>
        <row r="996">
          <cell r="A996" t="str">
            <v>5161.17</v>
          </cell>
          <cell r="B996" t="str">
            <v>La Union, S.A</v>
          </cell>
          <cell r="C996">
            <v>516</v>
          </cell>
          <cell r="D996" t="str">
            <v>IRLANDA GOMEZ</v>
          </cell>
          <cell r="E996">
            <v>1.17</v>
          </cell>
          <cell r="F996">
            <v>3</v>
          </cell>
          <cell r="G996">
            <v>7.1480976836809562</v>
          </cell>
          <cell r="H996">
            <v>1035.2760000000001</v>
          </cell>
          <cell r="I996">
            <v>144.83238</v>
          </cell>
          <cell r="J996" t="str">
            <v>CG02-163</v>
          </cell>
          <cell r="K996">
            <v>45329</v>
          </cell>
          <cell r="L996">
            <v>45679</v>
          </cell>
          <cell r="M996" t="str">
            <v>Mecanizado</v>
          </cell>
          <cell r="N996" t="str">
            <v>Quemado</v>
          </cell>
          <cell r="O996">
            <v>12</v>
          </cell>
        </row>
        <row r="997">
          <cell r="A997" t="str">
            <v>5161.18</v>
          </cell>
          <cell r="B997" t="str">
            <v>La Union, S.A</v>
          </cell>
          <cell r="C997">
            <v>516</v>
          </cell>
          <cell r="D997" t="str">
            <v>IRLANDA GOMEZ</v>
          </cell>
          <cell r="E997">
            <v>1.18</v>
          </cell>
          <cell r="F997">
            <v>3</v>
          </cell>
          <cell r="G997">
            <v>7.3157949900429733</v>
          </cell>
          <cell r="H997">
            <v>1059.5640000000001</v>
          </cell>
          <cell r="I997">
            <v>144.83238</v>
          </cell>
          <cell r="J997" t="str">
            <v>CG02-163</v>
          </cell>
          <cell r="K997">
            <v>45333</v>
          </cell>
          <cell r="L997">
            <v>45679</v>
          </cell>
          <cell r="M997" t="str">
            <v>Mecanizado</v>
          </cell>
          <cell r="N997" t="str">
            <v>Quemado</v>
          </cell>
          <cell r="O997">
            <v>12</v>
          </cell>
        </row>
        <row r="998">
          <cell r="A998" t="str">
            <v>5161.19</v>
          </cell>
          <cell r="B998" t="str">
            <v>La Union, S.A</v>
          </cell>
          <cell r="C998">
            <v>516</v>
          </cell>
          <cell r="D998" t="str">
            <v>IRLANDA GOMEZ</v>
          </cell>
          <cell r="E998">
            <v>1.19</v>
          </cell>
          <cell r="F998">
            <v>5</v>
          </cell>
          <cell r="G998">
            <v>7.6721517660622585</v>
          </cell>
          <cell r="H998">
            <v>1161.6840000000002</v>
          </cell>
          <cell r="I998">
            <v>151.41567000000001</v>
          </cell>
          <cell r="J998" t="str">
            <v>CG02-163</v>
          </cell>
          <cell r="K998">
            <v>45298</v>
          </cell>
          <cell r="L998">
            <v>45655</v>
          </cell>
          <cell r="M998" t="str">
            <v>Mecanizado</v>
          </cell>
          <cell r="N998" t="str">
            <v>Quemado</v>
          </cell>
          <cell r="O998">
            <v>8</v>
          </cell>
        </row>
        <row r="999">
          <cell r="A999" t="str">
            <v>5161.2</v>
          </cell>
          <cell r="B999" t="str">
            <v>La Union, S.A</v>
          </cell>
          <cell r="C999">
            <v>516</v>
          </cell>
          <cell r="D999" t="str">
            <v>IRLANDA GOMEZ</v>
          </cell>
          <cell r="E999">
            <v>1.2</v>
          </cell>
          <cell r="F999">
            <v>4</v>
          </cell>
          <cell r="G999">
            <v>7.567340949585998</v>
          </cell>
          <cell r="H999">
            <v>996.36</v>
          </cell>
          <cell r="I999">
            <v>131.66579999999999</v>
          </cell>
          <cell r="J999" t="str">
            <v>CG02-163</v>
          </cell>
          <cell r="K999">
            <v>45320</v>
          </cell>
          <cell r="L999">
            <v>45674</v>
          </cell>
          <cell r="M999" t="str">
            <v>Mecanizado</v>
          </cell>
          <cell r="N999" t="str">
            <v>Quemado</v>
          </cell>
          <cell r="O999">
            <v>11</v>
          </cell>
        </row>
        <row r="1000">
          <cell r="A1000" t="str">
            <v>5161.21</v>
          </cell>
          <cell r="B1000" t="str">
            <v>La Union, S.A</v>
          </cell>
          <cell r="C1000">
            <v>516</v>
          </cell>
          <cell r="D1000" t="str">
            <v>IRLANDA GOMEZ</v>
          </cell>
          <cell r="E1000">
            <v>1.21</v>
          </cell>
          <cell r="F1000">
            <v>5</v>
          </cell>
          <cell r="G1000">
            <v>8.0913950319673003</v>
          </cell>
          <cell r="H1000">
            <v>1118.6280000000002</v>
          </cell>
          <cell r="I1000">
            <v>138.24909</v>
          </cell>
          <cell r="J1000" t="str">
            <v>CG02-163</v>
          </cell>
          <cell r="K1000">
            <v>45322</v>
          </cell>
          <cell r="L1000">
            <v>45675</v>
          </cell>
          <cell r="M1000" t="str">
            <v>Mecanizado</v>
          </cell>
          <cell r="N1000" t="str">
            <v>Verde</v>
          </cell>
          <cell r="O1000">
            <v>11</v>
          </cell>
        </row>
        <row r="1001">
          <cell r="A1001" t="str">
            <v>5161.22</v>
          </cell>
          <cell r="B1001" t="str">
            <v>La Union, S.A</v>
          </cell>
          <cell r="C1001">
            <v>516</v>
          </cell>
          <cell r="D1001" t="str">
            <v>IRLANDA GOMEZ</v>
          </cell>
          <cell r="E1001">
            <v>1.22</v>
          </cell>
          <cell r="F1001">
            <v>4</v>
          </cell>
          <cell r="G1001">
            <v>8.1053698074974676</v>
          </cell>
          <cell r="H1001">
            <v>1067.2</v>
          </cell>
          <cell r="I1001">
            <v>131.66579999999999</v>
          </cell>
          <cell r="J1001" t="str">
            <v>CG02-163</v>
          </cell>
          <cell r="K1001">
            <v>45327</v>
          </cell>
          <cell r="L1001">
            <v>45680</v>
          </cell>
          <cell r="M1001" t="str">
            <v>Mecanizado</v>
          </cell>
          <cell r="N1001" t="str">
            <v>Verde</v>
          </cell>
          <cell r="O1001">
            <v>12</v>
          </cell>
        </row>
        <row r="1002">
          <cell r="A1002" t="str">
            <v>5161.24</v>
          </cell>
          <cell r="B1002" t="str">
            <v>La Union, S.A</v>
          </cell>
          <cell r="C1002">
            <v>516</v>
          </cell>
          <cell r="D1002" t="str">
            <v>IRLANDA GOMEZ</v>
          </cell>
          <cell r="E1002">
            <v>1.24</v>
          </cell>
          <cell r="F1002">
            <v>2</v>
          </cell>
          <cell r="G1002">
            <v>7.0223247039094447</v>
          </cell>
          <cell r="H1002">
            <v>900</v>
          </cell>
          <cell r="I1002">
            <v>128.16268656716414</v>
          </cell>
          <cell r="J1002" t="str">
            <v>CG02-163</v>
          </cell>
          <cell r="K1002">
            <v>45333</v>
          </cell>
          <cell r="L1002">
            <v>45680</v>
          </cell>
          <cell r="M1002" t="str">
            <v>Mecanizado</v>
          </cell>
          <cell r="N1002" t="str">
            <v>Quemado</v>
          </cell>
          <cell r="O1002">
            <v>12</v>
          </cell>
        </row>
        <row r="1003">
          <cell r="A1003" t="str">
            <v>5161.25</v>
          </cell>
          <cell r="B1003" t="str">
            <v>La Union, S.A</v>
          </cell>
          <cell r="C1003">
            <v>516</v>
          </cell>
          <cell r="D1003" t="str">
            <v>IRLANDA GOMEZ</v>
          </cell>
          <cell r="E1003">
            <v>1.25</v>
          </cell>
          <cell r="F1003">
            <v>3</v>
          </cell>
          <cell r="G1003">
            <v>8.0494707053767947</v>
          </cell>
          <cell r="H1003">
            <v>1112.8319999999999</v>
          </cell>
          <cell r="I1003">
            <v>138.24909</v>
          </cell>
          <cell r="J1003" t="str">
            <v>CG02-163</v>
          </cell>
          <cell r="K1003">
            <v>45297</v>
          </cell>
          <cell r="L1003">
            <v>45655</v>
          </cell>
          <cell r="M1003" t="str">
            <v>Mecanizado</v>
          </cell>
          <cell r="N1003" t="str">
            <v>Quemado</v>
          </cell>
          <cell r="O1003">
            <v>8</v>
          </cell>
        </row>
        <row r="1004">
          <cell r="A1004" t="str">
            <v>5161.26</v>
          </cell>
          <cell r="B1004" t="str">
            <v>La Union, S.A</v>
          </cell>
          <cell r="C1004">
            <v>516</v>
          </cell>
          <cell r="D1004" t="str">
            <v>IRLANDA GOMEZ</v>
          </cell>
          <cell r="E1004">
            <v>1.26</v>
          </cell>
          <cell r="F1004">
            <v>5</v>
          </cell>
          <cell r="G1004">
            <v>7.8118995213639382</v>
          </cell>
          <cell r="H1004">
            <v>1079.9879999999998</v>
          </cell>
          <cell r="I1004">
            <v>138.24908999999997</v>
          </cell>
          <cell r="J1004" t="str">
            <v>CG02-163</v>
          </cell>
          <cell r="K1004">
            <v>45320</v>
          </cell>
          <cell r="L1004">
            <v>45674</v>
          </cell>
          <cell r="M1004" t="str">
            <v>Mecanizado</v>
          </cell>
          <cell r="N1004" t="str">
            <v>Quemado</v>
          </cell>
          <cell r="O1004">
            <v>11</v>
          </cell>
        </row>
        <row r="1005">
          <cell r="A1005" t="str">
            <v>5161.27</v>
          </cell>
          <cell r="B1005" t="str">
            <v>La Union, S.A</v>
          </cell>
          <cell r="C1005">
            <v>516</v>
          </cell>
          <cell r="D1005" t="str">
            <v>IRLANDA GOMEZ</v>
          </cell>
          <cell r="E1005">
            <v>1.27</v>
          </cell>
          <cell r="F1005">
            <v>5</v>
          </cell>
          <cell r="G1005">
            <v>8.3219788282150731</v>
          </cell>
          <cell r="H1005">
            <v>1150.5060000000001</v>
          </cell>
          <cell r="I1005">
            <v>138.24909</v>
          </cell>
          <cell r="J1005" t="str">
            <v>CG02-163</v>
          </cell>
          <cell r="K1005">
            <v>45321</v>
          </cell>
          <cell r="L1005">
            <v>45674</v>
          </cell>
          <cell r="M1005" t="str">
            <v>Mecanizado</v>
          </cell>
          <cell r="N1005" t="str">
            <v>Verde</v>
          </cell>
          <cell r="O1005">
            <v>11</v>
          </cell>
        </row>
        <row r="1006">
          <cell r="A1006" t="str">
            <v>5161.28</v>
          </cell>
          <cell r="B1006" t="str">
            <v>La Union, S.A</v>
          </cell>
          <cell r="C1006">
            <v>516</v>
          </cell>
          <cell r="D1006" t="str">
            <v>IRLANDA GOMEZ</v>
          </cell>
          <cell r="E1006">
            <v>1.28</v>
          </cell>
          <cell r="F1006">
            <v>4</v>
          </cell>
          <cell r="G1006">
            <v>8.3499283792754078</v>
          </cell>
          <cell r="H1006">
            <v>1099.4000000000001</v>
          </cell>
          <cell r="I1006">
            <v>131.66580000000002</v>
          </cell>
          <cell r="J1006" t="str">
            <v>CG02-163</v>
          </cell>
          <cell r="K1006">
            <v>45327</v>
          </cell>
          <cell r="L1006">
            <v>45681</v>
          </cell>
          <cell r="M1006" t="str">
            <v>Mecanizado</v>
          </cell>
          <cell r="N1006" t="str">
            <v>Verde</v>
          </cell>
          <cell r="O1006">
            <v>12</v>
          </cell>
        </row>
        <row r="1007">
          <cell r="A1007" t="str">
            <v>5161.29</v>
          </cell>
          <cell r="B1007" t="str">
            <v>La Union, S.A</v>
          </cell>
          <cell r="C1007">
            <v>516</v>
          </cell>
          <cell r="D1007" t="str">
            <v>IRLANDA GOMEZ</v>
          </cell>
          <cell r="E1007">
            <v>1.29</v>
          </cell>
          <cell r="F1007">
            <v>1</v>
          </cell>
          <cell r="G1007">
            <v>7.5044544597002414</v>
          </cell>
          <cell r="H1007">
            <v>1086.8880000000001</v>
          </cell>
          <cell r="I1007">
            <v>144.83238</v>
          </cell>
          <cell r="J1007" t="str">
            <v>CG02-163</v>
          </cell>
          <cell r="K1007">
            <v>45330</v>
          </cell>
          <cell r="L1007">
            <v>45681</v>
          </cell>
          <cell r="M1007" t="str">
            <v>Mecanizado</v>
          </cell>
          <cell r="N1007" t="str">
            <v>Verde</v>
          </cell>
          <cell r="O1007">
            <v>12</v>
          </cell>
        </row>
        <row r="1008">
          <cell r="A1008" t="str">
            <v>5161.3</v>
          </cell>
          <cell r="B1008" t="str">
            <v>La Union, S.A</v>
          </cell>
          <cell r="C1008">
            <v>516</v>
          </cell>
          <cell r="D1008" t="str">
            <v>IRLANDA GOMEZ</v>
          </cell>
          <cell r="E1008">
            <v>1.3</v>
          </cell>
          <cell r="F1008">
            <v>2</v>
          </cell>
          <cell r="G1008">
            <v>7.6511896027670057</v>
          </cell>
          <cell r="H1008">
            <v>1158.51</v>
          </cell>
          <cell r="I1008">
            <v>151.41567000000001</v>
          </cell>
          <cell r="J1008" t="str">
            <v>CG02-163</v>
          </cell>
          <cell r="K1008">
            <v>45332</v>
          </cell>
          <cell r="L1008">
            <v>45682</v>
          </cell>
          <cell r="M1008" t="str">
            <v>Mecanizado</v>
          </cell>
          <cell r="N1008" t="str">
            <v>Quemado</v>
          </cell>
          <cell r="O1008">
            <v>12</v>
          </cell>
        </row>
        <row r="1009">
          <cell r="A1009" t="str">
            <v>5162.01</v>
          </cell>
          <cell r="B1009" t="str">
            <v>La Union, S.A</v>
          </cell>
          <cell r="C1009">
            <v>516</v>
          </cell>
          <cell r="D1009" t="str">
            <v>IRLANDA GOMEZ</v>
          </cell>
          <cell r="E1009">
            <v>2.0099999999999998</v>
          </cell>
          <cell r="F1009">
            <v>3</v>
          </cell>
          <cell r="G1009">
            <v>13.031478181881702</v>
          </cell>
          <cell r="H1009">
            <v>2058.96</v>
          </cell>
          <cell r="I1009">
            <v>157.99896000000001</v>
          </cell>
          <cell r="J1009" t="str">
            <v>CG02-163</v>
          </cell>
          <cell r="K1009">
            <v>45297</v>
          </cell>
          <cell r="L1009">
            <v>45656</v>
          </cell>
          <cell r="M1009" t="str">
            <v>Mecanizado</v>
          </cell>
          <cell r="N1009" t="str">
            <v>Quemado</v>
          </cell>
          <cell r="O1009">
            <v>9</v>
          </cell>
        </row>
        <row r="1010">
          <cell r="A1010" t="str">
            <v>5162.02</v>
          </cell>
          <cell r="B1010" t="str">
            <v>La Union, S.A</v>
          </cell>
          <cell r="C1010">
            <v>516</v>
          </cell>
          <cell r="D1010" t="str">
            <v>IRLANDA GOMEZ</v>
          </cell>
          <cell r="E1010">
            <v>2.02</v>
          </cell>
          <cell r="F1010">
            <v>5</v>
          </cell>
          <cell r="G1010">
            <v>12.668134018097337</v>
          </cell>
          <cell r="H1010">
            <v>1751.3580000000004</v>
          </cell>
          <cell r="I1010">
            <v>138.24909</v>
          </cell>
          <cell r="J1010" t="str">
            <v>CG02-163</v>
          </cell>
          <cell r="K1010">
            <v>45319</v>
          </cell>
          <cell r="L1010">
            <v>45673</v>
          </cell>
          <cell r="M1010" t="str">
            <v>Mecanizado</v>
          </cell>
          <cell r="N1010" t="str">
            <v>Verde</v>
          </cell>
          <cell r="O1010">
            <v>11</v>
          </cell>
        </row>
        <row r="1011">
          <cell r="A1011" t="str">
            <v>5162.03</v>
          </cell>
          <cell r="B1011" t="str">
            <v>La Union, S.A</v>
          </cell>
          <cell r="C1011">
            <v>516</v>
          </cell>
          <cell r="D1011" t="str">
            <v>IRLANDA GOMEZ</v>
          </cell>
          <cell r="E1011">
            <v>2.0299999999999998</v>
          </cell>
          <cell r="F1011">
            <v>5</v>
          </cell>
          <cell r="G1011">
            <v>13.639380917444013</v>
          </cell>
          <cell r="H1011">
            <v>1795.8400000000001</v>
          </cell>
          <cell r="I1011">
            <v>131.66580000000002</v>
          </cell>
          <cell r="J1011" t="str">
            <v>CG02-163</v>
          </cell>
          <cell r="K1011">
            <v>45322</v>
          </cell>
          <cell r="L1011">
            <v>45673</v>
          </cell>
          <cell r="M1011" t="str">
            <v>Mecanizado</v>
          </cell>
          <cell r="N1011" t="str">
            <v>Verde</v>
          </cell>
          <cell r="O1011">
            <v>11</v>
          </cell>
        </row>
        <row r="1012">
          <cell r="A1012" t="str">
            <v>5162.04</v>
          </cell>
          <cell r="B1012" t="str">
            <v>La Union, S.A</v>
          </cell>
          <cell r="C1012">
            <v>516</v>
          </cell>
          <cell r="D1012" t="str">
            <v>IRLANDA GOMEZ</v>
          </cell>
          <cell r="E1012">
            <v>2.04</v>
          </cell>
          <cell r="F1012">
            <v>5</v>
          </cell>
          <cell r="G1012">
            <v>12.088180833595361</v>
          </cell>
          <cell r="H1012">
            <v>1591.6000000000001</v>
          </cell>
          <cell r="I1012">
            <v>131.66579999999999</v>
          </cell>
          <cell r="J1012" t="str">
            <v>CG02-163</v>
          </cell>
          <cell r="K1012">
            <v>45326</v>
          </cell>
          <cell r="L1012">
            <v>45682</v>
          </cell>
          <cell r="M1012" t="str">
            <v>Mecanizado</v>
          </cell>
          <cell r="N1012" t="str">
            <v>Verde</v>
          </cell>
          <cell r="O1012">
            <v>12</v>
          </cell>
        </row>
        <row r="1013">
          <cell r="A1013" t="str">
            <v>5162.05</v>
          </cell>
          <cell r="B1013" t="str">
            <v>La Union, S.A</v>
          </cell>
          <cell r="C1013">
            <v>516</v>
          </cell>
          <cell r="D1013" t="str">
            <v>IRLANDA GOMEZ</v>
          </cell>
          <cell r="E1013">
            <v>2.0499999999999998</v>
          </cell>
          <cell r="F1013">
            <v>2</v>
          </cell>
          <cell r="G1013">
            <v>10.844425811410405</v>
          </cell>
          <cell r="H1013">
            <v>1784.8000000000002</v>
          </cell>
          <cell r="I1013">
            <v>164.58225000000002</v>
          </cell>
          <cell r="J1013" t="str">
            <v>CG02-163</v>
          </cell>
          <cell r="K1013">
            <v>45331</v>
          </cell>
          <cell r="L1013">
            <v>45683</v>
          </cell>
          <cell r="M1013" t="str">
            <v>Mecanizado</v>
          </cell>
          <cell r="N1013" t="str">
            <v>Verde</v>
          </cell>
          <cell r="O1013">
            <v>12</v>
          </cell>
        </row>
        <row r="1014">
          <cell r="A1014" t="str">
            <v>5162.06</v>
          </cell>
          <cell r="B1014" t="str">
            <v>La Union, S.A</v>
          </cell>
          <cell r="C1014">
            <v>516</v>
          </cell>
          <cell r="D1014" t="str">
            <v>IRLANDA GOMEZ</v>
          </cell>
          <cell r="E1014">
            <v>2.06</v>
          </cell>
          <cell r="F1014">
            <v>2</v>
          </cell>
          <cell r="G1014">
            <v>12.528386262795655</v>
          </cell>
          <cell r="H1014">
            <v>1979.472</v>
          </cell>
          <cell r="I1014">
            <v>157.99895999999998</v>
          </cell>
          <cell r="J1014" t="str">
            <v>CG02-163</v>
          </cell>
          <cell r="K1014">
            <v>45332</v>
          </cell>
          <cell r="L1014">
            <v>45683</v>
          </cell>
          <cell r="M1014" t="str">
            <v>Mecanizado</v>
          </cell>
          <cell r="N1014" t="str">
            <v>Quemado</v>
          </cell>
          <cell r="O1014">
            <v>12</v>
          </cell>
        </row>
        <row r="1015">
          <cell r="A1015" t="str">
            <v>5162.13</v>
          </cell>
          <cell r="B1015" t="str">
            <v>La Union, S.A</v>
          </cell>
          <cell r="C1015">
            <v>516</v>
          </cell>
          <cell r="D1015" t="str">
            <v>IRLANDA GOMEZ</v>
          </cell>
          <cell r="E1015">
            <v>2.13</v>
          </cell>
          <cell r="F1015">
            <v>3</v>
          </cell>
          <cell r="G1015">
            <v>11.280927925095201</v>
          </cell>
          <cell r="H1015">
            <v>1708.1092599999997</v>
          </cell>
          <cell r="I1015">
            <v>151.41567000000001</v>
          </cell>
          <cell r="J1015" t="str">
            <v>CG02-163</v>
          </cell>
          <cell r="K1015">
            <v>45302</v>
          </cell>
          <cell r="L1015">
            <v>45657</v>
          </cell>
          <cell r="M1015" t="str">
            <v>Mecanizado</v>
          </cell>
          <cell r="N1015" t="str">
            <v>Quemado</v>
          </cell>
          <cell r="O1015">
            <v>9</v>
          </cell>
        </row>
        <row r="1016">
          <cell r="A1016" t="str">
            <v>5162.14</v>
          </cell>
          <cell r="B1016" t="str">
            <v>La Union, S.A</v>
          </cell>
          <cell r="C1016">
            <v>516</v>
          </cell>
          <cell r="D1016" t="str">
            <v>IRLANDA GOMEZ</v>
          </cell>
          <cell r="E1016">
            <v>2.14</v>
          </cell>
          <cell r="F1016">
            <v>2</v>
          </cell>
          <cell r="G1016">
            <v>10.984173566712085</v>
          </cell>
          <cell r="H1016">
            <v>1590.864</v>
          </cell>
          <cell r="I1016">
            <v>144.83238</v>
          </cell>
          <cell r="J1016" t="str">
            <v>CG02-163</v>
          </cell>
          <cell r="K1016">
            <v>45352</v>
          </cell>
          <cell r="L1016">
            <v>45672</v>
          </cell>
          <cell r="M1016" t="str">
            <v>Mecanizado</v>
          </cell>
          <cell r="N1016" t="str">
            <v>Quemado</v>
          </cell>
          <cell r="O1016">
            <v>11</v>
          </cell>
        </row>
        <row r="1017">
          <cell r="A1017" t="str">
            <v>5162.15</v>
          </cell>
          <cell r="B1017" t="str">
            <v>La Union, S.A</v>
          </cell>
          <cell r="C1017">
            <v>516</v>
          </cell>
          <cell r="D1017" t="str">
            <v>IRLANDA GOMEZ</v>
          </cell>
          <cell r="E1017">
            <v>2.15</v>
          </cell>
          <cell r="F1017">
            <v>5</v>
          </cell>
          <cell r="G1017">
            <v>11.031128812493449</v>
          </cell>
          <cell r="H1017">
            <v>1525.0435199999999</v>
          </cell>
          <cell r="I1017">
            <v>138.24909</v>
          </cell>
          <cell r="J1017" t="str">
            <v>CG02-163</v>
          </cell>
          <cell r="K1017">
            <v>45318</v>
          </cell>
          <cell r="L1017">
            <v>45673</v>
          </cell>
          <cell r="M1017" t="str">
            <v>Mecanizado</v>
          </cell>
          <cell r="N1017" t="str">
            <v>Verde</v>
          </cell>
          <cell r="O1017">
            <v>11</v>
          </cell>
        </row>
        <row r="1018">
          <cell r="A1018" t="str">
            <v>5162.16</v>
          </cell>
          <cell r="B1018" t="str">
            <v>La Union, S.A</v>
          </cell>
          <cell r="C1018">
            <v>516</v>
          </cell>
          <cell r="D1018" t="str">
            <v>IRLANDA GOMEZ</v>
          </cell>
          <cell r="E1018">
            <v>2.16</v>
          </cell>
          <cell r="F1018">
            <v>2</v>
          </cell>
          <cell r="G1018">
            <v>11.680606505258009</v>
          </cell>
          <cell r="H1018">
            <v>1537.9363999999998</v>
          </cell>
          <cell r="I1018">
            <v>131.66579999999999</v>
          </cell>
          <cell r="J1018" t="str">
            <v>CG04-144124</v>
          </cell>
          <cell r="K1018">
            <v>45326</v>
          </cell>
          <cell r="L1018">
            <v>45683</v>
          </cell>
          <cell r="M1018" t="str">
            <v>Mecanizado</v>
          </cell>
          <cell r="N1018" t="str">
            <v>Verde</v>
          </cell>
          <cell r="O1018">
            <v>12</v>
          </cell>
        </row>
        <row r="1019">
          <cell r="A1019" t="str">
            <v>5162.17</v>
          </cell>
          <cell r="B1019" t="str">
            <v>La Union, S.A</v>
          </cell>
          <cell r="C1019">
            <v>516</v>
          </cell>
          <cell r="D1019" t="str">
            <v>IRLANDA GOMEZ</v>
          </cell>
          <cell r="E1019">
            <v>2.17</v>
          </cell>
          <cell r="F1019">
            <v>2</v>
          </cell>
          <cell r="G1019">
            <v>11.930405617859762</v>
          </cell>
          <cell r="H1019">
            <v>1727.90904</v>
          </cell>
          <cell r="I1019">
            <v>144.83238</v>
          </cell>
          <cell r="J1019" t="str">
            <v>CG02-163</v>
          </cell>
          <cell r="K1019">
            <v>45336</v>
          </cell>
          <cell r="L1019">
            <v>45683</v>
          </cell>
          <cell r="M1019" t="str">
            <v>Mecanizado</v>
          </cell>
          <cell r="N1019" t="str">
            <v>Verde</v>
          </cell>
          <cell r="O1019">
            <v>12</v>
          </cell>
        </row>
        <row r="1020">
          <cell r="A1020" t="str">
            <v>5162.18</v>
          </cell>
          <cell r="B1020" t="str">
            <v>La Union, S.A</v>
          </cell>
          <cell r="C1020">
            <v>516</v>
          </cell>
          <cell r="D1020" t="str">
            <v>IRLANDA GOMEZ</v>
          </cell>
          <cell r="E1020">
            <v>2.1800000000000002</v>
          </cell>
          <cell r="F1020">
            <v>3</v>
          </cell>
          <cell r="G1020">
            <v>8.4931698284596298</v>
          </cell>
          <cell r="H1020">
            <v>1230.086</v>
          </cell>
          <cell r="I1020">
            <v>144.83238</v>
          </cell>
          <cell r="J1020" t="str">
            <v>CP72-2086</v>
          </cell>
          <cell r="K1020">
            <v>45344</v>
          </cell>
          <cell r="L1020">
            <v>45684</v>
          </cell>
          <cell r="M1020" t="str">
            <v>Mecanizado</v>
          </cell>
          <cell r="N1020" t="str">
            <v>Quemado</v>
          </cell>
          <cell r="O1020">
            <v>13</v>
          </cell>
        </row>
        <row r="1021">
          <cell r="A1021" t="str">
            <v>5162.19</v>
          </cell>
          <cell r="B1021" t="str">
            <v>La Union, S.A</v>
          </cell>
          <cell r="C1021">
            <v>516</v>
          </cell>
          <cell r="D1021" t="str">
            <v>IRLANDA GOMEZ</v>
          </cell>
          <cell r="E1021">
            <v>2.19</v>
          </cell>
          <cell r="F1021">
            <v>5</v>
          </cell>
          <cell r="G1021">
            <v>15.617440519861651</v>
          </cell>
          <cell r="H1021">
            <v>2261.9110799999999</v>
          </cell>
          <cell r="I1021">
            <v>144.83237999999997</v>
          </cell>
          <cell r="J1021" t="str">
            <v>CG02-163</v>
          </cell>
          <cell r="K1021">
            <v>45302</v>
          </cell>
          <cell r="L1021">
            <v>45657</v>
          </cell>
          <cell r="M1021" t="str">
            <v>Mecanizado</v>
          </cell>
          <cell r="N1021" t="str">
            <v>Quemado</v>
          </cell>
          <cell r="O1021">
            <v>9</v>
          </cell>
        </row>
        <row r="1022">
          <cell r="A1022" t="str">
            <v>5162.2</v>
          </cell>
          <cell r="B1022" t="str">
            <v>La Union, S.A</v>
          </cell>
          <cell r="C1022">
            <v>516</v>
          </cell>
          <cell r="D1022" t="str">
            <v>IRLANDA GOMEZ</v>
          </cell>
          <cell r="E1022">
            <v>2.2000000000000002</v>
          </cell>
          <cell r="F1022">
            <v>5</v>
          </cell>
          <cell r="G1022">
            <v>13.818886909129022</v>
          </cell>
          <cell r="H1022">
            <v>1910.4485399999999</v>
          </cell>
          <cell r="I1022">
            <v>138.24909</v>
          </cell>
          <cell r="J1022" t="str">
            <v>CG02-163</v>
          </cell>
          <cell r="K1022">
            <v>45316</v>
          </cell>
          <cell r="L1022">
            <v>45670</v>
          </cell>
          <cell r="M1022" t="str">
            <v>Mecanizado</v>
          </cell>
          <cell r="N1022" t="str">
            <v>Verde</v>
          </cell>
          <cell r="O1022">
            <v>11</v>
          </cell>
        </row>
        <row r="1023">
          <cell r="A1023" t="str">
            <v>5162.21</v>
          </cell>
          <cell r="B1023" t="str">
            <v>La Union, S.A</v>
          </cell>
          <cell r="C1023">
            <v>516</v>
          </cell>
          <cell r="D1023" t="str">
            <v>IRLANDA GOMEZ</v>
          </cell>
          <cell r="E1023">
            <v>2.21</v>
          </cell>
          <cell r="F1023">
            <v>5</v>
          </cell>
          <cell r="G1023">
            <v>13.788911015616813</v>
          </cell>
          <cell r="H1023">
            <v>1906.3044000000002</v>
          </cell>
          <cell r="I1023">
            <v>138.24909</v>
          </cell>
          <cell r="J1023" t="str">
            <v>CG02-163</v>
          </cell>
          <cell r="K1023">
            <v>45319</v>
          </cell>
          <cell r="L1023">
            <v>45671</v>
          </cell>
          <cell r="M1023" t="str">
            <v>Mecanizado</v>
          </cell>
          <cell r="N1023" t="str">
            <v>Verde</v>
          </cell>
          <cell r="O1023">
            <v>11</v>
          </cell>
        </row>
        <row r="1024">
          <cell r="A1024" t="str">
            <v>5162.22</v>
          </cell>
          <cell r="B1024" t="str">
            <v>La Union, S.A</v>
          </cell>
          <cell r="C1024">
            <v>516</v>
          </cell>
          <cell r="D1024" t="str">
            <v>IRLANDA GOMEZ</v>
          </cell>
          <cell r="E1024">
            <v>2.2200000000000002</v>
          </cell>
          <cell r="F1024">
            <v>5</v>
          </cell>
          <cell r="G1024">
            <v>13.988750305698215</v>
          </cell>
          <cell r="H1024">
            <v>1841.8400000000001</v>
          </cell>
          <cell r="I1024">
            <v>131.66580000000002</v>
          </cell>
          <cell r="J1024" t="str">
            <v>CG02-163</v>
          </cell>
          <cell r="K1024">
            <v>45335</v>
          </cell>
          <cell r="L1024">
            <v>45684</v>
          </cell>
          <cell r="M1024" t="str">
            <v>Mecanizado</v>
          </cell>
          <cell r="N1024" t="str">
            <v>Verde</v>
          </cell>
          <cell r="O1024">
            <v>13</v>
          </cell>
        </row>
        <row r="1025">
          <cell r="A1025" t="str">
            <v>5162.23</v>
          </cell>
          <cell r="B1025" t="str">
            <v>La Union, S.A</v>
          </cell>
          <cell r="C1025">
            <v>516</v>
          </cell>
          <cell r="D1025" t="str">
            <v>IRLANDA GOMEZ</v>
          </cell>
          <cell r="E1025">
            <v>2.23</v>
          </cell>
          <cell r="F1025">
            <v>5</v>
          </cell>
          <cell r="G1025">
            <v>15.147818188170353</v>
          </cell>
          <cell r="H1025">
            <v>1994.4496000000001</v>
          </cell>
          <cell r="I1025">
            <v>131.66580000000002</v>
          </cell>
          <cell r="J1025" t="str">
            <v>CG02-163</v>
          </cell>
          <cell r="K1025">
            <v>45336</v>
          </cell>
          <cell r="L1025">
            <v>45685</v>
          </cell>
          <cell r="M1025" t="str">
            <v>Mecanizado</v>
          </cell>
          <cell r="N1025" t="str">
            <v>Verde</v>
          </cell>
          <cell r="O1025">
            <v>13</v>
          </cell>
        </row>
        <row r="1026">
          <cell r="A1026" t="str">
            <v>5162.24</v>
          </cell>
          <cell r="B1026" t="str">
            <v>La Union, S.A</v>
          </cell>
          <cell r="C1026">
            <v>516</v>
          </cell>
          <cell r="D1026" t="str">
            <v>IRLANDA GOMEZ</v>
          </cell>
          <cell r="E1026">
            <v>2.2400000000000002</v>
          </cell>
          <cell r="F1026">
            <v>1</v>
          </cell>
          <cell r="G1026">
            <v>12.493449323970234</v>
          </cell>
          <cell r="H1026">
            <v>1809.4560000000001</v>
          </cell>
          <cell r="I1026">
            <v>144.83238</v>
          </cell>
          <cell r="J1026" t="str">
            <v>CG02-163</v>
          </cell>
          <cell r="K1026">
            <v>45344</v>
          </cell>
          <cell r="L1026">
            <v>45686</v>
          </cell>
          <cell r="M1026" t="str">
            <v>Mecanizado</v>
          </cell>
          <cell r="N1026" t="str">
            <v>Quemado</v>
          </cell>
          <cell r="O1026">
            <v>13</v>
          </cell>
        </row>
        <row r="1027">
          <cell r="A1027" t="str">
            <v>5163.01</v>
          </cell>
          <cell r="B1027" t="str">
            <v>La Union, S.A</v>
          </cell>
          <cell r="C1027">
            <v>516</v>
          </cell>
          <cell r="D1027" t="str">
            <v>IRLANDA GOMEZ</v>
          </cell>
          <cell r="E1027">
            <v>3.01</v>
          </cell>
          <cell r="F1027">
            <v>4</v>
          </cell>
          <cell r="G1027">
            <v>8.3639031548055769</v>
          </cell>
          <cell r="H1027">
            <v>1100</v>
          </cell>
          <cell r="I1027">
            <v>131.51754385964909</v>
          </cell>
          <cell r="J1027" t="str">
            <v>CG02-163</v>
          </cell>
          <cell r="K1027">
            <v>45300</v>
          </cell>
          <cell r="L1027">
            <v>45658</v>
          </cell>
          <cell r="M1027" t="str">
            <v>Mecanizado</v>
          </cell>
          <cell r="N1027" t="str">
            <v>Quemado</v>
          </cell>
          <cell r="O1027">
            <v>9</v>
          </cell>
        </row>
        <row r="1028">
          <cell r="A1028" t="str">
            <v>5163.02</v>
          </cell>
          <cell r="B1028" t="str">
            <v>La Union, S.A</v>
          </cell>
          <cell r="C1028">
            <v>516</v>
          </cell>
          <cell r="D1028" t="str">
            <v>IRLANDA GOMEZ</v>
          </cell>
          <cell r="E1028">
            <v>3.02</v>
          </cell>
          <cell r="F1028">
            <v>2</v>
          </cell>
          <cell r="G1028">
            <v>7.7070887048876777</v>
          </cell>
          <cell r="H1028">
            <v>1217.712</v>
          </cell>
          <cell r="I1028">
            <v>157.99896000000001</v>
          </cell>
          <cell r="J1028" t="str">
            <v>CP72-2086</v>
          </cell>
          <cell r="K1028">
            <v>45315</v>
          </cell>
          <cell r="L1028">
            <v>45669</v>
          </cell>
          <cell r="M1028" t="str">
            <v>Mecanizado</v>
          </cell>
          <cell r="N1028" t="str">
            <v>Verde</v>
          </cell>
          <cell r="O1028">
            <v>10</v>
          </cell>
        </row>
        <row r="1029">
          <cell r="A1029" t="str">
            <v>5163.03</v>
          </cell>
          <cell r="B1029" t="str">
            <v>La Union, S.A</v>
          </cell>
          <cell r="C1029">
            <v>516</v>
          </cell>
          <cell r="D1029" t="str">
            <v>IRLANDA GOMEZ</v>
          </cell>
          <cell r="E1029">
            <v>3.03</v>
          </cell>
          <cell r="F1029">
            <v>5</v>
          </cell>
          <cell r="G1029">
            <v>7.1970093980365446</v>
          </cell>
          <cell r="H1029">
            <v>1089.74</v>
          </cell>
          <cell r="I1029">
            <v>151.41566999999998</v>
          </cell>
          <cell r="J1029" t="str">
            <v>CG02-163</v>
          </cell>
          <cell r="K1029">
            <v>45317</v>
          </cell>
          <cell r="L1029">
            <v>45669</v>
          </cell>
          <cell r="M1029" t="str">
            <v>Mecanizado</v>
          </cell>
          <cell r="N1029" t="str">
            <v>Verde</v>
          </cell>
          <cell r="O1029">
            <v>10</v>
          </cell>
        </row>
        <row r="1030">
          <cell r="A1030" t="str">
            <v>5163.04</v>
          </cell>
          <cell r="B1030" t="str">
            <v>La Union, S.A</v>
          </cell>
          <cell r="C1030">
            <v>516</v>
          </cell>
          <cell r="D1030" t="str">
            <v>IRLANDA GOMEZ</v>
          </cell>
          <cell r="E1030">
            <v>3.04</v>
          </cell>
          <cell r="F1030">
            <v>5</v>
          </cell>
          <cell r="G1030">
            <v>7.054326939873528</v>
          </cell>
          <cell r="H1030">
            <v>975.25427999999999</v>
          </cell>
          <cell r="I1030">
            <v>138.24909</v>
          </cell>
          <cell r="J1030" t="str">
            <v>CG02-163</v>
          </cell>
          <cell r="K1030">
            <v>45337</v>
          </cell>
          <cell r="L1030">
            <v>45686</v>
          </cell>
          <cell r="M1030" t="str">
            <v>Mecanizado</v>
          </cell>
          <cell r="N1030" t="str">
            <v>Verde</v>
          </cell>
          <cell r="O1030">
            <v>13</v>
          </cell>
        </row>
        <row r="1031">
          <cell r="A1031" t="str">
            <v>5163.05</v>
          </cell>
          <cell r="B1031" t="str">
            <v>La Union, S.A</v>
          </cell>
          <cell r="C1031">
            <v>516</v>
          </cell>
          <cell r="D1031" t="str">
            <v>IRLANDA GOMEZ</v>
          </cell>
          <cell r="E1031">
            <v>3.05</v>
          </cell>
          <cell r="F1031">
            <v>3</v>
          </cell>
          <cell r="G1031">
            <v>7.2668832756873849</v>
          </cell>
          <cell r="H1031">
            <v>1004.6400000000001</v>
          </cell>
          <cell r="I1031">
            <v>138.24909</v>
          </cell>
          <cell r="J1031" t="str">
            <v>CP72-2086</v>
          </cell>
          <cell r="K1031">
            <v>45345</v>
          </cell>
          <cell r="L1031">
            <v>45687</v>
          </cell>
          <cell r="M1031" t="str">
            <v>Mecanizado</v>
          </cell>
          <cell r="N1031" t="str">
            <v>Quemado</v>
          </cell>
          <cell r="O1031">
            <v>13</v>
          </cell>
        </row>
        <row r="1032">
          <cell r="A1032" t="str">
            <v>5163.06</v>
          </cell>
          <cell r="B1032" t="str">
            <v>La Union, S.A</v>
          </cell>
          <cell r="C1032">
            <v>516</v>
          </cell>
          <cell r="D1032" t="str">
            <v>IRLANDA GOMEZ</v>
          </cell>
          <cell r="E1032">
            <v>3.06</v>
          </cell>
          <cell r="F1032">
            <v>3</v>
          </cell>
          <cell r="G1032">
            <v>5.883380498200748</v>
          </cell>
          <cell r="H1032">
            <v>852.10400000000004</v>
          </cell>
          <cell r="I1032">
            <v>144.83238</v>
          </cell>
          <cell r="J1032" t="str">
            <v>CP72-2086</v>
          </cell>
          <cell r="K1032">
            <v>45344</v>
          </cell>
          <cell r="L1032">
            <v>45687</v>
          </cell>
          <cell r="M1032" t="str">
            <v>Mecanizado</v>
          </cell>
          <cell r="N1032" t="str">
            <v>Quemado</v>
          </cell>
          <cell r="O1032">
            <v>13</v>
          </cell>
        </row>
        <row r="1033">
          <cell r="A1033" t="str">
            <v>5163.07</v>
          </cell>
          <cell r="B1033" t="str">
            <v>La Union, S.A</v>
          </cell>
          <cell r="C1033">
            <v>516</v>
          </cell>
          <cell r="D1033" t="str">
            <v>IRLANDA GOMEZ</v>
          </cell>
          <cell r="E1033">
            <v>3.07</v>
          </cell>
          <cell r="F1033">
            <v>2</v>
          </cell>
          <cell r="G1033">
            <v>8.9438563393075512</v>
          </cell>
          <cell r="H1033">
            <v>1354.24</v>
          </cell>
          <cell r="I1033">
            <v>151.41566999999998</v>
          </cell>
          <cell r="J1033" t="str">
            <v>CG02-163</v>
          </cell>
          <cell r="K1033">
            <v>45303</v>
          </cell>
          <cell r="L1033">
            <v>45658</v>
          </cell>
          <cell r="M1033" t="str">
            <v>Mecanizado</v>
          </cell>
          <cell r="N1033" t="str">
            <v>Quemado</v>
          </cell>
          <cell r="O1033">
            <v>9</v>
          </cell>
        </row>
        <row r="1034">
          <cell r="A1034" t="str">
            <v>5163.08</v>
          </cell>
          <cell r="B1034" t="str">
            <v>La Union, S.A</v>
          </cell>
          <cell r="C1034">
            <v>516</v>
          </cell>
          <cell r="D1034" t="str">
            <v>IRLANDA GOMEZ</v>
          </cell>
          <cell r="E1034">
            <v>3.08</v>
          </cell>
          <cell r="F1034">
            <v>2</v>
          </cell>
          <cell r="G1034">
            <v>7.5813157251161654</v>
          </cell>
          <cell r="H1034">
            <v>1048.1100000000001</v>
          </cell>
          <cell r="I1034">
            <v>138.24909000000002</v>
          </cell>
          <cell r="J1034" t="str">
            <v>CP72-2086</v>
          </cell>
          <cell r="K1034">
            <v>45316</v>
          </cell>
          <cell r="L1034">
            <v>45668</v>
          </cell>
          <cell r="M1034" t="str">
            <v>Mecanizado</v>
          </cell>
          <cell r="N1034" t="str">
            <v>Verde</v>
          </cell>
          <cell r="O1034">
            <v>10</v>
          </cell>
        </row>
        <row r="1035">
          <cell r="A1035" t="str">
            <v>5163.09</v>
          </cell>
          <cell r="B1035" t="str">
            <v>La Union, S.A</v>
          </cell>
          <cell r="C1035">
            <v>516</v>
          </cell>
          <cell r="D1035" t="str">
            <v>IRLANDA GOMEZ</v>
          </cell>
          <cell r="E1035">
            <v>3.09</v>
          </cell>
          <cell r="F1035">
            <v>5</v>
          </cell>
          <cell r="G1035">
            <v>6.9035391119030161</v>
          </cell>
          <cell r="H1035">
            <v>954.40800000000013</v>
          </cell>
          <cell r="I1035">
            <v>138.24909</v>
          </cell>
          <cell r="J1035" t="str">
            <v>CG02-163</v>
          </cell>
          <cell r="K1035">
            <v>45317</v>
          </cell>
          <cell r="L1035">
            <v>45668</v>
          </cell>
          <cell r="M1035" t="str">
            <v>Mecanizado</v>
          </cell>
          <cell r="N1035" t="str">
            <v>Verde</v>
          </cell>
          <cell r="O1035">
            <v>10</v>
          </cell>
        </row>
        <row r="1036">
          <cell r="A1036" t="str">
            <v>5163.1</v>
          </cell>
          <cell r="B1036" t="str">
            <v>La Union, S.A</v>
          </cell>
          <cell r="C1036">
            <v>516</v>
          </cell>
          <cell r="D1036" t="str">
            <v>IRLANDA GOMEZ</v>
          </cell>
          <cell r="E1036">
            <v>3.1</v>
          </cell>
          <cell r="F1036">
            <v>5</v>
          </cell>
          <cell r="G1036">
            <v>8.2031932362086444</v>
          </cell>
          <cell r="H1036">
            <v>972.072</v>
          </cell>
          <cell r="I1036">
            <v>118.49921999999998</v>
          </cell>
          <cell r="J1036" t="str">
            <v>CG02-163</v>
          </cell>
          <cell r="K1036">
            <v>45338</v>
          </cell>
          <cell r="L1036">
            <v>45687</v>
          </cell>
          <cell r="M1036" t="str">
            <v>Mecanizado</v>
          </cell>
          <cell r="N1036" t="str">
            <v>Verde</v>
          </cell>
          <cell r="O1036">
            <v>13</v>
          </cell>
        </row>
        <row r="1037">
          <cell r="A1037" t="str">
            <v>5163.11</v>
          </cell>
          <cell r="B1037" t="str">
            <v>La Union, S.A</v>
          </cell>
          <cell r="C1037">
            <v>516</v>
          </cell>
          <cell r="D1037" t="str">
            <v>IRLANDA GOMEZ</v>
          </cell>
          <cell r="E1037">
            <v>3.11</v>
          </cell>
          <cell r="F1037">
            <v>3</v>
          </cell>
          <cell r="G1037">
            <v>7.2948328267477205</v>
          </cell>
          <cell r="H1037">
            <v>1056.528</v>
          </cell>
          <cell r="I1037">
            <v>144.83238</v>
          </cell>
          <cell r="J1037" t="str">
            <v>CP72-2086</v>
          </cell>
          <cell r="K1037">
            <v>45345</v>
          </cell>
          <cell r="L1037">
            <v>45688</v>
          </cell>
          <cell r="M1037" t="str">
            <v>Mecanizado</v>
          </cell>
          <cell r="N1037" t="str">
            <v>Quemado</v>
          </cell>
          <cell r="O1037">
            <v>13</v>
          </cell>
        </row>
        <row r="1038">
          <cell r="A1038" t="str">
            <v>5163.12</v>
          </cell>
          <cell r="B1038" t="str">
            <v>La Union, S.A</v>
          </cell>
          <cell r="C1038">
            <v>516</v>
          </cell>
          <cell r="D1038" t="str">
            <v>IRLANDA GOMEZ</v>
          </cell>
          <cell r="E1038">
            <v>3.12</v>
          </cell>
          <cell r="F1038">
            <v>1</v>
          </cell>
          <cell r="G1038">
            <v>3.4936938825420119</v>
          </cell>
          <cell r="H1038">
            <v>483</v>
          </cell>
          <cell r="I1038">
            <v>138.24909</v>
          </cell>
          <cell r="J1038" t="str">
            <v>CP72-2086</v>
          </cell>
          <cell r="K1038">
            <v>45345</v>
          </cell>
          <cell r="L1038">
            <v>45688</v>
          </cell>
          <cell r="M1038" t="str">
            <v>Mecanizado</v>
          </cell>
          <cell r="N1038" t="str">
            <v>Quemado</v>
          </cell>
          <cell r="O1038">
            <v>13</v>
          </cell>
        </row>
        <row r="1039">
          <cell r="A1039" t="str">
            <v>5163.13</v>
          </cell>
          <cell r="B1039" t="str">
            <v>La Union, S.A</v>
          </cell>
          <cell r="C1039">
            <v>516</v>
          </cell>
          <cell r="D1039" t="str">
            <v>IRLANDA GOMEZ</v>
          </cell>
          <cell r="E1039">
            <v>3.13</v>
          </cell>
          <cell r="F1039">
            <v>1</v>
          </cell>
          <cell r="G1039">
            <v>10.851413199175489</v>
          </cell>
          <cell r="H1039">
            <v>1428.76</v>
          </cell>
          <cell r="I1039">
            <v>131.66579999999999</v>
          </cell>
          <cell r="J1039" t="str">
            <v>CG02-163</v>
          </cell>
          <cell r="K1039">
            <v>45303</v>
          </cell>
          <cell r="L1039">
            <v>45659</v>
          </cell>
          <cell r="M1039" t="str">
            <v>Mecanizado</v>
          </cell>
          <cell r="N1039" t="str">
            <v>Quemado</v>
          </cell>
          <cell r="O1039">
            <v>9</v>
          </cell>
        </row>
        <row r="1040">
          <cell r="A1040" t="str">
            <v>5163.14</v>
          </cell>
          <cell r="B1040" t="str">
            <v>La Union, S.A</v>
          </cell>
          <cell r="C1040">
            <v>516</v>
          </cell>
          <cell r="D1040" t="str">
            <v>IRLANDA GOMEZ</v>
          </cell>
          <cell r="E1040">
            <v>3.14</v>
          </cell>
          <cell r="F1040">
            <v>3</v>
          </cell>
          <cell r="G1040">
            <v>7.5463787862907461</v>
          </cell>
          <cell r="H1040">
            <v>993.6</v>
          </cell>
          <cell r="I1040">
            <v>131.66579999999999</v>
          </cell>
          <cell r="J1040" t="str">
            <v>CG02-163</v>
          </cell>
          <cell r="K1040">
            <v>45314</v>
          </cell>
          <cell r="L1040">
            <v>45667</v>
          </cell>
          <cell r="M1040" t="str">
            <v>Mecanizado</v>
          </cell>
          <cell r="N1040" t="str">
            <v>Verde</v>
          </cell>
          <cell r="O1040">
            <v>10</v>
          </cell>
        </row>
        <row r="1041">
          <cell r="A1041" t="str">
            <v>5163.15</v>
          </cell>
          <cell r="B1041" t="str">
            <v>La Union, S.A</v>
          </cell>
          <cell r="C1041">
            <v>516</v>
          </cell>
          <cell r="D1041" t="str">
            <v>IRLANDA GOMEZ</v>
          </cell>
          <cell r="E1041">
            <v>3.15</v>
          </cell>
          <cell r="F1041">
            <v>5</v>
          </cell>
          <cell r="G1041">
            <v>6.9943751528491074</v>
          </cell>
          <cell r="H1041">
            <v>920.92000000000007</v>
          </cell>
          <cell r="I1041">
            <v>131.66580000000002</v>
          </cell>
          <cell r="J1041" t="str">
            <v>CG02-163</v>
          </cell>
          <cell r="K1041">
            <v>45315</v>
          </cell>
          <cell r="L1041">
            <v>45668</v>
          </cell>
          <cell r="M1041" t="str">
            <v>Mecanizado</v>
          </cell>
          <cell r="N1041" t="str">
            <v>Verde</v>
          </cell>
          <cell r="O1041">
            <v>10</v>
          </cell>
        </row>
        <row r="1042">
          <cell r="A1042" t="str">
            <v>5163.16</v>
          </cell>
          <cell r="B1042" t="str">
            <v>La Union, S.A</v>
          </cell>
          <cell r="C1042">
            <v>516</v>
          </cell>
          <cell r="D1042" t="str">
            <v>IRLANDA GOMEZ</v>
          </cell>
          <cell r="E1042">
            <v>3.16</v>
          </cell>
          <cell r="F1042">
            <v>4</v>
          </cell>
          <cell r="G1042">
            <v>7.7070887048876777</v>
          </cell>
          <cell r="H1042">
            <v>964.02199999999993</v>
          </cell>
          <cell r="I1042">
            <v>125.08250999999998</v>
          </cell>
          <cell r="J1042" t="str">
            <v>CG02-163</v>
          </cell>
          <cell r="K1042">
            <v>45344</v>
          </cell>
          <cell r="L1042">
            <v>45689</v>
          </cell>
          <cell r="M1042" t="str">
            <v>Mecanizado</v>
          </cell>
          <cell r="N1042" t="str">
            <v>Quemado</v>
          </cell>
          <cell r="O1042">
            <v>13</v>
          </cell>
        </row>
        <row r="1043">
          <cell r="A1043" t="str">
            <v>5163.17</v>
          </cell>
          <cell r="B1043" t="str">
            <v>La Union, S.A</v>
          </cell>
          <cell r="C1043">
            <v>516</v>
          </cell>
          <cell r="D1043" t="str">
            <v>IRLANDA GOMEZ</v>
          </cell>
          <cell r="E1043">
            <v>3.17</v>
          </cell>
          <cell r="F1043">
            <v>3</v>
          </cell>
          <cell r="G1043">
            <v>7.5184292352304096</v>
          </cell>
          <cell r="H1043">
            <v>1088.912</v>
          </cell>
          <cell r="I1043">
            <v>144.83238</v>
          </cell>
          <cell r="J1043" t="str">
            <v>CP72-2086</v>
          </cell>
          <cell r="K1043">
            <v>45346</v>
          </cell>
          <cell r="L1043">
            <v>45689</v>
          </cell>
          <cell r="M1043" t="str">
            <v>Mecanizado</v>
          </cell>
          <cell r="N1043" t="str">
            <v>Verde</v>
          </cell>
          <cell r="O1043">
            <v>13</v>
          </cell>
        </row>
        <row r="1044">
          <cell r="A1044" t="str">
            <v>5163.18</v>
          </cell>
          <cell r="B1044" t="str">
            <v>La Union, S.A</v>
          </cell>
          <cell r="C1044">
            <v>516</v>
          </cell>
          <cell r="D1044" t="str">
            <v>IRLANDA GOMEZ</v>
          </cell>
          <cell r="E1044">
            <v>3.18</v>
          </cell>
          <cell r="F1044">
            <v>2</v>
          </cell>
          <cell r="G1044">
            <v>7.832861684659191</v>
          </cell>
          <cell r="H1044">
            <v>1134.4520000000002</v>
          </cell>
          <cell r="I1044">
            <v>144.83238</v>
          </cell>
          <cell r="J1044" t="str">
            <v>CP72-2086</v>
          </cell>
          <cell r="K1044">
            <v>45349</v>
          </cell>
          <cell r="L1044">
            <v>45690</v>
          </cell>
          <cell r="M1044" t="str">
            <v>Mecanizado</v>
          </cell>
          <cell r="N1044" t="str">
            <v>Quemado</v>
          </cell>
          <cell r="O1044">
            <v>13</v>
          </cell>
        </row>
        <row r="1045">
          <cell r="A1045" t="str">
            <v>5163.19</v>
          </cell>
          <cell r="B1045" t="str">
            <v>La Union, S.A</v>
          </cell>
          <cell r="C1045">
            <v>516</v>
          </cell>
          <cell r="D1045" t="str">
            <v>IRLANDA GOMEZ</v>
          </cell>
          <cell r="E1045">
            <v>3.19</v>
          </cell>
          <cell r="F1045">
            <v>1</v>
          </cell>
          <cell r="G1045">
            <v>5.4292002934702861</v>
          </cell>
          <cell r="H1045">
            <v>857.80799999999999</v>
          </cell>
          <cell r="I1045">
            <v>157.99896000000001</v>
          </cell>
          <cell r="J1045" t="str">
            <v>CG02-163</v>
          </cell>
          <cell r="K1045">
            <v>45305</v>
          </cell>
          <cell r="L1045">
            <v>45659</v>
          </cell>
          <cell r="M1045" t="str">
            <v>Mecanizado</v>
          </cell>
          <cell r="N1045" t="str">
            <v>Quemado</v>
          </cell>
          <cell r="O1045">
            <v>9</v>
          </cell>
        </row>
        <row r="1046">
          <cell r="A1046" t="str">
            <v>5163.2</v>
          </cell>
          <cell r="B1046" t="str">
            <v>La Union, S.A</v>
          </cell>
          <cell r="C1046">
            <v>516</v>
          </cell>
          <cell r="D1046" t="str">
            <v>IRLANDA GOMEZ</v>
          </cell>
          <cell r="E1046">
            <v>3.2</v>
          </cell>
          <cell r="F1046">
            <v>5</v>
          </cell>
          <cell r="G1046">
            <v>7.3088076022778896</v>
          </cell>
          <cell r="H1046">
            <v>1058.5520000000001</v>
          </cell>
          <cell r="I1046">
            <v>144.83238</v>
          </cell>
          <cell r="J1046" t="str">
            <v>CG02-163</v>
          </cell>
          <cell r="K1046">
            <v>45313</v>
          </cell>
          <cell r="L1046">
            <v>45667</v>
          </cell>
          <cell r="M1046" t="str">
            <v>Mecanizado</v>
          </cell>
          <cell r="N1046" t="str">
            <v>Verde</v>
          </cell>
          <cell r="O1046">
            <v>10</v>
          </cell>
        </row>
        <row r="1047">
          <cell r="A1047" t="str">
            <v>5163.21</v>
          </cell>
          <cell r="B1047" t="str">
            <v>La Union, S.A</v>
          </cell>
          <cell r="C1047">
            <v>516</v>
          </cell>
          <cell r="D1047" t="str">
            <v>IRLANDA GOMEZ</v>
          </cell>
          <cell r="E1047">
            <v>3.21</v>
          </cell>
          <cell r="F1047">
            <v>5</v>
          </cell>
          <cell r="G1047">
            <v>7.2668832756873849</v>
          </cell>
          <cell r="H1047">
            <v>1004.6400000000001</v>
          </cell>
          <cell r="I1047">
            <v>138.24909</v>
          </cell>
          <cell r="J1047" t="str">
            <v>CG02-163</v>
          </cell>
          <cell r="K1047">
            <v>45313</v>
          </cell>
          <cell r="L1047">
            <v>45667</v>
          </cell>
          <cell r="M1047" t="str">
            <v>Mecanizado</v>
          </cell>
          <cell r="N1047" t="str">
            <v>Verde</v>
          </cell>
          <cell r="O1047">
            <v>10</v>
          </cell>
        </row>
        <row r="1048">
          <cell r="A1048" t="str">
            <v>5163.22</v>
          </cell>
          <cell r="B1048" t="str">
            <v>La Union, S.A</v>
          </cell>
          <cell r="C1048">
            <v>516</v>
          </cell>
          <cell r="D1048" t="str">
            <v>IRLANDA GOMEZ</v>
          </cell>
          <cell r="E1048">
            <v>3.22</v>
          </cell>
          <cell r="F1048">
            <v>5</v>
          </cell>
          <cell r="G1048">
            <v>8.2031932362086444</v>
          </cell>
          <cell r="H1048">
            <v>1080.0800000000002</v>
          </cell>
          <cell r="I1048">
            <v>131.66579999999999</v>
          </cell>
          <cell r="J1048" t="str">
            <v>CG02-163</v>
          </cell>
          <cell r="K1048">
            <v>45345</v>
          </cell>
          <cell r="L1048">
            <v>45690</v>
          </cell>
          <cell r="M1048" t="str">
            <v>Mecanizado</v>
          </cell>
          <cell r="N1048" t="str">
            <v>Quemado</v>
          </cell>
          <cell r="O1048">
            <v>13</v>
          </cell>
        </row>
        <row r="1049">
          <cell r="A1049" t="str">
            <v>5163.23</v>
          </cell>
          <cell r="B1049" t="str">
            <v>La Union, S.A</v>
          </cell>
          <cell r="C1049">
            <v>516</v>
          </cell>
          <cell r="D1049" t="str">
            <v>IRLANDA GOMEZ</v>
          </cell>
          <cell r="E1049">
            <v>3.23</v>
          </cell>
          <cell r="F1049">
            <v>3</v>
          </cell>
          <cell r="G1049">
            <v>7.5533661740558298</v>
          </cell>
          <cell r="H1049">
            <v>1093.9720000000002</v>
          </cell>
          <cell r="I1049">
            <v>144.83238000000003</v>
          </cell>
          <cell r="J1049" t="str">
            <v>CP72-2086</v>
          </cell>
          <cell r="K1049">
            <v>45346</v>
          </cell>
          <cell r="L1049">
            <v>45691</v>
          </cell>
          <cell r="M1049" t="str">
            <v>Mecanizado</v>
          </cell>
          <cell r="N1049" t="str">
            <v>Verde</v>
          </cell>
          <cell r="O1049">
            <v>14</v>
          </cell>
        </row>
        <row r="1050">
          <cell r="A1050" t="str">
            <v>5163.24</v>
          </cell>
          <cell r="B1050" t="str">
            <v>La Union, S.A</v>
          </cell>
          <cell r="C1050">
            <v>516</v>
          </cell>
          <cell r="D1050" t="str">
            <v>IRLANDA GOMEZ</v>
          </cell>
          <cell r="E1050">
            <v>3.24</v>
          </cell>
          <cell r="F1050">
            <v>5</v>
          </cell>
          <cell r="G1050">
            <v>7.3507319288683926</v>
          </cell>
          <cell r="H1050">
            <v>1064.624</v>
          </cell>
          <cell r="I1050">
            <v>144.83238</v>
          </cell>
          <cell r="J1050" t="str">
            <v>CG02-163</v>
          </cell>
          <cell r="K1050">
            <v>45347</v>
          </cell>
          <cell r="L1050">
            <v>45691</v>
          </cell>
          <cell r="M1050" t="str">
            <v>Mecanizado</v>
          </cell>
          <cell r="N1050" t="str">
            <v>Quemado</v>
          </cell>
          <cell r="O1050">
            <v>14</v>
          </cell>
        </row>
        <row r="1051">
          <cell r="A1051" t="str">
            <v>5163.25</v>
          </cell>
          <cell r="B1051" t="str">
            <v>La Union, S.A</v>
          </cell>
          <cell r="C1051">
            <v>516</v>
          </cell>
          <cell r="D1051" t="str">
            <v>IRLANDA GOMEZ</v>
          </cell>
          <cell r="E1051">
            <v>3.25</v>
          </cell>
          <cell r="F1051">
            <v>1</v>
          </cell>
          <cell r="G1051">
            <v>7.3088076022778896</v>
          </cell>
          <cell r="H1051">
            <v>1058.5520000000001</v>
          </cell>
          <cell r="I1051">
            <v>144.83238</v>
          </cell>
          <cell r="J1051" t="str">
            <v>CG02-163</v>
          </cell>
          <cell r="K1051">
            <v>45305</v>
          </cell>
          <cell r="L1051">
            <v>45659</v>
          </cell>
          <cell r="M1051" t="str">
            <v>Mecanizado</v>
          </cell>
          <cell r="N1051" t="str">
            <v>Quemado</v>
          </cell>
          <cell r="O1051">
            <v>9</v>
          </cell>
        </row>
        <row r="1052">
          <cell r="A1052" t="str">
            <v>5163.26</v>
          </cell>
          <cell r="B1052" t="str">
            <v>La Union, S.A</v>
          </cell>
          <cell r="C1052">
            <v>516</v>
          </cell>
          <cell r="D1052" t="str">
            <v>IRLANDA GOMEZ</v>
          </cell>
          <cell r="E1052">
            <v>3.26</v>
          </cell>
          <cell r="F1052">
            <v>5</v>
          </cell>
          <cell r="G1052">
            <v>7.3507319288683926</v>
          </cell>
          <cell r="H1052">
            <v>1016.232</v>
          </cell>
          <cell r="I1052">
            <v>138.24909</v>
          </cell>
          <cell r="J1052" t="str">
            <v>CG02-163</v>
          </cell>
          <cell r="K1052">
            <v>45314</v>
          </cell>
          <cell r="L1052">
            <v>45666</v>
          </cell>
          <cell r="M1052" t="str">
            <v>Mecanizado</v>
          </cell>
          <cell r="N1052" t="str">
            <v>Verde</v>
          </cell>
          <cell r="O1052">
            <v>10</v>
          </cell>
        </row>
        <row r="1053">
          <cell r="A1053" t="str">
            <v>5163.27</v>
          </cell>
          <cell r="B1053" t="str">
            <v>La Union, S.A</v>
          </cell>
          <cell r="C1053">
            <v>516</v>
          </cell>
          <cell r="D1053" t="str">
            <v>IRLANDA GOMEZ</v>
          </cell>
          <cell r="E1053">
            <v>3.27</v>
          </cell>
          <cell r="F1053">
            <v>5</v>
          </cell>
          <cell r="G1053">
            <v>6.7078922544806625</v>
          </cell>
          <cell r="H1053">
            <v>971.5200000000001</v>
          </cell>
          <cell r="I1053">
            <v>144.83238</v>
          </cell>
          <cell r="J1053" t="str">
            <v>CG02-163</v>
          </cell>
          <cell r="K1053">
            <v>45313</v>
          </cell>
          <cell r="L1053">
            <v>45666</v>
          </cell>
          <cell r="M1053" t="str">
            <v>Mecanizado</v>
          </cell>
          <cell r="N1053" t="str">
            <v>Verde</v>
          </cell>
          <cell r="O1053">
            <v>10</v>
          </cell>
        </row>
        <row r="1054">
          <cell r="A1054" t="str">
            <v>5163.28</v>
          </cell>
          <cell r="B1054" t="str">
            <v>La Union, S.A</v>
          </cell>
          <cell r="C1054">
            <v>516</v>
          </cell>
          <cell r="D1054" t="str">
            <v>IRLANDA GOMEZ</v>
          </cell>
          <cell r="E1054">
            <v>3.28</v>
          </cell>
          <cell r="F1054">
            <v>5</v>
          </cell>
          <cell r="G1054">
            <v>6.735841805540999</v>
          </cell>
          <cell r="H1054">
            <v>886.88</v>
          </cell>
          <cell r="I1054">
            <v>131.66579999999999</v>
          </cell>
          <cell r="J1054" t="str">
            <v>CG02-163</v>
          </cell>
          <cell r="K1054">
            <v>45348</v>
          </cell>
          <cell r="L1054">
            <v>45692</v>
          </cell>
          <cell r="M1054" t="str">
            <v>Mecanizado</v>
          </cell>
          <cell r="N1054" t="str">
            <v>Verde</v>
          </cell>
          <cell r="O1054">
            <v>14</v>
          </cell>
        </row>
        <row r="1055">
          <cell r="A1055" t="str">
            <v>5163.29</v>
          </cell>
          <cell r="B1055" t="str">
            <v>La Union, S.A</v>
          </cell>
          <cell r="C1055">
            <v>516</v>
          </cell>
          <cell r="D1055" t="str">
            <v>IRLANDA GOMEZ</v>
          </cell>
          <cell r="E1055">
            <v>3.29</v>
          </cell>
          <cell r="F1055">
            <v>3</v>
          </cell>
          <cell r="G1055">
            <v>7.1480976836809562</v>
          </cell>
          <cell r="H1055">
            <v>1035.2760000000001</v>
          </cell>
          <cell r="I1055">
            <v>144.83238</v>
          </cell>
          <cell r="J1055" t="str">
            <v>CP72-2086</v>
          </cell>
          <cell r="K1055">
            <v>45346</v>
          </cell>
          <cell r="L1055">
            <v>45692</v>
          </cell>
          <cell r="M1055" t="str">
            <v>Mecanizado</v>
          </cell>
          <cell r="N1055" t="str">
            <v>Verde</v>
          </cell>
          <cell r="O1055">
            <v>14</v>
          </cell>
        </row>
        <row r="1056">
          <cell r="A1056" t="str">
            <v>5163.3</v>
          </cell>
          <cell r="B1056" t="str">
            <v>La Union, S.A</v>
          </cell>
          <cell r="C1056">
            <v>516</v>
          </cell>
          <cell r="D1056" t="str">
            <v>IRLANDA GOMEZ</v>
          </cell>
          <cell r="E1056">
            <v>3.3</v>
          </cell>
          <cell r="F1056">
            <v>5</v>
          </cell>
          <cell r="G1056">
            <v>7.0642490304999477</v>
          </cell>
          <cell r="H1056">
            <v>1023.1319999999999</v>
          </cell>
          <cell r="I1056">
            <v>144.83238</v>
          </cell>
          <cell r="J1056" t="str">
            <v>CG02-163</v>
          </cell>
          <cell r="K1056">
            <v>45346</v>
          </cell>
          <cell r="L1056">
            <v>45692</v>
          </cell>
          <cell r="M1056" t="str">
            <v>Mecanizado</v>
          </cell>
          <cell r="N1056" t="str">
            <v>Quemado</v>
          </cell>
          <cell r="O1056">
            <v>14</v>
          </cell>
        </row>
        <row r="1057">
          <cell r="A1057" t="str">
            <v>5164.01</v>
          </cell>
          <cell r="B1057" t="str">
            <v>La Union, S.A</v>
          </cell>
          <cell r="C1057">
            <v>516</v>
          </cell>
          <cell r="D1057" t="str">
            <v>IRLANDA GOMEZ</v>
          </cell>
          <cell r="E1057">
            <v>4.01</v>
          </cell>
          <cell r="F1057">
            <v>1</v>
          </cell>
          <cell r="G1057">
            <v>10.285434790203684</v>
          </cell>
          <cell r="H1057">
            <v>1489.6640000000002</v>
          </cell>
          <cell r="I1057">
            <v>144.83238</v>
          </cell>
          <cell r="J1057" t="str">
            <v>CG02-163</v>
          </cell>
          <cell r="K1057">
            <v>45306</v>
          </cell>
          <cell r="L1057">
            <v>45660</v>
          </cell>
          <cell r="M1057" t="str">
            <v>Mecanizado</v>
          </cell>
          <cell r="N1057" t="str">
            <v>Quemado</v>
          </cell>
          <cell r="O1057">
            <v>9</v>
          </cell>
        </row>
        <row r="1058">
          <cell r="A1058" t="str">
            <v>5164.02</v>
          </cell>
          <cell r="B1058" t="str">
            <v>La Union, S.A</v>
          </cell>
          <cell r="C1058">
            <v>516</v>
          </cell>
          <cell r="D1058" t="str">
            <v>IRLANDA GOMEZ</v>
          </cell>
          <cell r="E1058">
            <v>4.0199999999999996</v>
          </cell>
          <cell r="F1058">
            <v>5</v>
          </cell>
          <cell r="G1058">
            <v>20.333298396394511</v>
          </cell>
          <cell r="H1058">
            <v>2811.06</v>
          </cell>
          <cell r="I1058">
            <v>138.24908999999997</v>
          </cell>
          <cell r="J1058" t="str">
            <v>CG02-163</v>
          </cell>
          <cell r="K1058">
            <v>45314</v>
          </cell>
          <cell r="L1058">
            <v>45665</v>
          </cell>
          <cell r="M1058" t="str">
            <v>Mecanizado</v>
          </cell>
          <cell r="N1058" t="str">
            <v>Verde</v>
          </cell>
          <cell r="O1058">
            <v>10</v>
          </cell>
        </row>
        <row r="1059">
          <cell r="A1059" t="str">
            <v>5164.03</v>
          </cell>
          <cell r="B1059" t="str">
            <v>La Union, S.A</v>
          </cell>
          <cell r="C1059">
            <v>516</v>
          </cell>
          <cell r="D1059" t="str">
            <v>IRLANDA GOMEZ</v>
          </cell>
          <cell r="E1059">
            <v>4.03</v>
          </cell>
          <cell r="F1059">
            <v>5</v>
          </cell>
          <cell r="G1059">
            <v>20.878314642071061</v>
          </cell>
          <cell r="H1059">
            <v>2748.96</v>
          </cell>
          <cell r="I1059">
            <v>131.66580000000002</v>
          </cell>
          <cell r="J1059" t="str">
            <v>CG02-163</v>
          </cell>
          <cell r="K1059">
            <v>45348</v>
          </cell>
          <cell r="L1059">
            <v>45693</v>
          </cell>
          <cell r="M1059" t="str">
            <v>Mecanizado</v>
          </cell>
          <cell r="N1059" t="str">
            <v>Verde</v>
          </cell>
          <cell r="O1059">
            <v>14</v>
          </cell>
        </row>
        <row r="1060">
          <cell r="A1060" t="str">
            <v>5164.04</v>
          </cell>
          <cell r="B1060" t="str">
            <v>La Union, S.A</v>
          </cell>
          <cell r="C1060">
            <v>516</v>
          </cell>
          <cell r="D1060" t="str">
            <v>IRLANDA GOMEZ</v>
          </cell>
          <cell r="E1060">
            <v>4.04</v>
          </cell>
          <cell r="F1060">
            <v>3</v>
          </cell>
          <cell r="G1060">
            <v>10.550955525276876</v>
          </cell>
          <cell r="H1060">
            <v>1528.1200000000001</v>
          </cell>
          <cell r="I1060">
            <v>144.83238</v>
          </cell>
          <cell r="J1060" t="str">
            <v>CP72-2086</v>
          </cell>
          <cell r="K1060">
            <v>45349</v>
          </cell>
          <cell r="L1060">
            <v>45694</v>
          </cell>
          <cell r="M1060" t="str">
            <v>Mecanizado</v>
          </cell>
          <cell r="N1060" t="str">
            <v>Verde</v>
          </cell>
          <cell r="O1060">
            <v>14</v>
          </cell>
        </row>
        <row r="1061">
          <cell r="A1061" t="str">
            <v>5164.05</v>
          </cell>
          <cell r="B1061" t="str">
            <v>La Union, S.A</v>
          </cell>
          <cell r="C1061">
            <v>516</v>
          </cell>
          <cell r="D1061" t="str">
            <v>IRLANDA GOMEZ</v>
          </cell>
          <cell r="E1061">
            <v>4.05</v>
          </cell>
          <cell r="F1061">
            <v>1</v>
          </cell>
          <cell r="G1061">
            <v>8.6433986654089363</v>
          </cell>
          <cell r="H1061">
            <v>1251.3</v>
          </cell>
          <cell r="I1061">
            <v>144.76944179466452</v>
          </cell>
          <cell r="J1061" t="str">
            <v>CG02-163</v>
          </cell>
          <cell r="K1061">
            <v>45306</v>
          </cell>
          <cell r="L1061">
            <v>45660</v>
          </cell>
          <cell r="M1061" t="str">
            <v>Mecanizado</v>
          </cell>
          <cell r="N1061" t="str">
            <v>Quemado</v>
          </cell>
          <cell r="O1061">
            <v>9</v>
          </cell>
        </row>
        <row r="1062">
          <cell r="A1062" t="str">
            <v>5164.06</v>
          </cell>
          <cell r="B1062" t="str">
            <v>La Union, S.A</v>
          </cell>
          <cell r="C1062">
            <v>516</v>
          </cell>
          <cell r="D1062" t="str">
            <v>IRLANDA GOMEZ</v>
          </cell>
          <cell r="E1062">
            <v>4.0599999999999996</v>
          </cell>
          <cell r="F1062">
            <v>2</v>
          </cell>
          <cell r="G1062">
            <v>17.887712678615102</v>
          </cell>
          <cell r="H1062">
            <v>2355</v>
          </cell>
          <cell r="I1062">
            <v>131.65461914062499</v>
          </cell>
          <cell r="J1062" t="str">
            <v>CP72-2086</v>
          </cell>
          <cell r="K1062">
            <v>45313</v>
          </cell>
          <cell r="L1062">
            <v>45664</v>
          </cell>
          <cell r="M1062" t="str">
            <v>Mecanizado</v>
          </cell>
          <cell r="N1062" t="str">
            <v>Verde</v>
          </cell>
          <cell r="O1062">
            <v>10</v>
          </cell>
        </row>
        <row r="1063">
          <cell r="A1063" t="str">
            <v>5164.07</v>
          </cell>
          <cell r="B1063" t="str">
            <v>La Union, S.A</v>
          </cell>
          <cell r="C1063">
            <v>516</v>
          </cell>
          <cell r="D1063" t="str">
            <v>IRLANDA GOMEZ</v>
          </cell>
          <cell r="E1063">
            <v>4.07</v>
          </cell>
          <cell r="F1063">
            <v>2</v>
          </cell>
          <cell r="G1063">
            <v>20.878314642071061</v>
          </cell>
          <cell r="H1063">
            <v>2950</v>
          </cell>
          <cell r="I1063">
            <v>141.29492971887552</v>
          </cell>
          <cell r="J1063" t="str">
            <v>CG02-163</v>
          </cell>
          <cell r="K1063">
            <v>45341</v>
          </cell>
          <cell r="L1063">
            <v>45694</v>
          </cell>
          <cell r="M1063" t="str">
            <v>Mecanizado</v>
          </cell>
          <cell r="N1063" t="str">
            <v>Verde</v>
          </cell>
          <cell r="O1063">
            <v>14</v>
          </cell>
        </row>
        <row r="1064">
          <cell r="A1064" t="str">
            <v>5164.08</v>
          </cell>
          <cell r="B1064" t="str">
            <v>La Union, S.A</v>
          </cell>
          <cell r="C1064">
            <v>516</v>
          </cell>
          <cell r="D1064" t="str">
            <v>IRLANDA GOMEZ</v>
          </cell>
          <cell r="E1064">
            <v>4.08</v>
          </cell>
          <cell r="F1064">
            <v>3</v>
          </cell>
          <cell r="G1064">
            <v>10.984173566712085</v>
          </cell>
          <cell r="H1064">
            <v>1600</v>
          </cell>
          <cell r="I1064">
            <v>145.66412213740458</v>
          </cell>
          <cell r="J1064" t="str">
            <v>CP72-2086</v>
          </cell>
          <cell r="K1064">
            <v>45343</v>
          </cell>
          <cell r="L1064">
            <v>45696</v>
          </cell>
          <cell r="M1064" t="str">
            <v>Mecanizado</v>
          </cell>
          <cell r="N1064" t="str">
            <v>Verde</v>
          </cell>
          <cell r="O1064">
            <v>14</v>
          </cell>
        </row>
        <row r="1065">
          <cell r="A1065" t="str">
            <v>5164.09</v>
          </cell>
          <cell r="B1065" t="str">
            <v>La Union, S.A</v>
          </cell>
          <cell r="C1065">
            <v>516</v>
          </cell>
          <cell r="D1065" t="str">
            <v>IRLANDA GOMEZ</v>
          </cell>
          <cell r="E1065">
            <v>4.09</v>
          </cell>
          <cell r="F1065">
            <v>1</v>
          </cell>
          <cell r="G1065">
            <v>12.744995283513258</v>
          </cell>
          <cell r="H1065">
            <v>1590</v>
          </cell>
          <cell r="I1065">
            <v>124.75485197368421</v>
          </cell>
          <cell r="J1065" t="str">
            <v>CG02-163</v>
          </cell>
          <cell r="K1065">
            <v>45307</v>
          </cell>
          <cell r="L1065">
            <v>45661</v>
          </cell>
          <cell r="M1065" t="str">
            <v>Mecanizado</v>
          </cell>
          <cell r="N1065" t="str">
            <v>Quemado</v>
          </cell>
          <cell r="O1065">
            <v>9</v>
          </cell>
        </row>
        <row r="1066">
          <cell r="A1066" t="str">
            <v>5164.1</v>
          </cell>
          <cell r="B1066" t="str">
            <v>La Union, S.A</v>
          </cell>
          <cell r="C1066">
            <v>516</v>
          </cell>
          <cell r="D1066" t="str">
            <v>IRLANDA GOMEZ</v>
          </cell>
          <cell r="E1066">
            <v>4.0999999999999996</v>
          </cell>
          <cell r="F1066">
            <v>4</v>
          </cell>
          <cell r="G1066">
            <v>26.552073507319289</v>
          </cell>
          <cell r="H1066">
            <v>3500</v>
          </cell>
          <cell r="I1066">
            <v>131.81644736842105</v>
          </cell>
          <cell r="J1066" t="str">
            <v>CG02-163</v>
          </cell>
          <cell r="K1066">
            <v>45312</v>
          </cell>
          <cell r="L1066">
            <v>45662</v>
          </cell>
          <cell r="M1066" t="str">
            <v>Mecanizado</v>
          </cell>
          <cell r="N1066" t="str">
            <v>Verde</v>
          </cell>
          <cell r="O1066">
            <v>9</v>
          </cell>
        </row>
        <row r="1067">
          <cell r="A1067" t="str">
            <v>5164.11</v>
          </cell>
          <cell r="B1067" t="str">
            <v>La Union, S.A</v>
          </cell>
          <cell r="C1067">
            <v>516</v>
          </cell>
          <cell r="D1067" t="str">
            <v>IRLANDA GOMEZ</v>
          </cell>
          <cell r="E1067">
            <v>4.1100000000000003</v>
          </cell>
          <cell r="F1067">
            <v>2</v>
          </cell>
          <cell r="G1067">
            <v>22.604199420046818</v>
          </cell>
          <cell r="H1067">
            <v>3000</v>
          </cell>
          <cell r="I1067">
            <v>132.71870170015455</v>
          </cell>
          <cell r="J1067" t="str">
            <v>CG02-163</v>
          </cell>
          <cell r="K1067">
            <v>45341</v>
          </cell>
          <cell r="L1067">
            <v>45666</v>
          </cell>
          <cell r="M1067" t="str">
            <v>Mecanizado</v>
          </cell>
          <cell r="N1067" t="str">
            <v>Verde</v>
          </cell>
          <cell r="O1067">
            <v>10</v>
          </cell>
        </row>
        <row r="1068">
          <cell r="A1068" t="str">
            <v>5164.12</v>
          </cell>
          <cell r="B1068" t="str">
            <v>La Union, S.A</v>
          </cell>
          <cell r="C1068">
            <v>516</v>
          </cell>
          <cell r="D1068" t="str">
            <v>IRLANDA GOMEZ</v>
          </cell>
          <cell r="E1068">
            <v>4.12</v>
          </cell>
          <cell r="F1068">
            <v>2</v>
          </cell>
          <cell r="G1068">
            <v>12.542361038325822</v>
          </cell>
          <cell r="H1068">
            <v>1500</v>
          </cell>
          <cell r="I1068">
            <v>119.59470752089136</v>
          </cell>
          <cell r="J1068" t="str">
            <v>CG02-163</v>
          </cell>
          <cell r="K1068">
            <v>45342</v>
          </cell>
          <cell r="L1068">
            <v>45667</v>
          </cell>
          <cell r="M1068" t="str">
            <v>Mecanizado</v>
          </cell>
          <cell r="N1068" t="str">
            <v>Verde</v>
          </cell>
          <cell r="O1068">
            <v>10</v>
          </cell>
        </row>
        <row r="1069">
          <cell r="A1069" t="str">
            <v>5164.13</v>
          </cell>
          <cell r="B1069" t="str">
            <v>La Union, S.A</v>
          </cell>
          <cell r="C1069">
            <v>516</v>
          </cell>
          <cell r="D1069" t="str">
            <v>IRLANDA GOMEZ</v>
          </cell>
          <cell r="E1069">
            <v>4.13</v>
          </cell>
          <cell r="F1069">
            <v>2</v>
          </cell>
          <cell r="G1069">
            <v>8.8041085840058688</v>
          </cell>
          <cell r="H1069">
            <v>1000</v>
          </cell>
          <cell r="I1069">
            <v>113.58333333333334</v>
          </cell>
          <cell r="J1069" t="str">
            <v>CG02-163</v>
          </cell>
          <cell r="K1069">
            <v>45340</v>
          </cell>
          <cell r="L1069">
            <v>45699</v>
          </cell>
          <cell r="M1069" t="str">
            <v>Mecanizado</v>
          </cell>
          <cell r="N1069" t="str">
            <v>Verde</v>
          </cell>
          <cell r="O1069">
            <v>15</v>
          </cell>
        </row>
        <row r="1070">
          <cell r="A1070" t="str">
            <v>5164.14</v>
          </cell>
          <cell r="B1070" t="str">
            <v>La Union, S.A</v>
          </cell>
          <cell r="C1070">
            <v>516</v>
          </cell>
          <cell r="D1070" t="str">
            <v>IRLANDA GOMEZ</v>
          </cell>
          <cell r="E1070">
            <v>4.1399999999999997</v>
          </cell>
          <cell r="F1070">
            <v>2</v>
          </cell>
          <cell r="G1070">
            <v>5.1497047828669258</v>
          </cell>
          <cell r="H1070">
            <v>711.94200000000001</v>
          </cell>
          <cell r="I1070">
            <v>138.24909</v>
          </cell>
          <cell r="J1070" t="str">
            <v>CG02-163</v>
          </cell>
          <cell r="K1070">
            <v>45342</v>
          </cell>
          <cell r="L1070">
            <v>45699</v>
          </cell>
          <cell r="M1070" t="str">
            <v>Mecanizado</v>
          </cell>
          <cell r="N1070" t="str">
            <v>Verde</v>
          </cell>
          <cell r="O1070">
            <v>15</v>
          </cell>
        </row>
        <row r="1071">
          <cell r="A1071" t="str">
            <v>5902.02</v>
          </cell>
          <cell r="B1071" t="str">
            <v>La Union, S.A</v>
          </cell>
          <cell r="C1071">
            <v>590</v>
          </cell>
          <cell r="D1071" t="str">
            <v>La Montañesa</v>
          </cell>
          <cell r="E1071">
            <v>2.02</v>
          </cell>
          <cell r="F1071">
            <v>1</v>
          </cell>
          <cell r="G1071">
            <v>12.1580547112462</v>
          </cell>
          <cell r="H1071">
            <v>1760.8799999999999</v>
          </cell>
          <cell r="I1071">
            <v>144.83238</v>
          </cell>
          <cell r="J1071" t="str">
            <v>CG02-163</v>
          </cell>
          <cell r="K1071">
            <v>45292</v>
          </cell>
          <cell r="L1071">
            <v>45641</v>
          </cell>
          <cell r="M1071" t="str">
            <v>Mecanizado</v>
          </cell>
          <cell r="N1071" t="str">
            <v>Quemado</v>
          </cell>
          <cell r="O1071">
            <v>6</v>
          </cell>
        </row>
        <row r="1072">
          <cell r="A1072" t="str">
            <v>5902.03</v>
          </cell>
          <cell r="B1072" t="str">
            <v>La Union, S.A</v>
          </cell>
          <cell r="C1072">
            <v>590</v>
          </cell>
          <cell r="D1072" t="str">
            <v>La Montañesa</v>
          </cell>
          <cell r="E1072">
            <v>2.0299999999999998</v>
          </cell>
          <cell r="F1072">
            <v>2</v>
          </cell>
          <cell r="G1072">
            <v>5.0728435174510009</v>
          </cell>
          <cell r="H1072">
            <v>701.31600000000003</v>
          </cell>
          <cell r="I1072">
            <v>138.24909</v>
          </cell>
          <cell r="J1072" t="str">
            <v>CG02-163</v>
          </cell>
          <cell r="K1072">
            <v>45306</v>
          </cell>
          <cell r="L1072">
            <v>45641</v>
          </cell>
          <cell r="M1072" t="str">
            <v>Mecanizado</v>
          </cell>
          <cell r="N1072" t="str">
            <v>Quemado</v>
          </cell>
          <cell r="O1072">
            <v>6</v>
          </cell>
        </row>
        <row r="1073">
          <cell r="A1073" t="str">
            <v>5902.05</v>
          </cell>
          <cell r="B1073" t="str">
            <v>La Union, S.A</v>
          </cell>
          <cell r="C1073">
            <v>590</v>
          </cell>
          <cell r="D1073" t="str">
            <v>La Montañesa</v>
          </cell>
          <cell r="E1073">
            <v>2.0499999999999998</v>
          </cell>
          <cell r="F1073">
            <v>5</v>
          </cell>
          <cell r="G1073">
            <v>4.3112182510568422</v>
          </cell>
          <cell r="H1073">
            <v>652.78599999999994</v>
          </cell>
          <cell r="I1073">
            <v>151.41567000000001</v>
          </cell>
          <cell r="J1073" t="str">
            <v>CG02-163</v>
          </cell>
          <cell r="K1073">
            <v>45329</v>
          </cell>
          <cell r="L1073">
            <v>45700</v>
          </cell>
          <cell r="M1073" t="str">
            <v>Mecanizado</v>
          </cell>
          <cell r="N1073" t="str">
            <v>Quemado</v>
          </cell>
          <cell r="O1073">
            <v>15</v>
          </cell>
        </row>
        <row r="1074">
          <cell r="A1074" t="str">
            <v>5902.06</v>
          </cell>
          <cell r="B1074" t="str">
            <v>La Union, S.A</v>
          </cell>
          <cell r="C1074">
            <v>590</v>
          </cell>
          <cell r="D1074" t="str">
            <v>La Montañesa</v>
          </cell>
          <cell r="E1074">
            <v>2.06</v>
          </cell>
          <cell r="F1074">
            <v>3</v>
          </cell>
          <cell r="G1074">
            <v>12.074206058065194</v>
          </cell>
          <cell r="H1074">
            <v>1589.76</v>
          </cell>
          <cell r="I1074">
            <v>131.66579999999999</v>
          </cell>
          <cell r="J1074" t="str">
            <v>CG-0410295</v>
          </cell>
          <cell r="K1074">
            <v>45325</v>
          </cell>
          <cell r="L1074">
            <v>45700</v>
          </cell>
          <cell r="M1074" t="str">
            <v>Mecanizado</v>
          </cell>
          <cell r="N1074" t="str">
            <v>Quemado</v>
          </cell>
          <cell r="O1074">
            <v>15</v>
          </cell>
        </row>
        <row r="1075">
          <cell r="A1075" t="str">
            <v>5902.07</v>
          </cell>
          <cell r="B1075" t="str">
            <v>La Union, S.A</v>
          </cell>
          <cell r="C1075">
            <v>590</v>
          </cell>
          <cell r="D1075" t="str">
            <v>La Montañesa</v>
          </cell>
          <cell r="E1075">
            <v>2.0699999999999998</v>
          </cell>
          <cell r="F1075">
            <v>4</v>
          </cell>
          <cell r="G1075">
            <v>7.8608112357195266</v>
          </cell>
          <cell r="H1075">
            <v>1242</v>
          </cell>
          <cell r="I1075">
            <v>157.99895999999998</v>
          </cell>
          <cell r="J1075" t="str">
            <v>CG02-163</v>
          </cell>
          <cell r="K1075">
            <v>45304</v>
          </cell>
          <cell r="L1075">
            <v>45641</v>
          </cell>
          <cell r="M1075" t="str">
            <v>Mecanizado</v>
          </cell>
          <cell r="N1075" t="str">
            <v>Verde</v>
          </cell>
          <cell r="O1075">
            <v>6</v>
          </cell>
        </row>
        <row r="1076">
          <cell r="A1076" t="str">
            <v>5902.09</v>
          </cell>
          <cell r="B1076" t="str">
            <v>La Union, S.A</v>
          </cell>
          <cell r="C1076">
            <v>590</v>
          </cell>
          <cell r="D1076" t="str">
            <v>La Montañesa</v>
          </cell>
          <cell r="E1076">
            <v>2.09</v>
          </cell>
          <cell r="F1076">
            <v>1</v>
          </cell>
          <cell r="G1076">
            <v>10.76756454599448</v>
          </cell>
          <cell r="H1076">
            <v>1417.72</v>
          </cell>
          <cell r="I1076">
            <v>131.66579999999999</v>
          </cell>
          <cell r="J1076" t="str">
            <v>CG02-163</v>
          </cell>
          <cell r="K1076">
            <v>45292</v>
          </cell>
          <cell r="L1076">
            <v>45642</v>
          </cell>
          <cell r="M1076" t="str">
            <v>Mecanizado</v>
          </cell>
          <cell r="N1076" t="str">
            <v>Quemado</v>
          </cell>
          <cell r="O1076">
            <v>7</v>
          </cell>
        </row>
        <row r="1077">
          <cell r="A1077" t="str">
            <v>5902.1</v>
          </cell>
          <cell r="B1077" t="str">
            <v>La Union, S.A</v>
          </cell>
          <cell r="C1077">
            <v>590</v>
          </cell>
          <cell r="D1077" t="str">
            <v>La Montañesa</v>
          </cell>
          <cell r="E1077">
            <v>2.1</v>
          </cell>
          <cell r="F1077">
            <v>3</v>
          </cell>
          <cell r="G1077">
            <v>3.263110086294239</v>
          </cell>
          <cell r="H1077">
            <v>515.56799999999998</v>
          </cell>
          <cell r="I1077">
            <v>157.99895999999998</v>
          </cell>
          <cell r="J1077" t="str">
            <v>CG04-10295</v>
          </cell>
          <cell r="K1077">
            <v>45303</v>
          </cell>
          <cell r="L1077">
            <v>45642</v>
          </cell>
          <cell r="M1077" t="str">
            <v>Mecanizado</v>
          </cell>
          <cell r="N1077" t="str">
            <v>Verde</v>
          </cell>
          <cell r="O1077">
            <v>7</v>
          </cell>
        </row>
        <row r="1078">
          <cell r="A1078" t="str">
            <v>5902.12</v>
          </cell>
          <cell r="B1078" t="str">
            <v>La Union, S.A</v>
          </cell>
          <cell r="C1078">
            <v>590</v>
          </cell>
          <cell r="D1078" t="str">
            <v>La Montañesa</v>
          </cell>
          <cell r="E1078">
            <v>2.12</v>
          </cell>
          <cell r="F1078">
            <v>5</v>
          </cell>
          <cell r="G1078">
            <v>5.0169444153303289</v>
          </cell>
          <cell r="H1078">
            <v>759.64400000000001</v>
          </cell>
          <cell r="I1078">
            <v>151.41567000000001</v>
          </cell>
          <cell r="J1078" t="str">
            <v>CG02-163</v>
          </cell>
          <cell r="K1078">
            <v>45329</v>
          </cell>
          <cell r="L1078">
            <v>45700</v>
          </cell>
          <cell r="M1078" t="str">
            <v>Mecanizado</v>
          </cell>
          <cell r="N1078" t="str">
            <v>Quemado</v>
          </cell>
          <cell r="O1078">
            <v>15</v>
          </cell>
        </row>
        <row r="1079">
          <cell r="A1079" t="str">
            <v>5902.13</v>
          </cell>
          <cell r="B1079" t="str">
            <v>La Union, S.A</v>
          </cell>
          <cell r="C1079">
            <v>590</v>
          </cell>
          <cell r="D1079" t="str">
            <v>La Montañesa</v>
          </cell>
          <cell r="E1079">
            <v>2.13</v>
          </cell>
          <cell r="F1079">
            <v>5</v>
          </cell>
          <cell r="G1079">
            <v>7.6022778884114182</v>
          </cell>
          <cell r="H1079">
            <v>1000.96</v>
          </cell>
          <cell r="I1079">
            <v>131.66579999999999</v>
          </cell>
          <cell r="J1079" t="str">
            <v>CG02-163</v>
          </cell>
          <cell r="K1079">
            <v>45328</v>
          </cell>
          <cell r="L1079">
            <v>45701</v>
          </cell>
          <cell r="M1079" t="str">
            <v>Mecanizado</v>
          </cell>
          <cell r="N1079" t="str">
            <v>Quemado</v>
          </cell>
          <cell r="O1079">
            <v>15</v>
          </cell>
        </row>
        <row r="1080">
          <cell r="A1080" t="str">
            <v>5902.14</v>
          </cell>
          <cell r="B1080" t="str">
            <v>La Union, S.A</v>
          </cell>
          <cell r="C1080">
            <v>590</v>
          </cell>
          <cell r="D1080" t="str">
            <v>La Montañesa</v>
          </cell>
          <cell r="E1080">
            <v>2.14</v>
          </cell>
          <cell r="F1080">
            <v>5</v>
          </cell>
          <cell r="G1080">
            <v>20.340285784159594</v>
          </cell>
          <cell r="H1080">
            <v>3079.8380000000002</v>
          </cell>
          <cell r="I1080">
            <v>151.41567000000001</v>
          </cell>
          <cell r="J1080" t="str">
            <v>CG02-163</v>
          </cell>
          <cell r="K1080">
            <v>45327</v>
          </cell>
          <cell r="L1080">
            <v>45702</v>
          </cell>
          <cell r="M1080" t="str">
            <v>Mecanizado</v>
          </cell>
          <cell r="N1080" t="str">
            <v>Quemado</v>
          </cell>
          <cell r="O1080">
            <v>15</v>
          </cell>
        </row>
        <row r="1081">
          <cell r="A1081" t="str">
            <v>5902.16</v>
          </cell>
          <cell r="B1081" t="str">
            <v>La Union, S.A</v>
          </cell>
          <cell r="C1081">
            <v>590</v>
          </cell>
          <cell r="D1081" t="str">
            <v>La Montañesa</v>
          </cell>
          <cell r="E1081">
            <v>2.16</v>
          </cell>
          <cell r="F1081">
            <v>1</v>
          </cell>
          <cell r="G1081">
            <v>11.019110505537505</v>
          </cell>
          <cell r="H1081">
            <v>1595.9240000000002</v>
          </cell>
          <cell r="I1081">
            <v>144.83238000000003</v>
          </cell>
          <cell r="J1081" t="str">
            <v>CG02-163</v>
          </cell>
          <cell r="K1081">
            <v>45290</v>
          </cell>
          <cell r="L1081">
            <v>45642</v>
          </cell>
          <cell r="M1081" t="str">
            <v>Mecanizado</v>
          </cell>
          <cell r="N1081" t="str">
            <v>Quemado</v>
          </cell>
          <cell r="O1081">
            <v>7</v>
          </cell>
        </row>
        <row r="1082">
          <cell r="A1082" t="str">
            <v>5902.17</v>
          </cell>
          <cell r="B1082" t="str">
            <v>La Union, S.A</v>
          </cell>
          <cell r="C1082">
            <v>590</v>
          </cell>
          <cell r="D1082" t="str">
            <v>La Montañesa</v>
          </cell>
          <cell r="E1082">
            <v>2.17</v>
          </cell>
          <cell r="F1082">
            <v>3</v>
          </cell>
          <cell r="G1082">
            <v>3.773189393145373</v>
          </cell>
          <cell r="H1082">
            <v>596.16000000000008</v>
          </cell>
          <cell r="I1082">
            <v>157.99896000000001</v>
          </cell>
          <cell r="J1082" t="str">
            <v>CG04-10295</v>
          </cell>
          <cell r="K1082">
            <v>45303</v>
          </cell>
          <cell r="L1082">
            <v>45643</v>
          </cell>
          <cell r="M1082" t="str">
            <v>Mecanizado</v>
          </cell>
          <cell r="N1082" t="str">
            <v>Verde</v>
          </cell>
          <cell r="O1082">
            <v>7</v>
          </cell>
        </row>
        <row r="1083">
          <cell r="A1083" t="str">
            <v>5902.18</v>
          </cell>
          <cell r="B1083" t="str">
            <v>La Union, S.A</v>
          </cell>
          <cell r="C1083">
            <v>590</v>
          </cell>
          <cell r="D1083" t="str">
            <v>La Montañesa</v>
          </cell>
          <cell r="E1083">
            <v>2.1800000000000002</v>
          </cell>
          <cell r="F1083">
            <v>5</v>
          </cell>
          <cell r="G1083">
            <v>7.2738706634524686</v>
          </cell>
          <cell r="H1083">
            <v>1101.3780000000002</v>
          </cell>
          <cell r="I1083">
            <v>151.41567000000001</v>
          </cell>
          <cell r="J1083" t="str">
            <v>CG02-163</v>
          </cell>
          <cell r="K1083">
            <v>45329</v>
          </cell>
          <cell r="L1083">
            <v>45703</v>
          </cell>
          <cell r="M1083" t="str">
            <v>Mecanizado</v>
          </cell>
          <cell r="N1083" t="str">
            <v>Quemado</v>
          </cell>
          <cell r="O1083">
            <v>15</v>
          </cell>
        </row>
        <row r="1084">
          <cell r="A1084" t="str">
            <v>5902.19</v>
          </cell>
          <cell r="B1084" t="str">
            <v>La Union, S.A</v>
          </cell>
          <cell r="C1084">
            <v>590</v>
          </cell>
          <cell r="D1084" t="str">
            <v>La Montañesa</v>
          </cell>
          <cell r="E1084">
            <v>2.19</v>
          </cell>
          <cell r="F1084">
            <v>5</v>
          </cell>
          <cell r="G1084">
            <v>8.6433986654089363</v>
          </cell>
          <cell r="H1084">
            <v>1194.942</v>
          </cell>
          <cell r="I1084">
            <v>138.24909000000002</v>
          </cell>
          <cell r="J1084" t="str">
            <v>CG02-163</v>
          </cell>
          <cell r="K1084">
            <v>45326</v>
          </cell>
          <cell r="L1084">
            <v>45704</v>
          </cell>
          <cell r="M1084" t="str">
            <v>Mecanizado</v>
          </cell>
          <cell r="N1084" t="str">
            <v>Quemado</v>
          </cell>
          <cell r="O1084">
            <v>15</v>
          </cell>
        </row>
        <row r="1085">
          <cell r="A1085" t="str">
            <v>5903.01</v>
          </cell>
          <cell r="B1085" t="str">
            <v>La Union, S.A</v>
          </cell>
          <cell r="C1085">
            <v>590</v>
          </cell>
          <cell r="D1085" t="str">
            <v>La Montañesa</v>
          </cell>
          <cell r="E1085">
            <v>3.01</v>
          </cell>
          <cell r="F1085">
            <v>1</v>
          </cell>
          <cell r="G1085">
            <v>5.7785696817244876</v>
          </cell>
          <cell r="H1085">
            <v>836.92399999999998</v>
          </cell>
          <cell r="I1085">
            <v>144.83238</v>
          </cell>
          <cell r="J1085" t="str">
            <v>CG04-10295</v>
          </cell>
          <cell r="K1085">
            <v>45292</v>
          </cell>
          <cell r="L1085">
            <v>45643</v>
          </cell>
          <cell r="M1085" t="str">
            <v>Mecanizado</v>
          </cell>
          <cell r="N1085" t="str">
            <v>Quemado</v>
          </cell>
          <cell r="O1085">
            <v>7</v>
          </cell>
        </row>
        <row r="1086">
          <cell r="A1086" t="str">
            <v>5903.02</v>
          </cell>
          <cell r="B1086" t="str">
            <v>La Union, S.A</v>
          </cell>
          <cell r="C1086">
            <v>590</v>
          </cell>
          <cell r="D1086" t="str">
            <v>La Montañesa</v>
          </cell>
          <cell r="E1086">
            <v>3.02</v>
          </cell>
          <cell r="F1086">
            <v>2</v>
          </cell>
          <cell r="G1086">
            <v>11.291618628375783</v>
          </cell>
          <cell r="H1086">
            <v>1635.3920000000001</v>
          </cell>
          <cell r="I1086">
            <v>144.83238</v>
          </cell>
          <cell r="J1086" t="str">
            <v>CG02-163</v>
          </cell>
          <cell r="K1086">
            <v>45301</v>
          </cell>
          <cell r="L1086">
            <v>45643</v>
          </cell>
          <cell r="M1086" t="str">
            <v>Mecanizado</v>
          </cell>
          <cell r="N1086" t="str">
            <v>Verde</v>
          </cell>
          <cell r="O1086">
            <v>7</v>
          </cell>
        </row>
        <row r="1087">
          <cell r="A1087" t="str">
            <v>5903.03</v>
          </cell>
          <cell r="B1087" t="str">
            <v>La Union, S.A</v>
          </cell>
          <cell r="C1087">
            <v>590</v>
          </cell>
          <cell r="D1087" t="str">
            <v>La Montañesa</v>
          </cell>
          <cell r="E1087">
            <v>3.03</v>
          </cell>
          <cell r="F1087">
            <v>3</v>
          </cell>
          <cell r="G1087">
            <v>4.0037731893931463</v>
          </cell>
          <cell r="H1087">
            <v>606.23400000000004</v>
          </cell>
          <cell r="I1087">
            <v>151.41566999999998</v>
          </cell>
          <cell r="J1087" t="str">
            <v>CG04-10295</v>
          </cell>
          <cell r="K1087">
            <v>45303</v>
          </cell>
          <cell r="L1087">
            <v>45644</v>
          </cell>
          <cell r="M1087" t="str">
            <v>Mecanizado</v>
          </cell>
          <cell r="N1087" t="str">
            <v>Verde</v>
          </cell>
          <cell r="O1087">
            <v>7</v>
          </cell>
        </row>
        <row r="1088">
          <cell r="A1088" t="str">
            <v>5903.04</v>
          </cell>
          <cell r="B1088" t="str">
            <v>La Union, S.A</v>
          </cell>
          <cell r="C1088">
            <v>590</v>
          </cell>
          <cell r="D1088" t="str">
            <v>La Montañesa</v>
          </cell>
          <cell r="E1088">
            <v>3.04</v>
          </cell>
          <cell r="F1088">
            <v>1</v>
          </cell>
          <cell r="G1088">
            <v>5.8135066205499077</v>
          </cell>
          <cell r="H1088">
            <v>841.98400000000004</v>
          </cell>
          <cell r="I1088">
            <v>144.83238</v>
          </cell>
          <cell r="J1088" t="str">
            <v>CG02-163</v>
          </cell>
          <cell r="K1088">
            <v>45330</v>
          </cell>
          <cell r="L1088">
            <v>45704</v>
          </cell>
          <cell r="M1088" t="str">
            <v>Mecanizado</v>
          </cell>
          <cell r="N1088" t="str">
            <v>Quemado</v>
          </cell>
          <cell r="O1088">
            <v>15</v>
          </cell>
        </row>
        <row r="1089">
          <cell r="A1089" t="str">
            <v>5903.05</v>
          </cell>
          <cell r="B1089" t="str">
            <v>La Union, S.A</v>
          </cell>
          <cell r="C1089">
            <v>590</v>
          </cell>
          <cell r="D1089" t="str">
            <v>La Montañesa</v>
          </cell>
          <cell r="E1089">
            <v>3.05</v>
          </cell>
          <cell r="F1089">
            <v>1</v>
          </cell>
          <cell r="G1089">
            <v>10.467106872095869</v>
          </cell>
          <cell r="H1089">
            <v>1378.16</v>
          </cell>
          <cell r="I1089">
            <v>131.66579999999999</v>
          </cell>
          <cell r="J1089" t="str">
            <v>CG02-163</v>
          </cell>
          <cell r="K1089">
            <v>45331</v>
          </cell>
          <cell r="L1089">
            <v>45705</v>
          </cell>
          <cell r="M1089" t="str">
            <v>Mecanizado</v>
          </cell>
          <cell r="N1089" t="str">
            <v>Quemado</v>
          </cell>
          <cell r="O1089">
            <v>16</v>
          </cell>
        </row>
        <row r="1090">
          <cell r="A1090" t="str">
            <v>5903.06</v>
          </cell>
          <cell r="B1090" t="str">
            <v>La Union, S.A</v>
          </cell>
          <cell r="C1090">
            <v>590</v>
          </cell>
          <cell r="D1090" t="str">
            <v>La Montañesa</v>
          </cell>
          <cell r="E1090">
            <v>3.06</v>
          </cell>
          <cell r="F1090">
            <v>2</v>
          </cell>
          <cell r="G1090">
            <v>8.1962058484435598</v>
          </cell>
          <cell r="H1090">
            <v>1187.076</v>
          </cell>
          <cell r="I1090">
            <v>144.83238</v>
          </cell>
          <cell r="J1090" t="str">
            <v>CG02-163</v>
          </cell>
          <cell r="K1090">
            <v>45331</v>
          </cell>
          <cell r="L1090">
            <v>45705</v>
          </cell>
          <cell r="M1090" t="str">
            <v>Mecanizado</v>
          </cell>
          <cell r="N1090" t="str">
            <v>Quemado</v>
          </cell>
          <cell r="O1090">
            <v>16</v>
          </cell>
        </row>
        <row r="1091">
          <cell r="A1091" t="str">
            <v>5903.07</v>
          </cell>
          <cell r="B1091" t="str">
            <v>La Union, S.A</v>
          </cell>
          <cell r="C1091">
            <v>590</v>
          </cell>
          <cell r="D1091" t="str">
            <v>La Montañesa</v>
          </cell>
          <cell r="E1091">
            <v>3.07</v>
          </cell>
          <cell r="F1091">
            <v>1</v>
          </cell>
          <cell r="G1091">
            <v>11.417391608147295</v>
          </cell>
          <cell r="H1091">
            <v>1503.28</v>
          </cell>
          <cell r="I1091">
            <v>131.66579999999999</v>
          </cell>
          <cell r="J1091" t="str">
            <v>CG02-163</v>
          </cell>
          <cell r="K1091">
            <v>45332</v>
          </cell>
          <cell r="L1091">
            <v>45706</v>
          </cell>
          <cell r="M1091" t="str">
            <v>Mecanizado</v>
          </cell>
          <cell r="N1091" t="str">
            <v>Quemado</v>
          </cell>
          <cell r="O1091">
            <v>16</v>
          </cell>
        </row>
        <row r="1092">
          <cell r="A1092" t="str">
            <v>5903.08</v>
          </cell>
          <cell r="B1092" t="str">
            <v>La Union, S.A</v>
          </cell>
          <cell r="C1092">
            <v>590</v>
          </cell>
          <cell r="D1092" t="str">
            <v>La Montañesa</v>
          </cell>
          <cell r="E1092">
            <v>3.08</v>
          </cell>
          <cell r="F1092">
            <v>1</v>
          </cell>
          <cell r="G1092">
            <v>10.956224015651749</v>
          </cell>
          <cell r="H1092">
            <v>1442.5600000000002</v>
          </cell>
          <cell r="I1092">
            <v>131.66580000000002</v>
          </cell>
          <cell r="J1092" t="str">
            <v>CG02-163</v>
          </cell>
          <cell r="K1092">
            <v>45333</v>
          </cell>
          <cell r="L1092">
            <v>45706</v>
          </cell>
          <cell r="M1092" t="str">
            <v>Mecanizado</v>
          </cell>
          <cell r="N1092" t="str">
            <v>Quemado</v>
          </cell>
          <cell r="O1092">
            <v>16</v>
          </cell>
        </row>
        <row r="1093">
          <cell r="A1093" t="str">
            <v>5903.09</v>
          </cell>
          <cell r="B1093" t="str">
            <v>La Union, S.A</v>
          </cell>
          <cell r="C1093">
            <v>590</v>
          </cell>
          <cell r="D1093" t="str">
            <v>La Montañesa</v>
          </cell>
          <cell r="E1093">
            <v>3.09</v>
          </cell>
          <cell r="F1093">
            <v>1</v>
          </cell>
          <cell r="G1093">
            <v>5.7785696817244876</v>
          </cell>
          <cell r="H1093">
            <v>836.92399999999998</v>
          </cell>
          <cell r="I1093">
            <v>144.83238</v>
          </cell>
          <cell r="J1093" t="str">
            <v>CG02-163</v>
          </cell>
          <cell r="K1093">
            <v>45292</v>
          </cell>
          <cell r="L1093">
            <v>45644</v>
          </cell>
          <cell r="M1093" t="str">
            <v>Mecanizado</v>
          </cell>
          <cell r="N1093" t="str">
            <v>Quemado</v>
          </cell>
          <cell r="O1093">
            <v>7</v>
          </cell>
        </row>
        <row r="1094">
          <cell r="A1094" t="str">
            <v>5903.1</v>
          </cell>
          <cell r="B1094" t="str">
            <v>La Union, S.A</v>
          </cell>
          <cell r="C1094">
            <v>590</v>
          </cell>
          <cell r="D1094" t="str">
            <v>La Montañesa</v>
          </cell>
          <cell r="E1094">
            <v>3.1</v>
          </cell>
          <cell r="F1094">
            <v>2</v>
          </cell>
          <cell r="G1094">
            <v>10.907312301296161</v>
          </cell>
          <cell r="H1094">
            <v>1651.538</v>
          </cell>
          <cell r="I1094">
            <v>151.41567000000001</v>
          </cell>
          <cell r="J1094" t="str">
            <v>CG04-10295</v>
          </cell>
          <cell r="K1094">
            <v>45300</v>
          </cell>
          <cell r="L1094">
            <v>45645</v>
          </cell>
          <cell r="M1094" t="str">
            <v>Mecanizado</v>
          </cell>
          <cell r="N1094" t="str">
            <v>Verde</v>
          </cell>
          <cell r="O1094">
            <v>7</v>
          </cell>
        </row>
        <row r="1095">
          <cell r="A1095" t="str">
            <v>5903.11</v>
          </cell>
          <cell r="B1095" t="str">
            <v>La Union, S.A</v>
          </cell>
          <cell r="C1095">
            <v>590</v>
          </cell>
          <cell r="D1095" t="str">
            <v>La Montañesa</v>
          </cell>
          <cell r="E1095">
            <v>3.11</v>
          </cell>
          <cell r="F1095">
            <v>3</v>
          </cell>
          <cell r="G1095">
            <v>3.9478740872724738</v>
          </cell>
          <cell r="H1095">
            <v>597.77</v>
          </cell>
          <cell r="I1095">
            <v>151.41566999999998</v>
          </cell>
          <cell r="J1095" t="str">
            <v>CG04-10295</v>
          </cell>
          <cell r="K1095">
            <v>45303</v>
          </cell>
          <cell r="L1095">
            <v>45645</v>
          </cell>
          <cell r="M1095" t="str">
            <v>Mecanizado</v>
          </cell>
          <cell r="N1095" t="str">
            <v>Verde</v>
          </cell>
          <cell r="O1095">
            <v>7</v>
          </cell>
        </row>
        <row r="1096">
          <cell r="A1096" t="str">
            <v>5903.12</v>
          </cell>
          <cell r="B1096" t="str">
            <v>La Union, S.A</v>
          </cell>
          <cell r="C1096">
            <v>590</v>
          </cell>
          <cell r="D1096" t="str">
            <v>La Montañesa</v>
          </cell>
          <cell r="E1096">
            <v>3.12</v>
          </cell>
          <cell r="F1096">
            <v>1</v>
          </cell>
          <cell r="G1096">
            <v>5.7785696817244876</v>
          </cell>
          <cell r="H1096">
            <v>836.92399999999998</v>
          </cell>
          <cell r="I1096">
            <v>144.83238</v>
          </cell>
          <cell r="J1096" t="str">
            <v>CG02-163</v>
          </cell>
          <cell r="K1096">
            <v>45292</v>
          </cell>
          <cell r="L1096">
            <v>45646</v>
          </cell>
          <cell r="M1096" t="str">
            <v>Mecanizado</v>
          </cell>
          <cell r="N1096" t="str">
            <v>Quemado</v>
          </cell>
          <cell r="O1096">
            <v>7</v>
          </cell>
        </row>
        <row r="1097">
          <cell r="A1097" t="str">
            <v>5903.13</v>
          </cell>
          <cell r="B1097" t="str">
            <v>La Union, S.A</v>
          </cell>
          <cell r="C1097">
            <v>590</v>
          </cell>
          <cell r="D1097" t="str">
            <v>La Montañesa</v>
          </cell>
          <cell r="E1097">
            <v>3.13</v>
          </cell>
          <cell r="F1097">
            <v>2</v>
          </cell>
          <cell r="G1097">
            <v>11.235719526255108</v>
          </cell>
          <cell r="H1097">
            <v>1775.232</v>
          </cell>
          <cell r="I1097">
            <v>157.99896000000001</v>
          </cell>
          <cell r="J1097" t="str">
            <v>CG04-10295</v>
          </cell>
          <cell r="K1097">
            <v>45299</v>
          </cell>
          <cell r="L1097">
            <v>45646</v>
          </cell>
          <cell r="M1097" t="str">
            <v>Mecanizado</v>
          </cell>
          <cell r="N1097" t="str">
            <v>Verde</v>
          </cell>
          <cell r="O1097">
            <v>7</v>
          </cell>
        </row>
        <row r="1098">
          <cell r="A1098" t="str">
            <v>5903.14</v>
          </cell>
          <cell r="B1098" t="str">
            <v>La Union, S.A</v>
          </cell>
          <cell r="C1098">
            <v>590</v>
          </cell>
          <cell r="D1098" t="str">
            <v>La Montañesa</v>
          </cell>
          <cell r="E1098">
            <v>3.14</v>
          </cell>
          <cell r="F1098">
            <v>1</v>
          </cell>
          <cell r="G1098">
            <v>4.01076057715823</v>
          </cell>
          <cell r="H1098">
            <v>528.08000000000004</v>
          </cell>
          <cell r="I1098">
            <v>131.66579999999999</v>
          </cell>
          <cell r="J1098" t="str">
            <v>CG02-163</v>
          </cell>
          <cell r="K1098">
            <v>45301</v>
          </cell>
          <cell r="L1098">
            <v>45647</v>
          </cell>
          <cell r="M1098" t="str">
            <v>Mecanizado</v>
          </cell>
          <cell r="N1098" t="str">
            <v>Quemado</v>
          </cell>
          <cell r="O1098">
            <v>7</v>
          </cell>
        </row>
        <row r="1099">
          <cell r="A1099" t="str">
            <v>5903.15</v>
          </cell>
          <cell r="B1099" t="str">
            <v>La Union, S.A</v>
          </cell>
          <cell r="C1099">
            <v>590</v>
          </cell>
          <cell r="D1099" t="str">
            <v>La Montañesa</v>
          </cell>
          <cell r="E1099">
            <v>3.15</v>
          </cell>
          <cell r="F1099">
            <v>5</v>
          </cell>
          <cell r="G1099">
            <v>6.7288544177759153</v>
          </cell>
          <cell r="H1099">
            <v>885.96000000000015</v>
          </cell>
          <cell r="I1099">
            <v>131.66580000000002</v>
          </cell>
          <cell r="J1099" t="str">
            <v>CG02-163</v>
          </cell>
          <cell r="K1099">
            <v>45339</v>
          </cell>
          <cell r="L1099">
            <v>45706</v>
          </cell>
          <cell r="M1099" t="str">
            <v>Mecanizado</v>
          </cell>
          <cell r="N1099" t="str">
            <v>Quemado</v>
          </cell>
          <cell r="O1099">
            <v>16</v>
          </cell>
        </row>
        <row r="1100">
          <cell r="A1100" t="str">
            <v>5903.16</v>
          </cell>
          <cell r="B1100" t="str">
            <v>La Union, S.A</v>
          </cell>
          <cell r="C1100">
            <v>590</v>
          </cell>
          <cell r="D1100" t="str">
            <v>La Montañesa</v>
          </cell>
          <cell r="E1100">
            <v>3.16</v>
          </cell>
          <cell r="F1100">
            <v>5</v>
          </cell>
          <cell r="G1100">
            <v>7.8188869091290218</v>
          </cell>
          <cell r="H1100">
            <v>1029.48</v>
          </cell>
          <cell r="I1100">
            <v>131.66580000000002</v>
          </cell>
          <cell r="J1100" t="str">
            <v>CG02-163</v>
          </cell>
          <cell r="K1100">
            <v>45337</v>
          </cell>
          <cell r="L1100">
            <v>45707</v>
          </cell>
          <cell r="M1100" t="str">
            <v>Mecanizado</v>
          </cell>
          <cell r="N1100" t="str">
            <v>Quemado</v>
          </cell>
          <cell r="O1100">
            <v>16</v>
          </cell>
        </row>
        <row r="1101">
          <cell r="A1101" t="str">
            <v>5903.17</v>
          </cell>
          <cell r="B1101" t="str">
            <v>La Union, S.A</v>
          </cell>
          <cell r="C1101">
            <v>590</v>
          </cell>
          <cell r="D1101" t="str">
            <v>La Montañesa</v>
          </cell>
          <cell r="E1101">
            <v>3.17</v>
          </cell>
          <cell r="F1101">
            <v>5</v>
          </cell>
          <cell r="G1101">
            <v>16.126890961813924</v>
          </cell>
          <cell r="H1101">
            <v>1911.0239999999999</v>
          </cell>
          <cell r="I1101">
            <v>118.49922000000001</v>
          </cell>
          <cell r="J1101" t="str">
            <v>CG02-163</v>
          </cell>
          <cell r="K1101">
            <v>45335</v>
          </cell>
          <cell r="L1101">
            <v>45707</v>
          </cell>
          <cell r="M1101" t="str">
            <v>Mecanizado</v>
          </cell>
          <cell r="N1101" t="str">
            <v>Quemado</v>
          </cell>
          <cell r="O1101">
            <v>16</v>
          </cell>
        </row>
        <row r="1102">
          <cell r="A1102" t="str">
            <v>5903.18</v>
          </cell>
          <cell r="B1102" t="str">
            <v>La Union, S.A</v>
          </cell>
          <cell r="C1102">
            <v>590</v>
          </cell>
          <cell r="D1102" t="str">
            <v>La Montañesa</v>
          </cell>
          <cell r="E1102">
            <v>3.18</v>
          </cell>
          <cell r="F1102">
            <v>1</v>
          </cell>
          <cell r="G1102">
            <v>6.0440904167976806</v>
          </cell>
          <cell r="H1102">
            <v>875.38</v>
          </cell>
          <cell r="I1102">
            <v>144.83238</v>
          </cell>
          <cell r="J1102" t="str">
            <v>CG02-163</v>
          </cell>
          <cell r="K1102">
            <v>45294</v>
          </cell>
          <cell r="L1102">
            <v>45647</v>
          </cell>
          <cell r="M1102" t="str">
            <v>Mecanizado</v>
          </cell>
          <cell r="N1102" t="str">
            <v>Quemado</v>
          </cell>
          <cell r="O1102">
            <v>7</v>
          </cell>
        </row>
        <row r="1103">
          <cell r="A1103" t="str">
            <v>5903.19</v>
          </cell>
          <cell r="B1103" t="str">
            <v>La Union, S.A</v>
          </cell>
          <cell r="C1103">
            <v>590</v>
          </cell>
          <cell r="D1103" t="str">
            <v>La Montañesa</v>
          </cell>
          <cell r="E1103">
            <v>3.19</v>
          </cell>
          <cell r="F1103">
            <v>2</v>
          </cell>
          <cell r="G1103">
            <v>11.207769975194774</v>
          </cell>
          <cell r="H1103">
            <v>1770.816</v>
          </cell>
          <cell r="I1103">
            <v>157.99896000000001</v>
          </cell>
          <cell r="J1103" t="str">
            <v>CG04-10295</v>
          </cell>
          <cell r="K1103">
            <v>45297</v>
          </cell>
          <cell r="L1103">
            <v>45648</v>
          </cell>
          <cell r="M1103" t="str">
            <v>Mecanizado</v>
          </cell>
          <cell r="N1103" t="str">
            <v>Verde</v>
          </cell>
          <cell r="O1103">
            <v>7</v>
          </cell>
        </row>
        <row r="1104">
          <cell r="A1104" t="str">
            <v>5903.2</v>
          </cell>
          <cell r="B1104" t="str">
            <v>La Union, S.A</v>
          </cell>
          <cell r="C1104">
            <v>590</v>
          </cell>
          <cell r="D1104" t="str">
            <v>La Montañesa</v>
          </cell>
          <cell r="E1104">
            <v>3.2</v>
          </cell>
          <cell r="F1104">
            <v>1</v>
          </cell>
          <cell r="G1104">
            <v>4.1924326590504144</v>
          </cell>
          <cell r="H1104">
            <v>552</v>
          </cell>
          <cell r="I1104">
            <v>131.66579999999999</v>
          </cell>
          <cell r="J1104" t="str">
            <v>CG02-163</v>
          </cell>
          <cell r="K1104">
            <v>45301</v>
          </cell>
          <cell r="L1104">
            <v>45648</v>
          </cell>
          <cell r="M1104" t="str">
            <v>Mecanizado</v>
          </cell>
          <cell r="N1104" t="str">
            <v>Quemado</v>
          </cell>
          <cell r="O1104">
            <v>7</v>
          </cell>
        </row>
        <row r="1105">
          <cell r="A1105" t="str">
            <v>5903.21</v>
          </cell>
          <cell r="B1105" t="str">
            <v>La Union, S.A</v>
          </cell>
          <cell r="C1105">
            <v>590</v>
          </cell>
          <cell r="D1105" t="str">
            <v>La Montañesa</v>
          </cell>
          <cell r="E1105">
            <v>3.21</v>
          </cell>
          <cell r="F1105">
            <v>5</v>
          </cell>
          <cell r="G1105">
            <v>6.54718233588373</v>
          </cell>
          <cell r="H1105">
            <v>862.04</v>
          </cell>
          <cell r="I1105">
            <v>131.66579999999999</v>
          </cell>
          <cell r="J1105" t="str">
            <v>CG02-163</v>
          </cell>
          <cell r="K1105">
            <v>45339</v>
          </cell>
          <cell r="L1105">
            <v>45708</v>
          </cell>
          <cell r="M1105" t="str">
            <v>Mecanizado</v>
          </cell>
          <cell r="N1105" t="str">
            <v>Quemado</v>
          </cell>
          <cell r="O1105">
            <v>16</v>
          </cell>
        </row>
        <row r="1106">
          <cell r="A1106" t="str">
            <v>5903.22</v>
          </cell>
          <cell r="B1106" t="str">
            <v>La Union, S.A</v>
          </cell>
          <cell r="C1106">
            <v>590</v>
          </cell>
          <cell r="D1106" t="str">
            <v>La Montañesa</v>
          </cell>
          <cell r="E1106">
            <v>3.22</v>
          </cell>
          <cell r="F1106">
            <v>5</v>
          </cell>
          <cell r="G1106">
            <v>13.101352059532545</v>
          </cell>
          <cell r="H1106">
            <v>1811.25</v>
          </cell>
          <cell r="I1106">
            <v>138.24909</v>
          </cell>
          <cell r="J1106" t="str">
            <v>CG02-163</v>
          </cell>
          <cell r="K1106">
            <v>45338</v>
          </cell>
          <cell r="L1106">
            <v>45708</v>
          </cell>
          <cell r="M1106" t="str">
            <v>Mecanizado</v>
          </cell>
          <cell r="N1106" t="str">
            <v>Quemado</v>
          </cell>
          <cell r="O1106">
            <v>16</v>
          </cell>
        </row>
        <row r="1107">
          <cell r="A1107" t="str">
            <v>5903.23</v>
          </cell>
          <cell r="B1107" t="str">
            <v>La Union, S.A</v>
          </cell>
          <cell r="C1107">
            <v>590</v>
          </cell>
          <cell r="D1107" t="str">
            <v>La Montañesa</v>
          </cell>
          <cell r="E1107">
            <v>3.23</v>
          </cell>
          <cell r="F1107">
            <v>5</v>
          </cell>
          <cell r="G1107">
            <v>19.159417251860393</v>
          </cell>
          <cell r="H1107">
            <v>2144.2440000000001</v>
          </cell>
          <cell r="I1107">
            <v>111.91593</v>
          </cell>
          <cell r="J1107" t="str">
            <v>CG02-163</v>
          </cell>
          <cell r="K1107">
            <v>45336</v>
          </cell>
          <cell r="L1107">
            <v>45709</v>
          </cell>
          <cell r="M1107" t="str">
            <v>Mecanizado</v>
          </cell>
          <cell r="N1107" t="str">
            <v>Quemado</v>
          </cell>
          <cell r="O1107">
            <v>16</v>
          </cell>
        </row>
        <row r="1108">
          <cell r="A1108" t="str">
            <v>5903.24</v>
          </cell>
          <cell r="B1108" t="str">
            <v>La Union, S.A</v>
          </cell>
          <cell r="C1108">
            <v>590</v>
          </cell>
          <cell r="D1108" t="str">
            <v>La Montañesa</v>
          </cell>
          <cell r="E1108">
            <v>3.24</v>
          </cell>
          <cell r="F1108">
            <v>5</v>
          </cell>
          <cell r="G1108">
            <v>4.4509660063585228</v>
          </cell>
          <cell r="H1108">
            <v>644.64400000000012</v>
          </cell>
          <cell r="I1108">
            <v>144.83238000000003</v>
          </cell>
          <cell r="J1108" t="str">
            <v>CG02-163</v>
          </cell>
          <cell r="K1108">
            <v>45333</v>
          </cell>
          <cell r="L1108">
            <v>45710</v>
          </cell>
          <cell r="M1108" t="str">
            <v>Mecanizado</v>
          </cell>
          <cell r="N1108" t="str">
            <v>Quemado</v>
          </cell>
          <cell r="O1108">
            <v>16</v>
          </cell>
        </row>
        <row r="1109">
          <cell r="A1109" t="str">
            <v>5903.26</v>
          </cell>
          <cell r="B1109" t="str">
            <v>La Union, S.A</v>
          </cell>
          <cell r="C1109">
            <v>590</v>
          </cell>
          <cell r="D1109" t="str">
            <v>La Montañesa</v>
          </cell>
          <cell r="E1109">
            <v>3.26</v>
          </cell>
          <cell r="F1109">
            <v>1</v>
          </cell>
          <cell r="G1109">
            <v>5.8065192327848241</v>
          </cell>
          <cell r="H1109">
            <v>840.97200000000009</v>
          </cell>
          <cell r="I1109">
            <v>144.83238</v>
          </cell>
          <cell r="J1109" t="str">
            <v>CG02-163</v>
          </cell>
          <cell r="K1109">
            <v>45294</v>
          </cell>
          <cell r="L1109">
            <v>45648</v>
          </cell>
          <cell r="M1109" t="str">
            <v>Mecanizado</v>
          </cell>
          <cell r="N1109" t="str">
            <v>Quemado</v>
          </cell>
          <cell r="O1109">
            <v>7</v>
          </cell>
        </row>
        <row r="1110">
          <cell r="A1110" t="str">
            <v>5903.27</v>
          </cell>
          <cell r="B1110" t="str">
            <v>La Union, S.A</v>
          </cell>
          <cell r="C1110">
            <v>590</v>
          </cell>
          <cell r="D1110" t="str">
            <v>La Montañesa</v>
          </cell>
          <cell r="E1110">
            <v>3.27</v>
          </cell>
          <cell r="F1110">
            <v>2</v>
          </cell>
          <cell r="G1110">
            <v>11.075009607658178</v>
          </cell>
          <cell r="H1110">
            <v>1749.8400000000001</v>
          </cell>
          <cell r="I1110">
            <v>157.99896000000001</v>
          </cell>
          <cell r="J1110" t="str">
            <v>CG04-10295</v>
          </cell>
          <cell r="K1110">
            <v>45295</v>
          </cell>
          <cell r="L1110">
            <v>45649</v>
          </cell>
          <cell r="M1110" t="str">
            <v>Mecanizado</v>
          </cell>
          <cell r="N1110" t="str">
            <v>Verde</v>
          </cell>
          <cell r="O1110">
            <v>8</v>
          </cell>
        </row>
        <row r="1111">
          <cell r="A1111" t="str">
            <v>5903.28</v>
          </cell>
          <cell r="B1111" t="str">
            <v>La Union, S.A</v>
          </cell>
          <cell r="C1111">
            <v>590</v>
          </cell>
          <cell r="D1111" t="str">
            <v>La Montañesa</v>
          </cell>
          <cell r="E1111">
            <v>3.28</v>
          </cell>
          <cell r="F1111">
            <v>4</v>
          </cell>
          <cell r="G1111">
            <v>3.8710128218565494</v>
          </cell>
          <cell r="H1111">
            <v>560.64800000000002</v>
          </cell>
          <cell r="I1111">
            <v>144.83238</v>
          </cell>
          <cell r="J1111" t="str">
            <v>CG02-163</v>
          </cell>
          <cell r="K1111">
            <v>45301</v>
          </cell>
          <cell r="L1111">
            <v>45649</v>
          </cell>
          <cell r="M1111" t="str">
            <v>Mecanizado</v>
          </cell>
          <cell r="N1111" t="str">
            <v>Verde</v>
          </cell>
          <cell r="O1111">
            <v>8</v>
          </cell>
        </row>
        <row r="1112">
          <cell r="A1112" t="str">
            <v>5903.29</v>
          </cell>
          <cell r="B1112" t="str">
            <v>La Union, S.A</v>
          </cell>
          <cell r="C1112">
            <v>590</v>
          </cell>
          <cell r="D1112" t="str">
            <v>La Montañesa</v>
          </cell>
          <cell r="E1112">
            <v>3.29</v>
          </cell>
          <cell r="F1112">
            <v>5</v>
          </cell>
          <cell r="G1112">
            <v>6.2676868252803697</v>
          </cell>
          <cell r="H1112">
            <v>907.76400000000012</v>
          </cell>
          <cell r="I1112">
            <v>144.83238</v>
          </cell>
          <cell r="J1112" t="str">
            <v>CG02-163</v>
          </cell>
          <cell r="K1112">
            <v>45339</v>
          </cell>
          <cell r="L1112">
            <v>45710</v>
          </cell>
          <cell r="M1112" t="str">
            <v>Mecanizado</v>
          </cell>
          <cell r="N1112" t="str">
            <v>Quemado</v>
          </cell>
          <cell r="O1112">
            <v>16</v>
          </cell>
        </row>
        <row r="1113">
          <cell r="A1113" t="str">
            <v>5904.01</v>
          </cell>
          <cell r="B1113" t="str">
            <v>La Union, S.A</v>
          </cell>
          <cell r="C1113">
            <v>590</v>
          </cell>
          <cell r="D1113" t="str">
            <v>La Montañesa</v>
          </cell>
          <cell r="E1113">
            <v>4.01</v>
          </cell>
          <cell r="F1113">
            <v>1</v>
          </cell>
          <cell r="G1113">
            <v>15.029871082695736</v>
          </cell>
          <cell r="H1113">
            <v>2176.8120000000004</v>
          </cell>
          <cell r="I1113">
            <v>144.83238</v>
          </cell>
          <cell r="J1113" t="str">
            <v>CG02-163</v>
          </cell>
          <cell r="K1113">
            <v>45295</v>
          </cell>
          <cell r="L1113">
            <v>45650</v>
          </cell>
          <cell r="M1113" t="str">
            <v>Mecanizado</v>
          </cell>
          <cell r="N1113" t="str">
            <v>Verde</v>
          </cell>
          <cell r="O1113">
            <v>8</v>
          </cell>
        </row>
        <row r="1114">
          <cell r="A1114" t="str">
            <v>5904.02</v>
          </cell>
          <cell r="B1114" t="str">
            <v>La Union, S.A</v>
          </cell>
          <cell r="C1114">
            <v>590</v>
          </cell>
          <cell r="D1114" t="str">
            <v>La Montañesa</v>
          </cell>
          <cell r="E1114">
            <v>4.0199999999999996</v>
          </cell>
          <cell r="F1114">
            <v>3</v>
          </cell>
          <cell r="G1114">
            <v>29.214268245816303</v>
          </cell>
          <cell r="H1114">
            <v>4000</v>
          </cell>
          <cell r="I1114">
            <v>136.91939727337956</v>
          </cell>
          <cell r="J1114" t="str">
            <v>CG04-10295</v>
          </cell>
          <cell r="K1114">
            <v>45297</v>
          </cell>
          <cell r="L1114">
            <v>45652</v>
          </cell>
          <cell r="M1114" t="str">
            <v>Mecanizado</v>
          </cell>
          <cell r="N1114" t="str">
            <v>Verde</v>
          </cell>
          <cell r="O1114">
            <v>8</v>
          </cell>
        </row>
        <row r="1115">
          <cell r="A1115" t="str">
            <v>5904.03</v>
          </cell>
          <cell r="B1115" t="str">
            <v>La Union, S.A</v>
          </cell>
          <cell r="C1115">
            <v>590</v>
          </cell>
          <cell r="D1115" t="str">
            <v>La Montañesa</v>
          </cell>
          <cell r="E1115">
            <v>4.03</v>
          </cell>
          <cell r="F1115">
            <v>3</v>
          </cell>
          <cell r="G1115">
            <v>10.942249240121582</v>
          </cell>
          <cell r="H1115">
            <v>1550</v>
          </cell>
          <cell r="I1115">
            <v>141.65277777777777</v>
          </cell>
          <cell r="J1115" t="str">
            <v>CG04-10295</v>
          </cell>
          <cell r="K1115">
            <v>45302</v>
          </cell>
          <cell r="L1115">
            <v>45653</v>
          </cell>
          <cell r="M1115" t="str">
            <v>Mecanizado</v>
          </cell>
          <cell r="N1115" t="str">
            <v>Verde</v>
          </cell>
          <cell r="O1115">
            <v>8</v>
          </cell>
        </row>
        <row r="1116">
          <cell r="A1116" t="str">
            <v>5904.04</v>
          </cell>
          <cell r="B1116" t="str">
            <v>La Union, S.A</v>
          </cell>
          <cell r="C1116">
            <v>590</v>
          </cell>
          <cell r="D1116" t="str">
            <v>La Montañesa</v>
          </cell>
          <cell r="E1116">
            <v>4.04</v>
          </cell>
          <cell r="F1116">
            <v>1</v>
          </cell>
          <cell r="G1116">
            <v>25.357230199489923</v>
          </cell>
          <cell r="H1116">
            <v>3338.6800000000003</v>
          </cell>
          <cell r="I1116">
            <v>131.66579999999999</v>
          </cell>
          <cell r="J1116" t="str">
            <v>CG02-163</v>
          </cell>
          <cell r="K1116">
            <v>45364</v>
          </cell>
          <cell r="L1116">
            <v>45711</v>
          </cell>
          <cell r="M1116" t="str">
            <v>Mecanizado</v>
          </cell>
          <cell r="N1116" t="str">
            <v>Quemado</v>
          </cell>
          <cell r="O1116">
            <v>16</v>
          </cell>
        </row>
        <row r="1117">
          <cell r="A1117" t="str">
            <v>5904.05</v>
          </cell>
          <cell r="B1117" t="str">
            <v>La Union, S.A</v>
          </cell>
          <cell r="C1117">
            <v>590</v>
          </cell>
          <cell r="D1117" t="str">
            <v>La Montañesa</v>
          </cell>
          <cell r="E1117">
            <v>4.05</v>
          </cell>
          <cell r="F1117">
            <v>1</v>
          </cell>
          <cell r="G1117">
            <v>23.715194074695177</v>
          </cell>
          <cell r="H1117">
            <v>3135.16</v>
          </cell>
          <cell r="I1117">
            <v>132.20047831467295</v>
          </cell>
          <cell r="J1117" t="str">
            <v>CG02-163</v>
          </cell>
          <cell r="K1117">
            <v>45366</v>
          </cell>
          <cell r="L1117">
            <v>45712</v>
          </cell>
          <cell r="M1117" t="str">
            <v>Mecanizado</v>
          </cell>
          <cell r="N1117" t="str">
            <v>Quemado</v>
          </cell>
          <cell r="O1117">
            <v>17</v>
          </cell>
        </row>
        <row r="1118">
          <cell r="A1118" t="str">
            <v>5904.06</v>
          </cell>
          <cell r="B1118" t="str">
            <v>La Union, S.A</v>
          </cell>
          <cell r="C1118">
            <v>590</v>
          </cell>
          <cell r="D1118" t="str">
            <v>La Montañesa</v>
          </cell>
          <cell r="E1118">
            <v>4.0599999999999996</v>
          </cell>
          <cell r="F1118">
            <v>1</v>
          </cell>
          <cell r="G1118">
            <v>21.150822764909339</v>
          </cell>
          <cell r="H1118">
            <v>2784.84</v>
          </cell>
          <cell r="I1118">
            <v>131.66579999999999</v>
          </cell>
          <cell r="J1118" t="str">
            <v>CG02-163</v>
          </cell>
          <cell r="K1118">
            <v>45370</v>
          </cell>
          <cell r="L1118">
            <v>45714</v>
          </cell>
          <cell r="M1118" t="str">
            <v>Mecanizado</v>
          </cell>
          <cell r="N1118" t="str">
            <v>Quemado</v>
          </cell>
          <cell r="O1118">
            <v>17</v>
          </cell>
        </row>
        <row r="1119">
          <cell r="A1119" t="str">
            <v>5906.01</v>
          </cell>
          <cell r="B1119" t="str">
            <v>La Union, S.A</v>
          </cell>
          <cell r="C1119">
            <v>590</v>
          </cell>
          <cell r="D1119" t="str">
            <v>La Montañesa</v>
          </cell>
          <cell r="E1119">
            <v>6.01</v>
          </cell>
          <cell r="F1119">
            <v>4</v>
          </cell>
          <cell r="G1119">
            <v>6.6310309890647385</v>
          </cell>
          <cell r="H1119">
            <v>785.77200000000005</v>
          </cell>
          <cell r="I1119">
            <v>118.49921999999999</v>
          </cell>
          <cell r="J1119" t="str">
            <v>CP72-2086</v>
          </cell>
          <cell r="K1119">
            <v>45348</v>
          </cell>
          <cell r="L1119">
            <v>45715</v>
          </cell>
          <cell r="M1119" t="str">
            <v>Mecanizado</v>
          </cell>
          <cell r="N1119" t="str">
            <v>Verde</v>
          </cell>
          <cell r="O1119">
            <v>17</v>
          </cell>
        </row>
        <row r="1120">
          <cell r="A1120" t="str">
            <v>5906.02</v>
          </cell>
          <cell r="B1120" t="str">
            <v>La Union, S.A</v>
          </cell>
          <cell r="C1120">
            <v>590</v>
          </cell>
          <cell r="D1120" t="str">
            <v>La Montañesa</v>
          </cell>
          <cell r="E1120">
            <v>6.02</v>
          </cell>
          <cell r="F1120">
            <v>4</v>
          </cell>
          <cell r="G1120">
            <v>6.8965517241379306</v>
          </cell>
          <cell r="H1120">
            <v>817.23599999999999</v>
          </cell>
          <cell r="I1120">
            <v>118.49922000000001</v>
          </cell>
          <cell r="J1120" t="str">
            <v>CP72-2086</v>
          </cell>
          <cell r="K1120">
            <v>45347</v>
          </cell>
          <cell r="L1120">
            <v>45715</v>
          </cell>
          <cell r="M1120" t="str">
            <v>Mecanizado</v>
          </cell>
          <cell r="N1120" t="str">
            <v>Quemado</v>
          </cell>
          <cell r="O1120">
            <v>17</v>
          </cell>
        </row>
        <row r="1121">
          <cell r="A1121" t="str">
            <v>5873.04</v>
          </cell>
          <cell r="B1121" t="str">
            <v>La Union, S.A</v>
          </cell>
          <cell r="C1121">
            <v>587</v>
          </cell>
          <cell r="D1121" t="str">
            <v>AGROCAÑA</v>
          </cell>
          <cell r="E1121">
            <v>3.04</v>
          </cell>
          <cell r="F1121" t="str">
            <v>5</v>
          </cell>
          <cell r="G1121">
            <v>3.5</v>
          </cell>
          <cell r="H1121">
            <v>418.6</v>
          </cell>
          <cell r="I1121">
            <v>119.60000000000001</v>
          </cell>
          <cell r="J1121" t="str">
            <v>CG02-163</v>
          </cell>
          <cell r="K1121">
            <v>45263</v>
          </cell>
          <cell r="L1121">
            <v>45628</v>
          </cell>
          <cell r="M1121" t="str">
            <v>Manual</v>
          </cell>
          <cell r="N1121" t="str">
            <v>Quemado</v>
          </cell>
          <cell r="O1121">
            <v>5</v>
          </cell>
        </row>
        <row r="1122">
          <cell r="A1122" t="str">
            <v>5873.03</v>
          </cell>
          <cell r="B1122" t="str">
            <v>La Union, S.A</v>
          </cell>
          <cell r="C1122">
            <v>587</v>
          </cell>
          <cell r="D1122" t="str">
            <v>AGROCAÑA</v>
          </cell>
          <cell r="E1122">
            <v>3.03</v>
          </cell>
          <cell r="F1122" t="str">
            <v>5</v>
          </cell>
          <cell r="G1122">
            <v>3.6</v>
          </cell>
          <cell r="H1122">
            <v>430.56</v>
          </cell>
          <cell r="I1122">
            <v>119.6</v>
          </cell>
          <cell r="J1122" t="str">
            <v>CG02-163</v>
          </cell>
          <cell r="K1122">
            <v>45266</v>
          </cell>
          <cell r="L1122">
            <v>45631</v>
          </cell>
          <cell r="M1122" t="str">
            <v>Manual</v>
          </cell>
          <cell r="N1122" t="str">
            <v>Quemado</v>
          </cell>
          <cell r="O1122">
            <v>5</v>
          </cell>
        </row>
        <row r="1123">
          <cell r="A1123" t="str">
            <v>5873.02</v>
          </cell>
          <cell r="B1123" t="str">
            <v>La Union, S.A</v>
          </cell>
          <cell r="C1123">
            <v>587</v>
          </cell>
          <cell r="D1123" t="str">
            <v>AGROCAÑA</v>
          </cell>
          <cell r="E1123">
            <v>3.02</v>
          </cell>
          <cell r="F1123" t="str">
            <v>5</v>
          </cell>
          <cell r="G1123">
            <v>5.5</v>
          </cell>
          <cell r="H1123">
            <v>657.80000000000007</v>
          </cell>
          <cell r="I1123">
            <v>119.60000000000001</v>
          </cell>
          <cell r="J1123" t="str">
            <v>CG04-10295</v>
          </cell>
          <cell r="K1123">
            <v>45269</v>
          </cell>
          <cell r="L1123">
            <v>45634</v>
          </cell>
          <cell r="M1123" t="str">
            <v>Manual</v>
          </cell>
          <cell r="N1123" t="str">
            <v>Quemado</v>
          </cell>
          <cell r="O1123">
            <v>5</v>
          </cell>
        </row>
        <row r="1124">
          <cell r="A1124" t="str">
            <v>5879.08</v>
          </cell>
          <cell r="B1124" t="str">
            <v>La Union, S.A</v>
          </cell>
          <cell r="C1124">
            <v>587</v>
          </cell>
          <cell r="D1124" t="str">
            <v>AGROCAÑA</v>
          </cell>
          <cell r="E1124">
            <v>9.08</v>
          </cell>
          <cell r="F1124" t="str">
            <v>4</v>
          </cell>
          <cell r="G1124">
            <v>2.36</v>
          </cell>
          <cell r="H1124">
            <v>238.83199999999997</v>
          </cell>
          <cell r="I1124">
            <v>101.19999999999999</v>
          </cell>
          <cell r="J1124" t="str">
            <v>CG02-163</v>
          </cell>
          <cell r="K1124">
            <v>45272</v>
          </cell>
          <cell r="L1124">
            <v>45637</v>
          </cell>
          <cell r="M1124" t="str">
            <v>Manual</v>
          </cell>
          <cell r="N1124" t="str">
            <v>Quemado</v>
          </cell>
          <cell r="O1124">
            <v>6</v>
          </cell>
        </row>
        <row r="1125">
          <cell r="A1125" t="str">
            <v>5879.07</v>
          </cell>
          <cell r="B1125" t="str">
            <v>La Union, S.A</v>
          </cell>
          <cell r="C1125">
            <v>587</v>
          </cell>
          <cell r="D1125" t="str">
            <v>AGROCAÑA</v>
          </cell>
          <cell r="E1125">
            <v>9.07</v>
          </cell>
          <cell r="F1125" t="str">
            <v>4</v>
          </cell>
          <cell r="G1125">
            <v>2.16</v>
          </cell>
          <cell r="H1125">
            <v>218.59200000000004</v>
          </cell>
          <cell r="I1125">
            <v>101.20000000000002</v>
          </cell>
          <cell r="J1125" t="str">
            <v>CG02-163</v>
          </cell>
          <cell r="K1125">
            <v>45273</v>
          </cell>
          <cell r="L1125">
            <v>45638</v>
          </cell>
          <cell r="M1125" t="str">
            <v>Manual</v>
          </cell>
          <cell r="N1125" t="str">
            <v>Quemado</v>
          </cell>
          <cell r="O1125">
            <v>6</v>
          </cell>
        </row>
        <row r="1126">
          <cell r="A1126" t="str">
            <v>5879.02</v>
          </cell>
          <cell r="B1126" t="str">
            <v>La Union, S.A</v>
          </cell>
          <cell r="C1126">
            <v>587</v>
          </cell>
          <cell r="D1126" t="str">
            <v>AGROCAÑA</v>
          </cell>
          <cell r="E1126">
            <v>9.02</v>
          </cell>
          <cell r="F1126" t="str">
            <v>4</v>
          </cell>
          <cell r="G1126">
            <v>1.41</v>
          </cell>
          <cell r="H1126">
            <v>142.69200000000001</v>
          </cell>
          <cell r="I1126">
            <v>101.20000000000002</v>
          </cell>
          <cell r="J1126" t="str">
            <v>CG02-163</v>
          </cell>
          <cell r="K1126">
            <v>45274</v>
          </cell>
          <cell r="L1126">
            <v>45639</v>
          </cell>
          <cell r="M1126" t="str">
            <v>Manual</v>
          </cell>
          <cell r="N1126" t="str">
            <v>Quemado</v>
          </cell>
          <cell r="O1126">
            <v>6</v>
          </cell>
        </row>
        <row r="1127">
          <cell r="A1127" t="str">
            <v>5879.03</v>
          </cell>
          <cell r="B1127" t="str">
            <v>La Union, S.A</v>
          </cell>
          <cell r="C1127">
            <v>587</v>
          </cell>
          <cell r="D1127" t="str">
            <v>AGROCAÑA</v>
          </cell>
          <cell r="E1127">
            <v>9.0299999999999994</v>
          </cell>
          <cell r="F1127" t="str">
            <v>4</v>
          </cell>
          <cell r="G1127">
            <v>2.4500000000000002</v>
          </cell>
          <cell r="H1127">
            <v>247.94</v>
          </cell>
          <cell r="I1127">
            <v>101.19999999999999</v>
          </cell>
          <cell r="J1127" t="str">
            <v>CG02-163</v>
          </cell>
          <cell r="K1127">
            <v>45275</v>
          </cell>
          <cell r="L1127">
            <v>45640</v>
          </cell>
          <cell r="M1127" t="str">
            <v>Manual</v>
          </cell>
          <cell r="N1127" t="str">
            <v>Quemado</v>
          </cell>
          <cell r="O1127">
            <v>6</v>
          </cell>
        </row>
        <row r="1128">
          <cell r="A1128" t="str">
            <v>5879.04</v>
          </cell>
          <cell r="B1128" t="str">
            <v>La Union, S.A</v>
          </cell>
          <cell r="C1128">
            <v>587</v>
          </cell>
          <cell r="D1128" t="str">
            <v>AGROCAÑA</v>
          </cell>
          <cell r="E1128">
            <v>9.0399999999999991</v>
          </cell>
          <cell r="F1128" t="str">
            <v>4</v>
          </cell>
          <cell r="G1128">
            <v>2.34</v>
          </cell>
          <cell r="H1128">
            <v>236.80799999999999</v>
          </cell>
          <cell r="I1128">
            <v>101.2</v>
          </cell>
          <cell r="J1128" t="str">
            <v>CG02-163</v>
          </cell>
          <cell r="K1128">
            <v>45275</v>
          </cell>
          <cell r="L1128">
            <v>45640</v>
          </cell>
          <cell r="M1128" t="str">
            <v>Manual</v>
          </cell>
          <cell r="N1128" t="str">
            <v>Quemado</v>
          </cell>
          <cell r="O1128">
            <v>6</v>
          </cell>
        </row>
        <row r="1129">
          <cell r="A1129" t="str">
            <v>5879.05</v>
          </cell>
          <cell r="B1129" t="str">
            <v>La Union, S.A</v>
          </cell>
          <cell r="C1129">
            <v>587</v>
          </cell>
          <cell r="D1129" t="str">
            <v>AGROCAÑA</v>
          </cell>
          <cell r="E1129">
            <v>9.0500000000000007</v>
          </cell>
          <cell r="F1129" t="str">
            <v>4</v>
          </cell>
          <cell r="G1129">
            <v>0.27</v>
          </cell>
          <cell r="H1129">
            <v>27.324000000000005</v>
          </cell>
          <cell r="I1129">
            <v>101.20000000000002</v>
          </cell>
          <cell r="J1129" t="str">
            <v>CG02-163</v>
          </cell>
          <cell r="K1129">
            <v>45275</v>
          </cell>
          <cell r="L1129">
            <v>45640</v>
          </cell>
          <cell r="M1129" t="str">
            <v>Manual</v>
          </cell>
          <cell r="N1129" t="str">
            <v>Quemado</v>
          </cell>
          <cell r="O1129">
            <v>6</v>
          </cell>
        </row>
        <row r="1130">
          <cell r="A1130" t="str">
            <v>5879.06</v>
          </cell>
          <cell r="B1130" t="str">
            <v>La Union, S.A</v>
          </cell>
          <cell r="C1130">
            <v>587</v>
          </cell>
          <cell r="D1130" t="str">
            <v>AGROCAÑA</v>
          </cell>
          <cell r="E1130">
            <v>9.06</v>
          </cell>
          <cell r="F1130" t="str">
            <v>4</v>
          </cell>
          <cell r="G1130">
            <v>1.47</v>
          </cell>
          <cell r="H1130">
            <v>148.76400000000001</v>
          </cell>
          <cell r="I1130">
            <v>101.2</v>
          </cell>
          <cell r="J1130" t="str">
            <v>CG02-163</v>
          </cell>
          <cell r="K1130">
            <v>45275</v>
          </cell>
          <cell r="L1130">
            <v>45640</v>
          </cell>
          <cell r="M1130" t="str">
            <v>Manual</v>
          </cell>
          <cell r="N1130" t="str">
            <v>Quemado</v>
          </cell>
          <cell r="O1130">
            <v>6</v>
          </cell>
        </row>
        <row r="1131">
          <cell r="A1131" t="str">
            <v>5879.01</v>
          </cell>
          <cell r="B1131" t="str">
            <v>La Union, S.A</v>
          </cell>
          <cell r="C1131">
            <v>587</v>
          </cell>
          <cell r="D1131" t="str">
            <v>AGROCAÑA</v>
          </cell>
          <cell r="E1131">
            <v>9.01</v>
          </cell>
          <cell r="F1131" t="str">
            <v>4</v>
          </cell>
          <cell r="G1131">
            <v>2.13</v>
          </cell>
          <cell r="H1131">
            <v>215.55599999999998</v>
          </cell>
          <cell r="I1131">
            <v>101.2</v>
          </cell>
          <cell r="J1131" t="str">
            <v>CG02-163</v>
          </cell>
          <cell r="K1131">
            <v>45280</v>
          </cell>
          <cell r="L1131">
            <v>45645</v>
          </cell>
          <cell r="M1131" t="str">
            <v>Manual</v>
          </cell>
          <cell r="N1131" t="str">
            <v>Quemado</v>
          </cell>
          <cell r="O1131">
            <v>7</v>
          </cell>
        </row>
        <row r="1132">
          <cell r="A1132" t="str">
            <v>5873.05</v>
          </cell>
          <cell r="B1132" t="str">
            <v>La Union, S.A</v>
          </cell>
          <cell r="C1132">
            <v>587</v>
          </cell>
          <cell r="D1132" t="str">
            <v>AGROCAÑA</v>
          </cell>
          <cell r="E1132">
            <v>3.05</v>
          </cell>
          <cell r="F1132" t="str">
            <v>4</v>
          </cell>
          <cell r="G1132">
            <v>5</v>
          </cell>
          <cell r="H1132">
            <v>598</v>
          </cell>
          <cell r="I1132">
            <v>119.6</v>
          </cell>
          <cell r="J1132" t="str">
            <v>CG02-163</v>
          </cell>
          <cell r="K1132">
            <v>45284</v>
          </cell>
          <cell r="L1132">
            <v>45649</v>
          </cell>
          <cell r="M1132" t="str">
            <v>Manual</v>
          </cell>
          <cell r="N1132" t="str">
            <v>Quemado</v>
          </cell>
          <cell r="O1132">
            <v>8</v>
          </cell>
        </row>
        <row r="1133">
          <cell r="A1133" t="str">
            <v>5873.06</v>
          </cell>
          <cell r="B1133" t="str">
            <v>La Union, S.A</v>
          </cell>
          <cell r="C1133">
            <v>587</v>
          </cell>
          <cell r="D1133" t="str">
            <v>AGROCAÑA</v>
          </cell>
          <cell r="E1133">
            <v>3.06</v>
          </cell>
          <cell r="F1133" t="str">
            <v>4</v>
          </cell>
          <cell r="G1133">
            <v>4.38</v>
          </cell>
          <cell r="H1133">
            <v>523.84799999999996</v>
          </cell>
          <cell r="I1133">
            <v>119.6</v>
          </cell>
          <cell r="J1133" t="str">
            <v>CG02-163</v>
          </cell>
          <cell r="K1133">
            <v>45289</v>
          </cell>
          <cell r="L1133">
            <v>45654</v>
          </cell>
          <cell r="M1133" t="str">
            <v>Manual</v>
          </cell>
          <cell r="N1133" t="str">
            <v>Quemado</v>
          </cell>
          <cell r="O1133">
            <v>8</v>
          </cell>
        </row>
        <row r="1134">
          <cell r="A1134" t="str">
            <v>5873.07</v>
          </cell>
          <cell r="B1134" t="str">
            <v>La Union, S.A</v>
          </cell>
          <cell r="C1134">
            <v>587</v>
          </cell>
          <cell r="D1134" t="str">
            <v>AGROCAÑA</v>
          </cell>
          <cell r="E1134">
            <v>3.07</v>
          </cell>
          <cell r="F1134" t="str">
            <v>4</v>
          </cell>
          <cell r="G1134">
            <v>9.85</v>
          </cell>
          <cell r="H1134">
            <v>1178.06</v>
          </cell>
          <cell r="I1134">
            <v>119.6</v>
          </cell>
          <cell r="J1134" t="str">
            <v>CG02-163</v>
          </cell>
          <cell r="K1134">
            <v>45291</v>
          </cell>
          <cell r="L1134">
            <v>45656</v>
          </cell>
          <cell r="M1134" t="str">
            <v>Manual</v>
          </cell>
          <cell r="N1134" t="str">
            <v>Quemado</v>
          </cell>
          <cell r="O1134">
            <v>9</v>
          </cell>
        </row>
        <row r="1135">
          <cell r="A1135" t="str">
            <v>5875.06</v>
          </cell>
          <cell r="B1135" t="str">
            <v>La Union, S.A</v>
          </cell>
          <cell r="C1135">
            <v>587</v>
          </cell>
          <cell r="D1135" t="str">
            <v>AGROCAÑA</v>
          </cell>
          <cell r="E1135">
            <v>5.0599999999999996</v>
          </cell>
          <cell r="F1135" t="str">
            <v>2</v>
          </cell>
          <cell r="G1135">
            <v>2</v>
          </cell>
          <cell r="H1135">
            <v>193.20000000000002</v>
          </cell>
          <cell r="I1135">
            <v>96.600000000000009</v>
          </cell>
          <cell r="J1135" t="str">
            <v>CG02-163</v>
          </cell>
          <cell r="K1135">
            <v>45294</v>
          </cell>
          <cell r="L1135">
            <v>45659</v>
          </cell>
          <cell r="M1135" t="str">
            <v>Manual</v>
          </cell>
          <cell r="N1135" t="str">
            <v>Quemado</v>
          </cell>
          <cell r="O1135">
            <v>9</v>
          </cell>
        </row>
        <row r="1136">
          <cell r="A1136" t="str">
            <v>58711.21</v>
          </cell>
          <cell r="B1136" t="str">
            <v>La Union, S.A</v>
          </cell>
          <cell r="C1136">
            <v>587</v>
          </cell>
          <cell r="D1136" t="str">
            <v>AGROCAÑA</v>
          </cell>
          <cell r="E1136">
            <v>11.21</v>
          </cell>
          <cell r="F1136" t="str">
            <v>3</v>
          </cell>
          <cell r="G1136">
            <v>4.2</v>
          </cell>
          <cell r="H1136">
            <v>386.40000000000003</v>
          </cell>
          <cell r="I1136">
            <v>92</v>
          </cell>
          <cell r="J1136" t="str">
            <v>CG02-163</v>
          </cell>
          <cell r="K1136">
            <v>45304</v>
          </cell>
          <cell r="L1136">
            <v>45669</v>
          </cell>
          <cell r="M1136" t="str">
            <v>Manual</v>
          </cell>
          <cell r="N1136" t="str">
            <v>Quemado</v>
          </cell>
          <cell r="O1136">
            <v>10</v>
          </cell>
        </row>
        <row r="1137">
          <cell r="A1137" t="str">
            <v>58711.32</v>
          </cell>
          <cell r="B1137" t="str">
            <v>La Union, S.A</v>
          </cell>
          <cell r="C1137">
            <v>587</v>
          </cell>
          <cell r="D1137" t="str">
            <v>AGROCAÑA</v>
          </cell>
          <cell r="E1137">
            <v>11.32</v>
          </cell>
          <cell r="F1137" t="str">
            <v>3</v>
          </cell>
          <cell r="G1137">
            <v>6.49</v>
          </cell>
          <cell r="H1137">
            <v>597.08000000000004</v>
          </cell>
          <cell r="I1137">
            <v>92</v>
          </cell>
          <cell r="J1137" t="str">
            <v>CR87-339</v>
          </cell>
          <cell r="K1137">
            <v>45304</v>
          </cell>
          <cell r="L1137">
            <v>45669</v>
          </cell>
          <cell r="M1137" t="str">
            <v>Manual</v>
          </cell>
          <cell r="N1137" t="str">
            <v>Quemado</v>
          </cell>
          <cell r="O1137">
            <v>10</v>
          </cell>
        </row>
        <row r="1138">
          <cell r="A1138" t="str">
            <v>58711.33</v>
          </cell>
          <cell r="B1138" t="str">
            <v>La Union, S.A</v>
          </cell>
          <cell r="C1138">
            <v>587</v>
          </cell>
          <cell r="D1138" t="str">
            <v>AGROCAÑA</v>
          </cell>
          <cell r="E1138">
            <v>11.33</v>
          </cell>
          <cell r="F1138" t="str">
            <v>3</v>
          </cell>
          <cell r="G1138">
            <v>2.57</v>
          </cell>
          <cell r="H1138">
            <v>236.44</v>
          </cell>
          <cell r="I1138">
            <v>92</v>
          </cell>
          <cell r="J1138" t="str">
            <v>CR87-339</v>
          </cell>
          <cell r="K1138">
            <v>45304</v>
          </cell>
          <cell r="L1138">
            <v>45669</v>
          </cell>
          <cell r="M1138" t="str">
            <v>Manual</v>
          </cell>
          <cell r="N1138" t="str">
            <v>Quemado</v>
          </cell>
          <cell r="O1138">
            <v>10</v>
          </cell>
        </row>
        <row r="1139">
          <cell r="A1139" t="str">
            <v>58711.22</v>
          </cell>
          <cell r="B1139" t="str">
            <v>La Union, S.A</v>
          </cell>
          <cell r="C1139">
            <v>587</v>
          </cell>
          <cell r="D1139" t="str">
            <v>AGROCAÑA</v>
          </cell>
          <cell r="E1139">
            <v>11.22</v>
          </cell>
          <cell r="F1139" t="str">
            <v>3</v>
          </cell>
          <cell r="G1139">
            <v>0.8</v>
          </cell>
          <cell r="H1139">
            <v>73.600000000000009</v>
          </cell>
          <cell r="I1139">
            <v>92</v>
          </cell>
          <cell r="J1139" t="str">
            <v>CG02-163</v>
          </cell>
          <cell r="K1139">
            <v>45307</v>
          </cell>
          <cell r="L1139">
            <v>45672</v>
          </cell>
          <cell r="M1139" t="str">
            <v>Manual</v>
          </cell>
          <cell r="N1139" t="str">
            <v>Quemado</v>
          </cell>
          <cell r="O1139">
            <v>11</v>
          </cell>
        </row>
        <row r="1140">
          <cell r="A1140" t="str">
            <v>58711.34</v>
          </cell>
          <cell r="B1140" t="str">
            <v>La Union, S.A</v>
          </cell>
          <cell r="C1140">
            <v>587</v>
          </cell>
          <cell r="D1140" t="str">
            <v>AGROCAÑA</v>
          </cell>
          <cell r="E1140">
            <v>11.34</v>
          </cell>
          <cell r="F1140" t="str">
            <v>3</v>
          </cell>
          <cell r="G1140">
            <v>1.18</v>
          </cell>
          <cell r="H1140">
            <v>108.56</v>
          </cell>
          <cell r="I1140">
            <v>92</v>
          </cell>
          <cell r="J1140" t="str">
            <v>CR87-339</v>
          </cell>
          <cell r="K1140">
            <v>45310</v>
          </cell>
          <cell r="L1140">
            <v>45675</v>
          </cell>
          <cell r="M1140" t="str">
            <v>Manual</v>
          </cell>
          <cell r="N1140" t="str">
            <v>Quemado</v>
          </cell>
          <cell r="O1140">
            <v>11</v>
          </cell>
        </row>
        <row r="1141">
          <cell r="A1141" t="str">
            <v>5873.01</v>
          </cell>
          <cell r="B1141" t="str">
            <v>La Union, S.A</v>
          </cell>
          <cell r="C1141">
            <v>587</v>
          </cell>
          <cell r="D1141" t="str">
            <v>AGROCAÑA</v>
          </cell>
          <cell r="E1141">
            <v>3.01</v>
          </cell>
          <cell r="F1141" t="str">
            <v>4</v>
          </cell>
          <cell r="G1141">
            <v>11</v>
          </cell>
          <cell r="H1141">
            <v>1315.6000000000001</v>
          </cell>
          <cell r="I1141">
            <v>119.60000000000001</v>
          </cell>
          <cell r="J1141" t="str">
            <v>CG02-163</v>
          </cell>
          <cell r="K1141">
            <v>45315</v>
          </cell>
          <cell r="L1141">
            <v>45680</v>
          </cell>
          <cell r="M1141" t="str">
            <v>Manual</v>
          </cell>
          <cell r="N1141" t="str">
            <v>Quemado</v>
          </cell>
          <cell r="O1141">
            <v>12</v>
          </cell>
        </row>
        <row r="1142">
          <cell r="A1142" t="str">
            <v>5873.08</v>
          </cell>
          <cell r="B1142" t="str">
            <v>La Union, S.A</v>
          </cell>
          <cell r="C1142">
            <v>587</v>
          </cell>
          <cell r="D1142" t="str">
            <v>AGROCAÑA</v>
          </cell>
          <cell r="E1142">
            <v>3.08</v>
          </cell>
          <cell r="F1142" t="str">
            <v>4</v>
          </cell>
          <cell r="G1142">
            <v>0.3</v>
          </cell>
          <cell r="H1142">
            <v>35.880000000000003</v>
          </cell>
          <cell r="I1142">
            <v>119.60000000000001</v>
          </cell>
          <cell r="J1142" t="str">
            <v>CG04-10295</v>
          </cell>
          <cell r="K1142">
            <v>45315</v>
          </cell>
          <cell r="L1142">
            <v>45680</v>
          </cell>
          <cell r="M1142" t="str">
            <v>Manual</v>
          </cell>
          <cell r="N1142" t="str">
            <v>Quemado</v>
          </cell>
          <cell r="O1142">
            <v>12</v>
          </cell>
        </row>
        <row r="1143">
          <cell r="A1143" t="str">
            <v>5875.05</v>
          </cell>
          <cell r="B1143" t="str">
            <v>La Union, S.A</v>
          </cell>
          <cell r="C1143">
            <v>587</v>
          </cell>
          <cell r="D1143" t="str">
            <v>AGROCAÑA</v>
          </cell>
          <cell r="E1143">
            <v>5.05</v>
          </cell>
          <cell r="F1143" t="str">
            <v>3</v>
          </cell>
          <cell r="G1143">
            <v>9.64</v>
          </cell>
          <cell r="H1143">
            <v>931.22400000000005</v>
          </cell>
          <cell r="I1143">
            <v>96.6</v>
          </cell>
          <cell r="J1143" t="str">
            <v>CG02-163</v>
          </cell>
          <cell r="K1143">
            <v>45315</v>
          </cell>
          <cell r="L1143">
            <v>45680</v>
          </cell>
          <cell r="M1143" t="str">
            <v>Manual</v>
          </cell>
          <cell r="N1143" t="str">
            <v>Quemado</v>
          </cell>
          <cell r="O1143">
            <v>12</v>
          </cell>
        </row>
        <row r="1144">
          <cell r="A1144" t="str">
            <v>58712.02</v>
          </cell>
          <cell r="B1144" t="str">
            <v>La Union, S.A</v>
          </cell>
          <cell r="C1144">
            <v>587</v>
          </cell>
          <cell r="D1144" t="str">
            <v>AGROCAÑA</v>
          </cell>
          <cell r="E1144">
            <v>12.02</v>
          </cell>
          <cell r="F1144" t="str">
            <v>4</v>
          </cell>
          <cell r="G1144">
            <v>3.37</v>
          </cell>
          <cell r="H1144">
            <v>310.04000000000002</v>
          </cell>
          <cell r="I1144">
            <v>92</v>
          </cell>
          <cell r="J1144" t="str">
            <v>CG02-163</v>
          </cell>
          <cell r="K1144">
            <v>45315</v>
          </cell>
          <cell r="L1144">
            <v>45680</v>
          </cell>
          <cell r="M1144" t="str">
            <v>Manual</v>
          </cell>
          <cell r="N1144" t="str">
            <v>Quemado</v>
          </cell>
          <cell r="O1144">
            <v>12</v>
          </cell>
        </row>
        <row r="1145">
          <cell r="A1145" t="str">
            <v>5875.13</v>
          </cell>
          <cell r="B1145" t="str">
            <v>La Union, S.A</v>
          </cell>
          <cell r="C1145">
            <v>587</v>
          </cell>
          <cell r="D1145" t="str">
            <v>AGROCAÑA</v>
          </cell>
          <cell r="E1145">
            <v>5.13</v>
          </cell>
          <cell r="F1145" t="str">
            <v>3</v>
          </cell>
          <cell r="G1145">
            <v>5</v>
          </cell>
          <cell r="H1145">
            <v>483</v>
          </cell>
          <cell r="I1145">
            <v>96.6</v>
          </cell>
          <cell r="J1145" t="str">
            <v>CG04-10295</v>
          </cell>
          <cell r="K1145">
            <v>45316</v>
          </cell>
          <cell r="L1145">
            <v>45681</v>
          </cell>
          <cell r="M1145" t="str">
            <v>Manual</v>
          </cell>
          <cell r="N1145" t="str">
            <v>Quemado</v>
          </cell>
          <cell r="O1145">
            <v>12</v>
          </cell>
        </row>
        <row r="1146">
          <cell r="A1146" t="str">
            <v>5875.12</v>
          </cell>
          <cell r="B1146" t="str">
            <v>La Union, S.A</v>
          </cell>
          <cell r="C1146">
            <v>587</v>
          </cell>
          <cell r="D1146" t="str">
            <v>AGROCAÑA</v>
          </cell>
          <cell r="E1146">
            <v>5.12</v>
          </cell>
          <cell r="F1146" t="str">
            <v>2</v>
          </cell>
          <cell r="G1146">
            <v>5.75</v>
          </cell>
          <cell r="H1146">
            <v>555.45000000000005</v>
          </cell>
          <cell r="I1146">
            <v>96.600000000000009</v>
          </cell>
          <cell r="J1146" t="str">
            <v>CG02-163</v>
          </cell>
          <cell r="K1146">
            <v>45317</v>
          </cell>
          <cell r="L1146">
            <v>45682</v>
          </cell>
          <cell r="M1146" t="str">
            <v>Manual</v>
          </cell>
          <cell r="N1146" t="str">
            <v>Quemado</v>
          </cell>
          <cell r="O1146">
            <v>12</v>
          </cell>
        </row>
        <row r="1147">
          <cell r="A1147" t="str">
            <v>5875.14</v>
          </cell>
          <cell r="B1147" t="str">
            <v>La Union, S.A</v>
          </cell>
          <cell r="C1147">
            <v>587</v>
          </cell>
          <cell r="D1147" t="str">
            <v>AGROCAÑA</v>
          </cell>
          <cell r="E1147">
            <v>5.14</v>
          </cell>
          <cell r="F1147" t="str">
            <v>6</v>
          </cell>
          <cell r="G1147">
            <v>9.11</v>
          </cell>
          <cell r="H1147">
            <v>880.02599999999995</v>
          </cell>
          <cell r="I1147">
            <v>96.6</v>
          </cell>
          <cell r="J1147" t="str">
            <v>CG04-10295</v>
          </cell>
          <cell r="K1147">
            <v>45319</v>
          </cell>
          <cell r="L1147">
            <v>45684</v>
          </cell>
          <cell r="M1147" t="str">
            <v>Manual</v>
          </cell>
          <cell r="N1147" t="str">
            <v>Quemado</v>
          </cell>
          <cell r="O1147">
            <v>13</v>
          </cell>
        </row>
        <row r="1148">
          <cell r="A1148" t="str">
            <v>5875.11</v>
          </cell>
          <cell r="B1148" t="str">
            <v>La Union, S.A</v>
          </cell>
          <cell r="C1148">
            <v>587</v>
          </cell>
          <cell r="D1148" t="str">
            <v>AGROCAÑA</v>
          </cell>
          <cell r="E1148">
            <v>5.1100000000000003</v>
          </cell>
          <cell r="F1148" t="str">
            <v>2</v>
          </cell>
          <cell r="G1148">
            <v>2.4</v>
          </cell>
          <cell r="H1148">
            <v>231.84</v>
          </cell>
          <cell r="I1148">
            <v>96.600000000000009</v>
          </cell>
          <cell r="J1148" t="str">
            <v>CGMex10-26315</v>
          </cell>
          <cell r="K1148">
            <v>45321</v>
          </cell>
          <cell r="L1148">
            <v>45686</v>
          </cell>
          <cell r="M1148" t="str">
            <v>Manual</v>
          </cell>
          <cell r="N1148" t="str">
            <v>Quemado</v>
          </cell>
          <cell r="O1148">
            <v>13</v>
          </cell>
        </row>
        <row r="1149">
          <cell r="A1149" t="str">
            <v>58710.01</v>
          </cell>
          <cell r="B1149" t="str">
            <v>La Union, S.A</v>
          </cell>
          <cell r="C1149">
            <v>587</v>
          </cell>
          <cell r="D1149" t="str">
            <v>AGROCAÑA</v>
          </cell>
          <cell r="E1149">
            <v>10.01</v>
          </cell>
          <cell r="F1149" t="str">
            <v>3</v>
          </cell>
          <cell r="G1149">
            <v>7</v>
          </cell>
          <cell r="H1149">
            <v>740.6</v>
          </cell>
          <cell r="I1149">
            <v>105.8</v>
          </cell>
          <cell r="J1149" t="str">
            <v>CG02-163</v>
          </cell>
          <cell r="K1149">
            <v>45330</v>
          </cell>
          <cell r="L1149">
            <v>45695</v>
          </cell>
          <cell r="M1149" t="str">
            <v>Manual</v>
          </cell>
          <cell r="N1149" t="str">
            <v>Quemado</v>
          </cell>
          <cell r="O1149">
            <v>14</v>
          </cell>
        </row>
        <row r="1150">
          <cell r="A1150" t="str">
            <v>58710.05</v>
          </cell>
          <cell r="B1150" t="str">
            <v>La Union, S.A</v>
          </cell>
          <cell r="C1150">
            <v>587</v>
          </cell>
          <cell r="D1150" t="str">
            <v>AGROCAÑA</v>
          </cell>
          <cell r="E1150">
            <v>10.050000000000001</v>
          </cell>
          <cell r="F1150" t="str">
            <v>3</v>
          </cell>
          <cell r="G1150">
            <v>4</v>
          </cell>
          <cell r="H1150">
            <v>423.20000000000005</v>
          </cell>
          <cell r="I1150">
            <v>105.80000000000001</v>
          </cell>
          <cell r="J1150" t="str">
            <v>CGMex10-26315</v>
          </cell>
          <cell r="K1150">
            <v>45332</v>
          </cell>
          <cell r="L1150">
            <v>45697</v>
          </cell>
          <cell r="M1150" t="str">
            <v>Manual</v>
          </cell>
          <cell r="N1150" t="str">
            <v>Quemado</v>
          </cell>
          <cell r="O1150">
            <v>14</v>
          </cell>
        </row>
        <row r="1151">
          <cell r="A1151" t="str">
            <v>5879.13</v>
          </cell>
          <cell r="B1151" t="str">
            <v>La Union, S.A</v>
          </cell>
          <cell r="C1151">
            <v>587</v>
          </cell>
          <cell r="D1151" t="str">
            <v>AGROCAÑA</v>
          </cell>
          <cell r="E1151">
            <v>9.1300000000000008</v>
          </cell>
          <cell r="F1151" t="str">
            <v>4</v>
          </cell>
          <cell r="G1151">
            <v>2.25</v>
          </cell>
          <cell r="H1151">
            <v>207</v>
          </cell>
          <cell r="I1151">
            <v>92</v>
          </cell>
          <cell r="J1151" t="str">
            <v>CR87-339</v>
          </cell>
          <cell r="K1151">
            <v>45335</v>
          </cell>
          <cell r="L1151">
            <v>45700</v>
          </cell>
          <cell r="M1151" t="str">
            <v>Manual</v>
          </cell>
          <cell r="N1151" t="str">
            <v>Quemado</v>
          </cell>
          <cell r="O1151">
            <v>15</v>
          </cell>
        </row>
        <row r="1152">
          <cell r="A1152" t="str">
            <v>5879.14</v>
          </cell>
          <cell r="B1152" t="str">
            <v>La Union, S.A</v>
          </cell>
          <cell r="C1152">
            <v>587</v>
          </cell>
          <cell r="D1152" t="str">
            <v>AGROCAÑA</v>
          </cell>
          <cell r="E1152">
            <v>9.14</v>
          </cell>
          <cell r="F1152" t="str">
            <v>4</v>
          </cell>
          <cell r="G1152">
            <v>0.92</v>
          </cell>
          <cell r="H1152">
            <v>84.64</v>
          </cell>
          <cell r="I1152">
            <v>92</v>
          </cell>
          <cell r="J1152" t="str">
            <v>CR87-339</v>
          </cell>
          <cell r="K1152">
            <v>45335</v>
          </cell>
          <cell r="L1152">
            <v>45700</v>
          </cell>
          <cell r="M1152" t="str">
            <v>Manual</v>
          </cell>
          <cell r="N1152" t="str">
            <v>Quemado</v>
          </cell>
          <cell r="O1152">
            <v>15</v>
          </cell>
        </row>
        <row r="1153">
          <cell r="A1153" t="str">
            <v>5879.15</v>
          </cell>
          <cell r="B1153" t="str">
            <v>La Union, S.A</v>
          </cell>
          <cell r="C1153">
            <v>587</v>
          </cell>
          <cell r="D1153" t="str">
            <v>AGROCAÑA</v>
          </cell>
          <cell r="E1153">
            <v>9.15</v>
          </cell>
          <cell r="F1153" t="str">
            <v>4</v>
          </cell>
          <cell r="G1153">
            <v>1.39</v>
          </cell>
          <cell r="H1153">
            <v>127.88000000000001</v>
          </cell>
          <cell r="I1153">
            <v>92.000000000000014</v>
          </cell>
          <cell r="J1153" t="str">
            <v>CR87-339</v>
          </cell>
          <cell r="K1153">
            <v>45335</v>
          </cell>
          <cell r="L1153">
            <v>45700</v>
          </cell>
          <cell r="M1153" t="str">
            <v>Manual</v>
          </cell>
          <cell r="N1153" t="str">
            <v>Quemado</v>
          </cell>
          <cell r="O1153">
            <v>15</v>
          </cell>
        </row>
        <row r="1154">
          <cell r="A1154" t="str">
            <v>58712.13</v>
          </cell>
          <cell r="B1154" t="str">
            <v>La Union, S.A</v>
          </cell>
          <cell r="C1154">
            <v>587</v>
          </cell>
          <cell r="D1154" t="str">
            <v>AGROCAÑA</v>
          </cell>
          <cell r="E1154">
            <v>12.13</v>
          </cell>
          <cell r="F1154" t="str">
            <v>4</v>
          </cell>
          <cell r="G1154">
            <v>1.47</v>
          </cell>
          <cell r="H1154">
            <v>135.24</v>
          </cell>
          <cell r="I1154">
            <v>92.000000000000014</v>
          </cell>
          <cell r="J1154" t="str">
            <v>CG02-163</v>
          </cell>
          <cell r="K1154">
            <v>45335</v>
          </cell>
          <cell r="L1154">
            <v>45700</v>
          </cell>
          <cell r="M1154" t="str">
            <v>Manual</v>
          </cell>
          <cell r="N1154" t="str">
            <v>Quemado</v>
          </cell>
          <cell r="O1154">
            <v>15</v>
          </cell>
        </row>
        <row r="1155">
          <cell r="A1155" t="str">
            <v>58712.14</v>
          </cell>
          <cell r="B1155" t="str">
            <v>La Union, S.A</v>
          </cell>
          <cell r="C1155">
            <v>587</v>
          </cell>
          <cell r="D1155" t="str">
            <v>AGROCAÑA</v>
          </cell>
          <cell r="E1155">
            <v>12.14</v>
          </cell>
          <cell r="F1155" t="str">
            <v>4</v>
          </cell>
          <cell r="G1155">
            <v>1.44</v>
          </cell>
          <cell r="H1155">
            <v>132.48000000000002</v>
          </cell>
          <cell r="I1155">
            <v>92.000000000000014</v>
          </cell>
          <cell r="J1155" t="str">
            <v>CG02-163</v>
          </cell>
          <cell r="K1155">
            <v>45336</v>
          </cell>
          <cell r="L1155">
            <v>45701</v>
          </cell>
          <cell r="M1155" t="str">
            <v>Manual</v>
          </cell>
          <cell r="N1155" t="str">
            <v>Quemado</v>
          </cell>
          <cell r="O1155">
            <v>15</v>
          </cell>
        </row>
        <row r="1156">
          <cell r="A1156" t="str">
            <v>5879.12</v>
          </cell>
          <cell r="B1156" t="str">
            <v>La Union, S.A</v>
          </cell>
          <cell r="C1156">
            <v>587</v>
          </cell>
          <cell r="D1156" t="str">
            <v>AGROCAÑA</v>
          </cell>
          <cell r="E1156">
            <v>9.1199999999999992</v>
          </cell>
          <cell r="F1156" t="str">
            <v>4</v>
          </cell>
          <cell r="G1156">
            <v>6.59</v>
          </cell>
          <cell r="H1156">
            <v>606.28</v>
          </cell>
          <cell r="I1156">
            <v>92</v>
          </cell>
          <cell r="J1156" t="str">
            <v>Varias</v>
          </cell>
          <cell r="K1156">
            <v>45339</v>
          </cell>
          <cell r="L1156">
            <v>45704</v>
          </cell>
          <cell r="M1156" t="str">
            <v>Manual</v>
          </cell>
          <cell r="N1156" t="str">
            <v>Quemado</v>
          </cell>
          <cell r="O1156">
            <v>15</v>
          </cell>
        </row>
        <row r="1157">
          <cell r="A1157" t="str">
            <v>5879.11</v>
          </cell>
          <cell r="B1157" t="str">
            <v>La Union, S.A</v>
          </cell>
          <cell r="C1157">
            <v>587</v>
          </cell>
          <cell r="D1157" t="str">
            <v>AGROCAÑA</v>
          </cell>
          <cell r="E1157">
            <v>9.11</v>
          </cell>
          <cell r="F1157" t="str">
            <v>4</v>
          </cell>
          <cell r="G1157">
            <v>2.35</v>
          </cell>
          <cell r="H1157">
            <v>216.20000000000002</v>
          </cell>
          <cell r="I1157">
            <v>92</v>
          </cell>
          <cell r="J1157" t="str">
            <v>CG02-163</v>
          </cell>
          <cell r="K1157">
            <v>45340</v>
          </cell>
          <cell r="L1157">
            <v>45705</v>
          </cell>
          <cell r="M1157" t="str">
            <v>Manual</v>
          </cell>
          <cell r="N1157" t="str">
            <v>Quemado</v>
          </cell>
          <cell r="O1157">
            <v>16</v>
          </cell>
        </row>
        <row r="1158">
          <cell r="A1158" t="str">
            <v>5879.09</v>
          </cell>
          <cell r="B1158" t="str">
            <v>La Union, S.A</v>
          </cell>
          <cell r="C1158">
            <v>587</v>
          </cell>
          <cell r="D1158" t="str">
            <v>AGROCAÑA</v>
          </cell>
          <cell r="E1158">
            <v>9.09</v>
          </cell>
          <cell r="F1158" t="str">
            <v>4</v>
          </cell>
          <cell r="G1158">
            <v>1.04</v>
          </cell>
          <cell r="H1158">
            <v>95.68</v>
          </cell>
          <cell r="I1158">
            <v>92</v>
          </cell>
          <cell r="J1158" t="str">
            <v>CG02-163</v>
          </cell>
          <cell r="K1158">
            <v>45345</v>
          </cell>
          <cell r="L1158">
            <v>45710</v>
          </cell>
          <cell r="M1158" t="str">
            <v>Manual</v>
          </cell>
          <cell r="N1158" t="str">
            <v>Quemado</v>
          </cell>
          <cell r="O1158">
            <v>16</v>
          </cell>
        </row>
        <row r="1159">
          <cell r="A1159" t="str">
            <v>5879.1</v>
          </cell>
          <cell r="B1159" t="str">
            <v>La Union, S.A</v>
          </cell>
          <cell r="C1159">
            <v>587</v>
          </cell>
          <cell r="D1159" t="str">
            <v>AGROCAÑA</v>
          </cell>
          <cell r="E1159">
            <v>9.1</v>
          </cell>
          <cell r="F1159" t="str">
            <v>4</v>
          </cell>
          <cell r="G1159">
            <v>2.89</v>
          </cell>
          <cell r="H1159">
            <v>265.88</v>
          </cell>
          <cell r="I1159">
            <v>92</v>
          </cell>
          <cell r="J1159" t="str">
            <v>CG02-163</v>
          </cell>
          <cell r="K1159">
            <v>45345</v>
          </cell>
          <cell r="L1159">
            <v>45710</v>
          </cell>
          <cell r="M1159" t="str">
            <v>Manual</v>
          </cell>
          <cell r="N1159" t="str">
            <v>Quemado</v>
          </cell>
          <cell r="O1159">
            <v>16</v>
          </cell>
        </row>
        <row r="1160">
          <cell r="A1160" t="str">
            <v>5879.16</v>
          </cell>
          <cell r="B1160" t="str">
            <v>La Union, S.A</v>
          </cell>
          <cell r="C1160">
            <v>587</v>
          </cell>
          <cell r="D1160" t="str">
            <v>AGROCAÑA</v>
          </cell>
          <cell r="E1160">
            <v>9.16</v>
          </cell>
          <cell r="F1160" t="str">
            <v>5</v>
          </cell>
          <cell r="G1160">
            <v>2.85</v>
          </cell>
          <cell r="H1160">
            <v>262.2</v>
          </cell>
          <cell r="I1160">
            <v>92</v>
          </cell>
          <cell r="J1160" t="str">
            <v>CG02-163</v>
          </cell>
          <cell r="K1160">
            <v>45346</v>
          </cell>
          <cell r="L1160">
            <v>45711</v>
          </cell>
          <cell r="M1160" t="str">
            <v>Manual</v>
          </cell>
          <cell r="N1160" t="str">
            <v>Quemado</v>
          </cell>
          <cell r="O1160">
            <v>16</v>
          </cell>
        </row>
        <row r="1161">
          <cell r="A1161" t="str">
            <v>58712.01</v>
          </cell>
          <cell r="B1161" t="str">
            <v>La Union, S.A</v>
          </cell>
          <cell r="C1161">
            <v>587</v>
          </cell>
          <cell r="D1161" t="str">
            <v>AGROCAÑA</v>
          </cell>
          <cell r="E1161">
            <v>12.01</v>
          </cell>
          <cell r="F1161" t="str">
            <v>4</v>
          </cell>
          <cell r="G1161">
            <v>7.17</v>
          </cell>
          <cell r="H1161">
            <v>659.64</v>
          </cell>
          <cell r="I1161">
            <v>92</v>
          </cell>
          <cell r="J1161" t="str">
            <v>CG02-163</v>
          </cell>
          <cell r="K1161">
            <v>45348</v>
          </cell>
          <cell r="L1161">
            <v>45713</v>
          </cell>
          <cell r="M1161" t="str">
            <v>Manual</v>
          </cell>
          <cell r="N1161" t="str">
            <v>Quemado</v>
          </cell>
          <cell r="O1161">
            <v>17</v>
          </cell>
        </row>
        <row r="1162">
          <cell r="A1162" t="str">
            <v>58712.15</v>
          </cell>
          <cell r="B1162" t="str">
            <v>La Union, S.A</v>
          </cell>
          <cell r="C1162">
            <v>587</v>
          </cell>
          <cell r="D1162" t="str">
            <v>AGROCAÑA</v>
          </cell>
          <cell r="E1162">
            <v>12.15</v>
          </cell>
          <cell r="F1162" t="str">
            <v>4</v>
          </cell>
          <cell r="G1162">
            <v>3.98</v>
          </cell>
          <cell r="H1162">
            <v>366.16</v>
          </cell>
          <cell r="I1162">
            <v>92</v>
          </cell>
          <cell r="J1162" t="str">
            <v>CG02-163</v>
          </cell>
          <cell r="K1162">
            <v>45348</v>
          </cell>
          <cell r="L1162">
            <v>45713</v>
          </cell>
          <cell r="M1162" t="str">
            <v>Manual</v>
          </cell>
          <cell r="N1162" t="str">
            <v>Quemado</v>
          </cell>
          <cell r="O1162">
            <v>17</v>
          </cell>
        </row>
        <row r="1163">
          <cell r="A1163" t="str">
            <v>5871.2</v>
          </cell>
          <cell r="B1163" t="str">
            <v>La Union, S.A</v>
          </cell>
          <cell r="C1163">
            <v>587</v>
          </cell>
          <cell r="D1163" t="str">
            <v>AGROCAÑA</v>
          </cell>
          <cell r="E1163">
            <v>1.2</v>
          </cell>
          <cell r="F1163" t="str">
            <v>5</v>
          </cell>
          <cell r="G1163">
            <v>3.33</v>
          </cell>
          <cell r="H1163">
            <v>306.36</v>
          </cell>
          <cell r="I1163">
            <v>92</v>
          </cell>
          <cell r="J1163" t="str">
            <v>CG02-163</v>
          </cell>
          <cell r="K1163">
            <v>45349</v>
          </cell>
          <cell r="L1163">
            <v>45714</v>
          </cell>
          <cell r="M1163" t="str">
            <v>Manual</v>
          </cell>
          <cell r="N1163" t="str">
            <v>Quemado</v>
          </cell>
          <cell r="O1163">
            <v>17</v>
          </cell>
        </row>
        <row r="1164">
          <cell r="A1164" t="str">
            <v>58711.08</v>
          </cell>
          <cell r="B1164" t="str">
            <v>La Union, S.A</v>
          </cell>
          <cell r="C1164">
            <v>587</v>
          </cell>
          <cell r="D1164" t="str">
            <v>AGROCAÑA</v>
          </cell>
          <cell r="E1164">
            <v>11.08</v>
          </cell>
          <cell r="F1164" t="str">
            <v>4</v>
          </cell>
          <cell r="G1164">
            <v>1.17</v>
          </cell>
          <cell r="H1164">
            <v>107.64</v>
          </cell>
          <cell r="I1164">
            <v>92</v>
          </cell>
          <cell r="J1164" t="str">
            <v>CR87-339</v>
          </cell>
          <cell r="K1164">
            <v>45349</v>
          </cell>
          <cell r="L1164">
            <v>45714</v>
          </cell>
          <cell r="M1164" t="str">
            <v>Manual</v>
          </cell>
          <cell r="N1164" t="str">
            <v>Quemado</v>
          </cell>
          <cell r="O1164">
            <v>17</v>
          </cell>
        </row>
        <row r="1165">
          <cell r="A1165" t="str">
            <v>58711.17</v>
          </cell>
          <cell r="B1165" t="str">
            <v>La Union, S.A</v>
          </cell>
          <cell r="C1165">
            <v>587</v>
          </cell>
          <cell r="D1165" t="str">
            <v>AGROCAÑA</v>
          </cell>
          <cell r="E1165">
            <v>11.17</v>
          </cell>
          <cell r="F1165" t="str">
            <v>4</v>
          </cell>
          <cell r="G1165">
            <v>1.66</v>
          </cell>
          <cell r="H1165">
            <v>152.72</v>
          </cell>
          <cell r="I1165">
            <v>92</v>
          </cell>
          <cell r="J1165" t="str">
            <v>CR87-339</v>
          </cell>
          <cell r="K1165">
            <v>45349</v>
          </cell>
          <cell r="L1165">
            <v>45714</v>
          </cell>
          <cell r="M1165" t="str">
            <v>Manual</v>
          </cell>
          <cell r="N1165" t="str">
            <v>Quemado</v>
          </cell>
          <cell r="O1165">
            <v>17</v>
          </cell>
        </row>
        <row r="1166">
          <cell r="A1166" t="str">
            <v>58711.2</v>
          </cell>
          <cell r="B1166" t="str">
            <v>La Union, S.A</v>
          </cell>
          <cell r="C1166">
            <v>587</v>
          </cell>
          <cell r="D1166" t="str">
            <v>AGROCAÑA</v>
          </cell>
          <cell r="E1166">
            <v>11.2</v>
          </cell>
          <cell r="F1166" t="str">
            <v>4</v>
          </cell>
          <cell r="G1166">
            <v>0.82</v>
          </cell>
          <cell r="H1166">
            <v>75.44</v>
          </cell>
          <cell r="I1166">
            <v>92</v>
          </cell>
          <cell r="J1166" t="str">
            <v>CR87-339</v>
          </cell>
          <cell r="K1166">
            <v>45349</v>
          </cell>
          <cell r="L1166">
            <v>45714</v>
          </cell>
          <cell r="M1166" t="str">
            <v>Manual</v>
          </cell>
          <cell r="N1166" t="str">
            <v>Quemado</v>
          </cell>
          <cell r="O1166">
            <v>17</v>
          </cell>
        </row>
        <row r="1167">
          <cell r="A1167" t="str">
            <v>58711.24</v>
          </cell>
          <cell r="B1167" t="str">
            <v>La Union, S.A</v>
          </cell>
          <cell r="C1167">
            <v>587</v>
          </cell>
          <cell r="D1167" t="str">
            <v>AGROCAÑA</v>
          </cell>
          <cell r="E1167">
            <v>11.24</v>
          </cell>
          <cell r="F1167" t="str">
            <v>3</v>
          </cell>
          <cell r="G1167">
            <v>1.1100000000000001</v>
          </cell>
          <cell r="H1167">
            <v>102.12000000000002</v>
          </cell>
          <cell r="I1167">
            <v>92.000000000000014</v>
          </cell>
          <cell r="J1167" t="str">
            <v>CR87-339</v>
          </cell>
          <cell r="K1167">
            <v>45349</v>
          </cell>
          <cell r="L1167">
            <v>45714</v>
          </cell>
          <cell r="M1167" t="str">
            <v>Manual</v>
          </cell>
          <cell r="N1167" t="str">
            <v>Quemado</v>
          </cell>
          <cell r="O1167">
            <v>17</v>
          </cell>
        </row>
        <row r="1168">
          <cell r="A1168" t="str">
            <v>58711.25</v>
          </cell>
          <cell r="B1168" t="str">
            <v>La Union, S.A</v>
          </cell>
          <cell r="C1168">
            <v>587</v>
          </cell>
          <cell r="D1168" t="str">
            <v>AGROCAÑA</v>
          </cell>
          <cell r="E1168">
            <v>11.25</v>
          </cell>
          <cell r="F1168" t="str">
            <v>3</v>
          </cell>
          <cell r="G1168">
            <v>1.53</v>
          </cell>
          <cell r="H1168">
            <v>140.76000000000002</v>
          </cell>
          <cell r="I1168">
            <v>92.000000000000014</v>
          </cell>
          <cell r="J1168" t="str">
            <v>CR87-339</v>
          </cell>
          <cell r="K1168">
            <v>45349</v>
          </cell>
          <cell r="L1168">
            <v>45714</v>
          </cell>
          <cell r="M1168" t="str">
            <v>Manual</v>
          </cell>
          <cell r="N1168" t="str">
            <v>Quemado</v>
          </cell>
          <cell r="O1168">
            <v>17</v>
          </cell>
        </row>
        <row r="1169">
          <cell r="A1169" t="str">
            <v>58712.11</v>
          </cell>
          <cell r="B1169" t="str">
            <v>La Union, S.A</v>
          </cell>
          <cell r="C1169">
            <v>587</v>
          </cell>
          <cell r="D1169" t="str">
            <v>AGROCAÑA</v>
          </cell>
          <cell r="E1169">
            <v>12.11</v>
          </cell>
          <cell r="F1169" t="str">
            <v>3</v>
          </cell>
          <cell r="G1169">
            <v>10.55</v>
          </cell>
          <cell r="H1169">
            <v>970.6</v>
          </cell>
          <cell r="I1169">
            <v>92</v>
          </cell>
          <cell r="J1169" t="str">
            <v>CGMex10-26315</v>
          </cell>
          <cell r="K1169">
            <v>45349</v>
          </cell>
          <cell r="L1169">
            <v>45714</v>
          </cell>
          <cell r="M1169" t="str">
            <v>Manual</v>
          </cell>
          <cell r="N1169" t="str">
            <v>Quemado</v>
          </cell>
          <cell r="O1169">
            <v>17</v>
          </cell>
        </row>
        <row r="1170">
          <cell r="A1170" t="str">
            <v>5871.21</v>
          </cell>
          <cell r="B1170" t="str">
            <v>La Union, S.A</v>
          </cell>
          <cell r="C1170">
            <v>587</v>
          </cell>
          <cell r="D1170" t="str">
            <v>AGROCAÑA</v>
          </cell>
          <cell r="E1170">
            <v>1.21</v>
          </cell>
          <cell r="F1170" t="str">
            <v>5</v>
          </cell>
          <cell r="G1170">
            <v>6.6</v>
          </cell>
          <cell r="H1170">
            <v>576.84</v>
          </cell>
          <cell r="I1170">
            <v>87.4</v>
          </cell>
          <cell r="J1170" t="str">
            <v>CG02-163</v>
          </cell>
          <cell r="K1170">
            <v>45350</v>
          </cell>
          <cell r="L1170">
            <v>45715</v>
          </cell>
          <cell r="M1170" t="str">
            <v>Manual</v>
          </cell>
          <cell r="N1170" t="str">
            <v>Quemado</v>
          </cell>
          <cell r="O1170">
            <v>17</v>
          </cell>
        </row>
        <row r="1171">
          <cell r="A1171" t="str">
            <v>58711.07</v>
          </cell>
          <cell r="B1171" t="str">
            <v>La Union, S.A</v>
          </cell>
          <cell r="C1171">
            <v>587</v>
          </cell>
          <cell r="D1171" t="str">
            <v>AGROCAÑA</v>
          </cell>
          <cell r="E1171">
            <v>11.07</v>
          </cell>
          <cell r="F1171" t="str">
            <v>4</v>
          </cell>
          <cell r="G1171">
            <v>0.5</v>
          </cell>
          <cell r="H1171">
            <v>46</v>
          </cell>
          <cell r="I1171">
            <v>92</v>
          </cell>
          <cell r="J1171" t="str">
            <v>CG02-163</v>
          </cell>
          <cell r="K1171">
            <v>45350</v>
          </cell>
          <cell r="L1171">
            <v>45715</v>
          </cell>
          <cell r="M1171" t="str">
            <v>Manual</v>
          </cell>
          <cell r="N1171" t="str">
            <v>Quemado</v>
          </cell>
          <cell r="O1171">
            <v>17</v>
          </cell>
        </row>
        <row r="1172">
          <cell r="A1172" t="str">
            <v>58711.18</v>
          </cell>
          <cell r="B1172" t="str">
            <v>La Union, S.A</v>
          </cell>
          <cell r="C1172">
            <v>587</v>
          </cell>
          <cell r="D1172" t="str">
            <v>AGROCAÑA</v>
          </cell>
          <cell r="E1172">
            <v>11.18</v>
          </cell>
          <cell r="F1172" t="str">
            <v>4</v>
          </cell>
          <cell r="G1172">
            <v>6.67</v>
          </cell>
          <cell r="H1172">
            <v>613.64</v>
          </cell>
          <cell r="I1172">
            <v>92</v>
          </cell>
          <cell r="J1172" t="str">
            <v>CR87-339</v>
          </cell>
          <cell r="K1172">
            <v>45350</v>
          </cell>
          <cell r="L1172">
            <v>45715</v>
          </cell>
          <cell r="M1172" t="str">
            <v>Manual</v>
          </cell>
          <cell r="N1172" t="str">
            <v>Quemado</v>
          </cell>
          <cell r="O1172">
            <v>17</v>
          </cell>
        </row>
        <row r="1173">
          <cell r="A1173" t="str">
            <v>58711.19</v>
          </cell>
          <cell r="B1173" t="str">
            <v>La Union, S.A</v>
          </cell>
          <cell r="C1173">
            <v>587</v>
          </cell>
          <cell r="D1173" t="str">
            <v>AGROCAÑA</v>
          </cell>
          <cell r="E1173">
            <v>11.19</v>
          </cell>
          <cell r="F1173" t="str">
            <v>4</v>
          </cell>
          <cell r="G1173">
            <v>4.9000000000000004</v>
          </cell>
          <cell r="H1173">
            <v>450.80000000000007</v>
          </cell>
          <cell r="I1173">
            <v>92.000000000000014</v>
          </cell>
          <cell r="J1173" t="str">
            <v>CR87-339</v>
          </cell>
          <cell r="K1173">
            <v>45350</v>
          </cell>
          <cell r="L1173">
            <v>45715</v>
          </cell>
          <cell r="M1173" t="str">
            <v>Manual</v>
          </cell>
          <cell r="N1173" t="str">
            <v>Quemado</v>
          </cell>
          <cell r="O1173">
            <v>17</v>
          </cell>
        </row>
        <row r="1174">
          <cell r="A1174" t="str">
            <v>58711.09</v>
          </cell>
          <cell r="B1174" t="str">
            <v>La Union, S.A</v>
          </cell>
          <cell r="C1174">
            <v>587</v>
          </cell>
          <cell r="D1174" t="str">
            <v>AGROCAÑA</v>
          </cell>
          <cell r="E1174">
            <v>11.09</v>
          </cell>
          <cell r="F1174" t="str">
            <v>4</v>
          </cell>
          <cell r="G1174">
            <v>2.4300000000000002</v>
          </cell>
          <cell r="H1174">
            <v>223.56000000000003</v>
          </cell>
          <cell r="I1174">
            <v>92</v>
          </cell>
          <cell r="J1174" t="str">
            <v>CGMex10-26315</v>
          </cell>
          <cell r="K1174">
            <v>45351</v>
          </cell>
          <cell r="L1174">
            <v>45716</v>
          </cell>
          <cell r="M1174" t="str">
            <v>Manual</v>
          </cell>
          <cell r="N1174" t="str">
            <v>Quemado</v>
          </cell>
          <cell r="O1174">
            <v>17</v>
          </cell>
        </row>
        <row r="1175">
          <cell r="A1175" t="str">
            <v>58711.28</v>
          </cell>
          <cell r="B1175" t="str">
            <v>La Union, S.A</v>
          </cell>
          <cell r="C1175">
            <v>587</v>
          </cell>
          <cell r="D1175" t="str">
            <v>AGROCAÑA</v>
          </cell>
          <cell r="E1175">
            <v>11.28</v>
          </cell>
          <cell r="F1175" t="str">
            <v>3</v>
          </cell>
          <cell r="G1175">
            <v>0.87</v>
          </cell>
          <cell r="H1175">
            <v>80.040000000000006</v>
          </cell>
          <cell r="I1175">
            <v>92.000000000000014</v>
          </cell>
          <cell r="J1175" t="str">
            <v>CR87-339</v>
          </cell>
          <cell r="K1175">
            <v>45351</v>
          </cell>
          <cell r="L1175">
            <v>45716</v>
          </cell>
          <cell r="M1175" t="str">
            <v>Manual</v>
          </cell>
          <cell r="N1175" t="str">
            <v>Quemado</v>
          </cell>
          <cell r="O1175">
            <v>17</v>
          </cell>
        </row>
        <row r="1176">
          <cell r="A1176" t="str">
            <v>58711.29</v>
          </cell>
          <cell r="B1176" t="str">
            <v>La Union, S.A</v>
          </cell>
          <cell r="C1176">
            <v>587</v>
          </cell>
          <cell r="D1176" t="str">
            <v>AGROCAÑA</v>
          </cell>
          <cell r="E1176">
            <v>11.29</v>
          </cell>
          <cell r="F1176" t="str">
            <v>3</v>
          </cell>
          <cell r="G1176">
            <v>0.94</v>
          </cell>
          <cell r="H1176">
            <v>86.48</v>
          </cell>
          <cell r="I1176">
            <v>92.000000000000014</v>
          </cell>
          <cell r="J1176" t="str">
            <v>CR87-339</v>
          </cell>
          <cell r="K1176">
            <v>45351</v>
          </cell>
          <cell r="L1176">
            <v>45716</v>
          </cell>
          <cell r="M1176" t="str">
            <v>Manual</v>
          </cell>
          <cell r="N1176" t="str">
            <v>Quemado</v>
          </cell>
          <cell r="O1176">
            <v>17</v>
          </cell>
        </row>
        <row r="1177">
          <cell r="A1177" t="str">
            <v>58711.3</v>
          </cell>
          <cell r="B1177" t="str">
            <v>La Union, S.A</v>
          </cell>
          <cell r="C1177">
            <v>587</v>
          </cell>
          <cell r="D1177" t="str">
            <v>AGROCAÑA</v>
          </cell>
          <cell r="E1177">
            <v>11.3</v>
          </cell>
          <cell r="F1177" t="str">
            <v>3</v>
          </cell>
          <cell r="G1177">
            <v>0.87</v>
          </cell>
          <cell r="H1177">
            <v>80.040000000000006</v>
          </cell>
          <cell r="I1177">
            <v>92.000000000000014</v>
          </cell>
          <cell r="J1177" t="str">
            <v>CR87-339</v>
          </cell>
          <cell r="K1177">
            <v>45351</v>
          </cell>
          <cell r="L1177">
            <v>45716</v>
          </cell>
          <cell r="M1177" t="str">
            <v>Manual</v>
          </cell>
          <cell r="N1177" t="str">
            <v>Quemado</v>
          </cell>
          <cell r="O1177">
            <v>17</v>
          </cell>
        </row>
        <row r="1178">
          <cell r="A1178" t="str">
            <v>58711.31</v>
          </cell>
          <cell r="B1178" t="str">
            <v>La Union, S.A</v>
          </cell>
          <cell r="C1178">
            <v>587</v>
          </cell>
          <cell r="D1178" t="str">
            <v>AGROCAÑA</v>
          </cell>
          <cell r="E1178">
            <v>11.31</v>
          </cell>
          <cell r="F1178" t="str">
            <v>4</v>
          </cell>
          <cell r="G1178">
            <v>7.3</v>
          </cell>
          <cell r="H1178">
            <v>671.6</v>
          </cell>
          <cell r="I1178">
            <v>92</v>
          </cell>
          <cell r="J1178" t="str">
            <v>CR87-339</v>
          </cell>
          <cell r="K1178">
            <v>45351</v>
          </cell>
          <cell r="L1178">
            <v>45716</v>
          </cell>
          <cell r="M1178" t="str">
            <v>Manual</v>
          </cell>
          <cell r="N1178" t="str">
            <v>Quemado</v>
          </cell>
          <cell r="O1178">
            <v>17</v>
          </cell>
        </row>
        <row r="1179">
          <cell r="A1179" t="str">
            <v>58711.37</v>
          </cell>
          <cell r="B1179" t="str">
            <v>La Union, S.A</v>
          </cell>
          <cell r="C1179">
            <v>587</v>
          </cell>
          <cell r="D1179" t="str">
            <v>AGROCAÑA</v>
          </cell>
          <cell r="E1179">
            <v>11.37</v>
          </cell>
          <cell r="F1179" t="str">
            <v>3</v>
          </cell>
          <cell r="G1179">
            <v>1.27</v>
          </cell>
          <cell r="H1179">
            <v>116.84</v>
          </cell>
          <cell r="I1179">
            <v>92</v>
          </cell>
          <cell r="J1179" t="str">
            <v>CR87-339</v>
          </cell>
          <cell r="K1179">
            <v>45351</v>
          </cell>
          <cell r="L1179">
            <v>45716</v>
          </cell>
          <cell r="M1179" t="str">
            <v>Manual</v>
          </cell>
          <cell r="N1179" t="str">
            <v>Quemado</v>
          </cell>
          <cell r="O1179">
            <v>17</v>
          </cell>
        </row>
        <row r="1180">
          <cell r="A1180" t="str">
            <v>58711.38</v>
          </cell>
          <cell r="B1180" t="str">
            <v>La Union, S.A</v>
          </cell>
          <cell r="C1180">
            <v>587</v>
          </cell>
          <cell r="D1180" t="str">
            <v>AGROCAÑA</v>
          </cell>
          <cell r="E1180">
            <v>11.38</v>
          </cell>
          <cell r="F1180" t="str">
            <v>3</v>
          </cell>
          <cell r="G1180">
            <v>0.71</v>
          </cell>
          <cell r="H1180">
            <v>65.320000000000007</v>
          </cell>
          <cell r="I1180">
            <v>92.000000000000014</v>
          </cell>
          <cell r="J1180" t="str">
            <v>CG02-163</v>
          </cell>
          <cell r="K1180">
            <v>45351</v>
          </cell>
          <cell r="L1180">
            <v>45716</v>
          </cell>
          <cell r="M1180" t="str">
            <v>Manual</v>
          </cell>
          <cell r="N1180" t="str">
            <v>Quemado</v>
          </cell>
          <cell r="O1180">
            <v>17</v>
          </cell>
        </row>
        <row r="1181">
          <cell r="A1181" t="str">
            <v>58711.04</v>
          </cell>
          <cell r="B1181" t="str">
            <v>La Union, S.A</v>
          </cell>
          <cell r="C1181">
            <v>587</v>
          </cell>
          <cell r="D1181" t="str">
            <v>AGROCAÑA</v>
          </cell>
          <cell r="E1181">
            <v>11.04</v>
          </cell>
          <cell r="F1181" t="str">
            <v>4</v>
          </cell>
          <cell r="G1181">
            <v>1.29</v>
          </cell>
          <cell r="H1181">
            <v>118.68</v>
          </cell>
          <cell r="I1181">
            <v>92</v>
          </cell>
          <cell r="J1181" t="str">
            <v>CG02-163</v>
          </cell>
          <cell r="K1181">
            <v>45352</v>
          </cell>
          <cell r="L1181">
            <v>45717</v>
          </cell>
          <cell r="M1181" t="str">
            <v>Manual</v>
          </cell>
          <cell r="N1181" t="str">
            <v>Quemado</v>
          </cell>
          <cell r="O1181">
            <v>17</v>
          </cell>
        </row>
        <row r="1182">
          <cell r="A1182" t="str">
            <v>58711.16</v>
          </cell>
          <cell r="B1182" t="str">
            <v>La Union, S.A</v>
          </cell>
          <cell r="C1182">
            <v>587</v>
          </cell>
          <cell r="D1182" t="str">
            <v>AGROCAÑA</v>
          </cell>
          <cell r="E1182">
            <v>11.16</v>
          </cell>
          <cell r="F1182" t="str">
            <v>4</v>
          </cell>
          <cell r="G1182">
            <v>2.23</v>
          </cell>
          <cell r="H1182">
            <v>205.16</v>
          </cell>
          <cell r="I1182">
            <v>92</v>
          </cell>
          <cell r="J1182" t="str">
            <v>CR87-339</v>
          </cell>
          <cell r="K1182">
            <v>45352</v>
          </cell>
          <cell r="L1182">
            <v>45717</v>
          </cell>
          <cell r="M1182" t="str">
            <v>Manual</v>
          </cell>
          <cell r="N1182" t="str">
            <v>Quemado</v>
          </cell>
          <cell r="O1182">
            <v>17</v>
          </cell>
        </row>
        <row r="1183">
          <cell r="A1183" t="str">
            <v>58711.26</v>
          </cell>
          <cell r="B1183" t="str">
            <v>La Union, S.A</v>
          </cell>
          <cell r="C1183">
            <v>587</v>
          </cell>
          <cell r="D1183" t="str">
            <v>AGROCAÑA</v>
          </cell>
          <cell r="E1183">
            <v>11.26</v>
          </cell>
          <cell r="F1183" t="str">
            <v>3</v>
          </cell>
          <cell r="G1183">
            <v>1.55</v>
          </cell>
          <cell r="H1183">
            <v>142.6</v>
          </cell>
          <cell r="I1183">
            <v>92</v>
          </cell>
          <cell r="J1183" t="str">
            <v>CR87-339</v>
          </cell>
          <cell r="K1183">
            <v>45352</v>
          </cell>
          <cell r="L1183">
            <v>45717</v>
          </cell>
          <cell r="M1183" t="str">
            <v>Manual</v>
          </cell>
          <cell r="N1183" t="str">
            <v>Quemado</v>
          </cell>
          <cell r="O1183">
            <v>17</v>
          </cell>
        </row>
        <row r="1184">
          <cell r="A1184" t="str">
            <v>58711.27</v>
          </cell>
          <cell r="B1184" t="str">
            <v>La Union, S.A</v>
          </cell>
          <cell r="C1184">
            <v>587</v>
          </cell>
          <cell r="D1184" t="str">
            <v>AGROCAÑA</v>
          </cell>
          <cell r="E1184">
            <v>11.27</v>
          </cell>
          <cell r="F1184" t="str">
            <v>3</v>
          </cell>
          <cell r="G1184">
            <v>2.76</v>
          </cell>
          <cell r="H1184">
            <v>253.92000000000002</v>
          </cell>
          <cell r="I1184">
            <v>92.000000000000014</v>
          </cell>
          <cell r="J1184" t="str">
            <v>CR87-339</v>
          </cell>
          <cell r="K1184">
            <v>45352</v>
          </cell>
          <cell r="L1184">
            <v>45717</v>
          </cell>
          <cell r="M1184" t="str">
            <v>Manual</v>
          </cell>
          <cell r="N1184" t="str">
            <v>Quemado</v>
          </cell>
          <cell r="O1184">
            <v>17</v>
          </cell>
        </row>
        <row r="1185">
          <cell r="A1185" t="str">
            <v>58711.36</v>
          </cell>
          <cell r="B1185" t="str">
            <v>La Union, S.A</v>
          </cell>
          <cell r="C1185">
            <v>587</v>
          </cell>
          <cell r="D1185" t="str">
            <v>AGROCAÑA</v>
          </cell>
          <cell r="E1185">
            <v>11.36</v>
          </cell>
          <cell r="F1185" t="str">
            <v>3</v>
          </cell>
          <cell r="G1185">
            <v>1.5</v>
          </cell>
          <cell r="H1185">
            <v>138</v>
          </cell>
          <cell r="I1185">
            <v>92</v>
          </cell>
          <cell r="J1185" t="str">
            <v>CG02-163</v>
          </cell>
          <cell r="K1185">
            <v>45352</v>
          </cell>
          <cell r="L1185">
            <v>45717</v>
          </cell>
          <cell r="M1185" t="str">
            <v>Manual</v>
          </cell>
          <cell r="N1185" t="str">
            <v>Quemado</v>
          </cell>
          <cell r="O1185">
            <v>17</v>
          </cell>
        </row>
        <row r="1186">
          <cell r="A1186" t="str">
            <v>5879.17</v>
          </cell>
          <cell r="B1186" t="str">
            <v>La Union, S.A</v>
          </cell>
          <cell r="C1186">
            <v>587</v>
          </cell>
          <cell r="D1186" t="str">
            <v>AGROCAÑA</v>
          </cell>
          <cell r="E1186">
            <v>9.17</v>
          </cell>
          <cell r="F1186" t="str">
            <v>5</v>
          </cell>
          <cell r="G1186">
            <v>2.57</v>
          </cell>
          <cell r="H1186">
            <v>236.44</v>
          </cell>
          <cell r="I1186">
            <v>92</v>
          </cell>
          <cell r="J1186" t="str">
            <v>CR87-339</v>
          </cell>
          <cell r="K1186">
            <v>45353</v>
          </cell>
          <cell r="L1186">
            <v>45718</v>
          </cell>
          <cell r="M1186" t="str">
            <v>Manual</v>
          </cell>
          <cell r="N1186" t="str">
            <v>Quemado</v>
          </cell>
          <cell r="O1186">
            <v>17</v>
          </cell>
        </row>
        <row r="1187">
          <cell r="A1187" t="str">
            <v>58711.01</v>
          </cell>
          <cell r="B1187" t="str">
            <v>La Union, S.A</v>
          </cell>
          <cell r="C1187">
            <v>587</v>
          </cell>
          <cell r="D1187" t="str">
            <v>AGROCAÑA</v>
          </cell>
          <cell r="E1187">
            <v>11.01</v>
          </cell>
          <cell r="F1187" t="str">
            <v>4</v>
          </cell>
          <cell r="G1187">
            <v>2.4300000000000002</v>
          </cell>
          <cell r="H1187">
            <v>223.56000000000003</v>
          </cell>
          <cell r="I1187">
            <v>92</v>
          </cell>
          <cell r="J1187" t="str">
            <v>CR87-339</v>
          </cell>
          <cell r="K1187">
            <v>45353</v>
          </cell>
          <cell r="L1187">
            <v>45718</v>
          </cell>
          <cell r="M1187" t="str">
            <v>Manual</v>
          </cell>
          <cell r="N1187" t="str">
            <v>Quemado</v>
          </cell>
          <cell r="O1187">
            <v>17</v>
          </cell>
        </row>
        <row r="1188">
          <cell r="A1188" t="str">
            <v>58711.02</v>
          </cell>
          <cell r="B1188" t="str">
            <v>La Union, S.A</v>
          </cell>
          <cell r="C1188">
            <v>587</v>
          </cell>
          <cell r="D1188" t="str">
            <v>AGROCAÑA</v>
          </cell>
          <cell r="E1188">
            <v>11.02</v>
          </cell>
          <cell r="F1188" t="str">
            <v>4</v>
          </cell>
          <cell r="G1188">
            <v>1.24</v>
          </cell>
          <cell r="H1188">
            <v>114.08</v>
          </cell>
          <cell r="I1188">
            <v>92</v>
          </cell>
          <cell r="J1188" t="str">
            <v>CG02-163</v>
          </cell>
          <cell r="K1188">
            <v>45353</v>
          </cell>
          <cell r="L1188">
            <v>45718</v>
          </cell>
          <cell r="M1188" t="str">
            <v>Manual</v>
          </cell>
          <cell r="N1188" t="str">
            <v>Quemado</v>
          </cell>
          <cell r="O1188">
            <v>17</v>
          </cell>
        </row>
        <row r="1189">
          <cell r="A1189" t="str">
            <v>58711.03</v>
          </cell>
          <cell r="B1189" t="str">
            <v>La Union, S.A</v>
          </cell>
          <cell r="C1189">
            <v>587</v>
          </cell>
          <cell r="D1189" t="str">
            <v>AGROCAÑA</v>
          </cell>
          <cell r="E1189">
            <v>11.03</v>
          </cell>
          <cell r="F1189" t="str">
            <v>4</v>
          </cell>
          <cell r="G1189">
            <v>3.11</v>
          </cell>
          <cell r="H1189">
            <v>286.12</v>
          </cell>
          <cell r="I1189">
            <v>92</v>
          </cell>
          <cell r="J1189" t="str">
            <v>CR87-339</v>
          </cell>
          <cell r="K1189">
            <v>45353</v>
          </cell>
          <cell r="L1189">
            <v>45718</v>
          </cell>
          <cell r="M1189" t="str">
            <v>Manual</v>
          </cell>
          <cell r="N1189" t="str">
            <v>Quemado</v>
          </cell>
          <cell r="O1189">
            <v>17</v>
          </cell>
        </row>
        <row r="1190">
          <cell r="A1190" t="str">
            <v>58711.05</v>
          </cell>
          <cell r="B1190" t="str">
            <v>La Union, S.A</v>
          </cell>
          <cell r="C1190">
            <v>587</v>
          </cell>
          <cell r="D1190" t="str">
            <v>AGROCAÑA</v>
          </cell>
          <cell r="E1190">
            <v>11.05</v>
          </cell>
          <cell r="F1190" t="str">
            <v>4</v>
          </cell>
          <cell r="G1190">
            <v>0.5</v>
          </cell>
          <cell r="H1190">
            <v>46</v>
          </cell>
          <cell r="I1190">
            <v>92</v>
          </cell>
          <cell r="J1190" t="str">
            <v>CG02-163</v>
          </cell>
          <cell r="K1190">
            <v>45353</v>
          </cell>
          <cell r="L1190">
            <v>45718</v>
          </cell>
          <cell r="M1190" t="str">
            <v>Manual</v>
          </cell>
          <cell r="N1190" t="str">
            <v>Quemado</v>
          </cell>
          <cell r="O1190">
            <v>17</v>
          </cell>
        </row>
        <row r="1191">
          <cell r="A1191" t="str">
            <v>58711.06</v>
          </cell>
          <cell r="B1191" t="str">
            <v>La Union, S.A</v>
          </cell>
          <cell r="C1191">
            <v>587</v>
          </cell>
          <cell r="D1191" t="str">
            <v>AGROCAÑA</v>
          </cell>
          <cell r="E1191">
            <v>11.06</v>
          </cell>
          <cell r="F1191" t="str">
            <v>4</v>
          </cell>
          <cell r="G1191">
            <v>1.57</v>
          </cell>
          <cell r="H1191">
            <v>144.44</v>
          </cell>
          <cell r="I1191">
            <v>92</v>
          </cell>
          <cell r="J1191" t="str">
            <v>CG02-163</v>
          </cell>
          <cell r="K1191">
            <v>45353</v>
          </cell>
          <cell r="L1191">
            <v>45718</v>
          </cell>
          <cell r="M1191" t="str">
            <v>Manual</v>
          </cell>
          <cell r="N1191" t="str">
            <v>Quemado</v>
          </cell>
          <cell r="O1191">
            <v>17</v>
          </cell>
        </row>
        <row r="1192">
          <cell r="A1192" t="str">
            <v>58711.14</v>
          </cell>
          <cell r="B1192" t="str">
            <v>La Union, S.A</v>
          </cell>
          <cell r="C1192">
            <v>587</v>
          </cell>
          <cell r="D1192" t="str">
            <v>AGROCAÑA</v>
          </cell>
          <cell r="E1192">
            <v>11.14</v>
          </cell>
          <cell r="F1192" t="str">
            <v>4</v>
          </cell>
          <cell r="G1192">
            <v>1.88</v>
          </cell>
          <cell r="H1192">
            <v>172.96</v>
          </cell>
          <cell r="I1192">
            <v>92.000000000000014</v>
          </cell>
          <cell r="J1192" t="str">
            <v>CG02-163</v>
          </cell>
          <cell r="K1192">
            <v>45353</v>
          </cell>
          <cell r="L1192">
            <v>45718</v>
          </cell>
          <cell r="M1192" t="str">
            <v>Manual</v>
          </cell>
          <cell r="N1192" t="str">
            <v>Quemado</v>
          </cell>
          <cell r="O1192">
            <v>17</v>
          </cell>
        </row>
        <row r="1193">
          <cell r="A1193" t="str">
            <v>58711.23</v>
          </cell>
          <cell r="B1193" t="str">
            <v>La Union, S.A</v>
          </cell>
          <cell r="C1193">
            <v>587</v>
          </cell>
          <cell r="D1193" t="str">
            <v>AGROCAÑA</v>
          </cell>
          <cell r="E1193">
            <v>11.23</v>
          </cell>
          <cell r="F1193" t="str">
            <v>3</v>
          </cell>
          <cell r="G1193">
            <v>0.45</v>
          </cell>
          <cell r="H1193">
            <v>41.4</v>
          </cell>
          <cell r="I1193">
            <v>92</v>
          </cell>
          <cell r="J1193" t="str">
            <v>CG02-163</v>
          </cell>
          <cell r="K1193">
            <v>45353</v>
          </cell>
          <cell r="L1193">
            <v>45718</v>
          </cell>
          <cell r="M1193" t="str">
            <v>Manual</v>
          </cell>
          <cell r="N1193" t="str">
            <v>Quemado</v>
          </cell>
          <cell r="O1193">
            <v>17</v>
          </cell>
        </row>
        <row r="1194">
          <cell r="A1194" t="str">
            <v>5871.08</v>
          </cell>
          <cell r="B1194" t="str">
            <v>La Union, S.A</v>
          </cell>
          <cell r="C1194">
            <v>587</v>
          </cell>
          <cell r="D1194" t="str">
            <v>AGROCAÑA</v>
          </cell>
          <cell r="E1194">
            <v>1.08</v>
          </cell>
          <cell r="F1194" t="str">
            <v>3</v>
          </cell>
          <cell r="G1194">
            <v>5.25</v>
          </cell>
          <cell r="H1194">
            <v>652.05000000000007</v>
          </cell>
          <cell r="I1194">
            <v>124.20000000000002</v>
          </cell>
          <cell r="J1194" t="str">
            <v>CG02-163</v>
          </cell>
          <cell r="K1194">
            <v>45358</v>
          </cell>
          <cell r="L1194">
            <v>45723</v>
          </cell>
          <cell r="M1194" t="str">
            <v>Manual</v>
          </cell>
          <cell r="N1194" t="str">
            <v>Quemado</v>
          </cell>
          <cell r="O1194">
            <v>18</v>
          </cell>
        </row>
        <row r="1195">
          <cell r="A1195" t="str">
            <v>5871.11</v>
          </cell>
          <cell r="B1195" t="str">
            <v>La Union, S.A</v>
          </cell>
          <cell r="C1195">
            <v>587</v>
          </cell>
          <cell r="D1195" t="str">
            <v>AGROCAÑA</v>
          </cell>
          <cell r="E1195">
            <v>1.1100000000000001</v>
          </cell>
          <cell r="F1195" t="str">
            <v>4</v>
          </cell>
          <cell r="G1195">
            <v>6.65</v>
          </cell>
          <cell r="H1195">
            <v>790.57581260536426</v>
          </cell>
          <cell r="I1195">
            <v>118.88358084291191</v>
          </cell>
          <cell r="J1195" t="str">
            <v>CG02-163</v>
          </cell>
          <cell r="K1195">
            <v>45358</v>
          </cell>
          <cell r="L1195">
            <v>45723</v>
          </cell>
          <cell r="M1195" t="str">
            <v>Manual</v>
          </cell>
          <cell r="N1195" t="str">
            <v>Quemado</v>
          </cell>
          <cell r="O1195">
            <v>18</v>
          </cell>
        </row>
        <row r="1196">
          <cell r="A1196" t="str">
            <v>5871.13</v>
          </cell>
          <cell r="B1196" t="str">
            <v>La Union, S.A</v>
          </cell>
          <cell r="C1196">
            <v>587</v>
          </cell>
          <cell r="D1196" t="str">
            <v>AGROCAÑA</v>
          </cell>
          <cell r="E1196">
            <v>1.1299999999999999</v>
          </cell>
          <cell r="F1196" t="str">
            <v>3</v>
          </cell>
          <cell r="G1196">
            <v>2.4</v>
          </cell>
          <cell r="H1196">
            <v>296.670928</v>
          </cell>
          <cell r="I1196">
            <v>123.61288666666667</v>
          </cell>
          <cell r="J1196" t="str">
            <v>CGMex10-26315</v>
          </cell>
          <cell r="K1196">
            <v>45358</v>
          </cell>
          <cell r="L1196">
            <v>45723</v>
          </cell>
          <cell r="M1196" t="str">
            <v>Manual</v>
          </cell>
          <cell r="N1196" t="str">
            <v>Quemado</v>
          </cell>
          <cell r="O1196">
            <v>18</v>
          </cell>
        </row>
        <row r="1197">
          <cell r="A1197" t="str">
            <v>5872.2</v>
          </cell>
          <cell r="B1197" t="str">
            <v>La Union, S.A</v>
          </cell>
          <cell r="C1197">
            <v>587</v>
          </cell>
          <cell r="D1197" t="str">
            <v>AGROCAÑA</v>
          </cell>
          <cell r="E1197">
            <v>2.2000000000000002</v>
          </cell>
          <cell r="F1197" t="str">
            <v>7</v>
          </cell>
          <cell r="G1197">
            <v>5</v>
          </cell>
          <cell r="H1197">
            <v>506</v>
          </cell>
          <cell r="I1197">
            <v>101.2</v>
          </cell>
          <cell r="J1197" t="str">
            <v>CP72-2086</v>
          </cell>
          <cell r="K1197">
            <v>45361</v>
          </cell>
          <cell r="L1197">
            <v>45726</v>
          </cell>
          <cell r="M1197" t="str">
            <v>Manual</v>
          </cell>
          <cell r="N1197" t="str">
            <v>Quemado</v>
          </cell>
          <cell r="O1197">
            <v>19</v>
          </cell>
        </row>
        <row r="1198">
          <cell r="A1198" t="str">
            <v>5872.21</v>
          </cell>
          <cell r="B1198" t="str">
            <v>La Union, S.A</v>
          </cell>
          <cell r="C1198">
            <v>587</v>
          </cell>
          <cell r="D1198" t="str">
            <v>AGROCAÑA</v>
          </cell>
          <cell r="E1198">
            <v>2.21</v>
          </cell>
          <cell r="F1198" t="str">
            <v>7</v>
          </cell>
          <cell r="G1198">
            <v>10</v>
          </cell>
          <cell r="H1198">
            <v>1012</v>
          </cell>
          <cell r="I1198">
            <v>101.2</v>
          </cell>
          <cell r="J1198" t="str">
            <v>CP72-2086</v>
          </cell>
          <cell r="K1198">
            <v>45361</v>
          </cell>
          <cell r="L1198">
            <v>45726</v>
          </cell>
          <cell r="M1198" t="str">
            <v>Manual</v>
          </cell>
          <cell r="N1198" t="str">
            <v>Quemado</v>
          </cell>
          <cell r="O1198">
            <v>19</v>
          </cell>
        </row>
        <row r="1199">
          <cell r="A1199" t="str">
            <v>5872.22</v>
          </cell>
          <cell r="B1199" t="str">
            <v>La Union, S.A</v>
          </cell>
          <cell r="C1199">
            <v>587</v>
          </cell>
          <cell r="D1199" t="str">
            <v>AGROCAÑA</v>
          </cell>
          <cell r="E1199">
            <v>2.2200000000000002</v>
          </cell>
          <cell r="F1199" t="str">
            <v>7</v>
          </cell>
          <cell r="G1199">
            <v>3</v>
          </cell>
          <cell r="H1199">
            <v>303.60000000000002</v>
          </cell>
          <cell r="I1199">
            <v>101.2</v>
          </cell>
          <cell r="J1199" t="str">
            <v>CP72-2086</v>
          </cell>
          <cell r="K1199">
            <v>45361</v>
          </cell>
          <cell r="L1199">
            <v>45726</v>
          </cell>
          <cell r="M1199" t="str">
            <v>Manual</v>
          </cell>
          <cell r="N1199" t="str">
            <v>Quemado</v>
          </cell>
          <cell r="O1199">
            <v>19</v>
          </cell>
        </row>
        <row r="1200">
          <cell r="A1200" t="str">
            <v>5872.23</v>
          </cell>
          <cell r="B1200" t="str">
            <v>La Union, S.A</v>
          </cell>
          <cell r="C1200">
            <v>587</v>
          </cell>
          <cell r="D1200" t="str">
            <v>AGROCAÑA</v>
          </cell>
          <cell r="E1200">
            <v>2.23</v>
          </cell>
          <cell r="F1200" t="str">
            <v>7</v>
          </cell>
          <cell r="G1200">
            <v>7</v>
          </cell>
          <cell r="H1200">
            <v>708.4</v>
          </cell>
          <cell r="I1200">
            <v>101.2</v>
          </cell>
          <cell r="J1200" t="str">
            <v>CP72-2086</v>
          </cell>
          <cell r="K1200">
            <v>45361</v>
          </cell>
          <cell r="L1200">
            <v>45726</v>
          </cell>
          <cell r="M1200" t="str">
            <v>Manual</v>
          </cell>
          <cell r="N1200" t="str">
            <v>Quemado</v>
          </cell>
          <cell r="O1200">
            <v>19</v>
          </cell>
        </row>
        <row r="1201">
          <cell r="A1201" t="str">
            <v>5872.08</v>
          </cell>
          <cell r="B1201" t="str">
            <v>La Union, S.A</v>
          </cell>
          <cell r="C1201">
            <v>587</v>
          </cell>
          <cell r="D1201" t="str">
            <v>AGROCAÑA</v>
          </cell>
          <cell r="E1201">
            <v>2.08</v>
          </cell>
          <cell r="F1201">
            <v>2</v>
          </cell>
          <cell r="G1201">
            <v>8</v>
          </cell>
          <cell r="H1201">
            <v>736</v>
          </cell>
          <cell r="I1201">
            <v>92</v>
          </cell>
          <cell r="J1201" t="str">
            <v>CG02-163</v>
          </cell>
          <cell r="K1201">
            <v>45366</v>
          </cell>
          <cell r="L1201">
            <v>45731</v>
          </cell>
          <cell r="M1201" t="str">
            <v>Manual</v>
          </cell>
          <cell r="N1201" t="str">
            <v>Quemado</v>
          </cell>
          <cell r="O1201">
            <v>19</v>
          </cell>
        </row>
        <row r="1202">
          <cell r="A1202" t="str">
            <v>58711.39</v>
          </cell>
          <cell r="B1202" t="str">
            <v>La Union, S.A</v>
          </cell>
          <cell r="C1202">
            <v>587</v>
          </cell>
          <cell r="D1202" t="str">
            <v>AGROCAÑA</v>
          </cell>
          <cell r="E1202">
            <v>11.39</v>
          </cell>
          <cell r="F1202" t="str">
            <v>3</v>
          </cell>
          <cell r="G1202">
            <v>1.81</v>
          </cell>
          <cell r="H1202">
            <v>166.52</v>
          </cell>
          <cell r="I1202">
            <v>92</v>
          </cell>
          <cell r="J1202" t="str">
            <v>CR87-339</v>
          </cell>
          <cell r="K1202">
            <v>45367</v>
          </cell>
          <cell r="L1202">
            <v>45732</v>
          </cell>
          <cell r="M1202" t="str">
            <v>Manual</v>
          </cell>
          <cell r="N1202" t="str">
            <v>Quemado</v>
          </cell>
          <cell r="O1202">
            <v>19</v>
          </cell>
        </row>
        <row r="1203">
          <cell r="A1203" t="str">
            <v>58711.4</v>
          </cell>
          <cell r="B1203" t="str">
            <v>La Union, S.A</v>
          </cell>
          <cell r="C1203">
            <v>587</v>
          </cell>
          <cell r="D1203" t="str">
            <v>AGROCAÑA</v>
          </cell>
          <cell r="E1203">
            <v>11.4</v>
          </cell>
          <cell r="F1203" t="str">
            <v>3</v>
          </cell>
          <cell r="G1203">
            <v>3.53</v>
          </cell>
          <cell r="H1203">
            <v>324.76</v>
          </cell>
          <cell r="I1203">
            <v>92</v>
          </cell>
          <cell r="J1203" t="str">
            <v>CR87-339</v>
          </cell>
          <cell r="K1203">
            <v>45367</v>
          </cell>
          <cell r="L1203">
            <v>45732</v>
          </cell>
          <cell r="M1203" t="str">
            <v>Manual</v>
          </cell>
          <cell r="N1203" t="str">
            <v>Quemado</v>
          </cell>
          <cell r="O1203">
            <v>19</v>
          </cell>
        </row>
        <row r="1204">
          <cell r="A1204" t="str">
            <v>5872.01</v>
          </cell>
          <cell r="B1204" t="str">
            <v>La Union, S.A</v>
          </cell>
          <cell r="C1204">
            <v>587</v>
          </cell>
          <cell r="D1204" t="str">
            <v>AGROCAÑA</v>
          </cell>
          <cell r="E1204">
            <v>2.0099999999999998</v>
          </cell>
          <cell r="F1204">
            <v>3</v>
          </cell>
          <cell r="G1204">
            <v>12</v>
          </cell>
          <cell r="H1204">
            <v>1104</v>
          </cell>
          <cell r="I1204">
            <v>92</v>
          </cell>
          <cell r="J1204" t="str">
            <v>CGMex10-26315</v>
          </cell>
          <cell r="K1204">
            <v>45368</v>
          </cell>
          <cell r="L1204">
            <v>45733</v>
          </cell>
          <cell r="M1204" t="str">
            <v>Manual</v>
          </cell>
          <cell r="N1204" t="str">
            <v>Quemado</v>
          </cell>
          <cell r="O1204">
            <v>20</v>
          </cell>
        </row>
        <row r="1205">
          <cell r="A1205" t="str">
            <v>5872.02</v>
          </cell>
          <cell r="B1205" t="str">
            <v>La Union, S.A</v>
          </cell>
          <cell r="C1205">
            <v>587</v>
          </cell>
          <cell r="D1205" t="str">
            <v>AGROCAÑA</v>
          </cell>
          <cell r="E1205">
            <v>2.02</v>
          </cell>
          <cell r="F1205" t="str">
            <v>4</v>
          </cell>
          <cell r="G1205">
            <v>17</v>
          </cell>
          <cell r="H1205">
            <v>1482.7443908571429</v>
          </cell>
          <cell r="I1205">
            <v>87.220258285714294</v>
          </cell>
          <cell r="J1205" t="str">
            <v>CGMex10-26315</v>
          </cell>
          <cell r="K1205">
            <v>45368</v>
          </cell>
          <cell r="L1205">
            <v>45733</v>
          </cell>
          <cell r="M1205" t="str">
            <v>Manual</v>
          </cell>
          <cell r="N1205" t="str">
            <v>Quemado</v>
          </cell>
          <cell r="O1205">
            <v>20</v>
          </cell>
        </row>
        <row r="1206">
          <cell r="A1206" t="str">
            <v>58711.41</v>
          </cell>
          <cell r="B1206" t="str">
            <v>La Union, S.A</v>
          </cell>
          <cell r="C1206">
            <v>587</v>
          </cell>
          <cell r="D1206" t="str">
            <v>AGROCAÑA</v>
          </cell>
          <cell r="E1206">
            <v>11.41</v>
          </cell>
          <cell r="F1206" t="str">
            <v>3</v>
          </cell>
          <cell r="G1206">
            <v>0.4</v>
          </cell>
          <cell r="H1206">
            <v>36.800000000000004</v>
          </cell>
          <cell r="I1206">
            <v>92</v>
          </cell>
          <cell r="J1206" t="str">
            <v>CR87-339</v>
          </cell>
          <cell r="K1206">
            <v>45368</v>
          </cell>
          <cell r="L1206">
            <v>45733</v>
          </cell>
          <cell r="M1206" t="str">
            <v>Manual</v>
          </cell>
          <cell r="N1206" t="str">
            <v>Quemado</v>
          </cell>
          <cell r="O1206">
            <v>20</v>
          </cell>
        </row>
        <row r="1207">
          <cell r="A1207" t="str">
            <v>58712.25</v>
          </cell>
          <cell r="B1207" t="str">
            <v>La Union, S.A</v>
          </cell>
          <cell r="C1207">
            <v>587</v>
          </cell>
          <cell r="D1207" t="str">
            <v>AGROCAÑA</v>
          </cell>
          <cell r="E1207">
            <v>12.25</v>
          </cell>
          <cell r="F1207" t="str">
            <v>4</v>
          </cell>
          <cell r="G1207">
            <v>1.18</v>
          </cell>
          <cell r="H1207">
            <v>108.56</v>
          </cell>
          <cell r="I1207">
            <v>92</v>
          </cell>
          <cell r="J1207" t="str">
            <v>CG02-163</v>
          </cell>
          <cell r="K1207">
            <v>45370</v>
          </cell>
          <cell r="L1207">
            <v>45735</v>
          </cell>
          <cell r="M1207" t="str">
            <v>Manual</v>
          </cell>
          <cell r="N1207" t="str">
            <v>Quemado</v>
          </cell>
          <cell r="O1207">
            <v>20</v>
          </cell>
        </row>
        <row r="1208">
          <cell r="A1208" t="str">
            <v>58712.26</v>
          </cell>
          <cell r="B1208" t="str">
            <v>La Union, S.A</v>
          </cell>
          <cell r="C1208">
            <v>587</v>
          </cell>
          <cell r="D1208" t="str">
            <v>AGROCAÑA</v>
          </cell>
          <cell r="E1208">
            <v>12.26</v>
          </cell>
          <cell r="F1208" t="str">
            <v>4</v>
          </cell>
          <cell r="G1208">
            <v>1.1599999999999999</v>
          </cell>
          <cell r="H1208">
            <v>106.71999999999998</v>
          </cell>
          <cell r="I1208">
            <v>92</v>
          </cell>
          <cell r="J1208" t="str">
            <v>CR87-339</v>
          </cell>
          <cell r="K1208">
            <v>45370</v>
          </cell>
          <cell r="L1208">
            <v>45735</v>
          </cell>
          <cell r="M1208" t="str">
            <v>Manual</v>
          </cell>
          <cell r="N1208" t="str">
            <v>Quemado</v>
          </cell>
          <cell r="O1208">
            <v>20</v>
          </cell>
        </row>
        <row r="1209">
          <cell r="A1209" t="str">
            <v>58712.12</v>
          </cell>
          <cell r="B1209" t="str">
            <v>La Union, S.A</v>
          </cell>
          <cell r="C1209">
            <v>587</v>
          </cell>
          <cell r="D1209" t="str">
            <v>AGROCAÑA</v>
          </cell>
          <cell r="E1209">
            <v>12.12</v>
          </cell>
          <cell r="F1209" t="str">
            <v>4</v>
          </cell>
          <cell r="G1209">
            <v>1.24</v>
          </cell>
          <cell r="H1209">
            <v>114.08</v>
          </cell>
          <cell r="I1209">
            <v>92</v>
          </cell>
          <cell r="J1209" t="str">
            <v>CGMex10-26315</v>
          </cell>
          <cell r="K1209">
            <v>45371</v>
          </cell>
          <cell r="L1209">
            <v>45736</v>
          </cell>
          <cell r="M1209" t="str">
            <v>Manual</v>
          </cell>
          <cell r="N1209" t="str">
            <v>Quemado</v>
          </cell>
          <cell r="O1209">
            <v>20</v>
          </cell>
        </row>
        <row r="1210">
          <cell r="A1210" t="str">
            <v>58711.1</v>
          </cell>
          <cell r="B1210" t="str">
            <v>La Union, S.A</v>
          </cell>
          <cell r="C1210">
            <v>587</v>
          </cell>
          <cell r="D1210" t="str">
            <v>AGROCAÑA</v>
          </cell>
          <cell r="E1210">
            <v>11.1</v>
          </cell>
          <cell r="F1210" t="str">
            <v>4</v>
          </cell>
          <cell r="G1210">
            <v>2.04</v>
          </cell>
          <cell r="H1210">
            <v>187.68</v>
          </cell>
          <cell r="I1210">
            <v>92</v>
          </cell>
          <cell r="J1210" t="str">
            <v>CG02-163</v>
          </cell>
          <cell r="K1210">
            <v>45372</v>
          </cell>
          <cell r="L1210">
            <v>45737</v>
          </cell>
          <cell r="M1210" t="str">
            <v>Manual</v>
          </cell>
          <cell r="N1210" t="str">
            <v>Quemado</v>
          </cell>
          <cell r="O1210">
            <v>20</v>
          </cell>
        </row>
        <row r="1211">
          <cell r="A1211" t="str">
            <v>58711.11</v>
          </cell>
          <cell r="B1211" t="str">
            <v>La Union, S.A</v>
          </cell>
          <cell r="C1211">
            <v>587</v>
          </cell>
          <cell r="D1211" t="str">
            <v>AGROCAÑA</v>
          </cell>
          <cell r="E1211">
            <v>11.11</v>
          </cell>
          <cell r="F1211" t="str">
            <v>4</v>
          </cell>
          <cell r="G1211">
            <v>1.72</v>
          </cell>
          <cell r="H1211">
            <v>158.24</v>
          </cell>
          <cell r="I1211">
            <v>92</v>
          </cell>
          <cell r="J1211" t="str">
            <v>CG02-163</v>
          </cell>
          <cell r="K1211">
            <v>45372</v>
          </cell>
          <cell r="L1211">
            <v>45737</v>
          </cell>
          <cell r="M1211" t="str">
            <v>Manual</v>
          </cell>
          <cell r="N1211" t="str">
            <v>Quemado</v>
          </cell>
          <cell r="O1211">
            <v>20</v>
          </cell>
        </row>
        <row r="1212">
          <cell r="A1212" t="str">
            <v>5875.1</v>
          </cell>
          <cell r="B1212" t="str">
            <v>La Union, S.A</v>
          </cell>
          <cell r="C1212">
            <v>587</v>
          </cell>
          <cell r="D1212" t="str">
            <v>AGROCAÑA</v>
          </cell>
          <cell r="E1212">
            <v>5.0999999999999996</v>
          </cell>
          <cell r="F1212" t="str">
            <v>3</v>
          </cell>
          <cell r="G1212">
            <v>2.33</v>
          </cell>
          <cell r="H1212">
            <v>225.078</v>
          </cell>
          <cell r="I1212">
            <v>96.6</v>
          </cell>
          <cell r="J1212" t="str">
            <v>CG02-163</v>
          </cell>
          <cell r="K1212">
            <v>45373</v>
          </cell>
          <cell r="L1212">
            <v>45738</v>
          </cell>
          <cell r="M1212" t="str">
            <v>Manual</v>
          </cell>
          <cell r="N1212" t="str">
            <v>Quemado</v>
          </cell>
          <cell r="O1212">
            <v>20</v>
          </cell>
        </row>
        <row r="1213">
          <cell r="A1213" t="str">
            <v>58711.12</v>
          </cell>
          <cell r="B1213" t="str">
            <v>La Union, S.A</v>
          </cell>
          <cell r="C1213">
            <v>587</v>
          </cell>
          <cell r="D1213" t="str">
            <v>AGROCAÑA</v>
          </cell>
          <cell r="E1213">
            <v>11.12</v>
          </cell>
          <cell r="F1213" t="str">
            <v>4</v>
          </cell>
          <cell r="G1213">
            <v>2.16</v>
          </cell>
          <cell r="H1213">
            <v>198.72</v>
          </cell>
          <cell r="I1213">
            <v>92</v>
          </cell>
          <cell r="J1213" t="str">
            <v>CR87-339</v>
          </cell>
          <cell r="K1213">
            <v>45374</v>
          </cell>
          <cell r="L1213">
            <v>45739</v>
          </cell>
          <cell r="M1213" t="str">
            <v>Manual</v>
          </cell>
          <cell r="N1213" t="str">
            <v>Quemado</v>
          </cell>
          <cell r="O1213">
            <v>20</v>
          </cell>
        </row>
        <row r="1214">
          <cell r="A1214" t="str">
            <v>58712.24</v>
          </cell>
          <cell r="B1214" t="str">
            <v>La Union, S.A</v>
          </cell>
          <cell r="C1214">
            <v>587</v>
          </cell>
          <cell r="D1214" t="str">
            <v>AGROCAÑA</v>
          </cell>
          <cell r="E1214">
            <v>12.24</v>
          </cell>
          <cell r="F1214" t="str">
            <v>4</v>
          </cell>
          <cell r="G1214">
            <v>4.1500000000000004</v>
          </cell>
          <cell r="H1214">
            <v>381.80000000000007</v>
          </cell>
          <cell r="I1214">
            <v>92.000000000000014</v>
          </cell>
          <cell r="J1214" t="str">
            <v>CG02-163</v>
          </cell>
          <cell r="K1214">
            <v>45376</v>
          </cell>
          <cell r="L1214">
            <v>45741</v>
          </cell>
          <cell r="M1214" t="str">
            <v>Manual</v>
          </cell>
          <cell r="N1214" t="str">
            <v>Quemado</v>
          </cell>
          <cell r="O1214">
            <v>21</v>
          </cell>
        </row>
        <row r="1215">
          <cell r="A1215" t="str">
            <v>58712.16</v>
          </cell>
          <cell r="B1215" t="str">
            <v>La Union, S.A</v>
          </cell>
          <cell r="C1215">
            <v>587</v>
          </cell>
          <cell r="D1215" t="str">
            <v>AGROCAÑA</v>
          </cell>
          <cell r="E1215">
            <v>12.16</v>
          </cell>
          <cell r="F1215" t="str">
            <v>4</v>
          </cell>
          <cell r="G1215">
            <v>1.3</v>
          </cell>
          <cell r="H1215">
            <v>119.60000000000001</v>
          </cell>
          <cell r="I1215">
            <v>92</v>
          </cell>
          <cell r="J1215" t="str">
            <v>CG02-163</v>
          </cell>
          <cell r="K1215">
            <v>45377</v>
          </cell>
          <cell r="L1215">
            <v>45742</v>
          </cell>
          <cell r="M1215" t="str">
            <v>Manual</v>
          </cell>
          <cell r="N1215" t="str">
            <v>Quemado</v>
          </cell>
          <cell r="O1215">
            <v>21</v>
          </cell>
        </row>
        <row r="1216">
          <cell r="A1216" t="str">
            <v>58712.22</v>
          </cell>
          <cell r="B1216" t="str">
            <v>La Union, S.A</v>
          </cell>
          <cell r="C1216">
            <v>587</v>
          </cell>
          <cell r="D1216" t="str">
            <v>AGROCAÑA</v>
          </cell>
          <cell r="E1216">
            <v>12.22</v>
          </cell>
          <cell r="F1216" t="str">
            <v>4</v>
          </cell>
          <cell r="G1216">
            <v>6.71</v>
          </cell>
          <cell r="H1216">
            <v>617.32000000000005</v>
          </cell>
          <cell r="I1216">
            <v>92.000000000000014</v>
          </cell>
          <cell r="J1216" t="str">
            <v>CGMex10-26315</v>
          </cell>
          <cell r="K1216">
            <v>45377</v>
          </cell>
          <cell r="L1216">
            <v>45742</v>
          </cell>
          <cell r="M1216" t="str">
            <v>Manual</v>
          </cell>
          <cell r="N1216" t="str">
            <v>Quemado</v>
          </cell>
          <cell r="O1216">
            <v>21</v>
          </cell>
        </row>
        <row r="1217">
          <cell r="A1217" t="str">
            <v>5875.02</v>
          </cell>
          <cell r="B1217" t="str">
            <v>La Union, S.A</v>
          </cell>
          <cell r="C1217">
            <v>587</v>
          </cell>
          <cell r="D1217" t="str">
            <v>AGROCAÑA</v>
          </cell>
          <cell r="E1217">
            <v>5.0199999999999996</v>
          </cell>
          <cell r="F1217" t="str">
            <v>4</v>
          </cell>
          <cell r="G1217">
            <v>12</v>
          </cell>
          <cell r="H1217">
            <v>1435.2</v>
          </cell>
          <cell r="I1217">
            <v>119.60000000000001</v>
          </cell>
          <cell r="J1217" t="str">
            <v>CP73-1547</v>
          </cell>
          <cell r="K1217">
            <v>45413</v>
          </cell>
          <cell r="L1217">
            <v>45753</v>
          </cell>
          <cell r="M1217" t="str">
            <v>Manual</v>
          </cell>
          <cell r="N1217" t="str">
            <v>Quemado</v>
          </cell>
          <cell r="O1217">
            <v>22</v>
          </cell>
        </row>
        <row r="1218">
          <cell r="A1218" t="str">
            <v>5875.03</v>
          </cell>
          <cell r="B1218" t="str">
            <v>La Union, S.A</v>
          </cell>
          <cell r="C1218">
            <v>587</v>
          </cell>
          <cell r="D1218" t="str">
            <v>AGROCAÑA</v>
          </cell>
          <cell r="E1218">
            <v>5.03</v>
          </cell>
          <cell r="F1218" t="str">
            <v>3</v>
          </cell>
          <cell r="G1218">
            <v>3.14</v>
          </cell>
          <cell r="H1218">
            <v>303.32400000000001</v>
          </cell>
          <cell r="I1218">
            <v>96.6</v>
          </cell>
          <cell r="J1218" t="str">
            <v>CG02-163</v>
          </cell>
          <cell r="K1218">
            <v>45413</v>
          </cell>
          <cell r="L1218">
            <v>45753</v>
          </cell>
          <cell r="M1218" t="str">
            <v>Manual</v>
          </cell>
          <cell r="N1218" t="str">
            <v>Quemado</v>
          </cell>
          <cell r="O1218">
            <v>22</v>
          </cell>
        </row>
        <row r="1219">
          <cell r="A1219" t="str">
            <v>58710.14</v>
          </cell>
          <cell r="B1219" t="str">
            <v>La Union, S.A</v>
          </cell>
          <cell r="C1219">
            <v>587</v>
          </cell>
          <cell r="D1219" t="str">
            <v>AGROCAÑA</v>
          </cell>
          <cell r="E1219">
            <v>10.14</v>
          </cell>
          <cell r="F1219" t="str">
            <v>3</v>
          </cell>
          <cell r="G1219">
            <v>5.74</v>
          </cell>
          <cell r="H1219">
            <v>607.29200000000003</v>
          </cell>
          <cell r="I1219">
            <v>105.8</v>
          </cell>
          <cell r="J1219" t="str">
            <v>CGMex10-26315</v>
          </cell>
          <cell r="K1219">
            <v>45413</v>
          </cell>
          <cell r="L1219">
            <v>45753</v>
          </cell>
          <cell r="M1219" t="str">
            <v>Manual</v>
          </cell>
          <cell r="N1219" t="str">
            <v>Quemado</v>
          </cell>
          <cell r="O1219">
            <v>22</v>
          </cell>
        </row>
        <row r="1220">
          <cell r="A1220" t="str">
            <v>58712.03</v>
          </cell>
          <cell r="B1220" t="str">
            <v>La Union, S.A</v>
          </cell>
          <cell r="C1220">
            <v>587</v>
          </cell>
          <cell r="D1220" t="str">
            <v>AGROCAÑA</v>
          </cell>
          <cell r="E1220">
            <v>12.03</v>
          </cell>
          <cell r="F1220" t="str">
            <v>3</v>
          </cell>
          <cell r="G1220">
            <v>3.77</v>
          </cell>
          <cell r="H1220">
            <v>346.84000000000003</v>
          </cell>
          <cell r="I1220">
            <v>92.000000000000014</v>
          </cell>
          <cell r="J1220" t="str">
            <v>CG02-163</v>
          </cell>
          <cell r="K1220">
            <v>45414</v>
          </cell>
          <cell r="L1220">
            <v>45754</v>
          </cell>
          <cell r="M1220" t="str">
            <v>Manual</v>
          </cell>
          <cell r="N1220" t="str">
            <v>Quemado</v>
          </cell>
          <cell r="O1220">
            <v>23</v>
          </cell>
        </row>
        <row r="1221">
          <cell r="A1221" t="str">
            <v>5875.04</v>
          </cell>
          <cell r="B1221" t="str">
            <v>La Union, S.A</v>
          </cell>
          <cell r="C1221">
            <v>587</v>
          </cell>
          <cell r="D1221" t="str">
            <v>AGROCAÑA</v>
          </cell>
          <cell r="E1221">
            <v>5.04</v>
          </cell>
          <cell r="F1221" t="str">
            <v>3</v>
          </cell>
          <cell r="G1221">
            <v>2</v>
          </cell>
          <cell r="H1221">
            <v>193.20000000000002</v>
          </cell>
          <cell r="I1221">
            <v>96.600000000000009</v>
          </cell>
          <cell r="J1221" t="str">
            <v>CG02-163</v>
          </cell>
          <cell r="K1221">
            <v>45415</v>
          </cell>
          <cell r="L1221">
            <v>45755</v>
          </cell>
          <cell r="M1221" t="str">
            <v>Manual</v>
          </cell>
          <cell r="N1221" t="str">
            <v>Quemado</v>
          </cell>
          <cell r="O1221">
            <v>23</v>
          </cell>
        </row>
        <row r="1222">
          <cell r="A1222" t="str">
            <v>58710.1</v>
          </cell>
          <cell r="B1222" t="str">
            <v>La Union, S.A</v>
          </cell>
          <cell r="C1222">
            <v>587</v>
          </cell>
          <cell r="D1222" t="str">
            <v>AGROCAÑA</v>
          </cell>
          <cell r="E1222">
            <v>10.1</v>
          </cell>
          <cell r="F1222" t="str">
            <v>3</v>
          </cell>
          <cell r="G1222">
            <v>2.37</v>
          </cell>
          <cell r="H1222">
            <v>250.74600000000001</v>
          </cell>
          <cell r="I1222">
            <v>105.8</v>
          </cell>
          <cell r="J1222" t="str">
            <v>CGMex10-26315</v>
          </cell>
          <cell r="K1222">
            <v>45415</v>
          </cell>
          <cell r="L1222">
            <v>45755</v>
          </cell>
          <cell r="M1222" t="str">
            <v>Manual</v>
          </cell>
          <cell r="N1222" t="str">
            <v>Quemado</v>
          </cell>
          <cell r="O1222">
            <v>23</v>
          </cell>
        </row>
        <row r="1223">
          <cell r="A1223" t="str">
            <v>58712.04</v>
          </cell>
          <cell r="B1223" t="str">
            <v>La Union, S.A</v>
          </cell>
          <cell r="C1223">
            <v>587</v>
          </cell>
          <cell r="D1223" t="str">
            <v>AGROCAÑA</v>
          </cell>
          <cell r="E1223">
            <v>12.04</v>
          </cell>
          <cell r="F1223" t="str">
            <v>3</v>
          </cell>
          <cell r="G1223">
            <v>2.37</v>
          </cell>
          <cell r="H1223">
            <v>218.04000000000002</v>
          </cell>
          <cell r="I1223">
            <v>92</v>
          </cell>
          <cell r="J1223" t="str">
            <v>CG02-163</v>
          </cell>
          <cell r="K1223">
            <v>45415</v>
          </cell>
          <cell r="L1223">
            <v>45755</v>
          </cell>
          <cell r="M1223" t="str">
            <v>Manual</v>
          </cell>
          <cell r="N1223" t="str">
            <v>Quemado</v>
          </cell>
          <cell r="O1223">
            <v>23</v>
          </cell>
        </row>
        <row r="1224">
          <cell r="A1224" t="str">
            <v>58711.35</v>
          </cell>
          <cell r="B1224" t="str">
            <v>La Union, S.A</v>
          </cell>
          <cell r="C1224">
            <v>587</v>
          </cell>
          <cell r="D1224" t="str">
            <v>AGROCAÑA</v>
          </cell>
          <cell r="E1224">
            <v>11.35</v>
          </cell>
          <cell r="F1224" t="str">
            <v>3</v>
          </cell>
          <cell r="G1224">
            <v>1.76</v>
          </cell>
          <cell r="H1224">
            <v>161.92000000000002</v>
          </cell>
          <cell r="I1224">
            <v>92.000000000000014</v>
          </cell>
          <cell r="J1224" t="str">
            <v>CG02-163</v>
          </cell>
          <cell r="K1224">
            <v>45416</v>
          </cell>
          <cell r="L1224">
            <v>45756</v>
          </cell>
          <cell r="M1224" t="str">
            <v>Manual</v>
          </cell>
          <cell r="N1224" t="str">
            <v>Quemado</v>
          </cell>
          <cell r="O1224">
            <v>23</v>
          </cell>
        </row>
        <row r="1225">
          <cell r="A1225" t="str">
            <v>5875.01</v>
          </cell>
          <cell r="B1225" t="str">
            <v>La Union, S.A</v>
          </cell>
          <cell r="C1225">
            <v>587</v>
          </cell>
          <cell r="D1225" t="str">
            <v>AGROCAÑA</v>
          </cell>
          <cell r="E1225">
            <v>5.01</v>
          </cell>
          <cell r="F1225" t="str">
            <v>2</v>
          </cell>
          <cell r="G1225">
            <v>3.99</v>
          </cell>
          <cell r="H1225">
            <v>385.43400000000008</v>
          </cell>
          <cell r="I1225">
            <v>96.600000000000009</v>
          </cell>
          <cell r="J1225" t="str">
            <v>CGMex10-26315</v>
          </cell>
          <cell r="K1225">
            <v>45392</v>
          </cell>
          <cell r="L1225">
            <v>45757</v>
          </cell>
          <cell r="M1225" t="str">
            <v>Manual</v>
          </cell>
          <cell r="N1225" t="str">
            <v>Quemado</v>
          </cell>
          <cell r="O1225">
            <v>23</v>
          </cell>
        </row>
        <row r="1226">
          <cell r="A1226" t="str">
            <v>58710.09</v>
          </cell>
          <cell r="B1226" t="str">
            <v>La Union, S.A</v>
          </cell>
          <cell r="C1226">
            <v>587</v>
          </cell>
          <cell r="D1226" t="str">
            <v>AGROCAÑA</v>
          </cell>
          <cell r="E1226">
            <v>10.09</v>
          </cell>
          <cell r="F1226" t="str">
            <v>3</v>
          </cell>
          <cell r="G1226">
            <v>1</v>
          </cell>
          <cell r="H1226">
            <v>105.80000000000001</v>
          </cell>
          <cell r="I1226">
            <v>105.80000000000001</v>
          </cell>
          <cell r="J1226" t="str">
            <v>CGMex10-26315</v>
          </cell>
          <cell r="K1226">
            <v>45417</v>
          </cell>
          <cell r="L1226">
            <v>45757</v>
          </cell>
          <cell r="M1226" t="str">
            <v>Manual</v>
          </cell>
          <cell r="N1226" t="str">
            <v>Quemado</v>
          </cell>
          <cell r="O1226">
            <v>23</v>
          </cell>
        </row>
        <row r="1227">
          <cell r="A1227" t="str">
            <v>58710.17</v>
          </cell>
          <cell r="B1227" t="str">
            <v>La Union, S.A</v>
          </cell>
          <cell r="C1227">
            <v>587</v>
          </cell>
          <cell r="D1227" t="str">
            <v>AGROCAÑA</v>
          </cell>
          <cell r="E1227">
            <v>10.17</v>
          </cell>
          <cell r="F1227" t="str">
            <v>3</v>
          </cell>
          <cell r="G1227">
            <v>8.44</v>
          </cell>
          <cell r="H1227">
            <v>892.952</v>
          </cell>
          <cell r="I1227">
            <v>105.80000000000001</v>
          </cell>
          <cell r="J1227" t="str">
            <v>CGMex10-26315</v>
          </cell>
          <cell r="K1227">
            <v>45417</v>
          </cell>
          <cell r="L1227">
            <v>45757</v>
          </cell>
          <cell r="M1227" t="str">
            <v>Manual</v>
          </cell>
          <cell r="N1227" t="str">
            <v>Quemado</v>
          </cell>
          <cell r="O1227">
            <v>23</v>
          </cell>
        </row>
        <row r="1228">
          <cell r="A1228" t="str">
            <v>5871.22</v>
          </cell>
          <cell r="B1228" t="str">
            <v>La Union, S.A</v>
          </cell>
          <cell r="C1228">
            <v>587</v>
          </cell>
          <cell r="D1228" t="str">
            <v>AGROCAÑA</v>
          </cell>
          <cell r="E1228">
            <v>1.22</v>
          </cell>
          <cell r="F1228" t="str">
            <v>5</v>
          </cell>
          <cell r="G1228">
            <v>1.33</v>
          </cell>
          <cell r="H1228">
            <v>122.36</v>
          </cell>
          <cell r="I1228">
            <v>92</v>
          </cell>
          <cell r="J1228" t="str">
            <v>CG02-163</v>
          </cell>
          <cell r="K1228">
            <v>45418</v>
          </cell>
          <cell r="L1228">
            <v>45758</v>
          </cell>
          <cell r="M1228" t="str">
            <v>Manual</v>
          </cell>
          <cell r="N1228" t="str">
            <v>Quemado</v>
          </cell>
          <cell r="O1228">
            <v>23</v>
          </cell>
        </row>
        <row r="1229">
          <cell r="A1229" t="str">
            <v>58710.06</v>
          </cell>
          <cell r="B1229" t="str">
            <v>La Union, S.A</v>
          </cell>
          <cell r="C1229">
            <v>587</v>
          </cell>
          <cell r="D1229" t="str">
            <v>AGROCAÑA</v>
          </cell>
          <cell r="E1229">
            <v>10.06</v>
          </cell>
          <cell r="F1229" t="str">
            <v>2</v>
          </cell>
          <cell r="G1229">
            <v>6.43</v>
          </cell>
          <cell r="H1229">
            <v>680.29399999999998</v>
          </cell>
          <cell r="I1229">
            <v>105.8</v>
          </cell>
          <cell r="J1229" t="str">
            <v>CG02-163</v>
          </cell>
          <cell r="K1229">
            <v>45418</v>
          </cell>
          <cell r="L1229">
            <v>45758</v>
          </cell>
          <cell r="M1229" t="str">
            <v>Manual</v>
          </cell>
          <cell r="N1229" t="str">
            <v>Quemado</v>
          </cell>
          <cell r="O1229">
            <v>23</v>
          </cell>
        </row>
        <row r="1230">
          <cell r="A1230" t="str">
            <v>58710.03</v>
          </cell>
          <cell r="B1230" t="str">
            <v>La Union, S.A</v>
          </cell>
          <cell r="C1230">
            <v>587</v>
          </cell>
          <cell r="D1230" t="str">
            <v>AGROCAÑA</v>
          </cell>
          <cell r="E1230">
            <v>10.029999999999999</v>
          </cell>
          <cell r="F1230" t="str">
            <v>2</v>
          </cell>
          <cell r="G1230">
            <v>6.32</v>
          </cell>
          <cell r="H1230">
            <v>668.65600000000006</v>
          </cell>
          <cell r="I1230">
            <v>105.80000000000001</v>
          </cell>
          <cell r="J1230" t="str">
            <v>CG02-163</v>
          </cell>
          <cell r="K1230">
            <v>45419</v>
          </cell>
          <cell r="L1230">
            <v>45759</v>
          </cell>
          <cell r="M1230" t="str">
            <v>Manual</v>
          </cell>
          <cell r="N1230" t="str">
            <v>Quemado</v>
          </cell>
          <cell r="O1230">
            <v>23</v>
          </cell>
        </row>
        <row r="1231">
          <cell r="A1231" t="str">
            <v>58710.18</v>
          </cell>
          <cell r="B1231" t="str">
            <v>La Union, S.A</v>
          </cell>
          <cell r="C1231">
            <v>587</v>
          </cell>
          <cell r="D1231" t="str">
            <v>AGROCAÑA</v>
          </cell>
          <cell r="E1231">
            <v>10.18</v>
          </cell>
          <cell r="F1231" t="str">
            <v>3</v>
          </cell>
          <cell r="G1231">
            <v>6.4</v>
          </cell>
          <cell r="H1231">
            <v>677.12</v>
          </cell>
          <cell r="I1231">
            <v>105.8</v>
          </cell>
          <cell r="J1231" t="str">
            <v>CGMex10-26315</v>
          </cell>
          <cell r="K1231">
            <v>45419</v>
          </cell>
          <cell r="L1231">
            <v>45759</v>
          </cell>
          <cell r="M1231" t="str">
            <v>Manual</v>
          </cell>
          <cell r="N1231" t="str">
            <v>Quemado</v>
          </cell>
          <cell r="O1231">
            <v>23</v>
          </cell>
        </row>
        <row r="1232">
          <cell r="A1232" t="str">
            <v>58712.19</v>
          </cell>
          <cell r="B1232" t="str">
            <v>La Union, S.A</v>
          </cell>
          <cell r="C1232">
            <v>587</v>
          </cell>
          <cell r="D1232" t="str">
            <v>AGROCAÑA</v>
          </cell>
          <cell r="E1232">
            <v>12.19</v>
          </cell>
          <cell r="F1232" t="str">
            <v>4</v>
          </cell>
          <cell r="G1232">
            <v>3.66</v>
          </cell>
          <cell r="H1232">
            <v>336.72</v>
          </cell>
          <cell r="I1232">
            <v>92</v>
          </cell>
          <cell r="J1232" t="str">
            <v>CG02-163</v>
          </cell>
          <cell r="K1232">
            <v>45420</v>
          </cell>
          <cell r="L1232">
            <v>45760</v>
          </cell>
          <cell r="M1232" t="str">
            <v>Manual</v>
          </cell>
          <cell r="N1232" t="str">
            <v>Quemado</v>
          </cell>
          <cell r="O1232">
            <v>23</v>
          </cell>
        </row>
        <row r="1233">
          <cell r="A1233" t="str">
            <v>58712.2</v>
          </cell>
          <cell r="B1233" t="str">
            <v>La Union, S.A</v>
          </cell>
          <cell r="C1233">
            <v>587</v>
          </cell>
          <cell r="D1233" t="str">
            <v>AGROCAÑA</v>
          </cell>
          <cell r="E1233">
            <v>12.2</v>
          </cell>
          <cell r="F1233" t="str">
            <v>4</v>
          </cell>
          <cell r="G1233">
            <v>1.55</v>
          </cell>
          <cell r="H1233">
            <v>142.6</v>
          </cell>
          <cell r="I1233">
            <v>92</v>
          </cell>
          <cell r="J1233" t="str">
            <v>CR87-339</v>
          </cell>
          <cell r="K1233">
            <v>45420</v>
          </cell>
          <cell r="L1233">
            <v>45760</v>
          </cell>
          <cell r="M1233" t="str">
            <v>Manual</v>
          </cell>
          <cell r="N1233" t="str">
            <v>Quemado</v>
          </cell>
          <cell r="O1233">
            <v>23</v>
          </cell>
        </row>
        <row r="1234">
          <cell r="A1234" t="str">
            <v>5871.07</v>
          </cell>
          <cell r="B1234" t="str">
            <v>La Union, S.A</v>
          </cell>
          <cell r="C1234">
            <v>587</v>
          </cell>
          <cell r="D1234" t="str">
            <v>AGROCAÑA</v>
          </cell>
          <cell r="E1234">
            <v>1.07</v>
          </cell>
          <cell r="F1234" t="str">
            <v>3</v>
          </cell>
          <cell r="G1234">
            <v>3</v>
          </cell>
          <cell r="H1234">
            <v>372.6</v>
          </cell>
          <cell r="I1234">
            <v>124.2</v>
          </cell>
          <cell r="J1234" t="str">
            <v>CG02-163</v>
          </cell>
          <cell r="K1234">
            <v>45421</v>
          </cell>
          <cell r="L1234">
            <v>45761</v>
          </cell>
          <cell r="M1234" t="str">
            <v>Manual</v>
          </cell>
          <cell r="N1234" t="str">
            <v>Quemado</v>
          </cell>
          <cell r="O1234">
            <v>24</v>
          </cell>
        </row>
        <row r="1235">
          <cell r="A1235" t="str">
            <v>58710.04</v>
          </cell>
          <cell r="B1235" t="str">
            <v>La Union, S.A</v>
          </cell>
          <cell r="C1235">
            <v>587</v>
          </cell>
          <cell r="D1235" t="str">
            <v>AGROCAÑA</v>
          </cell>
          <cell r="E1235">
            <v>10.039999999999999</v>
          </cell>
          <cell r="F1235" t="str">
            <v>2</v>
          </cell>
          <cell r="G1235">
            <v>6.5</v>
          </cell>
          <cell r="H1235">
            <v>687.7</v>
          </cell>
          <cell r="I1235">
            <v>105.80000000000001</v>
          </cell>
          <cell r="J1235" t="str">
            <v>CR87-339</v>
          </cell>
          <cell r="K1235">
            <v>45421</v>
          </cell>
          <cell r="L1235">
            <v>45761</v>
          </cell>
          <cell r="M1235" t="str">
            <v>Manual</v>
          </cell>
          <cell r="N1235" t="str">
            <v>Quemado</v>
          </cell>
          <cell r="O1235">
            <v>24</v>
          </cell>
        </row>
        <row r="1236">
          <cell r="A1236" t="str">
            <v>58712.29</v>
          </cell>
          <cell r="B1236" t="str">
            <v>La Union, S.A</v>
          </cell>
          <cell r="C1236">
            <v>587</v>
          </cell>
          <cell r="D1236" t="str">
            <v>AGROCAÑA</v>
          </cell>
          <cell r="E1236">
            <v>12.29</v>
          </cell>
          <cell r="F1236" t="str">
            <v>4</v>
          </cell>
          <cell r="G1236">
            <v>3.99</v>
          </cell>
          <cell r="H1236">
            <v>367.08000000000004</v>
          </cell>
          <cell r="I1236">
            <v>92</v>
          </cell>
          <cell r="J1236" t="str">
            <v>CG02-163</v>
          </cell>
          <cell r="K1236">
            <v>45421</v>
          </cell>
          <cell r="L1236">
            <v>45761</v>
          </cell>
          <cell r="M1236" t="str">
            <v>Manual</v>
          </cell>
          <cell r="N1236" t="str">
            <v>Quemado</v>
          </cell>
          <cell r="O1236">
            <v>24</v>
          </cell>
        </row>
        <row r="1237">
          <cell r="A1237" t="str">
            <v>5871.09</v>
          </cell>
          <cell r="B1237" t="str">
            <v>La Union, S.A</v>
          </cell>
          <cell r="C1237">
            <v>587</v>
          </cell>
          <cell r="D1237" t="str">
            <v>AGROCAÑA</v>
          </cell>
          <cell r="E1237">
            <v>1.0900000000000001</v>
          </cell>
          <cell r="F1237" t="str">
            <v>4</v>
          </cell>
          <cell r="G1237">
            <v>4</v>
          </cell>
          <cell r="H1237">
            <v>548.58839466666666</v>
          </cell>
          <cell r="I1237">
            <v>137.14709866666666</v>
          </cell>
          <cell r="J1237" t="str">
            <v>CG02-163</v>
          </cell>
          <cell r="K1237">
            <v>45422</v>
          </cell>
          <cell r="L1237">
            <v>45762</v>
          </cell>
          <cell r="M1237" t="str">
            <v>Manual</v>
          </cell>
          <cell r="N1237" t="str">
            <v>Quemado</v>
          </cell>
          <cell r="O1237">
            <v>24</v>
          </cell>
        </row>
        <row r="1238">
          <cell r="A1238" t="str">
            <v>5871.19</v>
          </cell>
          <cell r="B1238" t="str">
            <v>La Union, S.A</v>
          </cell>
          <cell r="C1238">
            <v>587</v>
          </cell>
          <cell r="D1238" t="str">
            <v>AGROCAÑA</v>
          </cell>
          <cell r="E1238">
            <v>1.19</v>
          </cell>
          <cell r="F1238" t="str">
            <v>4</v>
          </cell>
          <cell r="G1238">
            <v>9.98</v>
          </cell>
          <cell r="H1238">
            <v>1187.8640720000001</v>
          </cell>
          <cell r="I1238">
            <v>119.02445611222446</v>
          </cell>
          <cell r="J1238" t="str">
            <v>CG02-163</v>
          </cell>
          <cell r="K1238">
            <v>45422</v>
          </cell>
          <cell r="L1238">
            <v>45762</v>
          </cell>
          <cell r="M1238" t="str">
            <v>Manual</v>
          </cell>
          <cell r="N1238" t="str">
            <v>Quemado</v>
          </cell>
          <cell r="O1238">
            <v>24</v>
          </cell>
        </row>
        <row r="1239">
          <cell r="A1239" t="str">
            <v>58711.13</v>
          </cell>
          <cell r="B1239" t="str">
            <v>La Union, S.A</v>
          </cell>
          <cell r="C1239">
            <v>587</v>
          </cell>
          <cell r="D1239" t="str">
            <v>AGROCAÑA</v>
          </cell>
          <cell r="E1239">
            <v>11.13</v>
          </cell>
          <cell r="F1239" t="str">
            <v>4</v>
          </cell>
          <cell r="G1239">
            <v>0.95</v>
          </cell>
          <cell r="H1239">
            <v>87.4</v>
          </cell>
          <cell r="I1239">
            <v>92.000000000000014</v>
          </cell>
          <cell r="J1239" t="str">
            <v>CG02-163</v>
          </cell>
          <cell r="K1239">
            <v>45422</v>
          </cell>
          <cell r="L1239">
            <v>45762</v>
          </cell>
          <cell r="M1239" t="str">
            <v>Manual</v>
          </cell>
          <cell r="N1239" t="str">
            <v>Quemado</v>
          </cell>
          <cell r="O1239">
            <v>24</v>
          </cell>
        </row>
        <row r="1240">
          <cell r="A1240" t="str">
            <v>58712.23</v>
          </cell>
          <cell r="B1240" t="str">
            <v>La Union, S.A</v>
          </cell>
          <cell r="C1240">
            <v>587</v>
          </cell>
          <cell r="D1240" t="str">
            <v>AGROCAÑA</v>
          </cell>
          <cell r="E1240">
            <v>12.23</v>
          </cell>
          <cell r="F1240" t="str">
            <v>4</v>
          </cell>
          <cell r="G1240">
            <v>2.16</v>
          </cell>
          <cell r="H1240">
            <v>198.72</v>
          </cell>
          <cell r="I1240">
            <v>92</v>
          </cell>
          <cell r="J1240" t="str">
            <v>CGMex10-26315</v>
          </cell>
          <cell r="K1240">
            <v>45397</v>
          </cell>
          <cell r="L1240">
            <v>45762</v>
          </cell>
          <cell r="M1240" t="str">
            <v>Manual</v>
          </cell>
          <cell r="N1240" t="str">
            <v>Quemado</v>
          </cell>
          <cell r="O1240">
            <v>24</v>
          </cell>
        </row>
        <row r="1241">
          <cell r="A1241" t="str">
            <v>58712.3</v>
          </cell>
          <cell r="B1241" t="str">
            <v>La Union, S.A</v>
          </cell>
          <cell r="C1241">
            <v>587</v>
          </cell>
          <cell r="D1241" t="str">
            <v>AGROCAÑA</v>
          </cell>
          <cell r="E1241">
            <v>12.3</v>
          </cell>
          <cell r="F1241" t="str">
            <v>4</v>
          </cell>
          <cell r="G1241">
            <v>1.22</v>
          </cell>
          <cell r="H1241">
            <v>112.24000000000001</v>
          </cell>
          <cell r="I1241">
            <v>92.000000000000014</v>
          </cell>
          <cell r="J1241" t="str">
            <v>CG02-163</v>
          </cell>
          <cell r="K1241">
            <v>45422</v>
          </cell>
          <cell r="L1241">
            <v>45762</v>
          </cell>
          <cell r="M1241" t="str">
            <v>Manual</v>
          </cell>
          <cell r="N1241" t="str">
            <v>Quemado</v>
          </cell>
          <cell r="O1241">
            <v>24</v>
          </cell>
        </row>
        <row r="1242">
          <cell r="A1242" t="str">
            <v>5871.24</v>
          </cell>
          <cell r="B1242" t="str">
            <v>La Union, S.A</v>
          </cell>
          <cell r="C1242">
            <v>587</v>
          </cell>
          <cell r="D1242" t="str">
            <v>AGROCAÑA</v>
          </cell>
          <cell r="E1242">
            <v>1.24</v>
          </cell>
          <cell r="F1242" t="str">
            <v>2</v>
          </cell>
          <cell r="G1242">
            <v>5.5</v>
          </cell>
          <cell r="H1242">
            <v>480.70000000000005</v>
          </cell>
          <cell r="I1242">
            <v>87.4</v>
          </cell>
          <cell r="J1242" t="str">
            <v>CG02-163</v>
          </cell>
          <cell r="K1242">
            <v>45423</v>
          </cell>
          <cell r="L1242">
            <v>45763</v>
          </cell>
          <cell r="M1242" t="str">
            <v>Manual</v>
          </cell>
          <cell r="N1242" t="str">
            <v>Quemado</v>
          </cell>
          <cell r="O1242">
            <v>24</v>
          </cell>
        </row>
        <row r="1243">
          <cell r="A1243" t="str">
            <v>5871.02</v>
          </cell>
          <cell r="B1243" t="str">
            <v>La Union, S.A</v>
          </cell>
          <cell r="C1243">
            <v>587</v>
          </cell>
          <cell r="D1243" t="str">
            <v>AGROCAÑA</v>
          </cell>
          <cell r="E1243">
            <v>1.02</v>
          </cell>
          <cell r="F1243" t="str">
            <v>4</v>
          </cell>
          <cell r="G1243">
            <v>2.25</v>
          </cell>
          <cell r="H1243">
            <v>281.17095200000006</v>
          </cell>
          <cell r="I1243">
            <v>124.96486755555559</v>
          </cell>
          <cell r="J1243" t="str">
            <v>CGMex10-26315</v>
          </cell>
          <cell r="K1243">
            <v>45424</v>
          </cell>
          <cell r="L1243">
            <v>45764</v>
          </cell>
          <cell r="M1243" t="str">
            <v>Manual</v>
          </cell>
          <cell r="N1243" t="str">
            <v>Quemado</v>
          </cell>
          <cell r="O1243">
            <v>24</v>
          </cell>
        </row>
        <row r="1244">
          <cell r="A1244" t="str">
            <v>5871.06</v>
          </cell>
          <cell r="B1244" t="str">
            <v>La Union, S.A</v>
          </cell>
          <cell r="C1244">
            <v>587</v>
          </cell>
          <cell r="D1244" t="str">
            <v>AGROCAÑA</v>
          </cell>
          <cell r="E1244">
            <v>1.06</v>
          </cell>
          <cell r="F1244" t="str">
            <v>7</v>
          </cell>
          <cell r="G1244">
            <v>2.8</v>
          </cell>
          <cell r="H1244">
            <v>276.17084399999999</v>
          </cell>
          <cell r="I1244">
            <v>98.632444285714286</v>
          </cell>
          <cell r="J1244" t="str">
            <v>CG02-163</v>
          </cell>
          <cell r="K1244">
            <v>45424</v>
          </cell>
          <cell r="L1244">
            <v>45764</v>
          </cell>
          <cell r="M1244" t="str">
            <v>Manual</v>
          </cell>
          <cell r="N1244" t="str">
            <v>Quemado</v>
          </cell>
          <cell r="O1244">
            <v>24</v>
          </cell>
        </row>
        <row r="1245">
          <cell r="A1245" t="str">
            <v>5871.14</v>
          </cell>
          <cell r="B1245" t="str">
            <v>La Union, S.A</v>
          </cell>
          <cell r="C1245">
            <v>587</v>
          </cell>
          <cell r="D1245" t="str">
            <v>AGROCAÑA</v>
          </cell>
          <cell r="E1245">
            <v>1.1399999999999999</v>
          </cell>
          <cell r="F1245" t="str">
            <v>4</v>
          </cell>
          <cell r="G1245">
            <v>5.85</v>
          </cell>
          <cell r="H1245">
            <v>824.62249600000007</v>
          </cell>
          <cell r="I1245">
            <v>140.96111042735043</v>
          </cell>
          <cell r="J1245" t="str">
            <v>CGMex10-26315</v>
          </cell>
          <cell r="K1245">
            <v>45424</v>
          </cell>
          <cell r="L1245">
            <v>45764</v>
          </cell>
          <cell r="M1245" t="str">
            <v>Manual</v>
          </cell>
          <cell r="N1245" t="str">
            <v>Quemado</v>
          </cell>
          <cell r="O1245">
            <v>24</v>
          </cell>
        </row>
        <row r="1246">
          <cell r="A1246" t="str">
            <v>5871.18</v>
          </cell>
          <cell r="B1246" t="str">
            <v>La Union, S.A</v>
          </cell>
          <cell r="C1246">
            <v>587</v>
          </cell>
          <cell r="D1246" t="str">
            <v>AGROCAÑA</v>
          </cell>
          <cell r="E1246">
            <v>1.18</v>
          </cell>
          <cell r="F1246" t="str">
            <v>3</v>
          </cell>
          <cell r="G1246">
            <v>5.7</v>
          </cell>
          <cell r="H1246">
            <v>537.36160400000006</v>
          </cell>
          <cell r="I1246">
            <v>94.273965614035092</v>
          </cell>
          <cell r="J1246" t="str">
            <v>CGMex10-26315</v>
          </cell>
          <cell r="K1246">
            <v>45424</v>
          </cell>
          <cell r="L1246">
            <v>45764</v>
          </cell>
          <cell r="M1246" t="str">
            <v>Manual</v>
          </cell>
          <cell r="N1246" t="str">
            <v>Quemado</v>
          </cell>
          <cell r="O1246">
            <v>24</v>
          </cell>
        </row>
        <row r="1247">
          <cell r="A1247" t="str">
            <v>5875.07</v>
          </cell>
          <cell r="B1247" t="str">
            <v>La Union, S.A</v>
          </cell>
          <cell r="C1247">
            <v>587</v>
          </cell>
          <cell r="D1247" t="str">
            <v>AGROCAÑA</v>
          </cell>
          <cell r="E1247">
            <v>5.07</v>
          </cell>
          <cell r="F1247" t="str">
            <v>2</v>
          </cell>
          <cell r="G1247">
            <v>2</v>
          </cell>
          <cell r="H1247">
            <v>193.20000000000002</v>
          </cell>
          <cell r="I1247">
            <v>96.600000000000009</v>
          </cell>
          <cell r="J1247" t="str">
            <v>CG02-163</v>
          </cell>
          <cell r="K1247">
            <v>45399</v>
          </cell>
          <cell r="L1247">
            <v>45764</v>
          </cell>
          <cell r="M1247" t="str">
            <v>Manual</v>
          </cell>
          <cell r="N1247" t="str">
            <v>Quemado</v>
          </cell>
          <cell r="O1247">
            <v>24</v>
          </cell>
        </row>
        <row r="1248">
          <cell r="A1248" t="str">
            <v>5877.01</v>
          </cell>
          <cell r="B1248" t="str">
            <v>La Union, S.A</v>
          </cell>
          <cell r="C1248">
            <v>587</v>
          </cell>
          <cell r="D1248" t="str">
            <v>AGROCAÑA</v>
          </cell>
          <cell r="E1248">
            <v>7.01</v>
          </cell>
          <cell r="F1248" t="str">
            <v>1</v>
          </cell>
          <cell r="G1248">
            <v>5.5</v>
          </cell>
          <cell r="H1248">
            <v>506</v>
          </cell>
          <cell r="I1248">
            <v>92</v>
          </cell>
          <cell r="J1248" t="str">
            <v>CP72-2086</v>
          </cell>
          <cell r="K1248">
            <v>45424</v>
          </cell>
          <cell r="L1248">
            <v>45764</v>
          </cell>
          <cell r="M1248" t="str">
            <v>Manual</v>
          </cell>
          <cell r="N1248" t="str">
            <v>Quemado</v>
          </cell>
          <cell r="O1248">
            <v>24</v>
          </cell>
        </row>
        <row r="1249">
          <cell r="A1249" t="str">
            <v>58712.05</v>
          </cell>
          <cell r="B1249" t="str">
            <v>La Union, S.A</v>
          </cell>
          <cell r="C1249">
            <v>587</v>
          </cell>
          <cell r="D1249" t="str">
            <v>AGROCAÑA</v>
          </cell>
          <cell r="E1249">
            <v>12.05</v>
          </cell>
          <cell r="F1249" t="str">
            <v>4</v>
          </cell>
          <cell r="G1249">
            <v>2.96</v>
          </cell>
          <cell r="H1249">
            <v>272.32</v>
          </cell>
          <cell r="I1249">
            <v>92</v>
          </cell>
          <cell r="J1249" t="str">
            <v>CG02-163</v>
          </cell>
          <cell r="K1249">
            <v>45399</v>
          </cell>
          <cell r="L1249">
            <v>45764</v>
          </cell>
          <cell r="M1249" t="str">
            <v>Manual</v>
          </cell>
          <cell r="N1249" t="str">
            <v>Quemado</v>
          </cell>
          <cell r="O1249">
            <v>24</v>
          </cell>
        </row>
        <row r="1250">
          <cell r="A1250" t="str">
            <v>58712.17</v>
          </cell>
          <cell r="B1250" t="str">
            <v>La Union, S.A</v>
          </cell>
          <cell r="C1250">
            <v>587</v>
          </cell>
          <cell r="D1250" t="str">
            <v>AGROCAÑA</v>
          </cell>
          <cell r="E1250">
            <v>12.17</v>
          </cell>
          <cell r="F1250" t="str">
            <v>3</v>
          </cell>
          <cell r="G1250">
            <v>0.87</v>
          </cell>
          <cell r="H1250">
            <v>80.040000000000006</v>
          </cell>
          <cell r="I1250">
            <v>92.000000000000014</v>
          </cell>
          <cell r="J1250" t="str">
            <v>CG02-163</v>
          </cell>
          <cell r="K1250">
            <v>45399</v>
          </cell>
          <cell r="L1250">
            <v>45764</v>
          </cell>
          <cell r="M1250" t="str">
            <v>Manual</v>
          </cell>
          <cell r="N1250" t="str">
            <v>Quemado</v>
          </cell>
          <cell r="O1250">
            <v>24</v>
          </cell>
        </row>
        <row r="1251">
          <cell r="A1251" t="str">
            <v>5872.03</v>
          </cell>
          <cell r="B1251" t="str">
            <v>La Union, S.A</v>
          </cell>
          <cell r="C1251">
            <v>587</v>
          </cell>
          <cell r="D1251" t="str">
            <v>AGROCAÑA</v>
          </cell>
          <cell r="E1251">
            <v>2.0299999999999998</v>
          </cell>
          <cell r="F1251" t="str">
            <v>8</v>
          </cell>
          <cell r="G1251">
            <v>8.1</v>
          </cell>
          <cell r="H1251">
            <v>1221.0379537829913</v>
          </cell>
          <cell r="I1251">
            <v>150.74542639296189</v>
          </cell>
          <cell r="J1251" t="str">
            <v>CGMex10-26315</v>
          </cell>
          <cell r="K1251">
            <v>45425</v>
          </cell>
          <cell r="L1251">
            <v>45765</v>
          </cell>
          <cell r="M1251" t="str">
            <v>Manual</v>
          </cell>
          <cell r="N1251" t="str">
            <v>Quemado</v>
          </cell>
          <cell r="O1251">
            <v>24</v>
          </cell>
        </row>
        <row r="1252">
          <cell r="A1252" t="str">
            <v>58712.06</v>
          </cell>
          <cell r="B1252" t="str">
            <v>La Union, S.A</v>
          </cell>
          <cell r="C1252">
            <v>587</v>
          </cell>
          <cell r="D1252" t="str">
            <v>AGROCAÑA</v>
          </cell>
          <cell r="E1252">
            <v>12.06</v>
          </cell>
          <cell r="F1252" t="str">
            <v>4</v>
          </cell>
          <cell r="G1252">
            <v>2.36</v>
          </cell>
          <cell r="H1252">
            <v>217.12</v>
          </cell>
          <cell r="I1252">
            <v>92</v>
          </cell>
          <cell r="J1252" t="str">
            <v>CR87-339</v>
          </cell>
          <cell r="K1252">
            <v>45400</v>
          </cell>
          <cell r="L1252">
            <v>45765</v>
          </cell>
          <cell r="M1252" t="str">
            <v>Manual</v>
          </cell>
          <cell r="N1252" t="str">
            <v>Quemado</v>
          </cell>
          <cell r="O1252">
            <v>24</v>
          </cell>
        </row>
        <row r="1253">
          <cell r="A1253" t="str">
            <v>58712.07</v>
          </cell>
          <cell r="B1253" t="str">
            <v>La Union, S.A</v>
          </cell>
          <cell r="C1253">
            <v>587</v>
          </cell>
          <cell r="D1253" t="str">
            <v>AGROCAÑA</v>
          </cell>
          <cell r="E1253">
            <v>12.07</v>
          </cell>
          <cell r="F1253" t="str">
            <v>4</v>
          </cell>
          <cell r="G1253">
            <v>0.65</v>
          </cell>
          <cell r="H1253">
            <v>59.800000000000004</v>
          </cell>
          <cell r="I1253">
            <v>92</v>
          </cell>
          <cell r="J1253" t="str">
            <v>CR87-339</v>
          </cell>
          <cell r="K1253">
            <v>45400</v>
          </cell>
          <cell r="L1253">
            <v>45765</v>
          </cell>
          <cell r="M1253" t="str">
            <v>Manual</v>
          </cell>
          <cell r="N1253" t="str">
            <v>Quemado</v>
          </cell>
          <cell r="O1253">
            <v>24</v>
          </cell>
        </row>
        <row r="1254">
          <cell r="A1254" t="str">
            <v>58712.08</v>
          </cell>
          <cell r="B1254" t="str">
            <v>La Union, S.A</v>
          </cell>
          <cell r="C1254">
            <v>587</v>
          </cell>
          <cell r="D1254" t="str">
            <v>AGROCAÑA</v>
          </cell>
          <cell r="E1254">
            <v>12.08</v>
          </cell>
          <cell r="F1254" t="str">
            <v>4</v>
          </cell>
          <cell r="G1254">
            <v>1</v>
          </cell>
          <cell r="H1254">
            <v>92</v>
          </cell>
          <cell r="I1254">
            <v>92</v>
          </cell>
          <cell r="J1254" t="str">
            <v>CG02-163</v>
          </cell>
          <cell r="K1254">
            <v>45400</v>
          </cell>
          <cell r="L1254">
            <v>45765</v>
          </cell>
          <cell r="M1254" t="str">
            <v>Manual</v>
          </cell>
          <cell r="N1254" t="str">
            <v>Quemado</v>
          </cell>
          <cell r="O1254">
            <v>24</v>
          </cell>
        </row>
        <row r="1255">
          <cell r="A1255" t="str">
            <v>58712.21</v>
          </cell>
          <cell r="B1255" t="str">
            <v>La Union, S.A</v>
          </cell>
          <cell r="C1255">
            <v>587</v>
          </cell>
          <cell r="D1255" t="str">
            <v>AGROCAÑA</v>
          </cell>
          <cell r="E1255">
            <v>12.21</v>
          </cell>
          <cell r="F1255" t="str">
            <v>4</v>
          </cell>
          <cell r="G1255">
            <v>3</v>
          </cell>
          <cell r="H1255">
            <v>276</v>
          </cell>
          <cell r="I1255">
            <v>92</v>
          </cell>
          <cell r="J1255" t="str">
            <v>CGMex10-26315</v>
          </cell>
          <cell r="K1255">
            <v>45400</v>
          </cell>
          <cell r="L1255">
            <v>45765</v>
          </cell>
          <cell r="M1255" t="str">
            <v>Manual</v>
          </cell>
          <cell r="N1255" t="str">
            <v>Quemado</v>
          </cell>
          <cell r="O1255">
            <v>24</v>
          </cell>
        </row>
        <row r="1256">
          <cell r="A1256" t="str">
            <v>5871.03</v>
          </cell>
          <cell r="B1256" t="str">
            <v>La Union, S.A</v>
          </cell>
          <cell r="C1256">
            <v>587</v>
          </cell>
          <cell r="D1256" t="str">
            <v>AGROCAÑA</v>
          </cell>
          <cell r="E1256">
            <v>1.03</v>
          </cell>
          <cell r="F1256" t="str">
            <v>3</v>
          </cell>
          <cell r="G1256">
            <v>2.2000000000000002</v>
          </cell>
          <cell r="H1256">
            <v>289.91095200000001</v>
          </cell>
          <cell r="I1256">
            <v>131.77770545454544</v>
          </cell>
          <cell r="J1256" t="str">
            <v>CGMex10-26315</v>
          </cell>
          <cell r="K1256">
            <v>45426</v>
          </cell>
          <cell r="L1256">
            <v>45766</v>
          </cell>
          <cell r="M1256" t="str">
            <v>Manual</v>
          </cell>
          <cell r="N1256" t="str">
            <v>Quemado</v>
          </cell>
          <cell r="O1256">
            <v>24</v>
          </cell>
        </row>
        <row r="1257">
          <cell r="A1257" t="str">
            <v>5871.04</v>
          </cell>
          <cell r="B1257" t="str">
            <v>La Union, S.A</v>
          </cell>
          <cell r="C1257">
            <v>587</v>
          </cell>
          <cell r="D1257" t="str">
            <v>AGROCAÑA</v>
          </cell>
          <cell r="E1257">
            <v>1.04</v>
          </cell>
          <cell r="F1257" t="str">
            <v>3</v>
          </cell>
          <cell r="G1257">
            <v>4.4000000000000004</v>
          </cell>
          <cell r="H1257">
            <v>404.80000000000007</v>
          </cell>
          <cell r="I1257">
            <v>92.000000000000014</v>
          </cell>
          <cell r="J1257" t="str">
            <v>CGMex10-26315</v>
          </cell>
          <cell r="K1257">
            <v>45426</v>
          </cell>
          <cell r="L1257">
            <v>45766</v>
          </cell>
          <cell r="M1257" t="str">
            <v>Manual</v>
          </cell>
          <cell r="N1257" t="str">
            <v>Quemado</v>
          </cell>
          <cell r="O1257">
            <v>24</v>
          </cell>
        </row>
        <row r="1258">
          <cell r="A1258" t="str">
            <v>58711.15</v>
          </cell>
          <cell r="B1258" t="str">
            <v>La Union, S.A</v>
          </cell>
          <cell r="C1258">
            <v>587</v>
          </cell>
          <cell r="D1258" t="str">
            <v>AGROCAÑA</v>
          </cell>
          <cell r="E1258">
            <v>11.15</v>
          </cell>
          <cell r="F1258" t="str">
            <v>4</v>
          </cell>
          <cell r="G1258">
            <v>0.4</v>
          </cell>
          <cell r="H1258">
            <v>36.800000000000004</v>
          </cell>
          <cell r="I1258">
            <v>92</v>
          </cell>
          <cell r="J1258" t="str">
            <v>CR87-339</v>
          </cell>
          <cell r="K1258">
            <v>45426</v>
          </cell>
          <cell r="L1258">
            <v>45766</v>
          </cell>
          <cell r="M1258" t="str">
            <v>Manual</v>
          </cell>
          <cell r="N1258" t="str">
            <v>Quemado</v>
          </cell>
          <cell r="O1258">
            <v>24</v>
          </cell>
        </row>
        <row r="1259">
          <cell r="A1259" t="str">
            <v>58712.09</v>
          </cell>
          <cell r="B1259" t="str">
            <v>La Union, S.A</v>
          </cell>
          <cell r="C1259">
            <v>587</v>
          </cell>
          <cell r="D1259" t="str">
            <v>AGROCAÑA</v>
          </cell>
          <cell r="E1259">
            <v>12.09</v>
          </cell>
          <cell r="F1259" t="str">
            <v>4</v>
          </cell>
          <cell r="G1259">
            <v>2.27</v>
          </cell>
          <cell r="H1259">
            <v>208.84</v>
          </cell>
          <cell r="I1259">
            <v>92</v>
          </cell>
          <cell r="J1259" t="str">
            <v>CR87-339</v>
          </cell>
          <cell r="K1259">
            <v>45401</v>
          </cell>
          <cell r="L1259">
            <v>45766</v>
          </cell>
          <cell r="M1259" t="str">
            <v>Manual</v>
          </cell>
          <cell r="N1259" t="str">
            <v>Quemado</v>
          </cell>
          <cell r="O1259">
            <v>24</v>
          </cell>
        </row>
        <row r="1260">
          <cell r="A1260" t="str">
            <v>5871.25</v>
          </cell>
          <cell r="B1260" t="str">
            <v>La Union, S.A</v>
          </cell>
          <cell r="C1260">
            <v>587</v>
          </cell>
          <cell r="D1260" t="str">
            <v>AGROCAÑA</v>
          </cell>
          <cell r="E1260">
            <v>1.25</v>
          </cell>
          <cell r="F1260" t="str">
            <v>4</v>
          </cell>
          <cell r="G1260">
            <v>3</v>
          </cell>
          <cell r="H1260">
            <v>331.2</v>
          </cell>
          <cell r="I1260">
            <v>110.39999999999999</v>
          </cell>
          <cell r="J1260" t="str">
            <v>CG02-163</v>
          </cell>
          <cell r="K1260">
            <v>45427</v>
          </cell>
          <cell r="L1260">
            <v>45767</v>
          </cell>
          <cell r="M1260" t="str">
            <v>Manual</v>
          </cell>
          <cell r="N1260" t="str">
            <v>Quemado</v>
          </cell>
          <cell r="O1260">
            <v>24</v>
          </cell>
        </row>
        <row r="1261">
          <cell r="A1261" t="str">
            <v>5871.26</v>
          </cell>
          <cell r="B1261" t="str">
            <v>La Union, S.A</v>
          </cell>
          <cell r="C1261">
            <v>587</v>
          </cell>
          <cell r="D1261" t="str">
            <v>AGROCAÑA</v>
          </cell>
          <cell r="E1261">
            <v>1.26</v>
          </cell>
          <cell r="F1261" t="str">
            <v>1</v>
          </cell>
          <cell r="G1261">
            <v>5</v>
          </cell>
          <cell r="H1261">
            <v>460</v>
          </cell>
          <cell r="I1261">
            <v>92</v>
          </cell>
          <cell r="J1261" t="str">
            <v>CG02-163</v>
          </cell>
          <cell r="K1261">
            <v>45500</v>
          </cell>
          <cell r="L1261">
            <v>45767</v>
          </cell>
          <cell r="M1261" t="str">
            <v>Manual</v>
          </cell>
          <cell r="N1261" t="str">
            <v>Quemado</v>
          </cell>
          <cell r="O1261">
            <v>24</v>
          </cell>
        </row>
        <row r="1262">
          <cell r="A1262" t="str">
            <v>5872.04</v>
          </cell>
          <cell r="B1262" t="str">
            <v>La Union, S.A</v>
          </cell>
          <cell r="C1262">
            <v>587</v>
          </cell>
          <cell r="D1262" t="str">
            <v>AGROCAÑA</v>
          </cell>
          <cell r="E1262">
            <v>2.04</v>
          </cell>
          <cell r="F1262">
            <v>1</v>
          </cell>
          <cell r="G1262">
            <v>1.2</v>
          </cell>
          <cell r="H1262">
            <v>96.428958857142874</v>
          </cell>
          <cell r="I1262">
            <v>80.357465714285738</v>
          </cell>
          <cell r="J1262" t="str">
            <v>CG02-163</v>
          </cell>
          <cell r="K1262">
            <v>45492</v>
          </cell>
          <cell r="L1262">
            <v>45767</v>
          </cell>
          <cell r="M1262" t="str">
            <v>Manual</v>
          </cell>
          <cell r="N1262" t="str">
            <v>Quemado</v>
          </cell>
          <cell r="O1262">
            <v>24</v>
          </cell>
        </row>
        <row r="1263">
          <cell r="A1263" t="str">
            <v>5872.07</v>
          </cell>
          <cell r="B1263" t="str">
            <v>La Union, S.A</v>
          </cell>
          <cell r="C1263">
            <v>587</v>
          </cell>
          <cell r="D1263" t="str">
            <v>AGROCAÑA</v>
          </cell>
          <cell r="E1263">
            <v>2.0699999999999998</v>
          </cell>
          <cell r="F1263">
            <v>3</v>
          </cell>
          <cell r="G1263">
            <v>8</v>
          </cell>
          <cell r="H1263">
            <v>1259.9511463863339</v>
          </cell>
          <cell r="I1263">
            <v>157.49389329829174</v>
          </cell>
          <cell r="J1263" t="str">
            <v>CG02-163</v>
          </cell>
          <cell r="K1263">
            <v>45486</v>
          </cell>
          <cell r="L1263">
            <v>45767</v>
          </cell>
          <cell r="M1263" t="str">
            <v>Manual</v>
          </cell>
          <cell r="N1263" t="str">
            <v>Quemado</v>
          </cell>
          <cell r="O1263">
            <v>24</v>
          </cell>
        </row>
        <row r="1264">
          <cell r="A1264" t="str">
            <v>5872.09</v>
          </cell>
          <cell r="B1264" t="str">
            <v>La Union, S.A</v>
          </cell>
          <cell r="C1264">
            <v>587</v>
          </cell>
          <cell r="D1264" t="str">
            <v>AGROCAÑA</v>
          </cell>
          <cell r="E1264">
            <v>2.09</v>
          </cell>
          <cell r="F1264">
            <v>1</v>
          </cell>
          <cell r="G1264">
            <v>5.18</v>
          </cell>
          <cell r="H1264">
            <v>476.56</v>
          </cell>
          <cell r="I1264">
            <v>92</v>
          </cell>
          <cell r="J1264" t="str">
            <v>CG02-163</v>
          </cell>
          <cell r="K1264">
            <v>45491</v>
          </cell>
          <cell r="L1264">
            <v>45767</v>
          </cell>
          <cell r="M1264" t="str">
            <v>Manual</v>
          </cell>
          <cell r="N1264" t="str">
            <v>Quemado</v>
          </cell>
          <cell r="O1264">
            <v>24</v>
          </cell>
        </row>
        <row r="1265">
          <cell r="A1265" t="str">
            <v>5872.1</v>
          </cell>
          <cell r="B1265" t="str">
            <v>La Union, S.A</v>
          </cell>
          <cell r="C1265">
            <v>587</v>
          </cell>
          <cell r="D1265" t="str">
            <v>AGROCAÑA</v>
          </cell>
          <cell r="E1265">
            <v>2.1</v>
          </cell>
          <cell r="F1265">
            <v>1</v>
          </cell>
          <cell r="G1265">
            <v>3</v>
          </cell>
          <cell r="H1265">
            <v>276</v>
          </cell>
          <cell r="I1265">
            <v>92</v>
          </cell>
          <cell r="J1265" t="str">
            <v>CG02-163</v>
          </cell>
          <cell r="K1265">
            <v>45481</v>
          </cell>
          <cell r="L1265">
            <v>45767</v>
          </cell>
          <cell r="M1265" t="str">
            <v>Manual</v>
          </cell>
          <cell r="N1265" t="str">
            <v>Quemado</v>
          </cell>
          <cell r="O1265">
            <v>24</v>
          </cell>
        </row>
        <row r="1266">
          <cell r="A1266" t="str">
            <v>5872.14</v>
          </cell>
          <cell r="B1266" t="str">
            <v>La Union, S.A</v>
          </cell>
          <cell r="C1266">
            <v>587</v>
          </cell>
          <cell r="D1266" t="str">
            <v>AGROCAÑA</v>
          </cell>
          <cell r="E1266">
            <v>2.14</v>
          </cell>
          <cell r="F1266">
            <v>1</v>
          </cell>
          <cell r="G1266">
            <v>3.3</v>
          </cell>
          <cell r="H1266">
            <v>333.96000000000004</v>
          </cell>
          <cell r="I1266">
            <v>101.20000000000002</v>
          </cell>
          <cell r="J1266" t="str">
            <v>CG02-163</v>
          </cell>
          <cell r="K1266">
            <v>45427</v>
          </cell>
          <cell r="L1266">
            <v>45767</v>
          </cell>
          <cell r="M1266" t="str">
            <v>Manual</v>
          </cell>
          <cell r="N1266" t="str">
            <v>Quemado</v>
          </cell>
          <cell r="O1266">
            <v>24</v>
          </cell>
        </row>
        <row r="1267">
          <cell r="A1267" t="str">
            <v>5872.15</v>
          </cell>
          <cell r="B1267" t="str">
            <v>La Union, S.A</v>
          </cell>
          <cell r="C1267">
            <v>587</v>
          </cell>
          <cell r="D1267" t="str">
            <v>AGROCAÑA</v>
          </cell>
          <cell r="E1267">
            <v>2.15</v>
          </cell>
          <cell r="F1267">
            <v>1</v>
          </cell>
          <cell r="G1267">
            <v>7.3</v>
          </cell>
          <cell r="H1267">
            <v>738.76</v>
          </cell>
          <cell r="I1267">
            <v>101.2</v>
          </cell>
          <cell r="J1267" t="str">
            <v>CG02-163</v>
          </cell>
          <cell r="K1267">
            <v>45490</v>
          </cell>
          <cell r="L1267">
            <v>45767</v>
          </cell>
          <cell r="M1267" t="str">
            <v>Manual</v>
          </cell>
          <cell r="N1267" t="str">
            <v>Quemado</v>
          </cell>
          <cell r="O1267">
            <v>24</v>
          </cell>
        </row>
        <row r="1268">
          <cell r="A1268" t="str">
            <v>5872.18</v>
          </cell>
          <cell r="B1268" t="str">
            <v>La Union, S.A</v>
          </cell>
          <cell r="C1268">
            <v>587</v>
          </cell>
          <cell r="D1268" t="str">
            <v>AGROCAÑA</v>
          </cell>
          <cell r="E1268">
            <v>2.1800000000000002</v>
          </cell>
          <cell r="F1268">
            <v>1</v>
          </cell>
          <cell r="G1268">
            <v>1.25</v>
          </cell>
          <cell r="H1268">
            <v>126.5</v>
          </cell>
          <cell r="I1268">
            <v>101.2</v>
          </cell>
          <cell r="J1268" t="str">
            <v>CGMex10-26315</v>
          </cell>
          <cell r="K1268">
            <v>45483</v>
          </cell>
          <cell r="L1268">
            <v>45767</v>
          </cell>
          <cell r="M1268" t="str">
            <v>Manual</v>
          </cell>
          <cell r="N1268" t="str">
            <v>Quemado</v>
          </cell>
          <cell r="O1268">
            <v>24</v>
          </cell>
        </row>
        <row r="1269">
          <cell r="A1269" t="str">
            <v>5872.19</v>
          </cell>
          <cell r="B1269" t="str">
            <v>La Union, S.A</v>
          </cell>
          <cell r="C1269">
            <v>587</v>
          </cell>
          <cell r="D1269" t="str">
            <v>AGROCAÑA</v>
          </cell>
          <cell r="E1269">
            <v>2.19</v>
          </cell>
          <cell r="F1269" t="str">
            <v>1</v>
          </cell>
          <cell r="G1269">
            <v>2.35</v>
          </cell>
          <cell r="H1269">
            <v>237.82000000000002</v>
          </cell>
          <cell r="I1269">
            <v>101.2</v>
          </cell>
          <cell r="J1269" t="str">
            <v>CGMex10-26315</v>
          </cell>
          <cell r="K1269">
            <v>45483</v>
          </cell>
          <cell r="L1269">
            <v>45767</v>
          </cell>
          <cell r="M1269" t="str">
            <v>Manual</v>
          </cell>
          <cell r="N1269" t="str">
            <v>Quemado</v>
          </cell>
          <cell r="O1269">
            <v>24</v>
          </cell>
        </row>
        <row r="1270">
          <cell r="A1270" t="str">
            <v>5874.05</v>
          </cell>
          <cell r="B1270" t="str">
            <v>La Union, S.A</v>
          </cell>
          <cell r="C1270">
            <v>587</v>
          </cell>
          <cell r="D1270" t="str">
            <v>AGROCAÑA</v>
          </cell>
          <cell r="E1270">
            <v>4.05</v>
          </cell>
          <cell r="F1270" t="str">
            <v>3</v>
          </cell>
          <cell r="G1270">
            <v>2.66</v>
          </cell>
          <cell r="H1270">
            <v>269.19200000000001</v>
          </cell>
          <cell r="I1270">
            <v>101.2</v>
          </cell>
          <cell r="J1270" t="str">
            <v>CG02-163</v>
          </cell>
          <cell r="K1270">
            <v>45402</v>
          </cell>
          <cell r="L1270">
            <v>45767</v>
          </cell>
          <cell r="M1270" t="str">
            <v>Manual</v>
          </cell>
          <cell r="N1270" t="str">
            <v>Quemado</v>
          </cell>
          <cell r="O1270">
            <v>24</v>
          </cell>
        </row>
        <row r="1271">
          <cell r="A1271" t="str">
            <v>5874.07</v>
          </cell>
          <cell r="B1271" t="str">
            <v>La Union, S.A</v>
          </cell>
          <cell r="C1271">
            <v>587</v>
          </cell>
          <cell r="D1271" t="str">
            <v>AGROCAÑA</v>
          </cell>
          <cell r="E1271">
            <v>4.07</v>
          </cell>
          <cell r="F1271" t="str">
            <v>3</v>
          </cell>
          <cell r="G1271">
            <v>4</v>
          </cell>
          <cell r="H1271">
            <v>404.8</v>
          </cell>
          <cell r="I1271">
            <v>101.2</v>
          </cell>
          <cell r="J1271" t="str">
            <v>CG02-163</v>
          </cell>
          <cell r="K1271">
            <v>45402</v>
          </cell>
          <cell r="L1271">
            <v>45767</v>
          </cell>
          <cell r="M1271" t="str">
            <v>Manual</v>
          </cell>
          <cell r="N1271" t="str">
            <v>Quemado</v>
          </cell>
          <cell r="O1271">
            <v>24</v>
          </cell>
        </row>
        <row r="1272">
          <cell r="A1272" t="str">
            <v>5875.08</v>
          </cell>
          <cell r="B1272" t="str">
            <v>La Union, S.A</v>
          </cell>
          <cell r="C1272">
            <v>587</v>
          </cell>
          <cell r="D1272" t="str">
            <v>AGROCAÑA</v>
          </cell>
          <cell r="E1272">
            <v>5.08</v>
          </cell>
          <cell r="F1272" t="str">
            <v>1</v>
          </cell>
          <cell r="G1272">
            <v>3.99</v>
          </cell>
          <cell r="H1272">
            <v>385.43400000000008</v>
          </cell>
          <cell r="I1272">
            <v>96.600000000000009</v>
          </cell>
          <cell r="J1272" t="str">
            <v>CG02-163</v>
          </cell>
          <cell r="K1272">
            <v>45498</v>
          </cell>
          <cell r="L1272">
            <v>45767</v>
          </cell>
          <cell r="M1272" t="str">
            <v>Manual</v>
          </cell>
          <cell r="N1272" t="str">
            <v>Quemado</v>
          </cell>
          <cell r="O1272">
            <v>24</v>
          </cell>
        </row>
        <row r="1273">
          <cell r="A1273" t="str">
            <v>5875.09</v>
          </cell>
          <cell r="B1273" t="str">
            <v>La Union, S.A</v>
          </cell>
          <cell r="C1273">
            <v>587</v>
          </cell>
          <cell r="D1273" t="str">
            <v>AGROCAÑA</v>
          </cell>
          <cell r="E1273">
            <v>5.09</v>
          </cell>
          <cell r="F1273" t="str">
            <v>3</v>
          </cell>
          <cell r="G1273">
            <v>5</v>
          </cell>
          <cell r="H1273">
            <v>483</v>
          </cell>
          <cell r="I1273">
            <v>96.6</v>
          </cell>
          <cell r="J1273" t="str">
            <v>CG02-163</v>
          </cell>
          <cell r="K1273">
            <v>45498</v>
          </cell>
          <cell r="L1273">
            <v>45767</v>
          </cell>
          <cell r="M1273" t="str">
            <v>Manual</v>
          </cell>
          <cell r="N1273" t="str">
            <v>Quemado</v>
          </cell>
          <cell r="O1273">
            <v>24</v>
          </cell>
        </row>
        <row r="1274">
          <cell r="A1274" t="str">
            <v>58712.1</v>
          </cell>
          <cell r="B1274" t="str">
            <v>La Union, S.A</v>
          </cell>
          <cell r="C1274">
            <v>587</v>
          </cell>
          <cell r="D1274" t="str">
            <v>AGROCAÑA</v>
          </cell>
          <cell r="E1274">
            <v>12.1</v>
          </cell>
          <cell r="F1274" t="str">
            <v>4</v>
          </cell>
          <cell r="G1274">
            <v>2.5</v>
          </cell>
          <cell r="H1274">
            <v>230</v>
          </cell>
          <cell r="I1274">
            <v>92</v>
          </cell>
          <cell r="J1274" t="str">
            <v>CR87-339</v>
          </cell>
          <cell r="K1274">
            <v>45402</v>
          </cell>
          <cell r="L1274">
            <v>45767</v>
          </cell>
          <cell r="M1274" t="str">
            <v>Manual</v>
          </cell>
          <cell r="N1274" t="str">
            <v>Quemado</v>
          </cell>
          <cell r="O1274">
            <v>24</v>
          </cell>
        </row>
        <row r="1275">
          <cell r="A1275" t="str">
            <v>5871.01</v>
          </cell>
          <cell r="B1275" t="str">
            <v>La Union, S.A</v>
          </cell>
          <cell r="C1275">
            <v>587</v>
          </cell>
          <cell r="D1275" t="str">
            <v>AGROCAÑA</v>
          </cell>
          <cell r="E1275">
            <v>1.01</v>
          </cell>
          <cell r="F1275" t="str">
            <v>4</v>
          </cell>
          <cell r="G1275">
            <v>4.5</v>
          </cell>
          <cell r="H1275">
            <v>562.34190400000011</v>
          </cell>
          <cell r="I1275">
            <v>124.96486755555559</v>
          </cell>
          <cell r="J1275" t="str">
            <v>CGMex10-26315</v>
          </cell>
          <cell r="K1275">
            <v>45428</v>
          </cell>
          <cell r="L1275">
            <v>45768</v>
          </cell>
          <cell r="M1275" t="str">
            <v>Manual</v>
          </cell>
          <cell r="N1275" t="str">
            <v>Quemado</v>
          </cell>
          <cell r="O1275">
            <v>25</v>
          </cell>
        </row>
        <row r="1276">
          <cell r="A1276" t="str">
            <v>5872.12</v>
          </cell>
          <cell r="B1276" t="str">
            <v>La Union, S.A</v>
          </cell>
          <cell r="C1276">
            <v>587</v>
          </cell>
          <cell r="D1276" t="str">
            <v>AGROCAÑA</v>
          </cell>
          <cell r="E1276">
            <v>2.12</v>
          </cell>
          <cell r="F1276">
            <v>1</v>
          </cell>
          <cell r="G1276">
            <v>8</v>
          </cell>
          <cell r="H1276">
            <v>809.6</v>
          </cell>
          <cell r="I1276">
            <v>101.2</v>
          </cell>
          <cell r="J1276" t="str">
            <v>CG02-163</v>
          </cell>
          <cell r="K1276">
            <v>45448</v>
          </cell>
          <cell r="L1276">
            <v>45768</v>
          </cell>
          <cell r="M1276" t="str">
            <v>Manual</v>
          </cell>
          <cell r="N1276" t="str">
            <v>Quemado</v>
          </cell>
          <cell r="O1276">
            <v>25</v>
          </cell>
        </row>
        <row r="1277">
          <cell r="A1277" t="str">
            <v>5872.13</v>
          </cell>
          <cell r="B1277" t="str">
            <v>La Union, S.A</v>
          </cell>
          <cell r="C1277">
            <v>587</v>
          </cell>
          <cell r="D1277" t="str">
            <v>AGROCAÑA</v>
          </cell>
          <cell r="E1277">
            <v>2.13</v>
          </cell>
          <cell r="F1277">
            <v>1</v>
          </cell>
          <cell r="G1277">
            <v>0.9</v>
          </cell>
          <cell r="H1277">
            <v>91.08</v>
          </cell>
          <cell r="I1277">
            <v>101.19999999999999</v>
          </cell>
          <cell r="J1277" t="str">
            <v>CG02-163</v>
          </cell>
          <cell r="K1277">
            <v>45443</v>
          </cell>
          <cell r="L1277">
            <v>45768</v>
          </cell>
          <cell r="M1277" t="str">
            <v>Manual</v>
          </cell>
          <cell r="N1277" t="str">
            <v>Quemado</v>
          </cell>
          <cell r="O1277">
            <v>25</v>
          </cell>
        </row>
        <row r="1278">
          <cell r="A1278" t="str">
            <v>5874.03</v>
          </cell>
          <cell r="B1278" t="str">
            <v>La Union, S.A</v>
          </cell>
          <cell r="C1278">
            <v>587</v>
          </cell>
          <cell r="D1278" t="str">
            <v>AGROCAÑA</v>
          </cell>
          <cell r="E1278">
            <v>4.03</v>
          </cell>
          <cell r="F1278" t="str">
            <v>3</v>
          </cell>
          <cell r="G1278">
            <v>2.76</v>
          </cell>
          <cell r="H1278">
            <v>279.31199999999995</v>
          </cell>
          <cell r="I1278">
            <v>101.19999999999999</v>
          </cell>
          <cell r="J1278" t="str">
            <v>CG02-163</v>
          </cell>
          <cell r="K1278">
            <v>45403</v>
          </cell>
          <cell r="L1278">
            <v>45768</v>
          </cell>
          <cell r="M1278" t="str">
            <v>Manual</v>
          </cell>
          <cell r="N1278" t="str">
            <v>Quemado</v>
          </cell>
          <cell r="O1278">
            <v>25</v>
          </cell>
        </row>
        <row r="1279">
          <cell r="A1279" t="str">
            <v>5874.01</v>
          </cell>
          <cell r="B1279" t="str">
            <v>La Union, S.A</v>
          </cell>
          <cell r="C1279">
            <v>587</v>
          </cell>
          <cell r="D1279" t="str">
            <v>AGROCAÑA</v>
          </cell>
          <cell r="E1279">
            <v>4.01</v>
          </cell>
          <cell r="F1279" t="str">
            <v>3</v>
          </cell>
          <cell r="G1279">
            <v>2.57</v>
          </cell>
          <cell r="H1279">
            <v>260.084</v>
          </cell>
          <cell r="I1279">
            <v>101.2</v>
          </cell>
          <cell r="J1279" t="str">
            <v>CG02-163</v>
          </cell>
          <cell r="K1279">
            <v>45404</v>
          </cell>
          <cell r="L1279">
            <v>45769</v>
          </cell>
          <cell r="M1279" t="str">
            <v>Manual</v>
          </cell>
          <cell r="N1279" t="str">
            <v>Quemado</v>
          </cell>
          <cell r="O1279">
            <v>25</v>
          </cell>
        </row>
        <row r="1280">
          <cell r="A1280" t="str">
            <v>5874.1</v>
          </cell>
          <cell r="B1280" t="str">
            <v>La Union, S.A</v>
          </cell>
          <cell r="C1280">
            <v>587</v>
          </cell>
          <cell r="D1280" t="str">
            <v>AGROCAÑA</v>
          </cell>
          <cell r="E1280">
            <v>4.0999999999999996</v>
          </cell>
          <cell r="F1280" t="str">
            <v>3</v>
          </cell>
          <cell r="G1280">
            <v>4.22</v>
          </cell>
          <cell r="H1280">
            <v>427.06400000000002</v>
          </cell>
          <cell r="I1280">
            <v>101.20000000000002</v>
          </cell>
          <cell r="J1280" t="str">
            <v>CG02-163</v>
          </cell>
          <cell r="K1280">
            <v>45404</v>
          </cell>
          <cell r="L1280">
            <v>45769</v>
          </cell>
          <cell r="M1280" t="str">
            <v>Manual</v>
          </cell>
          <cell r="N1280" t="str">
            <v>Quemado</v>
          </cell>
          <cell r="O1280">
            <v>25</v>
          </cell>
        </row>
        <row r="1281">
          <cell r="A1281" t="str">
            <v>5874.04</v>
          </cell>
          <cell r="B1281" t="str">
            <v>La Union, S.A</v>
          </cell>
          <cell r="C1281">
            <v>587</v>
          </cell>
          <cell r="D1281" t="str">
            <v>AGROCAÑA</v>
          </cell>
          <cell r="E1281">
            <v>4.04</v>
          </cell>
          <cell r="F1281" t="str">
            <v>3</v>
          </cell>
          <cell r="G1281">
            <v>2.09</v>
          </cell>
          <cell r="H1281">
            <v>211.50799999999998</v>
          </cell>
          <cell r="I1281">
            <v>101.2</v>
          </cell>
          <cell r="J1281" t="str">
            <v>CG02-163</v>
          </cell>
          <cell r="K1281">
            <v>45405</v>
          </cell>
          <cell r="L1281">
            <v>45770</v>
          </cell>
          <cell r="M1281" t="str">
            <v>Manual</v>
          </cell>
          <cell r="N1281" t="str">
            <v>Quemado</v>
          </cell>
          <cell r="O1281">
            <v>25</v>
          </cell>
        </row>
        <row r="1282">
          <cell r="A1282" t="str">
            <v>5874.06</v>
          </cell>
          <cell r="B1282" t="str">
            <v>La Union, S.A</v>
          </cell>
          <cell r="C1282">
            <v>587</v>
          </cell>
          <cell r="D1282" t="str">
            <v>AGROCAÑA</v>
          </cell>
          <cell r="E1282">
            <v>4.0599999999999996</v>
          </cell>
          <cell r="F1282" t="str">
            <v>3</v>
          </cell>
          <cell r="G1282">
            <v>0.86</v>
          </cell>
          <cell r="H1282">
            <v>87.031999999999996</v>
          </cell>
          <cell r="I1282">
            <v>101.2</v>
          </cell>
          <cell r="J1282" t="str">
            <v>CG02-163</v>
          </cell>
          <cell r="K1282">
            <v>45405</v>
          </cell>
          <cell r="L1282">
            <v>45770</v>
          </cell>
          <cell r="M1282" t="str">
            <v>Manual</v>
          </cell>
          <cell r="N1282" t="str">
            <v>Quemado</v>
          </cell>
          <cell r="O1282">
            <v>25</v>
          </cell>
        </row>
        <row r="1283">
          <cell r="A1283" t="str">
            <v>5874.09</v>
          </cell>
          <cell r="B1283" t="str">
            <v>La Union, S.A</v>
          </cell>
          <cell r="C1283">
            <v>587</v>
          </cell>
          <cell r="D1283" t="str">
            <v>AGROCAÑA</v>
          </cell>
          <cell r="E1283">
            <v>4.09</v>
          </cell>
          <cell r="F1283" t="str">
            <v>3</v>
          </cell>
          <cell r="G1283">
            <v>2.33</v>
          </cell>
          <cell r="H1283">
            <v>235.79600000000002</v>
          </cell>
          <cell r="I1283">
            <v>101.2</v>
          </cell>
          <cell r="J1283" t="str">
            <v>CG02-163</v>
          </cell>
          <cell r="K1283">
            <v>45405</v>
          </cell>
          <cell r="L1283">
            <v>45770</v>
          </cell>
          <cell r="M1283" t="str">
            <v>Manual</v>
          </cell>
          <cell r="N1283" t="str">
            <v>Quemado</v>
          </cell>
          <cell r="O1283">
            <v>25</v>
          </cell>
        </row>
        <row r="1284">
          <cell r="A1284" t="str">
            <v>5874.02</v>
          </cell>
          <cell r="B1284" t="str">
            <v>La Union, S.A</v>
          </cell>
          <cell r="C1284">
            <v>587</v>
          </cell>
          <cell r="D1284" t="str">
            <v>AGROCAÑA</v>
          </cell>
          <cell r="E1284">
            <v>4.0199999999999996</v>
          </cell>
          <cell r="F1284" t="str">
            <v>3</v>
          </cell>
          <cell r="G1284">
            <v>3.05</v>
          </cell>
          <cell r="H1284">
            <v>308.66000000000003</v>
          </cell>
          <cell r="I1284">
            <v>101.20000000000002</v>
          </cell>
          <cell r="J1284" t="str">
            <v>CG02-163</v>
          </cell>
          <cell r="K1284">
            <v>45406</v>
          </cell>
          <cell r="L1284">
            <v>45771</v>
          </cell>
          <cell r="M1284" t="str">
            <v>Manual</v>
          </cell>
          <cell r="N1284" t="str">
            <v>Quemado</v>
          </cell>
          <cell r="O1284">
            <v>25</v>
          </cell>
        </row>
        <row r="1285">
          <cell r="A1285" t="str">
            <v>58710.12</v>
          </cell>
          <cell r="B1285" t="str">
            <v>La Union, S.A</v>
          </cell>
          <cell r="C1285">
            <v>587</v>
          </cell>
          <cell r="D1285" t="str">
            <v>AGROCAÑA</v>
          </cell>
          <cell r="E1285">
            <v>10.119999999999999</v>
          </cell>
          <cell r="F1285" t="str">
            <v>3</v>
          </cell>
          <cell r="G1285">
            <v>4.18</v>
          </cell>
          <cell r="H1285">
            <v>442.24400000000003</v>
          </cell>
          <cell r="I1285">
            <v>105.80000000000001</v>
          </cell>
          <cell r="J1285" t="str">
            <v>CGMex10-26315</v>
          </cell>
          <cell r="K1285">
            <v>45406</v>
          </cell>
          <cell r="L1285">
            <v>45771</v>
          </cell>
          <cell r="M1285" t="str">
            <v>Manual</v>
          </cell>
          <cell r="N1285" t="str">
            <v>Quemado</v>
          </cell>
          <cell r="O1285">
            <v>25</v>
          </cell>
        </row>
        <row r="1286">
          <cell r="A1286" t="str">
            <v>5872.16</v>
          </cell>
          <cell r="B1286" t="str">
            <v>La Union, S.A</v>
          </cell>
          <cell r="C1286">
            <v>587</v>
          </cell>
          <cell r="D1286" t="str">
            <v>AGROCAÑA</v>
          </cell>
          <cell r="E1286">
            <v>2.16</v>
          </cell>
          <cell r="F1286">
            <v>1</v>
          </cell>
          <cell r="G1286">
            <v>1.23</v>
          </cell>
          <cell r="H1286">
            <v>124.47600000000001</v>
          </cell>
          <cell r="I1286">
            <v>101.20000000000002</v>
          </cell>
          <cell r="J1286" t="str">
            <v>CG02-163</v>
          </cell>
          <cell r="K1286">
            <v>45463</v>
          </cell>
          <cell r="L1286">
            <v>45772</v>
          </cell>
          <cell r="M1286" t="str">
            <v>Manual</v>
          </cell>
          <cell r="N1286" t="str">
            <v>Quemado</v>
          </cell>
          <cell r="O1286">
            <v>25</v>
          </cell>
        </row>
        <row r="1287">
          <cell r="A1287" t="str">
            <v>5872.17</v>
          </cell>
          <cell r="B1287" t="str">
            <v>La Union, S.A</v>
          </cell>
          <cell r="C1287">
            <v>587</v>
          </cell>
          <cell r="D1287" t="str">
            <v>AGROCAÑA</v>
          </cell>
          <cell r="E1287">
            <v>2.17</v>
          </cell>
          <cell r="F1287">
            <v>1</v>
          </cell>
          <cell r="G1287">
            <v>1.87</v>
          </cell>
          <cell r="H1287">
            <v>189.24400000000003</v>
          </cell>
          <cell r="I1287">
            <v>101.2</v>
          </cell>
          <cell r="J1287" t="str">
            <v>CG02-163</v>
          </cell>
          <cell r="K1287">
            <v>45472</v>
          </cell>
          <cell r="L1287">
            <v>45772</v>
          </cell>
          <cell r="M1287" t="str">
            <v>Manual</v>
          </cell>
          <cell r="N1287" t="str">
            <v>Quemado</v>
          </cell>
          <cell r="O1287">
            <v>25</v>
          </cell>
        </row>
        <row r="1288">
          <cell r="A1288" t="str">
            <v>5874.11</v>
          </cell>
          <cell r="B1288" t="str">
            <v>La Union, S.A</v>
          </cell>
          <cell r="C1288">
            <v>587</v>
          </cell>
          <cell r="D1288" t="str">
            <v>AGROCAÑA</v>
          </cell>
          <cell r="E1288">
            <v>4.1100000000000003</v>
          </cell>
          <cell r="F1288" t="str">
            <v>3</v>
          </cell>
          <cell r="G1288">
            <v>1.75</v>
          </cell>
          <cell r="H1288">
            <v>177.1</v>
          </cell>
          <cell r="I1288">
            <v>101.2</v>
          </cell>
          <cell r="J1288" t="str">
            <v>CG02-163</v>
          </cell>
          <cell r="K1288">
            <v>45407</v>
          </cell>
          <cell r="L1288">
            <v>45772</v>
          </cell>
          <cell r="M1288" t="str">
            <v>Manual</v>
          </cell>
          <cell r="N1288" t="str">
            <v>Quemado</v>
          </cell>
          <cell r="O1288">
            <v>25</v>
          </cell>
        </row>
        <row r="1289">
          <cell r="A1289" t="str">
            <v>58710.15</v>
          </cell>
          <cell r="B1289" t="str">
            <v>La Union, S.A</v>
          </cell>
          <cell r="C1289">
            <v>587</v>
          </cell>
          <cell r="D1289" t="str">
            <v>AGROCAÑA</v>
          </cell>
          <cell r="E1289">
            <v>10.15</v>
          </cell>
          <cell r="F1289" t="str">
            <v>3</v>
          </cell>
          <cell r="G1289">
            <v>2.79</v>
          </cell>
          <cell r="H1289">
            <v>295.18200000000002</v>
          </cell>
          <cell r="I1289">
            <v>105.80000000000001</v>
          </cell>
          <cell r="J1289" t="str">
            <v>CGMex10-26315</v>
          </cell>
          <cell r="K1289">
            <v>45407</v>
          </cell>
          <cell r="L1289">
            <v>45772</v>
          </cell>
          <cell r="M1289" t="str">
            <v>Manual</v>
          </cell>
          <cell r="N1289" t="str">
            <v>Quemado</v>
          </cell>
          <cell r="O1289">
            <v>25</v>
          </cell>
        </row>
        <row r="1290">
          <cell r="A1290" t="str">
            <v>5873.09</v>
          </cell>
          <cell r="B1290" t="str">
            <v>La Union, S.A</v>
          </cell>
          <cell r="C1290">
            <v>587</v>
          </cell>
          <cell r="D1290" t="str">
            <v>AGROCAÑA</v>
          </cell>
          <cell r="E1290">
            <v>3.09</v>
          </cell>
          <cell r="F1290" t="str">
            <v>4</v>
          </cell>
          <cell r="G1290">
            <v>1.8</v>
          </cell>
          <cell r="H1290">
            <v>215.28</v>
          </cell>
          <cell r="I1290">
            <v>119.6</v>
          </cell>
          <cell r="J1290" t="str">
            <v>CG02-163</v>
          </cell>
          <cell r="K1290">
            <v>45408</v>
          </cell>
          <cell r="L1290">
            <v>45773</v>
          </cell>
          <cell r="M1290" t="str">
            <v>Manual</v>
          </cell>
          <cell r="N1290" t="str">
            <v>Quemado</v>
          </cell>
          <cell r="O1290">
            <v>25</v>
          </cell>
        </row>
        <row r="1291">
          <cell r="A1291" t="str">
            <v>58710.11</v>
          </cell>
          <cell r="B1291" t="str">
            <v>La Union, S.A</v>
          </cell>
          <cell r="C1291">
            <v>587</v>
          </cell>
          <cell r="D1291" t="str">
            <v>AGROCAÑA</v>
          </cell>
          <cell r="E1291">
            <v>10.11</v>
          </cell>
          <cell r="F1291" t="str">
            <v>3</v>
          </cell>
          <cell r="G1291">
            <v>0.79</v>
          </cell>
          <cell r="H1291">
            <v>83.582000000000008</v>
          </cell>
          <cell r="I1291">
            <v>105.80000000000001</v>
          </cell>
          <cell r="J1291" t="str">
            <v>CGMex10-26315</v>
          </cell>
          <cell r="K1291">
            <v>45409</v>
          </cell>
          <cell r="L1291">
            <v>45774</v>
          </cell>
          <cell r="M1291" t="str">
            <v>Manual</v>
          </cell>
          <cell r="N1291" t="str">
            <v>Quemado</v>
          </cell>
          <cell r="O1291">
            <v>25</v>
          </cell>
        </row>
        <row r="1292">
          <cell r="A1292" t="str">
            <v>58710.13</v>
          </cell>
          <cell r="B1292" t="str">
            <v>La Union, S.A</v>
          </cell>
          <cell r="C1292">
            <v>587</v>
          </cell>
          <cell r="D1292" t="str">
            <v>AGROCAÑA</v>
          </cell>
          <cell r="E1292">
            <v>10.130000000000001</v>
          </cell>
          <cell r="F1292" t="str">
            <v>3</v>
          </cell>
          <cell r="G1292">
            <v>3.99</v>
          </cell>
          <cell r="H1292">
            <v>422.14200000000005</v>
          </cell>
          <cell r="I1292">
            <v>105.80000000000001</v>
          </cell>
          <cell r="J1292" t="str">
            <v>CGMex10-26315</v>
          </cell>
          <cell r="K1292">
            <v>45409</v>
          </cell>
          <cell r="L1292">
            <v>45774</v>
          </cell>
          <cell r="M1292" t="str">
            <v>Manual</v>
          </cell>
          <cell r="N1292" t="str">
            <v>Quemado</v>
          </cell>
          <cell r="O1292">
            <v>25</v>
          </cell>
        </row>
        <row r="1293">
          <cell r="A1293" t="str">
            <v>58710.07</v>
          </cell>
          <cell r="B1293" t="str">
            <v>La Union, S.A</v>
          </cell>
          <cell r="C1293">
            <v>587</v>
          </cell>
          <cell r="D1293" t="str">
            <v>AGROCAÑA</v>
          </cell>
          <cell r="E1293">
            <v>10.07</v>
          </cell>
          <cell r="F1293" t="str">
            <v>2</v>
          </cell>
          <cell r="G1293">
            <v>8.6199999999999992</v>
          </cell>
          <cell r="H1293">
            <v>911.99599999999998</v>
          </cell>
          <cell r="I1293">
            <v>105.80000000000001</v>
          </cell>
          <cell r="J1293" t="str">
            <v>CGMex10-26315</v>
          </cell>
          <cell r="K1293">
            <v>45410</v>
          </cell>
          <cell r="L1293">
            <v>45775</v>
          </cell>
          <cell r="M1293" t="str">
            <v>Manual</v>
          </cell>
          <cell r="N1293" t="str">
            <v>Quemado</v>
          </cell>
          <cell r="O1293">
            <v>26</v>
          </cell>
        </row>
        <row r="1294">
          <cell r="A1294" t="str">
            <v>58710.16</v>
          </cell>
          <cell r="B1294" t="str">
            <v>La Union, S.A</v>
          </cell>
          <cell r="C1294">
            <v>587</v>
          </cell>
          <cell r="D1294" t="str">
            <v>AGROCAÑA</v>
          </cell>
          <cell r="E1294">
            <v>10.16</v>
          </cell>
          <cell r="F1294" t="str">
            <v>3</v>
          </cell>
          <cell r="G1294">
            <v>5.99</v>
          </cell>
          <cell r="H1294">
            <v>633.74200000000008</v>
          </cell>
          <cell r="I1294">
            <v>105.80000000000001</v>
          </cell>
          <cell r="J1294" t="str">
            <v>CGMex10-26315</v>
          </cell>
          <cell r="K1294">
            <v>45410</v>
          </cell>
          <cell r="L1294">
            <v>45775</v>
          </cell>
          <cell r="M1294" t="str">
            <v>Manual</v>
          </cell>
          <cell r="N1294" t="str">
            <v>Quemado</v>
          </cell>
          <cell r="O1294">
            <v>26</v>
          </cell>
        </row>
        <row r="1295">
          <cell r="A1295" t="str">
            <v>58712.18</v>
          </cell>
          <cell r="B1295" t="str">
            <v>La Union, S.A</v>
          </cell>
          <cell r="C1295">
            <v>587</v>
          </cell>
          <cell r="D1295" t="str">
            <v>AGROCAÑA</v>
          </cell>
          <cell r="E1295">
            <v>12.18</v>
          </cell>
          <cell r="F1295" t="str">
            <v>4</v>
          </cell>
          <cell r="G1295">
            <v>4.32</v>
          </cell>
          <cell r="H1295">
            <v>397.44</v>
          </cell>
          <cell r="I1295">
            <v>92</v>
          </cell>
          <cell r="J1295" t="str">
            <v>CG02-163</v>
          </cell>
          <cell r="K1295">
            <v>45411</v>
          </cell>
          <cell r="L1295">
            <v>45776</v>
          </cell>
          <cell r="M1295" t="str">
            <v>Manual</v>
          </cell>
          <cell r="N1295" t="str">
            <v>Quemado</v>
          </cell>
          <cell r="O1295">
            <v>26</v>
          </cell>
        </row>
        <row r="1296">
          <cell r="A1296" t="str">
            <v>5872.11</v>
          </cell>
          <cell r="B1296" t="str">
            <v>La Union, S.A</v>
          </cell>
          <cell r="C1296">
            <v>587</v>
          </cell>
          <cell r="D1296" t="str">
            <v>AGROCAÑA</v>
          </cell>
          <cell r="E1296">
            <v>2.11</v>
          </cell>
          <cell r="F1296">
            <v>1</v>
          </cell>
          <cell r="G1296">
            <v>1</v>
          </cell>
          <cell r="H1296">
            <v>92</v>
          </cell>
          <cell r="I1296">
            <v>92</v>
          </cell>
          <cell r="J1296" t="str">
            <v>CG02-163</v>
          </cell>
          <cell r="K1296">
            <v>45437</v>
          </cell>
          <cell r="L1296">
            <v>45777</v>
          </cell>
          <cell r="M1296" t="str">
            <v>Manual</v>
          </cell>
          <cell r="N1296" t="str">
            <v>Quemado</v>
          </cell>
          <cell r="O1296">
            <v>26</v>
          </cell>
        </row>
        <row r="1297">
          <cell r="A1297" t="str">
            <v>58710.08</v>
          </cell>
          <cell r="B1297" t="str">
            <v>La Union, S.A</v>
          </cell>
          <cell r="C1297">
            <v>587</v>
          </cell>
          <cell r="D1297" t="str">
            <v>AGROCAÑA</v>
          </cell>
          <cell r="E1297">
            <v>10.08</v>
          </cell>
          <cell r="F1297" t="str">
            <v>2</v>
          </cell>
          <cell r="G1297">
            <v>6.75</v>
          </cell>
          <cell r="H1297">
            <v>714.15</v>
          </cell>
          <cell r="I1297">
            <v>105.8</v>
          </cell>
          <cell r="J1297" t="str">
            <v>CGMex10-26315</v>
          </cell>
          <cell r="K1297">
            <v>45412</v>
          </cell>
          <cell r="L1297">
            <v>45777</v>
          </cell>
          <cell r="M1297" t="str">
            <v>Manual</v>
          </cell>
          <cell r="N1297" t="str">
            <v>Quemado</v>
          </cell>
          <cell r="O1297">
            <v>26</v>
          </cell>
        </row>
        <row r="1298">
          <cell r="A1298" t="str">
            <v>58712.27</v>
          </cell>
          <cell r="B1298" t="str">
            <v>La Union, S.A</v>
          </cell>
          <cell r="C1298">
            <v>587</v>
          </cell>
          <cell r="D1298" t="str">
            <v>AGROCAÑA</v>
          </cell>
          <cell r="E1298">
            <v>12.27</v>
          </cell>
          <cell r="F1298" t="str">
            <v>4</v>
          </cell>
          <cell r="G1298">
            <v>1.88</v>
          </cell>
          <cell r="H1298">
            <v>172.96</v>
          </cell>
          <cell r="I1298">
            <v>92.000000000000014</v>
          </cell>
          <cell r="J1298" t="str">
            <v>CR87-339</v>
          </cell>
          <cell r="K1298">
            <v>45412</v>
          </cell>
          <cell r="L1298">
            <v>45777</v>
          </cell>
          <cell r="M1298" t="str">
            <v>Manual</v>
          </cell>
          <cell r="N1298" t="str">
            <v>Quemado</v>
          </cell>
          <cell r="O1298">
            <v>26</v>
          </cell>
        </row>
        <row r="1299">
          <cell r="A1299" t="str">
            <v>58712.28</v>
          </cell>
          <cell r="B1299" t="str">
            <v>La Union, S.A</v>
          </cell>
          <cell r="C1299">
            <v>587</v>
          </cell>
          <cell r="D1299" t="str">
            <v>AGROCAÑA</v>
          </cell>
          <cell r="E1299">
            <v>12.28</v>
          </cell>
          <cell r="F1299" t="str">
            <v>4</v>
          </cell>
          <cell r="G1299">
            <v>1.48</v>
          </cell>
          <cell r="H1299">
            <v>136.16</v>
          </cell>
          <cell r="I1299">
            <v>92</v>
          </cell>
          <cell r="J1299" t="str">
            <v>CG02-163</v>
          </cell>
          <cell r="K1299">
            <v>45412</v>
          </cell>
          <cell r="L1299">
            <v>45777</v>
          </cell>
          <cell r="M1299" t="str">
            <v>Manual</v>
          </cell>
          <cell r="N1299" t="str">
            <v>Quemado</v>
          </cell>
          <cell r="O1299">
            <v>26</v>
          </cell>
        </row>
        <row r="1300">
          <cell r="A1300" t="str">
            <v>2251.01</v>
          </cell>
          <cell r="B1300" t="str">
            <v>La Union, S.A</v>
          </cell>
          <cell r="C1300">
            <v>225</v>
          </cell>
          <cell r="D1300" t="str">
            <v>FLORENCIA..</v>
          </cell>
          <cell r="E1300">
            <v>1.01</v>
          </cell>
          <cell r="F1300">
            <v>7</v>
          </cell>
          <cell r="G1300">
            <v>13.38</v>
          </cell>
          <cell r="H1300">
            <v>1350.3146774311529</v>
          </cell>
          <cell r="I1300">
            <v>100.92037947915939</v>
          </cell>
          <cell r="J1300" t="str">
            <v>CP72-2086</v>
          </cell>
          <cell r="K1300">
            <v>45379</v>
          </cell>
          <cell r="L1300">
            <v>45731</v>
          </cell>
          <cell r="M1300" t="str">
            <v>Manual</v>
          </cell>
          <cell r="N1300" t="str">
            <v>Quemado</v>
          </cell>
          <cell r="O1300">
            <v>19</v>
          </cell>
        </row>
        <row r="1301">
          <cell r="A1301" t="str">
            <v>2251.02</v>
          </cell>
          <cell r="B1301" t="str">
            <v>La Union, S.A</v>
          </cell>
          <cell r="C1301">
            <v>225</v>
          </cell>
          <cell r="D1301" t="str">
            <v>FLORENCIA..</v>
          </cell>
          <cell r="E1301">
            <v>1.02</v>
          </cell>
          <cell r="F1301">
            <v>6</v>
          </cell>
          <cell r="G1301">
            <v>7.79</v>
          </cell>
          <cell r="H1301">
            <v>786.16975614265164</v>
          </cell>
          <cell r="I1301">
            <v>100.92037947915939</v>
          </cell>
          <cell r="J1301" t="str">
            <v>CP72-2086</v>
          </cell>
          <cell r="K1301">
            <v>45378</v>
          </cell>
          <cell r="L1301">
            <v>45743</v>
          </cell>
          <cell r="M1301" t="str">
            <v>Manual</v>
          </cell>
          <cell r="N1301" t="str">
            <v>Quemado</v>
          </cell>
          <cell r="O1301">
            <v>21</v>
          </cell>
        </row>
        <row r="1302">
          <cell r="A1302" t="str">
            <v>2251.03</v>
          </cell>
          <cell r="B1302" t="str">
            <v>La Union, S.A</v>
          </cell>
          <cell r="C1302">
            <v>225</v>
          </cell>
          <cell r="D1302" t="str">
            <v>FLORENCIA..</v>
          </cell>
          <cell r="E1302">
            <v>1.03</v>
          </cell>
          <cell r="F1302">
            <v>6</v>
          </cell>
          <cell r="G1302">
            <v>0.75</v>
          </cell>
          <cell r="H1302">
            <v>75.690284609369542</v>
          </cell>
          <cell r="I1302">
            <v>100.92037947915939</v>
          </cell>
          <cell r="J1302" t="str">
            <v>CP72-2086</v>
          </cell>
          <cell r="K1302">
            <v>45378</v>
          </cell>
          <cell r="L1302">
            <v>45743</v>
          </cell>
          <cell r="M1302" t="str">
            <v>Manual</v>
          </cell>
          <cell r="N1302" t="str">
            <v>Quemado</v>
          </cell>
          <cell r="O1302">
            <v>21</v>
          </cell>
        </row>
        <row r="1303">
          <cell r="A1303" t="str">
            <v>2251.04</v>
          </cell>
          <cell r="B1303" t="str">
            <v>La Union, S.A</v>
          </cell>
          <cell r="C1303">
            <v>225</v>
          </cell>
          <cell r="D1303" t="str">
            <v>FLORENCIA..</v>
          </cell>
          <cell r="E1303">
            <v>1.04</v>
          </cell>
          <cell r="F1303">
            <v>1</v>
          </cell>
          <cell r="G1303">
            <v>8.7200000000000006</v>
          </cell>
          <cell r="H1303">
            <v>880.02570905826997</v>
          </cell>
          <cell r="I1303">
            <v>100.92037947915939</v>
          </cell>
          <cell r="J1303" t="str">
            <v>CP72-2086</v>
          </cell>
          <cell r="K1303">
            <v>45461</v>
          </cell>
          <cell r="L1303">
            <v>45731</v>
          </cell>
          <cell r="M1303" t="str">
            <v>Manual</v>
          </cell>
          <cell r="N1303" t="str">
            <v>Quemado</v>
          </cell>
          <cell r="O1303">
            <v>19</v>
          </cell>
        </row>
        <row r="1304">
          <cell r="A1304" t="str">
            <v>2251.05</v>
          </cell>
          <cell r="B1304" t="str">
            <v>La Union, S.A</v>
          </cell>
          <cell r="C1304">
            <v>225</v>
          </cell>
          <cell r="D1304" t="str">
            <v>FLORENCIA..</v>
          </cell>
          <cell r="E1304">
            <v>1.05</v>
          </cell>
          <cell r="F1304">
            <v>1</v>
          </cell>
          <cell r="G1304">
            <v>9.68</v>
          </cell>
          <cell r="H1304">
            <v>976.90927335826291</v>
          </cell>
          <cell r="I1304">
            <v>100.92037947915939</v>
          </cell>
          <cell r="J1304" t="str">
            <v>CP72-2086</v>
          </cell>
          <cell r="K1304">
            <v>45442</v>
          </cell>
          <cell r="L1304">
            <v>45731</v>
          </cell>
          <cell r="M1304" t="str">
            <v>Manual</v>
          </cell>
          <cell r="N1304" t="str">
            <v>Quemado</v>
          </cell>
          <cell r="O1304">
            <v>19</v>
          </cell>
        </row>
        <row r="1305">
          <cell r="A1305" t="str">
            <v>2251.06</v>
          </cell>
          <cell r="B1305" t="str">
            <v>La Union, S.A</v>
          </cell>
          <cell r="C1305">
            <v>225</v>
          </cell>
          <cell r="D1305" t="str">
            <v>FLORENCIA..</v>
          </cell>
          <cell r="E1305">
            <v>1.06</v>
          </cell>
          <cell r="F1305">
            <v>7</v>
          </cell>
          <cell r="G1305">
            <v>4.83</v>
          </cell>
          <cell r="H1305">
            <v>487.44543288433988</v>
          </cell>
          <cell r="I1305">
            <v>100.92037947915939</v>
          </cell>
          <cell r="J1305" t="str">
            <v>CP72-2086</v>
          </cell>
          <cell r="K1305">
            <v>45380</v>
          </cell>
          <cell r="L1305">
            <v>45731</v>
          </cell>
          <cell r="M1305" t="str">
            <v>Manual</v>
          </cell>
          <cell r="N1305" t="str">
            <v>Quemado</v>
          </cell>
          <cell r="O1305">
            <v>19</v>
          </cell>
        </row>
        <row r="1306">
          <cell r="A1306" t="str">
            <v>2251.07</v>
          </cell>
          <cell r="B1306" t="str">
            <v>La Union, S.A</v>
          </cell>
          <cell r="C1306">
            <v>225</v>
          </cell>
          <cell r="D1306" t="str">
            <v>FLORENCIA..</v>
          </cell>
          <cell r="E1306">
            <v>1.07</v>
          </cell>
          <cell r="F1306">
            <v>3</v>
          </cell>
          <cell r="G1306">
            <v>6.55</v>
          </cell>
          <cell r="H1306">
            <v>661.02848558849405</v>
          </cell>
          <cell r="I1306">
            <v>100.92037947915939</v>
          </cell>
          <cell r="J1306" t="str">
            <v>CP72-2086</v>
          </cell>
          <cell r="K1306">
            <v>45380</v>
          </cell>
          <cell r="L1306">
            <v>45731</v>
          </cell>
          <cell r="M1306" t="str">
            <v>Manual</v>
          </cell>
          <cell r="N1306" t="str">
            <v>Quemado</v>
          </cell>
          <cell r="O1306">
            <v>19</v>
          </cell>
        </row>
        <row r="1307">
          <cell r="A1307" t="str">
            <v>2251.08</v>
          </cell>
          <cell r="B1307" t="str">
            <v>La Union, S.A</v>
          </cell>
          <cell r="C1307">
            <v>225</v>
          </cell>
          <cell r="D1307" t="str">
            <v>FLORENCIA..</v>
          </cell>
          <cell r="E1307">
            <v>1.08</v>
          </cell>
          <cell r="F1307">
            <v>7</v>
          </cell>
          <cell r="G1307">
            <v>5.04</v>
          </cell>
          <cell r="H1307">
            <v>508.63871257496334</v>
          </cell>
          <cell r="I1307">
            <v>100.92037947915939</v>
          </cell>
          <cell r="J1307" t="str">
            <v>CP72-2086</v>
          </cell>
          <cell r="K1307">
            <v>45381</v>
          </cell>
          <cell r="L1307">
            <v>45731</v>
          </cell>
          <cell r="M1307" t="str">
            <v>Manual</v>
          </cell>
          <cell r="N1307" t="str">
            <v>Quemado</v>
          </cell>
          <cell r="O1307">
            <v>19</v>
          </cell>
        </row>
        <row r="1308">
          <cell r="A1308" t="str">
            <v>2251.09</v>
          </cell>
          <cell r="B1308" t="str">
            <v>La Union, S.A</v>
          </cell>
          <cell r="C1308">
            <v>225</v>
          </cell>
          <cell r="D1308" t="str">
            <v>FLORENCIA..</v>
          </cell>
          <cell r="E1308">
            <v>1.0900000000000001</v>
          </cell>
          <cell r="F1308">
            <v>3</v>
          </cell>
          <cell r="G1308">
            <v>6.64</v>
          </cell>
          <cell r="H1308">
            <v>670.11131974161833</v>
          </cell>
          <cell r="I1308">
            <v>100.92037947915939</v>
          </cell>
          <cell r="J1308" t="str">
            <v>CP72-2086</v>
          </cell>
          <cell r="K1308">
            <v>45381</v>
          </cell>
          <cell r="L1308">
            <v>45731</v>
          </cell>
          <cell r="M1308" t="str">
            <v>Manual</v>
          </cell>
          <cell r="N1308" t="str">
            <v>Quemado</v>
          </cell>
          <cell r="O1308">
            <v>19</v>
          </cell>
        </row>
        <row r="1309">
          <cell r="A1309" t="str">
            <v>2251.1</v>
          </cell>
          <cell r="B1309" t="str">
            <v>La Union, S.A</v>
          </cell>
          <cell r="C1309">
            <v>225</v>
          </cell>
          <cell r="D1309" t="str">
            <v>FLORENCIA..</v>
          </cell>
          <cell r="E1309">
            <v>1.1000000000000001</v>
          </cell>
          <cell r="F1309">
            <v>4</v>
          </cell>
          <cell r="G1309">
            <v>6.25</v>
          </cell>
          <cell r="H1309">
            <v>630.75237174474626</v>
          </cell>
          <cell r="I1309">
            <v>100.92037947915939</v>
          </cell>
          <cell r="J1309" t="str">
            <v>CP72-2086</v>
          </cell>
          <cell r="K1309">
            <v>45381</v>
          </cell>
          <cell r="L1309">
            <v>45731</v>
          </cell>
          <cell r="M1309" t="str">
            <v>Manual</v>
          </cell>
          <cell r="N1309" t="str">
            <v>Quemado</v>
          </cell>
          <cell r="O1309">
            <v>19</v>
          </cell>
        </row>
        <row r="1310">
          <cell r="A1310" t="str">
            <v>2251.11</v>
          </cell>
          <cell r="B1310" t="str">
            <v>La Union, S.A</v>
          </cell>
          <cell r="C1310">
            <v>225</v>
          </cell>
          <cell r="D1310" t="str">
            <v>FLORENCIA..</v>
          </cell>
          <cell r="E1310">
            <v>1.1100000000000001</v>
          </cell>
          <cell r="F1310">
            <v>3</v>
          </cell>
          <cell r="G1310">
            <v>2.1</v>
          </cell>
          <cell r="H1310">
            <v>211.93279690623473</v>
          </cell>
          <cell r="I1310">
            <v>100.92037947915939</v>
          </cell>
          <cell r="J1310" t="str">
            <v>CP72-2086</v>
          </cell>
          <cell r="K1310">
            <v>45381</v>
          </cell>
          <cell r="L1310">
            <v>45731</v>
          </cell>
          <cell r="M1310" t="str">
            <v>Manual</v>
          </cell>
          <cell r="N1310" t="str">
            <v>Quemado</v>
          </cell>
          <cell r="O1310">
            <v>19</v>
          </cell>
        </row>
        <row r="1311">
          <cell r="A1311" t="str">
            <v>2251.12</v>
          </cell>
          <cell r="B1311" t="str">
            <v>La Union, S.A</v>
          </cell>
          <cell r="C1311">
            <v>225</v>
          </cell>
          <cell r="D1311" t="str">
            <v>FLORENCIA..</v>
          </cell>
          <cell r="E1311">
            <v>1.1200000000000001</v>
          </cell>
          <cell r="F1311">
            <v>2</v>
          </cell>
          <cell r="G1311">
            <v>1</v>
          </cell>
          <cell r="H1311">
            <v>100.92037947915939</v>
          </cell>
          <cell r="I1311">
            <v>100.92037947915939</v>
          </cell>
          <cell r="J1311" t="str">
            <v>CP72-2086</v>
          </cell>
          <cell r="K1311">
            <v>45381</v>
          </cell>
          <cell r="L1311">
            <v>45731</v>
          </cell>
          <cell r="M1311" t="str">
            <v>Manual</v>
          </cell>
          <cell r="N1311" t="str">
            <v>Quemado</v>
          </cell>
          <cell r="O1311">
            <v>19</v>
          </cell>
        </row>
        <row r="1312">
          <cell r="A1312" t="str">
            <v>2251.13</v>
          </cell>
          <cell r="B1312" t="str">
            <v>La Union, S.A</v>
          </cell>
          <cell r="C1312">
            <v>225</v>
          </cell>
          <cell r="D1312" t="str">
            <v>FLORENCIA..</v>
          </cell>
          <cell r="E1312">
            <v>1.1299999999999999</v>
          </cell>
          <cell r="F1312">
            <v>1</v>
          </cell>
          <cell r="G1312">
            <v>6.87</v>
          </cell>
          <cell r="H1312">
            <v>693.32300702182499</v>
          </cell>
          <cell r="I1312">
            <v>100.92037947915939</v>
          </cell>
          <cell r="J1312" t="str">
            <v>CP72-2086</v>
          </cell>
          <cell r="K1312">
            <v>45334</v>
          </cell>
          <cell r="L1312">
            <v>45699</v>
          </cell>
          <cell r="M1312" t="str">
            <v>Manual</v>
          </cell>
          <cell r="N1312" t="str">
            <v>Quemado</v>
          </cell>
          <cell r="O1312">
            <v>15</v>
          </cell>
        </row>
        <row r="1313">
          <cell r="A1313" t="str">
            <v>2251.14</v>
          </cell>
          <cell r="B1313" t="str">
            <v>La Union, S.A</v>
          </cell>
          <cell r="C1313">
            <v>225</v>
          </cell>
          <cell r="D1313" t="str">
            <v>FLORENCIA..</v>
          </cell>
          <cell r="E1313">
            <v>1.1399999999999999</v>
          </cell>
          <cell r="F1313">
            <v>8</v>
          </cell>
          <cell r="G1313">
            <v>6.51</v>
          </cell>
          <cell r="H1313">
            <v>656.99167040932764</v>
          </cell>
          <cell r="I1313">
            <v>100.92037947915939</v>
          </cell>
          <cell r="J1313" t="str">
            <v>CP72-2086</v>
          </cell>
          <cell r="K1313">
            <v>45307</v>
          </cell>
          <cell r="L1313">
            <v>45672</v>
          </cell>
          <cell r="M1313" t="str">
            <v>Manual</v>
          </cell>
          <cell r="N1313" t="str">
            <v>Quemado</v>
          </cell>
          <cell r="O1313">
            <v>11</v>
          </cell>
        </row>
        <row r="1314">
          <cell r="A1314" t="str">
            <v>2251.15</v>
          </cell>
          <cell r="B1314" t="str">
            <v>La Union, S.A</v>
          </cell>
          <cell r="C1314">
            <v>225</v>
          </cell>
          <cell r="D1314" t="str">
            <v>FLORENCIA..</v>
          </cell>
          <cell r="E1314">
            <v>1.1499999999999999</v>
          </cell>
          <cell r="F1314">
            <v>1</v>
          </cell>
          <cell r="G1314">
            <v>7.09</v>
          </cell>
          <cell r="H1314">
            <v>715.52549050724008</v>
          </cell>
          <cell r="I1314">
            <v>100.92037947915939</v>
          </cell>
          <cell r="J1314" t="str">
            <v>CP72-2086</v>
          </cell>
          <cell r="K1314">
            <v>45307</v>
          </cell>
          <cell r="L1314">
            <v>45672</v>
          </cell>
          <cell r="M1314" t="str">
            <v>Manual</v>
          </cell>
          <cell r="N1314" t="str">
            <v>Quemado</v>
          </cell>
          <cell r="O1314">
            <v>11</v>
          </cell>
        </row>
        <row r="1315">
          <cell r="A1315" t="str">
            <v>2251.16</v>
          </cell>
          <cell r="B1315" t="str">
            <v>La Union, S.A</v>
          </cell>
          <cell r="C1315">
            <v>225</v>
          </cell>
          <cell r="D1315" t="str">
            <v>FLORENCIA..</v>
          </cell>
          <cell r="E1315">
            <v>1.1599999999999999</v>
          </cell>
          <cell r="F1315">
            <v>8</v>
          </cell>
          <cell r="G1315">
            <v>7.34</v>
          </cell>
          <cell r="H1315">
            <v>740.75558537702989</v>
          </cell>
          <cell r="I1315">
            <v>100.92037947915939</v>
          </cell>
          <cell r="J1315" t="str">
            <v>CP72-2086</v>
          </cell>
          <cell r="K1315">
            <v>45333</v>
          </cell>
          <cell r="L1315">
            <v>45698</v>
          </cell>
          <cell r="M1315" t="str">
            <v>Manual</v>
          </cell>
          <cell r="N1315" t="str">
            <v>Quemado</v>
          </cell>
          <cell r="O1315">
            <v>15</v>
          </cell>
        </row>
        <row r="1316">
          <cell r="A1316" t="str">
            <v>2251.17</v>
          </cell>
          <cell r="B1316" t="str">
            <v>La Union, S.A</v>
          </cell>
          <cell r="C1316">
            <v>225</v>
          </cell>
          <cell r="D1316" t="str">
            <v>FLORENCIA..</v>
          </cell>
          <cell r="E1316">
            <v>1.17</v>
          </cell>
          <cell r="F1316">
            <v>8</v>
          </cell>
          <cell r="G1316">
            <v>7.06</v>
          </cell>
          <cell r="H1316">
            <v>712.49787912286524</v>
          </cell>
          <cell r="I1316">
            <v>100.92037947915939</v>
          </cell>
          <cell r="J1316" t="str">
            <v>CP72-2086</v>
          </cell>
          <cell r="K1316">
            <v>45307</v>
          </cell>
          <cell r="L1316">
            <v>45672</v>
          </cell>
          <cell r="M1316" t="str">
            <v>Manual</v>
          </cell>
          <cell r="N1316" t="str">
            <v>Quemado</v>
          </cell>
          <cell r="O1316">
            <v>11</v>
          </cell>
        </row>
        <row r="1317">
          <cell r="A1317" t="str">
            <v>2251.18</v>
          </cell>
          <cell r="B1317" t="str">
            <v>La Union, S.A</v>
          </cell>
          <cell r="C1317">
            <v>225</v>
          </cell>
          <cell r="D1317" t="str">
            <v>FLORENCIA..</v>
          </cell>
          <cell r="E1317">
            <v>1.18</v>
          </cell>
          <cell r="F1317">
            <v>5</v>
          </cell>
          <cell r="G1317">
            <v>5.94</v>
          </cell>
          <cell r="H1317">
            <v>599.46705410620689</v>
          </cell>
          <cell r="I1317">
            <v>100.92037947915939</v>
          </cell>
          <cell r="J1317" t="str">
            <v>CP72-2086</v>
          </cell>
          <cell r="K1317">
            <v>45307</v>
          </cell>
          <cell r="L1317">
            <v>45672</v>
          </cell>
          <cell r="M1317" t="str">
            <v>Manual</v>
          </cell>
          <cell r="N1317" t="str">
            <v>Quemado</v>
          </cell>
          <cell r="O1317">
            <v>11</v>
          </cell>
        </row>
        <row r="1318">
          <cell r="A1318" t="str">
            <v>2251.19</v>
          </cell>
          <cell r="B1318" t="str">
            <v>La Union, S.A</v>
          </cell>
          <cell r="C1318">
            <v>225</v>
          </cell>
          <cell r="D1318" t="str">
            <v>FLORENCIA..</v>
          </cell>
          <cell r="E1318">
            <v>1.19</v>
          </cell>
          <cell r="F1318">
            <v>5</v>
          </cell>
          <cell r="G1318">
            <v>6.18</v>
          </cell>
          <cell r="H1318">
            <v>623.68794518120501</v>
          </cell>
          <cell r="I1318">
            <v>100.92037947915939</v>
          </cell>
          <cell r="J1318" t="str">
            <v>CP72-2086</v>
          </cell>
          <cell r="K1318">
            <v>45306</v>
          </cell>
          <cell r="L1318">
            <v>45671</v>
          </cell>
          <cell r="M1318" t="str">
            <v>Manual</v>
          </cell>
          <cell r="N1318" t="str">
            <v>Quemado</v>
          </cell>
          <cell r="O1318">
            <v>11</v>
          </cell>
        </row>
        <row r="1319">
          <cell r="A1319" t="str">
            <v>2251.2</v>
          </cell>
          <cell r="B1319" t="str">
            <v>La Union, S.A</v>
          </cell>
          <cell r="C1319">
            <v>225</v>
          </cell>
          <cell r="D1319" t="str">
            <v>FLORENCIA..</v>
          </cell>
          <cell r="E1319">
            <v>1.2</v>
          </cell>
          <cell r="F1319">
            <v>7</v>
          </cell>
          <cell r="G1319">
            <v>7.41</v>
          </cell>
          <cell r="H1319">
            <v>747.82001194057113</v>
          </cell>
          <cell r="I1319">
            <v>100.92037947915939</v>
          </cell>
          <cell r="J1319" t="str">
            <v>CP72-2086</v>
          </cell>
          <cell r="K1319">
            <v>45306</v>
          </cell>
          <cell r="L1319">
            <v>45671</v>
          </cell>
          <cell r="M1319" t="str">
            <v>Manual</v>
          </cell>
          <cell r="N1319" t="str">
            <v>Quemado</v>
          </cell>
          <cell r="O1319">
            <v>11</v>
          </cell>
        </row>
        <row r="1320">
          <cell r="A1320" t="str">
            <v>2251.21</v>
          </cell>
          <cell r="B1320" t="str">
            <v>La Union, S.A</v>
          </cell>
          <cell r="C1320">
            <v>225</v>
          </cell>
          <cell r="D1320" t="str">
            <v>FLORENCIA..</v>
          </cell>
          <cell r="E1320">
            <v>1.21</v>
          </cell>
          <cell r="F1320">
            <v>7</v>
          </cell>
          <cell r="G1320">
            <v>8.1199999999999992</v>
          </cell>
          <cell r="H1320">
            <v>819.47348137077415</v>
          </cell>
          <cell r="I1320">
            <v>100.92037947915939</v>
          </cell>
          <cell r="J1320" t="str">
            <v>CP72-2086</v>
          </cell>
          <cell r="K1320">
            <v>45305</v>
          </cell>
          <cell r="L1320">
            <v>45670</v>
          </cell>
          <cell r="M1320" t="str">
            <v>Manual</v>
          </cell>
          <cell r="N1320" t="str">
            <v>Quemado</v>
          </cell>
          <cell r="O1320">
            <v>11</v>
          </cell>
        </row>
        <row r="1321">
          <cell r="A1321" t="str">
            <v>2251.22</v>
          </cell>
          <cell r="B1321" t="str">
            <v>La Union, S.A</v>
          </cell>
          <cell r="C1321">
            <v>225</v>
          </cell>
          <cell r="D1321" t="str">
            <v>FLORENCIA..</v>
          </cell>
          <cell r="E1321">
            <v>1.22</v>
          </cell>
          <cell r="F1321">
            <v>1</v>
          </cell>
          <cell r="G1321">
            <v>7.98</v>
          </cell>
          <cell r="H1321">
            <v>805.344628243692</v>
          </cell>
          <cell r="I1321">
            <v>100.92037947915939</v>
          </cell>
          <cell r="J1321" t="str">
            <v>CP72-2086</v>
          </cell>
          <cell r="K1321">
            <v>45330</v>
          </cell>
          <cell r="L1321">
            <v>45695</v>
          </cell>
          <cell r="M1321" t="str">
            <v>Manual</v>
          </cell>
          <cell r="N1321" t="str">
            <v>Quemado</v>
          </cell>
          <cell r="O1321">
            <v>14</v>
          </cell>
        </row>
        <row r="1322">
          <cell r="A1322" t="str">
            <v>6231.01</v>
          </cell>
          <cell r="B1322" t="str">
            <v>La Union, S.A</v>
          </cell>
          <cell r="C1322">
            <v>623</v>
          </cell>
          <cell r="D1322" t="str">
            <v>TEXCUACO DEPROINGUA</v>
          </cell>
          <cell r="E1322">
            <v>1.01</v>
          </cell>
          <cell r="F1322">
            <v>8</v>
          </cell>
          <cell r="G1322">
            <v>21.77</v>
          </cell>
          <cell r="H1322">
            <v>2394.1667515940335</v>
          </cell>
          <cell r="I1322">
            <v>109.97550535572043</v>
          </cell>
          <cell r="J1322" t="str">
            <v>SP79-1287</v>
          </cell>
          <cell r="K1322">
            <v>45392</v>
          </cell>
          <cell r="L1322">
            <v>45737</v>
          </cell>
          <cell r="M1322" t="str">
            <v>Manual</v>
          </cell>
          <cell r="N1322" t="str">
            <v>Quemado</v>
          </cell>
          <cell r="O1322">
            <v>20</v>
          </cell>
        </row>
        <row r="1323">
          <cell r="A1323" t="str">
            <v>6231.02</v>
          </cell>
          <cell r="B1323" t="str">
            <v>La Union, S.A</v>
          </cell>
          <cell r="C1323">
            <v>623</v>
          </cell>
          <cell r="D1323" t="str">
            <v>TEXCUACO DEPROINGUA</v>
          </cell>
          <cell r="E1323">
            <v>1.02</v>
          </cell>
          <cell r="F1323">
            <v>9</v>
          </cell>
          <cell r="G1323">
            <v>35.36</v>
          </cell>
          <cell r="H1323">
            <v>3888.7338693782744</v>
          </cell>
          <cell r="I1323">
            <v>109.97550535572043</v>
          </cell>
          <cell r="J1323" t="str">
            <v>SP71-6161</v>
          </cell>
          <cell r="K1323">
            <v>45392</v>
          </cell>
          <cell r="L1323">
            <v>45737</v>
          </cell>
          <cell r="M1323" t="str">
            <v>Mecanizado</v>
          </cell>
          <cell r="N1323" t="str">
            <v>Quemado</v>
          </cell>
          <cell r="O1323">
            <v>20</v>
          </cell>
        </row>
        <row r="1324">
          <cell r="A1324" t="str">
            <v>6231.03</v>
          </cell>
          <cell r="B1324" t="str">
            <v>La Union, S.A</v>
          </cell>
          <cell r="C1324">
            <v>623</v>
          </cell>
          <cell r="D1324" t="str">
            <v>TEXCUACO DEPROINGUA</v>
          </cell>
          <cell r="E1324">
            <v>1.03</v>
          </cell>
          <cell r="F1324">
            <v>9</v>
          </cell>
          <cell r="G1324">
            <v>20.83</v>
          </cell>
          <cell r="H1324">
            <v>2290.7897765596563</v>
          </cell>
          <cell r="I1324">
            <v>109.97550535572043</v>
          </cell>
          <cell r="J1324" t="str">
            <v>SP79-1287</v>
          </cell>
          <cell r="K1324">
            <v>45387</v>
          </cell>
          <cell r="L1324">
            <v>45732</v>
          </cell>
          <cell r="M1324" t="str">
            <v>Mecanizado</v>
          </cell>
          <cell r="N1324" t="str">
            <v>Quemado</v>
          </cell>
          <cell r="O1324">
            <v>19</v>
          </cell>
        </row>
        <row r="1325">
          <cell r="A1325" t="str">
            <v>6231.04</v>
          </cell>
          <cell r="B1325" t="str">
            <v>La Union, S.A</v>
          </cell>
          <cell r="C1325">
            <v>623</v>
          </cell>
          <cell r="D1325" t="str">
            <v>TEXCUACO DEPROINGUA</v>
          </cell>
          <cell r="E1325">
            <v>1.04</v>
          </cell>
          <cell r="F1325">
            <v>4</v>
          </cell>
          <cell r="G1325">
            <v>10.84</v>
          </cell>
          <cell r="H1325">
            <v>1192.1344780560094</v>
          </cell>
          <cell r="I1325">
            <v>109.97550535572043</v>
          </cell>
          <cell r="J1325" t="str">
            <v>CG02-163</v>
          </cell>
          <cell r="K1325">
            <v>45386</v>
          </cell>
          <cell r="L1325">
            <v>45731</v>
          </cell>
          <cell r="M1325" t="str">
            <v>Mecanizado</v>
          </cell>
          <cell r="N1325" t="str">
            <v>Quemado</v>
          </cell>
          <cell r="O1325">
            <v>19</v>
          </cell>
        </row>
        <row r="1326">
          <cell r="A1326" t="str">
            <v>6231.05</v>
          </cell>
          <cell r="B1326" t="str">
            <v>La Union, S.A</v>
          </cell>
          <cell r="C1326">
            <v>623</v>
          </cell>
          <cell r="D1326" t="str">
            <v>TEXCUACO DEPROINGUA</v>
          </cell>
          <cell r="E1326">
            <v>1.05</v>
          </cell>
          <cell r="F1326">
            <v>4</v>
          </cell>
          <cell r="G1326">
            <v>2.5499999999999998</v>
          </cell>
          <cell r="H1326">
            <v>280.43753865708709</v>
          </cell>
          <cell r="I1326">
            <v>109.97550535572043</v>
          </cell>
          <cell r="J1326" t="str">
            <v>CG02-163</v>
          </cell>
          <cell r="K1326">
            <v>45385</v>
          </cell>
          <cell r="L1326">
            <v>45730</v>
          </cell>
          <cell r="M1326" t="str">
            <v>Mecanizado</v>
          </cell>
          <cell r="N1326" t="str">
            <v>Quemado</v>
          </cell>
          <cell r="O1326">
            <v>19</v>
          </cell>
        </row>
        <row r="1327">
          <cell r="A1327" t="str">
            <v>6231.06</v>
          </cell>
          <cell r="B1327" t="str">
            <v>La Union, S.A</v>
          </cell>
          <cell r="C1327">
            <v>623</v>
          </cell>
          <cell r="D1327" t="str">
            <v>TEXCUACO DEPROINGUA</v>
          </cell>
          <cell r="E1327">
            <v>1.06</v>
          </cell>
          <cell r="F1327">
            <v>8</v>
          </cell>
          <cell r="G1327">
            <v>14.66</v>
          </cell>
          <cell r="H1327">
            <v>1612.2409085148615</v>
          </cell>
          <cell r="I1327">
            <v>109.97550535572043</v>
          </cell>
          <cell r="J1327" t="str">
            <v>SP79-1287</v>
          </cell>
          <cell r="K1327">
            <v>45392</v>
          </cell>
          <cell r="L1327">
            <v>45730</v>
          </cell>
          <cell r="M1327" t="str">
            <v>Mecanizado</v>
          </cell>
          <cell r="N1327" t="str">
            <v>Quemado</v>
          </cell>
          <cell r="O1327">
            <v>19</v>
          </cell>
        </row>
        <row r="1328">
          <cell r="A1328" t="str">
            <v>6231.07</v>
          </cell>
          <cell r="B1328" t="str">
            <v>La Union, S.A</v>
          </cell>
          <cell r="C1328">
            <v>623</v>
          </cell>
          <cell r="D1328" t="str">
            <v>TEXCUACO DEPROINGUA</v>
          </cell>
          <cell r="E1328">
            <v>1.07</v>
          </cell>
          <cell r="F1328">
            <v>4</v>
          </cell>
          <cell r="G1328">
            <v>22.04</v>
          </cell>
          <cell r="H1328">
            <v>2423.8601380400783</v>
          </cell>
          <cell r="I1328">
            <v>109.97550535572043</v>
          </cell>
          <cell r="J1328" t="str">
            <v>CG02-163</v>
          </cell>
          <cell r="K1328">
            <v>45385</v>
          </cell>
          <cell r="L1328">
            <v>45730</v>
          </cell>
          <cell r="M1328" t="str">
            <v>Mecanizado</v>
          </cell>
          <cell r="N1328" t="str">
            <v>Quemado</v>
          </cell>
          <cell r="O1328">
            <v>19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oja1"/>
      <sheetName val="Plan de cosecha 24-25 Quinqueni"/>
    </sheetNames>
    <sheetDataSet>
      <sheetData sheetId="0"/>
      <sheetData sheetId="1">
        <row r="2">
          <cell r="A2" t="str">
            <v>ID</v>
          </cell>
          <cell r="B2" t="str">
            <v>Ingenio</v>
          </cell>
          <cell r="C2" t="str">
            <v>finca</v>
          </cell>
          <cell r="D2" t="str">
            <v>Nombre Finca</v>
          </cell>
          <cell r="E2" t="str">
            <v>Lote</v>
          </cell>
          <cell r="F2" t="str">
            <v>No. Cortes 24-25</v>
          </cell>
          <cell r="G2" t="str">
            <v>Hectáreas 24-25</v>
          </cell>
          <cell r="H2" t="str">
            <v xml:space="preserve">Tons Métricas </v>
          </cell>
          <cell r="I2" t="str">
            <v>TCH</v>
          </cell>
          <cell r="J2" t="str">
            <v>Variedad 24-25</v>
          </cell>
          <cell r="K2" t="str">
            <v xml:space="preserve">Fecha Corte 23-24 ó Siembra </v>
          </cell>
          <cell r="L2" t="str">
            <v>Fecha Corte 24-25</v>
          </cell>
          <cell r="M2" t="str">
            <v>Sistema de Corte</v>
          </cell>
          <cell r="N2" t="str">
            <v>Tipo Corte</v>
          </cell>
          <cell r="O2" t="str">
            <v>Core Sampler Kg/Tm</v>
          </cell>
          <cell r="P2" t="str">
            <v>Pond Core Sampler</v>
          </cell>
          <cell r="Q2" t="str">
            <v>Semana Cosecha</v>
          </cell>
        </row>
        <row r="3">
          <cell r="A3" t="str">
            <v>6022.1102</v>
          </cell>
          <cell r="B3" t="str">
            <v>La Union, S.A</v>
          </cell>
          <cell r="C3">
            <v>602</v>
          </cell>
          <cell r="D3" t="str">
            <v>Riolsa</v>
          </cell>
          <cell r="E3">
            <v>2.1101999999999999</v>
          </cell>
          <cell r="F3">
            <v>4</v>
          </cell>
          <cell r="G3">
            <v>19.149999999999999</v>
          </cell>
          <cell r="H3">
            <v>2852.3791680894192</v>
          </cell>
          <cell r="I3">
            <v>148.94930381667987</v>
          </cell>
          <cell r="J3" t="str">
            <v>CG02-163</v>
          </cell>
          <cell r="K3">
            <v>45253</v>
          </cell>
          <cell r="L3">
            <v>45610</v>
          </cell>
          <cell r="M3" t="str">
            <v>Mecanizado</v>
          </cell>
          <cell r="N3" t="str">
            <v>Quemado</v>
          </cell>
          <cell r="O3">
            <v>133.26573328039805</v>
          </cell>
          <cell r="P3">
            <v>380124.40142916824</v>
          </cell>
          <cell r="Q3">
            <v>2</v>
          </cell>
        </row>
        <row r="4">
          <cell r="A4" t="str">
            <v>6022.1104</v>
          </cell>
          <cell r="B4" t="str">
            <v>La Union, S.A</v>
          </cell>
          <cell r="C4">
            <v>602</v>
          </cell>
          <cell r="D4" t="str">
            <v>Riolsa</v>
          </cell>
          <cell r="E4">
            <v>2.1103999999999998</v>
          </cell>
          <cell r="F4">
            <v>4</v>
          </cell>
          <cell r="G4">
            <v>14.96</v>
          </cell>
          <cell r="H4">
            <v>2226.6996529826483</v>
          </cell>
          <cell r="I4">
            <v>148.84355969135348</v>
          </cell>
          <cell r="J4" t="str">
            <v>CG02-163</v>
          </cell>
          <cell r="K4">
            <v>45254</v>
          </cell>
          <cell r="L4">
            <v>45610</v>
          </cell>
          <cell r="M4" t="str">
            <v>Mecanizado</v>
          </cell>
          <cell r="N4" t="str">
            <v>Quemado</v>
          </cell>
          <cell r="O4">
            <v>140.55633328039806</v>
          </cell>
          <cell r="P4">
            <v>312976.73853997584</v>
          </cell>
          <cell r="Q4">
            <v>2</v>
          </cell>
        </row>
        <row r="5">
          <cell r="A5" t="str">
            <v>6022.1106</v>
          </cell>
          <cell r="B5" t="str">
            <v>La Union, S.A</v>
          </cell>
          <cell r="C5">
            <v>602</v>
          </cell>
          <cell r="D5" t="str">
            <v>Riolsa</v>
          </cell>
          <cell r="E5">
            <v>2.1105999999999998</v>
          </cell>
          <cell r="F5">
            <v>4</v>
          </cell>
          <cell r="G5">
            <v>11.75</v>
          </cell>
          <cell r="H5">
            <v>1553.2618263734034</v>
          </cell>
          <cell r="I5">
            <v>132.19249586156624</v>
          </cell>
          <cell r="J5" t="str">
            <v>CG02-163</v>
          </cell>
          <cell r="K5">
            <v>45254</v>
          </cell>
          <cell r="L5">
            <v>45610</v>
          </cell>
          <cell r="M5" t="str">
            <v>Mecanizado</v>
          </cell>
          <cell r="N5" t="str">
            <v>Quemado</v>
          </cell>
          <cell r="O5">
            <v>141.09188328039806</v>
          </cell>
          <cell r="P5">
            <v>219152.63631057416</v>
          </cell>
          <cell r="Q5">
            <v>2</v>
          </cell>
        </row>
        <row r="6">
          <cell r="A6" t="str">
            <v>6022.1101</v>
          </cell>
          <cell r="B6" t="str">
            <v>La Union, S.A</v>
          </cell>
          <cell r="C6">
            <v>602</v>
          </cell>
          <cell r="D6" t="str">
            <v>Riolsa</v>
          </cell>
          <cell r="E6">
            <v>2.1101000000000001</v>
          </cell>
          <cell r="F6">
            <v>4</v>
          </cell>
          <cell r="G6">
            <v>13.53</v>
          </cell>
          <cell r="H6">
            <v>1971.4583626240126</v>
          </cell>
          <cell r="I6">
            <v>145.71015244819014</v>
          </cell>
          <cell r="J6" t="str">
            <v>CG02-163</v>
          </cell>
          <cell r="K6">
            <v>45260</v>
          </cell>
          <cell r="L6">
            <v>45617</v>
          </cell>
          <cell r="M6" t="str">
            <v>Mecanizado</v>
          </cell>
          <cell r="N6" t="str">
            <v>Quemado</v>
          </cell>
          <cell r="O6">
            <v>139.28753328039807</v>
          </cell>
          <cell r="P6">
            <v>274599.57229491125</v>
          </cell>
          <cell r="Q6">
            <v>3</v>
          </cell>
        </row>
        <row r="7">
          <cell r="A7" t="str">
            <v>6022.1103</v>
          </cell>
          <cell r="B7" t="str">
            <v>La Union, S.A</v>
          </cell>
          <cell r="C7">
            <v>602</v>
          </cell>
          <cell r="D7" t="str">
            <v>Riolsa</v>
          </cell>
          <cell r="E7">
            <v>2.1103000000000001</v>
          </cell>
          <cell r="F7">
            <v>4</v>
          </cell>
          <cell r="G7">
            <v>16.02</v>
          </cell>
          <cell r="H7">
            <v>2384.4738262554824</v>
          </cell>
          <cell r="I7">
            <v>148.84355969135348</v>
          </cell>
          <cell r="J7" t="str">
            <v>CG02-163</v>
          </cell>
          <cell r="K7">
            <v>45260</v>
          </cell>
          <cell r="L7">
            <v>45617</v>
          </cell>
          <cell r="M7" t="str">
            <v>Mecanizado</v>
          </cell>
          <cell r="N7" t="str">
            <v>Quemado</v>
          </cell>
          <cell r="O7">
            <v>133.41218328039807</v>
          </cell>
          <cell r="P7">
            <v>318117.85913570848</v>
          </cell>
          <cell r="Q7">
            <v>3</v>
          </cell>
        </row>
        <row r="8">
          <cell r="A8" t="str">
            <v>6022.1105</v>
          </cell>
          <cell r="B8" t="str">
            <v>La Union, S.A</v>
          </cell>
          <cell r="C8">
            <v>602</v>
          </cell>
          <cell r="D8" t="str">
            <v>Riolsa</v>
          </cell>
          <cell r="E8">
            <v>2.1105</v>
          </cell>
          <cell r="F8">
            <v>4</v>
          </cell>
          <cell r="G8">
            <v>20.73</v>
          </cell>
          <cell r="H8">
            <v>3042.2469924017573</v>
          </cell>
          <cell r="I8">
            <v>146.75576422584453</v>
          </cell>
          <cell r="J8" t="str">
            <v>CG02-163</v>
          </cell>
          <cell r="K8">
            <v>45262</v>
          </cell>
          <cell r="L8">
            <v>45617</v>
          </cell>
          <cell r="M8" t="str">
            <v>Mecanizado</v>
          </cell>
          <cell r="N8" t="str">
            <v>Quemado</v>
          </cell>
          <cell r="O8">
            <v>141.30708328039807</v>
          </cell>
          <cell r="P8">
            <v>429891.0491148557</v>
          </cell>
          <cell r="Q8">
            <v>3</v>
          </cell>
        </row>
        <row r="9">
          <cell r="A9" t="str">
            <v>6021.0603</v>
          </cell>
          <cell r="B9" t="str">
            <v>La Union, S.A</v>
          </cell>
          <cell r="C9">
            <v>602</v>
          </cell>
          <cell r="D9" t="str">
            <v>Riolsa</v>
          </cell>
          <cell r="E9">
            <v>1.0603</v>
          </cell>
          <cell r="F9">
            <v>2</v>
          </cell>
          <cell r="G9">
            <v>21.09</v>
          </cell>
          <cell r="H9">
            <v>2828.980673890645</v>
          </cell>
          <cell r="I9">
            <v>134.1384861968063</v>
          </cell>
          <cell r="J9" t="str">
            <v>CG04-10295</v>
          </cell>
          <cell r="K9">
            <v>45254</v>
          </cell>
          <cell r="L9">
            <v>45617</v>
          </cell>
          <cell r="M9" t="str">
            <v>Mecanizado</v>
          </cell>
          <cell r="N9" t="str">
            <v>Quemado</v>
          </cell>
          <cell r="O9">
            <v>136.57474534244321</v>
          </cell>
          <cell r="P9">
            <v>386367.31511530821</v>
          </cell>
          <cell r="Q9">
            <v>3</v>
          </cell>
        </row>
        <row r="10">
          <cell r="A10" t="str">
            <v>6021.0605</v>
          </cell>
          <cell r="B10" t="str">
            <v>La Union, S.A</v>
          </cell>
          <cell r="C10">
            <v>602</v>
          </cell>
          <cell r="D10" t="str">
            <v>Riolsa</v>
          </cell>
          <cell r="E10">
            <v>1.0605</v>
          </cell>
          <cell r="F10">
            <v>2</v>
          </cell>
          <cell r="G10">
            <v>18.86</v>
          </cell>
          <cell r="H10">
            <v>2298.8545357789267</v>
          </cell>
          <cell r="I10">
            <v>121.89048439973099</v>
          </cell>
          <cell r="J10" t="str">
            <v>CG04-10295</v>
          </cell>
          <cell r="K10">
            <v>45256</v>
          </cell>
          <cell r="L10">
            <v>45617</v>
          </cell>
          <cell r="M10" t="str">
            <v>Mecanizado</v>
          </cell>
          <cell r="N10" t="str">
            <v>Quemado</v>
          </cell>
          <cell r="O10">
            <v>136.57474534244321</v>
          </cell>
          <cell r="P10">
            <v>313965.47280332743</v>
          </cell>
          <cell r="Q10">
            <v>3</v>
          </cell>
        </row>
        <row r="11">
          <cell r="A11" t="str">
            <v>6021.0701</v>
          </cell>
          <cell r="B11" t="str">
            <v>La Union, S.A</v>
          </cell>
          <cell r="C11">
            <v>602</v>
          </cell>
          <cell r="D11" t="str">
            <v>Riolsa</v>
          </cell>
          <cell r="E11">
            <v>1.0701000000000001</v>
          </cell>
          <cell r="F11">
            <v>5</v>
          </cell>
          <cell r="G11">
            <v>18.440000000000001</v>
          </cell>
          <cell r="H11">
            <v>2744.6752407085582</v>
          </cell>
          <cell r="I11">
            <v>148.84355969135348</v>
          </cell>
          <cell r="J11" t="str">
            <v>CG02-163</v>
          </cell>
          <cell r="K11">
            <v>45247</v>
          </cell>
          <cell r="L11">
            <v>45617</v>
          </cell>
          <cell r="M11" t="str">
            <v>Mecanizado</v>
          </cell>
          <cell r="N11" t="str">
            <v>Quemado</v>
          </cell>
          <cell r="O11">
            <v>136.57474534244321</v>
          </cell>
          <cell r="P11">
            <v>374853.32204748038</v>
          </cell>
          <cell r="Q11">
            <v>3</v>
          </cell>
        </row>
        <row r="12">
          <cell r="A12" t="str">
            <v>6021.0702</v>
          </cell>
          <cell r="B12" t="str">
            <v>La Union, S.A</v>
          </cell>
          <cell r="C12">
            <v>602</v>
          </cell>
          <cell r="D12" t="str">
            <v>Riolsa</v>
          </cell>
          <cell r="E12">
            <v>1.0702</v>
          </cell>
          <cell r="F12">
            <v>5</v>
          </cell>
          <cell r="G12">
            <v>25.14</v>
          </cell>
          <cell r="H12">
            <v>3741.9270906406264</v>
          </cell>
          <cell r="I12">
            <v>148.84355969135348</v>
          </cell>
          <cell r="J12" t="str">
            <v>CG02-163</v>
          </cell>
          <cell r="K12">
            <v>45250</v>
          </cell>
          <cell r="L12">
            <v>45617</v>
          </cell>
          <cell r="M12" t="str">
            <v>Mecanizado</v>
          </cell>
          <cell r="N12" t="str">
            <v>Quemado</v>
          </cell>
          <cell r="O12">
            <v>136.57474534244321</v>
          </cell>
          <cell r="P12">
            <v>511052.73949423293</v>
          </cell>
          <cell r="Q12">
            <v>3</v>
          </cell>
        </row>
        <row r="13">
          <cell r="A13" t="str">
            <v>6021.0703</v>
          </cell>
          <cell r="B13" t="str">
            <v>La Union, S.A</v>
          </cell>
          <cell r="C13">
            <v>602</v>
          </cell>
          <cell r="D13" t="str">
            <v>Riolsa</v>
          </cell>
          <cell r="E13">
            <v>1.0703</v>
          </cell>
          <cell r="F13">
            <v>5</v>
          </cell>
          <cell r="G13">
            <v>19.100000000000001</v>
          </cell>
          <cell r="H13">
            <v>2842.9119901048516</v>
          </cell>
          <cell r="I13">
            <v>148.84355969135348</v>
          </cell>
          <cell r="J13" t="str">
            <v>CG02-163</v>
          </cell>
          <cell r="K13">
            <v>45252</v>
          </cell>
          <cell r="L13">
            <v>45617</v>
          </cell>
          <cell r="M13" t="str">
            <v>Mecanizado</v>
          </cell>
          <cell r="N13" t="str">
            <v>Quemado</v>
          </cell>
          <cell r="O13">
            <v>136.57474534244321</v>
          </cell>
          <cell r="P13">
            <v>388269.98107954854</v>
          </cell>
          <cell r="Q13">
            <v>3</v>
          </cell>
        </row>
        <row r="14">
          <cell r="A14" t="str">
            <v>6021.0704</v>
          </cell>
          <cell r="B14" t="str">
            <v>La Union, S.A</v>
          </cell>
          <cell r="C14">
            <v>602</v>
          </cell>
          <cell r="D14" t="str">
            <v>Riolsa</v>
          </cell>
          <cell r="E14">
            <v>1.0704</v>
          </cell>
          <cell r="F14">
            <v>5</v>
          </cell>
          <cell r="G14">
            <v>23.28</v>
          </cell>
          <cell r="H14">
            <v>3465.078069614709</v>
          </cell>
          <cell r="I14">
            <v>148.84355969135348</v>
          </cell>
          <cell r="J14" t="str">
            <v>CG02-163</v>
          </cell>
          <cell r="K14">
            <v>45253</v>
          </cell>
          <cell r="L14">
            <v>45617</v>
          </cell>
          <cell r="M14" t="str">
            <v>Mecanizado</v>
          </cell>
          <cell r="N14" t="str">
            <v>Quemado</v>
          </cell>
          <cell r="O14">
            <v>136.57474534244321</v>
          </cell>
          <cell r="P14">
            <v>473242.15494931355</v>
          </cell>
          <cell r="Q14">
            <v>3</v>
          </cell>
        </row>
        <row r="15">
          <cell r="A15" t="str">
            <v>6021.0601</v>
          </cell>
          <cell r="B15" t="str">
            <v>La Union, S.A</v>
          </cell>
          <cell r="C15">
            <v>602</v>
          </cell>
          <cell r="D15" t="str">
            <v>Riolsa</v>
          </cell>
          <cell r="E15">
            <v>1.0601</v>
          </cell>
          <cell r="F15">
            <v>5</v>
          </cell>
          <cell r="G15">
            <v>10.24</v>
          </cell>
          <cell r="H15">
            <v>1534.4730512394597</v>
          </cell>
          <cell r="I15">
            <v>149.85088391010348</v>
          </cell>
          <cell r="J15" t="str">
            <v>CG02-163</v>
          </cell>
          <cell r="K15">
            <v>45253</v>
          </cell>
          <cell r="L15">
            <v>45624</v>
          </cell>
          <cell r="M15" t="str">
            <v>Mecanizado</v>
          </cell>
          <cell r="N15" t="str">
            <v>Quemado</v>
          </cell>
          <cell r="O15">
            <v>136.57474534244321</v>
          </cell>
          <cell r="P15">
            <v>209570.266207871</v>
          </cell>
          <cell r="Q15">
            <v>4</v>
          </cell>
        </row>
        <row r="16">
          <cell r="A16" t="str">
            <v>6021.0602</v>
          </cell>
          <cell r="B16" t="str">
            <v>La Union, S.A</v>
          </cell>
          <cell r="C16">
            <v>602</v>
          </cell>
          <cell r="D16" t="str">
            <v>Riolsa</v>
          </cell>
          <cell r="E16">
            <v>1.0602</v>
          </cell>
          <cell r="F16">
            <v>5</v>
          </cell>
          <cell r="G16">
            <v>14.33</v>
          </cell>
          <cell r="H16">
            <v>2132.9282103770952</v>
          </cell>
          <cell r="I16">
            <v>148.84355969135348</v>
          </cell>
          <cell r="J16" t="str">
            <v>CG02-163</v>
          </cell>
          <cell r="K16">
            <v>45263</v>
          </cell>
          <cell r="L16">
            <v>45624</v>
          </cell>
          <cell r="M16" t="str">
            <v>Mecanizado</v>
          </cell>
          <cell r="N16" t="str">
            <v>Quemado</v>
          </cell>
          <cell r="O16">
            <v>135.50333328039807</v>
          </cell>
          <cell r="P16">
            <v>289018.8821538905</v>
          </cell>
          <cell r="Q16">
            <v>4</v>
          </cell>
        </row>
        <row r="17">
          <cell r="A17" t="str">
            <v>6021.0604</v>
          </cell>
          <cell r="B17" t="str">
            <v>La Union, S.A</v>
          </cell>
          <cell r="C17">
            <v>602</v>
          </cell>
          <cell r="D17" t="str">
            <v>Riolsa</v>
          </cell>
          <cell r="E17">
            <v>1.0604</v>
          </cell>
          <cell r="F17">
            <v>5</v>
          </cell>
          <cell r="G17">
            <v>27.87</v>
          </cell>
          <cell r="H17">
            <v>4148.2700085980214</v>
          </cell>
          <cell r="I17">
            <v>148.84355969135348</v>
          </cell>
          <cell r="J17" t="str">
            <v>CG02-163</v>
          </cell>
          <cell r="K17">
            <v>45263</v>
          </cell>
          <cell r="L17">
            <v>45624</v>
          </cell>
          <cell r="M17" t="str">
            <v>Mecanizado</v>
          </cell>
          <cell r="N17" t="str">
            <v>Quemado</v>
          </cell>
          <cell r="O17">
            <v>136.28763328039807</v>
          </cell>
          <cell r="P17">
            <v>565357.90167988092</v>
          </cell>
          <cell r="Q17">
            <v>4</v>
          </cell>
        </row>
        <row r="18">
          <cell r="A18" t="str">
            <v>6021.0401</v>
          </cell>
          <cell r="B18" t="str">
            <v>La Union, S.A</v>
          </cell>
          <cell r="C18">
            <v>602</v>
          </cell>
          <cell r="D18" t="str">
            <v>Riolsa</v>
          </cell>
          <cell r="E18">
            <v>1.0401</v>
          </cell>
          <cell r="F18">
            <v>5</v>
          </cell>
          <cell r="G18">
            <v>14.09</v>
          </cell>
          <cell r="H18">
            <v>2025.9329391201754</v>
          </cell>
          <cell r="I18">
            <v>143.78516246417144</v>
          </cell>
          <cell r="J18" t="str">
            <v>CG02-163</v>
          </cell>
          <cell r="K18">
            <v>45245</v>
          </cell>
          <cell r="L18">
            <v>45624</v>
          </cell>
          <cell r="M18" t="str">
            <v>Mecanizado</v>
          </cell>
          <cell r="N18" t="str">
            <v>Quemado</v>
          </cell>
          <cell r="O18">
            <v>136.57474534244321</v>
          </cell>
          <cell r="P18">
            <v>276691.27524120547</v>
          </cell>
          <cell r="Q18">
            <v>4</v>
          </cell>
        </row>
        <row r="19">
          <cell r="A19" t="str">
            <v>6021.0402</v>
          </cell>
          <cell r="B19" t="str">
            <v>La Union, S.A</v>
          </cell>
          <cell r="C19">
            <v>602</v>
          </cell>
          <cell r="D19" t="str">
            <v>Riolsa</v>
          </cell>
          <cell r="E19">
            <v>1.0402</v>
          </cell>
          <cell r="F19">
            <v>5</v>
          </cell>
          <cell r="G19">
            <v>11.22</v>
          </cell>
          <cell r="H19">
            <v>1613.2695228480036</v>
          </cell>
          <cell r="I19">
            <v>143.78516246417144</v>
          </cell>
          <cell r="J19" t="str">
            <v>CG02-163</v>
          </cell>
          <cell r="K19">
            <v>45246</v>
          </cell>
          <cell r="L19">
            <v>45624</v>
          </cell>
          <cell r="M19" t="str">
            <v>Mecanizado</v>
          </cell>
          <cell r="N19" t="str">
            <v>Quemado</v>
          </cell>
          <cell r="O19">
            <v>136.57474534244321</v>
          </cell>
          <cell r="P19">
            <v>220331.87425169096</v>
          </cell>
          <cell r="Q19">
            <v>4</v>
          </cell>
        </row>
        <row r="20">
          <cell r="A20" t="str">
            <v>6021.0403</v>
          </cell>
          <cell r="B20" t="str">
            <v>La Union, S.A</v>
          </cell>
          <cell r="C20">
            <v>602</v>
          </cell>
          <cell r="D20" t="str">
            <v>Riolsa</v>
          </cell>
          <cell r="E20">
            <v>1.0403</v>
          </cell>
          <cell r="F20" t="str">
            <v>1</v>
          </cell>
          <cell r="G20">
            <v>26.02</v>
          </cell>
          <cell r="H20">
            <v>3741.2899273177409</v>
          </cell>
          <cell r="I20">
            <v>143.78516246417144</v>
          </cell>
          <cell r="J20" t="str">
            <v>CG02-163</v>
          </cell>
          <cell r="K20">
            <v>45258</v>
          </cell>
          <cell r="L20">
            <v>45624</v>
          </cell>
          <cell r="M20" t="str">
            <v>Mecanizado</v>
          </cell>
          <cell r="N20" t="str">
            <v>Quemado</v>
          </cell>
          <cell r="O20">
            <v>136.57474534244321</v>
          </cell>
          <cell r="P20">
            <v>510965.71907566831</v>
          </cell>
          <cell r="Q20">
            <v>4</v>
          </cell>
        </row>
        <row r="21">
          <cell r="A21" t="str">
            <v>6021.0404</v>
          </cell>
          <cell r="B21" t="str">
            <v>La Union, S.A</v>
          </cell>
          <cell r="C21">
            <v>602</v>
          </cell>
          <cell r="D21" t="str">
            <v>Riolsa</v>
          </cell>
          <cell r="E21">
            <v>1.0404</v>
          </cell>
          <cell r="F21">
            <v>5</v>
          </cell>
          <cell r="G21">
            <v>14.63</v>
          </cell>
          <cell r="H21">
            <v>2103.5769268508284</v>
          </cell>
          <cell r="I21">
            <v>143.78516246417144</v>
          </cell>
          <cell r="J21" t="str">
            <v>CG02-163</v>
          </cell>
          <cell r="K21">
            <v>45247</v>
          </cell>
          <cell r="L21">
            <v>45624</v>
          </cell>
          <cell r="M21" t="str">
            <v>Mecanizado</v>
          </cell>
          <cell r="N21" t="str">
            <v>Quemado</v>
          </cell>
          <cell r="O21">
            <v>136.57474534244321</v>
          </cell>
          <cell r="P21">
            <v>287295.48309289117</v>
          </cell>
          <cell r="Q21">
            <v>4</v>
          </cell>
        </row>
        <row r="22">
          <cell r="A22" t="str">
            <v>6021.0405</v>
          </cell>
          <cell r="B22" t="str">
            <v>La Union, S.A</v>
          </cell>
          <cell r="C22">
            <v>602</v>
          </cell>
          <cell r="D22" t="str">
            <v>Riolsa</v>
          </cell>
          <cell r="E22">
            <v>1.0405</v>
          </cell>
          <cell r="F22">
            <v>5</v>
          </cell>
          <cell r="G22">
            <v>9.59</v>
          </cell>
          <cell r="H22">
            <v>1378.8997080314041</v>
          </cell>
          <cell r="I22">
            <v>143.78516246417144</v>
          </cell>
          <cell r="J22" t="str">
            <v>CG02-163</v>
          </cell>
          <cell r="K22">
            <v>45247</v>
          </cell>
          <cell r="L22">
            <v>45624</v>
          </cell>
          <cell r="M22" t="str">
            <v>Mecanizado</v>
          </cell>
          <cell r="N22" t="str">
            <v>Quemado</v>
          </cell>
          <cell r="O22">
            <v>136.57474534244321</v>
          </cell>
          <cell r="P22">
            <v>188322.87647715831</v>
          </cell>
          <cell r="Q22">
            <v>4</v>
          </cell>
        </row>
        <row r="23">
          <cell r="A23" t="str">
            <v>6021.0406</v>
          </cell>
          <cell r="B23" t="str">
            <v>La Union, S.A</v>
          </cell>
          <cell r="C23">
            <v>602</v>
          </cell>
          <cell r="D23" t="str">
            <v>Riolsa</v>
          </cell>
          <cell r="E23">
            <v>1.0406</v>
          </cell>
          <cell r="F23" t="str">
            <v>1</v>
          </cell>
          <cell r="G23">
            <v>19.66</v>
          </cell>
          <cell r="H23">
            <v>2826.8162940456104</v>
          </cell>
          <cell r="I23">
            <v>143.78516246417144</v>
          </cell>
          <cell r="J23" t="str">
            <v>CG02-163</v>
          </cell>
          <cell r="K23">
            <v>45261</v>
          </cell>
          <cell r="L23">
            <v>45624</v>
          </cell>
          <cell r="M23" t="str">
            <v>Mecanizado</v>
          </cell>
          <cell r="N23" t="str">
            <v>Quemado</v>
          </cell>
          <cell r="O23">
            <v>136.57474534244321</v>
          </cell>
          <cell r="P23">
            <v>386071.71548914828</v>
          </cell>
          <cell r="Q23">
            <v>4</v>
          </cell>
        </row>
        <row r="24">
          <cell r="A24" t="str">
            <v>6022.1107</v>
          </cell>
          <cell r="B24" t="str">
            <v>La Union, S.A</v>
          </cell>
          <cell r="C24">
            <v>602</v>
          </cell>
          <cell r="D24" t="str">
            <v>Riolsa</v>
          </cell>
          <cell r="E24">
            <v>2.1107</v>
          </cell>
          <cell r="F24">
            <v>4</v>
          </cell>
          <cell r="G24">
            <v>22.1</v>
          </cell>
          <cell r="H24">
            <v>3112.2076691789121</v>
          </cell>
          <cell r="I24">
            <v>140.82387643343492</v>
          </cell>
          <cell r="J24" t="str">
            <v>CG02-163</v>
          </cell>
          <cell r="K24">
            <v>45262</v>
          </cell>
          <cell r="L24">
            <v>45631</v>
          </cell>
          <cell r="M24" t="str">
            <v>Mecanizado</v>
          </cell>
          <cell r="N24" t="str">
            <v>Quemado</v>
          </cell>
          <cell r="O24">
            <v>140.18303328039806</v>
          </cell>
          <cell r="P24">
            <v>436278.7112640175</v>
          </cell>
          <cell r="Q24">
            <v>5</v>
          </cell>
        </row>
        <row r="25">
          <cell r="A25" t="str">
            <v>6022.1108</v>
          </cell>
          <cell r="B25" t="str">
            <v>La Union, S.A</v>
          </cell>
          <cell r="C25">
            <v>602</v>
          </cell>
          <cell r="D25" t="str">
            <v>Riolsa</v>
          </cell>
          <cell r="E25">
            <v>2.1107999999999998</v>
          </cell>
          <cell r="F25">
            <v>4</v>
          </cell>
          <cell r="G25">
            <v>10.06</v>
          </cell>
          <cell r="H25">
            <v>1512.366210495016</v>
          </cell>
          <cell r="I25">
            <v>150.33461336928588</v>
          </cell>
          <cell r="J25" t="str">
            <v>CG02-163</v>
          </cell>
          <cell r="K25">
            <v>45262</v>
          </cell>
          <cell r="L25">
            <v>45631</v>
          </cell>
          <cell r="M25" t="str">
            <v>Mecanizado</v>
          </cell>
          <cell r="N25" t="str">
            <v>Quemado</v>
          </cell>
          <cell r="O25">
            <v>144.76433328039806</v>
          </cell>
          <cell r="P25">
            <v>218936.68613811315</v>
          </cell>
          <cell r="Q25">
            <v>5</v>
          </cell>
        </row>
        <row r="26">
          <cell r="A26" t="str">
            <v>6022.0701</v>
          </cell>
          <cell r="B26" t="str">
            <v>La Union, S.A</v>
          </cell>
          <cell r="C26">
            <v>602</v>
          </cell>
          <cell r="D26" t="str">
            <v>Riolsa</v>
          </cell>
          <cell r="E26">
            <v>2.0701000000000001</v>
          </cell>
          <cell r="F26">
            <v>2</v>
          </cell>
          <cell r="G26">
            <v>6.98</v>
          </cell>
          <cell r="H26">
            <v>1038.9280466456473</v>
          </cell>
          <cell r="I26">
            <v>148.84355969135348</v>
          </cell>
          <cell r="J26" t="str">
            <v>CG02-163</v>
          </cell>
          <cell r="K26">
            <v>45264</v>
          </cell>
          <cell r="L26">
            <v>45631</v>
          </cell>
          <cell r="M26" t="str">
            <v>Mecanizado</v>
          </cell>
          <cell r="N26" t="str">
            <v>Quemado</v>
          </cell>
          <cell r="O26">
            <v>123.31853328039806</v>
          </cell>
          <cell r="P26">
            <v>128119.08289621021</v>
          </cell>
          <cell r="Q26">
            <v>5</v>
          </cell>
        </row>
        <row r="27">
          <cell r="A27" t="str">
            <v>6022.0702</v>
          </cell>
          <cell r="B27" t="str">
            <v>La Union, S.A</v>
          </cell>
          <cell r="C27">
            <v>602</v>
          </cell>
          <cell r="D27" t="str">
            <v>Riolsa</v>
          </cell>
          <cell r="E27">
            <v>2.0701999999999998</v>
          </cell>
          <cell r="F27">
            <v>2</v>
          </cell>
          <cell r="G27">
            <v>11.73</v>
          </cell>
          <cell r="H27">
            <v>1745.9349551795763</v>
          </cell>
          <cell r="I27">
            <v>148.84355969135348</v>
          </cell>
          <cell r="J27" t="str">
            <v>CG02-163</v>
          </cell>
          <cell r="K27">
            <v>45265</v>
          </cell>
          <cell r="L27">
            <v>45631</v>
          </cell>
          <cell r="M27" t="str">
            <v>Mecanizado</v>
          </cell>
          <cell r="N27" t="str">
            <v>Quemado</v>
          </cell>
          <cell r="O27">
            <v>131.85618328039806</v>
          </cell>
          <cell r="P27">
            <v>230212.31944581177</v>
          </cell>
          <cell r="Q27">
            <v>5</v>
          </cell>
        </row>
        <row r="28">
          <cell r="A28" t="str">
            <v>6022.0703</v>
          </cell>
          <cell r="B28" t="str">
            <v>La Union, S.A</v>
          </cell>
          <cell r="C28">
            <v>602</v>
          </cell>
          <cell r="D28" t="str">
            <v>Riolsa</v>
          </cell>
          <cell r="E28">
            <v>2.0703</v>
          </cell>
          <cell r="F28">
            <v>2</v>
          </cell>
          <cell r="G28">
            <v>7.19</v>
          </cell>
          <cell r="H28">
            <v>1070.1851941808316</v>
          </cell>
          <cell r="I28">
            <v>148.84355969135348</v>
          </cell>
          <cell r="J28" t="str">
            <v>CG02-163</v>
          </cell>
          <cell r="K28">
            <v>45264</v>
          </cell>
          <cell r="L28">
            <v>45631</v>
          </cell>
          <cell r="M28" t="str">
            <v>Mecanizado</v>
          </cell>
          <cell r="N28" t="str">
            <v>Quemado</v>
          </cell>
          <cell r="O28">
            <v>127.98143328039805</v>
          </cell>
          <cell r="P28">
            <v>136963.83502672391</v>
          </cell>
          <cell r="Q28">
            <v>5</v>
          </cell>
        </row>
        <row r="29">
          <cell r="A29" t="str">
            <v>6022.0704</v>
          </cell>
          <cell r="B29" t="str">
            <v>La Union, S.A</v>
          </cell>
          <cell r="C29">
            <v>602</v>
          </cell>
          <cell r="D29" t="str">
            <v>Riolsa</v>
          </cell>
          <cell r="E29">
            <v>2.0703999999999998</v>
          </cell>
          <cell r="F29">
            <v>2</v>
          </cell>
          <cell r="G29">
            <v>7.49</v>
          </cell>
          <cell r="H29">
            <v>1114.8382620882376</v>
          </cell>
          <cell r="I29">
            <v>148.84355969135348</v>
          </cell>
          <cell r="J29" t="str">
            <v>CG02-163</v>
          </cell>
          <cell r="K29">
            <v>45265</v>
          </cell>
          <cell r="L29">
            <v>45631</v>
          </cell>
          <cell r="M29" t="str">
            <v>Mecanizado</v>
          </cell>
          <cell r="N29" t="str">
            <v>Quemado</v>
          </cell>
          <cell r="O29">
            <v>133.62803328039806</v>
          </cell>
          <cell r="P29">
            <v>148973.64438858815</v>
          </cell>
          <cell r="Q29">
            <v>5</v>
          </cell>
        </row>
        <row r="30">
          <cell r="A30" t="str">
            <v>6022.0705</v>
          </cell>
          <cell r="B30" t="str">
            <v>La Union, S.A</v>
          </cell>
          <cell r="C30">
            <v>602</v>
          </cell>
          <cell r="D30" t="str">
            <v>Riolsa</v>
          </cell>
          <cell r="E30">
            <v>2.0705</v>
          </cell>
          <cell r="F30">
            <v>2</v>
          </cell>
          <cell r="G30">
            <v>7.23</v>
          </cell>
          <cell r="H30">
            <v>1089.0789365684857</v>
          </cell>
          <cell r="I30">
            <v>150.63332455995652</v>
          </cell>
          <cell r="J30" t="str">
            <v>CG02-163</v>
          </cell>
          <cell r="K30">
            <v>45266</v>
          </cell>
          <cell r="L30">
            <v>45631</v>
          </cell>
          <cell r="M30" t="str">
            <v>Mecanizado</v>
          </cell>
          <cell r="N30" t="str">
            <v>Quemado</v>
          </cell>
          <cell r="O30">
            <v>140.35673328039806</v>
          </cell>
          <cell r="P30">
            <v>152859.5618212425</v>
          </cell>
          <cell r="Q30">
            <v>5</v>
          </cell>
        </row>
        <row r="31">
          <cell r="A31" t="str">
            <v>6022.0706</v>
          </cell>
          <cell r="B31" t="str">
            <v>La Union, S.A</v>
          </cell>
          <cell r="C31">
            <v>602</v>
          </cell>
          <cell r="D31" t="str">
            <v>Riolsa</v>
          </cell>
          <cell r="E31">
            <v>2.0706000000000002</v>
          </cell>
          <cell r="F31">
            <v>2</v>
          </cell>
          <cell r="G31">
            <v>3.45</v>
          </cell>
          <cell r="H31">
            <v>513.51028093516948</v>
          </cell>
          <cell r="I31">
            <v>148.84355969135348</v>
          </cell>
          <cell r="J31" t="str">
            <v>CG02-163</v>
          </cell>
          <cell r="K31">
            <v>45265</v>
          </cell>
          <cell r="L31">
            <v>45631</v>
          </cell>
          <cell r="M31" t="str">
            <v>Mecanizado</v>
          </cell>
          <cell r="N31" t="str">
            <v>Quemado</v>
          </cell>
          <cell r="O31">
            <v>130.63403328039806</v>
          </cell>
          <cell r="P31">
            <v>67081.919129511487</v>
          </cell>
          <cell r="Q31">
            <v>5</v>
          </cell>
        </row>
        <row r="32">
          <cell r="A32" t="str">
            <v>6022.0707</v>
          </cell>
          <cell r="B32" t="str">
            <v>La Union, S.A</v>
          </cell>
          <cell r="C32">
            <v>602</v>
          </cell>
          <cell r="D32" t="str">
            <v>Riolsa</v>
          </cell>
          <cell r="E32">
            <v>2.0707</v>
          </cell>
          <cell r="F32">
            <v>2</v>
          </cell>
          <cell r="G32">
            <v>7.21</v>
          </cell>
          <cell r="H32">
            <v>1092.1220653746586</v>
          </cell>
          <cell r="I32">
            <v>151.47324068996653</v>
          </cell>
          <cell r="J32" t="str">
            <v>CG02-163</v>
          </cell>
          <cell r="K32">
            <v>45266</v>
          </cell>
          <cell r="L32">
            <v>45631</v>
          </cell>
          <cell r="M32" t="str">
            <v>Mecanizado</v>
          </cell>
          <cell r="N32" t="str">
            <v>Quemado</v>
          </cell>
          <cell r="O32">
            <v>142.19843328039806</v>
          </cell>
          <cell r="P32">
            <v>155298.04664722894</v>
          </cell>
          <cell r="Q32">
            <v>5</v>
          </cell>
        </row>
        <row r="33">
          <cell r="A33" t="str">
            <v>6022.0708</v>
          </cell>
          <cell r="B33" t="str">
            <v>La Union, S.A</v>
          </cell>
          <cell r="C33">
            <v>602</v>
          </cell>
          <cell r="D33" t="str">
            <v>Riolsa</v>
          </cell>
          <cell r="E33">
            <v>2.0708000000000002</v>
          </cell>
          <cell r="F33">
            <v>2</v>
          </cell>
          <cell r="G33">
            <v>4.6399999999999997</v>
          </cell>
          <cell r="H33">
            <v>690.63411696788012</v>
          </cell>
          <cell r="I33">
            <v>148.84355969135348</v>
          </cell>
          <cell r="J33" t="str">
            <v>CG02-163</v>
          </cell>
          <cell r="K33">
            <v>45270</v>
          </cell>
          <cell r="L33">
            <v>45631</v>
          </cell>
          <cell r="M33" t="str">
            <v>Mecanizado</v>
          </cell>
          <cell r="N33" t="str">
            <v>Quemado</v>
          </cell>
          <cell r="O33">
            <v>136.32103328039807</v>
          </cell>
          <cell r="P33">
            <v>94147.956443756717</v>
          </cell>
          <cell r="Q33">
            <v>5</v>
          </cell>
        </row>
        <row r="34">
          <cell r="A34" t="str">
            <v>6022.0709</v>
          </cell>
          <cell r="B34" t="str">
            <v>La Union, S.A</v>
          </cell>
          <cell r="C34">
            <v>602</v>
          </cell>
          <cell r="D34" t="str">
            <v>Riolsa</v>
          </cell>
          <cell r="E34">
            <v>2.0709</v>
          </cell>
          <cell r="F34">
            <v>2</v>
          </cell>
          <cell r="G34">
            <v>6.86</v>
          </cell>
          <cell r="H34">
            <v>1021.0668194826849</v>
          </cell>
          <cell r="I34">
            <v>148.84355969135348</v>
          </cell>
          <cell r="J34" t="str">
            <v>CG02-163</v>
          </cell>
          <cell r="K34">
            <v>45266</v>
          </cell>
          <cell r="L34">
            <v>45631</v>
          </cell>
          <cell r="M34" t="str">
            <v>Mecanizado</v>
          </cell>
          <cell r="N34" t="str">
            <v>Quemado</v>
          </cell>
          <cell r="O34">
            <v>146.32228328039807</v>
          </cell>
          <cell r="P34">
            <v>149404.82840856048</v>
          </cell>
          <cell r="Q34">
            <v>5</v>
          </cell>
        </row>
        <row r="35">
          <cell r="A35" t="str">
            <v>6022.071</v>
          </cell>
          <cell r="B35" t="str">
            <v>La Union, S.A</v>
          </cell>
          <cell r="C35">
            <v>602</v>
          </cell>
          <cell r="D35" t="str">
            <v>Riolsa</v>
          </cell>
          <cell r="E35">
            <v>2.0710000000000002</v>
          </cell>
          <cell r="F35">
            <v>2</v>
          </cell>
          <cell r="G35">
            <v>8.25</v>
          </cell>
          <cell r="H35">
            <v>1227.9593674536661</v>
          </cell>
          <cell r="I35">
            <v>148.84355969135348</v>
          </cell>
          <cell r="J35" t="str">
            <v>CG02-163</v>
          </cell>
          <cell r="K35">
            <v>45271</v>
          </cell>
          <cell r="L35">
            <v>45631</v>
          </cell>
          <cell r="M35" t="str">
            <v>Mecanizado</v>
          </cell>
          <cell r="N35" t="str">
            <v>Quemado</v>
          </cell>
          <cell r="O35">
            <v>135.30163328039805</v>
          </cell>
          <cell r="P35">
            <v>166144.90801844548</v>
          </cell>
          <cell r="Q35">
            <v>5</v>
          </cell>
        </row>
        <row r="36">
          <cell r="A36" t="str">
            <v>6022.0711</v>
          </cell>
          <cell r="B36" t="str">
            <v>La Union, S.A</v>
          </cell>
          <cell r="C36">
            <v>602</v>
          </cell>
          <cell r="D36" t="str">
            <v>Riolsa</v>
          </cell>
          <cell r="E36">
            <v>2.0710999999999999</v>
          </cell>
          <cell r="F36">
            <v>2</v>
          </cell>
          <cell r="G36">
            <v>6.83</v>
          </cell>
          <cell r="H36">
            <v>900.29151269194426</v>
          </cell>
          <cell r="I36">
            <v>131.81427711448671</v>
          </cell>
          <cell r="J36" t="str">
            <v>CG02-163</v>
          </cell>
          <cell r="K36">
            <v>45266</v>
          </cell>
          <cell r="L36">
            <v>45631</v>
          </cell>
          <cell r="M36" t="str">
            <v>Mecanizado</v>
          </cell>
          <cell r="N36" t="str">
            <v>Quemado</v>
          </cell>
          <cell r="O36">
            <v>144.19248328039805</v>
          </cell>
          <cell r="P36">
            <v>129815.26889131745</v>
          </cell>
          <cell r="Q36">
            <v>5</v>
          </cell>
        </row>
        <row r="37">
          <cell r="A37" t="str">
            <v>6022.0712</v>
          </cell>
          <cell r="B37" t="str">
            <v>La Union, S.A</v>
          </cell>
          <cell r="C37">
            <v>602</v>
          </cell>
          <cell r="D37" t="str">
            <v>Riolsa</v>
          </cell>
          <cell r="E37">
            <v>2.0712000000000002</v>
          </cell>
          <cell r="F37">
            <v>2</v>
          </cell>
          <cell r="G37">
            <v>12.22</v>
          </cell>
          <cell r="H37">
            <v>1818.8682994283395</v>
          </cell>
          <cell r="I37">
            <v>148.84355969135348</v>
          </cell>
          <cell r="J37" t="str">
            <v>CG02-163</v>
          </cell>
          <cell r="K37">
            <v>45272</v>
          </cell>
          <cell r="L37">
            <v>45631</v>
          </cell>
          <cell r="M37" t="str">
            <v>Mecanizado</v>
          </cell>
          <cell r="N37" t="str">
            <v>Quemado</v>
          </cell>
          <cell r="O37">
            <v>131.86338328039807</v>
          </cell>
          <cell r="P37">
            <v>239842.12770408497</v>
          </cell>
          <cell r="Q37">
            <v>5</v>
          </cell>
        </row>
        <row r="38">
          <cell r="A38" t="str">
            <v>6022.0713</v>
          </cell>
          <cell r="B38" t="str">
            <v>La Union, S.A</v>
          </cell>
          <cell r="C38">
            <v>602</v>
          </cell>
          <cell r="D38" t="str">
            <v>Riolsa</v>
          </cell>
          <cell r="E38">
            <v>2.0712999999999999</v>
          </cell>
          <cell r="F38">
            <v>2</v>
          </cell>
          <cell r="G38">
            <v>6.85</v>
          </cell>
          <cell r="H38">
            <v>1019.5783838857712</v>
          </cell>
          <cell r="I38">
            <v>148.84355969135348</v>
          </cell>
          <cell r="J38" t="str">
            <v>CG02-163</v>
          </cell>
          <cell r="K38">
            <v>45267</v>
          </cell>
          <cell r="L38">
            <v>45631</v>
          </cell>
          <cell r="M38" t="str">
            <v>Mecanizado</v>
          </cell>
          <cell r="N38" t="str">
            <v>Quemado</v>
          </cell>
          <cell r="O38">
            <v>146.94163328039807</v>
          </cell>
          <cell r="P38">
            <v>149818.51298556392</v>
          </cell>
          <cell r="Q38">
            <v>5</v>
          </cell>
        </row>
        <row r="39">
          <cell r="A39" t="str">
            <v>6022.0714</v>
          </cell>
          <cell r="B39" t="str">
            <v>La Union, S.A</v>
          </cell>
          <cell r="C39">
            <v>602</v>
          </cell>
          <cell r="D39" t="str">
            <v>Riolsa</v>
          </cell>
          <cell r="E39">
            <v>2.0714000000000001</v>
          </cell>
          <cell r="F39">
            <v>2</v>
          </cell>
          <cell r="G39">
            <v>15.57</v>
          </cell>
          <cell r="H39">
            <v>2317.4942243943738</v>
          </cell>
          <cell r="I39">
            <v>148.84355969135348</v>
          </cell>
          <cell r="J39" t="str">
            <v>CG02-163</v>
          </cell>
          <cell r="K39">
            <v>45272</v>
          </cell>
          <cell r="L39">
            <v>45631</v>
          </cell>
          <cell r="M39" t="str">
            <v>Mecanizado</v>
          </cell>
          <cell r="N39" t="str">
            <v>Quemado</v>
          </cell>
          <cell r="O39">
            <v>137.37348328039806</v>
          </cell>
          <cell r="P39">
            <v>318362.25408725959</v>
          </cell>
          <cell r="Q39">
            <v>5</v>
          </cell>
        </row>
        <row r="40">
          <cell r="A40" t="str">
            <v>6022.0715</v>
          </cell>
          <cell r="B40" t="str">
            <v>La Union, S.A</v>
          </cell>
          <cell r="C40">
            <v>602</v>
          </cell>
          <cell r="D40" t="str">
            <v>Riolsa</v>
          </cell>
          <cell r="E40">
            <v>2.0714999999999999</v>
          </cell>
          <cell r="F40">
            <v>2</v>
          </cell>
          <cell r="G40">
            <v>6.67</v>
          </cell>
          <cell r="H40">
            <v>992.78654314132768</v>
          </cell>
          <cell r="I40">
            <v>148.84355969135348</v>
          </cell>
          <cell r="J40" t="str">
            <v>CG02-163</v>
          </cell>
          <cell r="K40">
            <v>45267</v>
          </cell>
          <cell r="L40">
            <v>45631</v>
          </cell>
          <cell r="M40" t="str">
            <v>Mecanizado</v>
          </cell>
          <cell r="N40" t="str">
            <v>Quemado</v>
          </cell>
          <cell r="O40">
            <v>141.10853328039806</v>
          </cell>
          <cell r="P40">
            <v>140090.65296318938</v>
          </cell>
          <cell r="Q40">
            <v>5</v>
          </cell>
        </row>
        <row r="41">
          <cell r="A41" t="str">
            <v>6022.0716</v>
          </cell>
          <cell r="B41" t="str">
            <v>La Union, S.A</v>
          </cell>
          <cell r="C41">
            <v>602</v>
          </cell>
          <cell r="D41" t="str">
            <v>Riolsa</v>
          </cell>
          <cell r="E41">
            <v>2.0716000000000001</v>
          </cell>
          <cell r="F41">
            <v>2</v>
          </cell>
          <cell r="G41">
            <v>12</v>
          </cell>
          <cell r="H41">
            <v>1786.1227162962418</v>
          </cell>
          <cell r="I41">
            <v>148.84355969135348</v>
          </cell>
          <cell r="J41" t="str">
            <v>CG02-163</v>
          </cell>
          <cell r="K41">
            <v>45272</v>
          </cell>
          <cell r="L41">
            <v>45631</v>
          </cell>
          <cell r="M41" t="str">
            <v>Mecanizado</v>
          </cell>
          <cell r="N41" t="str">
            <v>Quemado</v>
          </cell>
          <cell r="O41">
            <v>134.77573328039807</v>
          </cell>
          <cell r="P41">
            <v>240725.99881760241</v>
          </cell>
          <cell r="Q41">
            <v>5</v>
          </cell>
        </row>
        <row r="42">
          <cell r="A42" t="str">
            <v>6024.0501</v>
          </cell>
          <cell r="B42" t="str">
            <v>La Union, S.A</v>
          </cell>
          <cell r="C42">
            <v>602</v>
          </cell>
          <cell r="D42" t="str">
            <v>Riolsa</v>
          </cell>
          <cell r="E42">
            <v>4.0500999999999996</v>
          </cell>
          <cell r="F42">
            <v>6</v>
          </cell>
          <cell r="G42">
            <v>21.25</v>
          </cell>
          <cell r="H42">
            <v>3162.9256434412614</v>
          </cell>
          <cell r="I42">
            <v>148.84355969135348</v>
          </cell>
          <cell r="J42" t="str">
            <v>CG02-163</v>
          </cell>
          <cell r="K42">
            <v>45269</v>
          </cell>
          <cell r="L42">
            <v>45638</v>
          </cell>
          <cell r="M42" t="str">
            <v>Mecanizado</v>
          </cell>
          <cell r="N42" t="str">
            <v>Quemado</v>
          </cell>
          <cell r="O42">
            <v>124.03238328039807</v>
          </cell>
          <cell r="P42">
            <v>392305.20569470618</v>
          </cell>
          <cell r="Q42">
            <v>6</v>
          </cell>
        </row>
        <row r="43">
          <cell r="A43" t="str">
            <v>6024.0502</v>
          </cell>
          <cell r="B43" t="str">
            <v>La Union, S.A</v>
          </cell>
          <cell r="C43">
            <v>602</v>
          </cell>
          <cell r="D43" t="str">
            <v>Riolsa</v>
          </cell>
          <cell r="E43">
            <v>4.0502000000000002</v>
          </cell>
          <cell r="F43">
            <v>7</v>
          </cell>
          <cell r="G43">
            <v>4.34</v>
          </cell>
          <cell r="H43">
            <v>645.98104906047411</v>
          </cell>
          <cell r="I43">
            <v>148.84355969135348</v>
          </cell>
          <cell r="J43" t="str">
            <v>CG02-163</v>
          </cell>
          <cell r="K43">
            <v>45269</v>
          </cell>
          <cell r="L43">
            <v>45638</v>
          </cell>
          <cell r="M43" t="str">
            <v>Mecanizado</v>
          </cell>
          <cell r="N43" t="str">
            <v>Quemado</v>
          </cell>
          <cell r="O43">
            <v>126.16198328039806</v>
          </cell>
          <cell r="P43">
            <v>81498.250311021533</v>
          </cell>
          <cell r="Q43">
            <v>6</v>
          </cell>
        </row>
        <row r="44">
          <cell r="A44" t="str">
            <v>6024.0504</v>
          </cell>
          <cell r="B44" t="str">
            <v>La Union, S.A</v>
          </cell>
          <cell r="C44">
            <v>602</v>
          </cell>
          <cell r="D44" t="str">
            <v>Riolsa</v>
          </cell>
          <cell r="E44">
            <v>4.0503999999999998</v>
          </cell>
          <cell r="F44">
            <v>6</v>
          </cell>
          <cell r="G44">
            <v>21.55</v>
          </cell>
          <cell r="H44">
            <v>3207.5787113486676</v>
          </cell>
          <cell r="I44">
            <v>148.84355969135348</v>
          </cell>
          <cell r="J44" t="str">
            <v>CG02-163</v>
          </cell>
          <cell r="K44">
            <v>45269</v>
          </cell>
          <cell r="L44">
            <v>45638</v>
          </cell>
          <cell r="M44" t="str">
            <v>Mecanizado</v>
          </cell>
          <cell r="N44" t="str">
            <v>Quemado</v>
          </cell>
          <cell r="O44">
            <v>123.58673328039806</v>
          </cell>
          <cell r="P44">
            <v>396414.17467533069</v>
          </cell>
          <cell r="Q44">
            <v>6</v>
          </cell>
        </row>
        <row r="45">
          <cell r="A45" t="str">
            <v>6024.0103</v>
          </cell>
          <cell r="B45" t="str">
            <v>La Union, S.A</v>
          </cell>
          <cell r="C45">
            <v>602</v>
          </cell>
          <cell r="D45" t="str">
            <v>Riolsa</v>
          </cell>
          <cell r="E45">
            <v>4.0103</v>
          </cell>
          <cell r="F45" t="str">
            <v>2</v>
          </cell>
          <cell r="G45">
            <v>2.98</v>
          </cell>
          <cell r="H45">
            <v>422.69380788023335</v>
          </cell>
          <cell r="I45">
            <v>141.84355969135348</v>
          </cell>
          <cell r="J45" t="str">
            <v>CG02-163</v>
          </cell>
          <cell r="K45">
            <v>45311</v>
          </cell>
          <cell r="L45">
            <v>45638</v>
          </cell>
          <cell r="M45" t="str">
            <v>Mecanizado</v>
          </cell>
          <cell r="N45" t="str">
            <v>Quemado</v>
          </cell>
          <cell r="O45">
            <v>136.57474534244321</v>
          </cell>
          <cell r="P45">
            <v>57729.299169070488</v>
          </cell>
          <cell r="Q45">
            <v>6</v>
          </cell>
        </row>
        <row r="46">
          <cell r="A46" t="str">
            <v>6024.0106</v>
          </cell>
          <cell r="B46" t="str">
            <v>La Union, S.A</v>
          </cell>
          <cell r="C46">
            <v>602</v>
          </cell>
          <cell r="D46" t="str">
            <v>Riolsa</v>
          </cell>
          <cell r="E46">
            <v>4.0106000000000002</v>
          </cell>
          <cell r="F46" t="str">
            <v>2</v>
          </cell>
          <cell r="G46">
            <v>12.86</v>
          </cell>
          <cell r="H46">
            <v>1824.1081776308056</v>
          </cell>
          <cell r="I46">
            <v>141.84355969135348</v>
          </cell>
          <cell r="J46" t="str">
            <v>CG02-163</v>
          </cell>
          <cell r="K46">
            <v>45129</v>
          </cell>
          <cell r="L46">
            <v>45638</v>
          </cell>
          <cell r="M46" t="str">
            <v>Mecanizado</v>
          </cell>
          <cell r="N46" t="str">
            <v>Quemado</v>
          </cell>
          <cell r="O46">
            <v>136.57474534244321</v>
          </cell>
          <cell r="P46">
            <v>249127.10983699543</v>
          </cell>
          <cell r="Q46">
            <v>6</v>
          </cell>
        </row>
        <row r="47">
          <cell r="A47" t="str">
            <v>6024.0203</v>
          </cell>
          <cell r="B47" t="str">
            <v>La Union, S.A</v>
          </cell>
          <cell r="C47">
            <v>602</v>
          </cell>
          <cell r="D47" t="str">
            <v>Riolsa</v>
          </cell>
          <cell r="E47">
            <v>4.0202999999999998</v>
          </cell>
          <cell r="F47">
            <v>2</v>
          </cell>
          <cell r="G47">
            <v>14.61</v>
          </cell>
          <cell r="H47">
            <v>2174.6044070906742</v>
          </cell>
          <cell r="I47">
            <v>148.84355969135348</v>
          </cell>
          <cell r="J47" t="str">
            <v>CG02-163</v>
          </cell>
          <cell r="K47">
            <v>45278</v>
          </cell>
          <cell r="L47">
            <v>45638</v>
          </cell>
          <cell r="M47" t="str">
            <v>Mecanizado</v>
          </cell>
          <cell r="N47" t="str">
            <v>Quemado</v>
          </cell>
          <cell r="O47">
            <v>126.46378328039806</v>
          </cell>
          <cell r="P47">
            <v>275008.70045891352</v>
          </cell>
          <cell r="Q47">
            <v>6</v>
          </cell>
        </row>
        <row r="48">
          <cell r="A48" t="str">
            <v>6024.0204</v>
          </cell>
          <cell r="B48" t="str">
            <v>La Union, S.A</v>
          </cell>
          <cell r="C48">
            <v>602</v>
          </cell>
          <cell r="D48" t="str">
            <v>Riolsa</v>
          </cell>
          <cell r="E48">
            <v>4.0204000000000004</v>
          </cell>
          <cell r="F48">
            <v>2</v>
          </cell>
          <cell r="G48">
            <v>5.46</v>
          </cell>
          <cell r="H48">
            <v>812.68583591479</v>
          </cell>
          <cell r="I48">
            <v>148.84355969135348</v>
          </cell>
          <cell r="J48" t="str">
            <v>CG02-163</v>
          </cell>
          <cell r="K48">
            <v>45277</v>
          </cell>
          <cell r="L48">
            <v>45638</v>
          </cell>
          <cell r="M48" t="str">
            <v>Mecanizado</v>
          </cell>
          <cell r="N48" t="str">
            <v>Quemado</v>
          </cell>
          <cell r="O48">
            <v>134.35683328039806</v>
          </cell>
          <cell r="P48">
            <v>109189.89536534438</v>
          </cell>
          <cell r="Q48">
            <v>6</v>
          </cell>
        </row>
        <row r="49">
          <cell r="A49" t="str">
            <v>6024.0205</v>
          </cell>
          <cell r="B49" t="str">
            <v>La Union, S.A</v>
          </cell>
          <cell r="C49">
            <v>602</v>
          </cell>
          <cell r="D49" t="str">
            <v>Riolsa</v>
          </cell>
          <cell r="E49">
            <v>4.0205000000000002</v>
          </cell>
          <cell r="F49">
            <v>2</v>
          </cell>
          <cell r="G49">
            <v>17.32</v>
          </cell>
          <cell r="H49">
            <v>2577.9704538542424</v>
          </cell>
          <cell r="I49">
            <v>148.84355969135348</v>
          </cell>
          <cell r="J49" t="str">
            <v>CG02-163</v>
          </cell>
          <cell r="K49">
            <v>45278</v>
          </cell>
          <cell r="L49">
            <v>45638</v>
          </cell>
          <cell r="M49" t="str">
            <v>Mecanizado</v>
          </cell>
          <cell r="N49" t="str">
            <v>Quemado</v>
          </cell>
          <cell r="O49">
            <v>126.47123328039807</v>
          </cell>
          <cell r="P49">
            <v>326039.10265937354</v>
          </cell>
          <cell r="Q49">
            <v>6</v>
          </cell>
        </row>
        <row r="50">
          <cell r="A50" t="str">
            <v>6024.0206</v>
          </cell>
          <cell r="B50" t="str">
            <v>La Union, S.A</v>
          </cell>
          <cell r="C50">
            <v>602</v>
          </cell>
          <cell r="D50" t="str">
            <v>Riolsa</v>
          </cell>
          <cell r="E50">
            <v>4.0206</v>
          </cell>
          <cell r="F50">
            <v>2</v>
          </cell>
          <cell r="G50">
            <v>4.46</v>
          </cell>
          <cell r="H50">
            <v>663.84227622343656</v>
          </cell>
          <cell r="I50">
            <v>148.84355969135348</v>
          </cell>
          <cell r="J50" t="str">
            <v>CG02-163</v>
          </cell>
          <cell r="K50">
            <v>45277</v>
          </cell>
          <cell r="L50">
            <v>45638</v>
          </cell>
          <cell r="M50" t="str">
            <v>Mecanizado</v>
          </cell>
          <cell r="N50" t="str">
            <v>Quemado</v>
          </cell>
          <cell r="O50">
            <v>125.31833328039806</v>
          </cell>
          <cell r="P50">
            <v>83191.60761738669</v>
          </cell>
          <cell r="Q50">
            <v>6</v>
          </cell>
        </row>
        <row r="51">
          <cell r="A51" t="str">
            <v>6024.0305</v>
          </cell>
          <cell r="B51" t="str">
            <v>La Union, S.A</v>
          </cell>
          <cell r="C51">
            <v>602</v>
          </cell>
          <cell r="D51" t="str">
            <v>Riolsa</v>
          </cell>
          <cell r="E51">
            <v>4.0305</v>
          </cell>
          <cell r="F51">
            <v>6</v>
          </cell>
          <cell r="G51">
            <v>5.29</v>
          </cell>
          <cell r="H51">
            <v>787.38243076725985</v>
          </cell>
          <cell r="I51">
            <v>148.84355969135348</v>
          </cell>
          <cell r="J51" t="str">
            <v>CG02-163</v>
          </cell>
          <cell r="K51">
            <v>45276</v>
          </cell>
          <cell r="L51">
            <v>45638</v>
          </cell>
          <cell r="M51" t="str">
            <v>Mecanizado</v>
          </cell>
          <cell r="N51" t="str">
            <v>Quemado</v>
          </cell>
          <cell r="O51">
            <v>123.76798328039806</v>
          </cell>
          <cell r="P51">
            <v>97452.735526481396</v>
          </cell>
          <cell r="Q51">
            <v>6</v>
          </cell>
        </row>
        <row r="52">
          <cell r="A52" t="str">
            <v>6024.0306</v>
          </cell>
          <cell r="B52" t="str">
            <v>La Union, S.A</v>
          </cell>
          <cell r="C52">
            <v>602</v>
          </cell>
          <cell r="D52" t="str">
            <v>Riolsa</v>
          </cell>
          <cell r="E52">
            <v>4.0305999999999997</v>
          </cell>
          <cell r="F52">
            <v>6</v>
          </cell>
          <cell r="G52">
            <v>5.34</v>
          </cell>
          <cell r="H52">
            <v>794.82460875182755</v>
          </cell>
          <cell r="I52">
            <v>148.84355969135348</v>
          </cell>
          <cell r="J52" t="str">
            <v>CG02-163</v>
          </cell>
          <cell r="K52">
            <v>45276</v>
          </cell>
          <cell r="L52">
            <v>45638</v>
          </cell>
          <cell r="M52" t="str">
            <v>Mecanizado</v>
          </cell>
          <cell r="N52" t="str">
            <v>Quemado</v>
          </cell>
          <cell r="O52">
            <v>122.41613328039806</v>
          </cell>
          <cell r="P52">
            <v>97299.355239503959</v>
          </cell>
          <cell r="Q52">
            <v>6</v>
          </cell>
        </row>
        <row r="53">
          <cell r="A53" t="str">
            <v>6024.0307</v>
          </cell>
          <cell r="B53" t="str">
            <v>La Union, S.A</v>
          </cell>
          <cell r="C53">
            <v>602</v>
          </cell>
          <cell r="D53" t="str">
            <v>Riolsa</v>
          </cell>
          <cell r="E53">
            <v>4.0307000000000004</v>
          </cell>
          <cell r="F53">
            <v>6</v>
          </cell>
          <cell r="G53">
            <v>6.9</v>
          </cell>
          <cell r="H53">
            <v>1027.020561870339</v>
          </cell>
          <cell r="I53">
            <v>148.84355969135348</v>
          </cell>
          <cell r="J53" t="str">
            <v>CG02-163</v>
          </cell>
          <cell r="K53">
            <v>45275</v>
          </cell>
          <cell r="L53">
            <v>45638</v>
          </cell>
          <cell r="M53" t="str">
            <v>Mecanizado</v>
          </cell>
          <cell r="N53" t="str">
            <v>Quemado</v>
          </cell>
          <cell r="O53">
            <v>129.28223328039806</v>
          </cell>
          <cell r="P53">
            <v>132775.51186348664</v>
          </cell>
          <cell r="Q53">
            <v>6</v>
          </cell>
        </row>
        <row r="54">
          <cell r="A54" t="str">
            <v>6024.0308</v>
          </cell>
          <cell r="B54" t="str">
            <v>La Union, S.A</v>
          </cell>
          <cell r="C54">
            <v>602</v>
          </cell>
          <cell r="D54" t="str">
            <v>Riolsa</v>
          </cell>
          <cell r="E54">
            <v>4.0308000000000002</v>
          </cell>
          <cell r="F54">
            <v>6</v>
          </cell>
          <cell r="G54">
            <v>3.91</v>
          </cell>
          <cell r="H54">
            <v>581.97831839319213</v>
          </cell>
          <cell r="I54">
            <v>148.84355969135348</v>
          </cell>
          <cell r="J54" t="str">
            <v>CG02-163</v>
          </cell>
          <cell r="K54">
            <v>45275</v>
          </cell>
          <cell r="L54">
            <v>45638</v>
          </cell>
          <cell r="M54" t="str">
            <v>Mecanizado</v>
          </cell>
          <cell r="N54" t="str">
            <v>Quemado</v>
          </cell>
          <cell r="O54">
            <v>129.44723328039805</v>
          </cell>
          <cell r="P54">
            <v>75335.483145177321</v>
          </cell>
          <cell r="Q54">
            <v>6</v>
          </cell>
        </row>
        <row r="55">
          <cell r="A55" t="str">
            <v>6022.0506</v>
          </cell>
          <cell r="B55" t="str">
            <v>La Union, S.A</v>
          </cell>
          <cell r="C55">
            <v>602</v>
          </cell>
          <cell r="D55" t="str">
            <v>Riolsa</v>
          </cell>
          <cell r="E55">
            <v>2.0506000000000002</v>
          </cell>
          <cell r="F55">
            <v>2</v>
          </cell>
          <cell r="G55">
            <v>14.41</v>
          </cell>
          <cell r="H55">
            <v>2144.8356951524038</v>
          </cell>
          <cell r="I55">
            <v>148.84355969135348</v>
          </cell>
          <cell r="J55" t="str">
            <v>CG04-10295</v>
          </cell>
          <cell r="K55">
            <v>45282</v>
          </cell>
          <cell r="L55">
            <v>45638</v>
          </cell>
          <cell r="M55" t="str">
            <v>Mecanizado</v>
          </cell>
          <cell r="N55" t="str">
            <v>Quemado</v>
          </cell>
          <cell r="O55">
            <v>122.74518328039807</v>
          </cell>
          <cell r="P55">
            <v>263268.25050782179</v>
          </cell>
          <cell r="Q55">
            <v>6</v>
          </cell>
        </row>
        <row r="56">
          <cell r="A56" t="str">
            <v>6022.0508</v>
          </cell>
          <cell r="B56" t="str">
            <v>La Union, S.A</v>
          </cell>
          <cell r="C56">
            <v>602</v>
          </cell>
          <cell r="D56" t="str">
            <v>Riolsa</v>
          </cell>
          <cell r="E56">
            <v>2.0508000000000002</v>
          </cell>
          <cell r="F56">
            <v>2</v>
          </cell>
          <cell r="G56">
            <v>14.6</v>
          </cell>
          <cell r="H56">
            <v>2173.1159714937608</v>
          </cell>
          <cell r="I56">
            <v>148.84355969135348</v>
          </cell>
          <cell r="J56" t="str">
            <v>CG04-10295</v>
          </cell>
          <cell r="K56">
            <v>45282</v>
          </cell>
          <cell r="L56">
            <v>45638</v>
          </cell>
          <cell r="M56" t="str">
            <v>Mecanizado</v>
          </cell>
          <cell r="N56" t="str">
            <v>Quemado</v>
          </cell>
          <cell r="O56">
            <v>121.63173328039807</v>
          </cell>
          <cell r="P56">
            <v>264319.86223210226</v>
          </cell>
          <cell r="Q56">
            <v>6</v>
          </cell>
        </row>
        <row r="57">
          <cell r="A57" t="str">
            <v>6022.0501</v>
          </cell>
          <cell r="B57" t="str">
            <v>La Union, S.A</v>
          </cell>
          <cell r="C57">
            <v>602</v>
          </cell>
          <cell r="D57" t="str">
            <v>Riolsa</v>
          </cell>
          <cell r="E57">
            <v>2.0501</v>
          </cell>
          <cell r="F57">
            <v>2</v>
          </cell>
          <cell r="G57">
            <v>12.84</v>
          </cell>
          <cell r="H57">
            <v>1911.1513064369785</v>
          </cell>
          <cell r="I57">
            <v>148.84355969135348</v>
          </cell>
          <cell r="J57" t="str">
            <v>CG02-163</v>
          </cell>
          <cell r="K57">
            <v>45284</v>
          </cell>
          <cell r="L57">
            <v>45645</v>
          </cell>
          <cell r="M57" t="str">
            <v>Mecanizado</v>
          </cell>
          <cell r="N57" t="str">
            <v>Quemado</v>
          </cell>
          <cell r="O57">
            <v>130.46248328039806</v>
          </cell>
          <cell r="P57">
            <v>249333.54536234523</v>
          </cell>
          <cell r="Q57">
            <v>7</v>
          </cell>
        </row>
        <row r="58">
          <cell r="A58" t="str">
            <v>6022.0502</v>
          </cell>
          <cell r="B58" t="str">
            <v>La Union, S.A</v>
          </cell>
          <cell r="C58">
            <v>602</v>
          </cell>
          <cell r="D58" t="str">
            <v>Riolsa</v>
          </cell>
          <cell r="E58">
            <v>2.0501999999999998</v>
          </cell>
          <cell r="F58">
            <v>2</v>
          </cell>
          <cell r="G58">
            <v>14.29</v>
          </cell>
          <cell r="H58">
            <v>2126.9744679894411</v>
          </cell>
          <cell r="I58">
            <v>148.84355969135348</v>
          </cell>
          <cell r="J58" t="str">
            <v>CG04-10295</v>
          </cell>
          <cell r="K58">
            <v>45294</v>
          </cell>
          <cell r="L58">
            <v>45645</v>
          </cell>
          <cell r="M58" t="str">
            <v>Mecanizado</v>
          </cell>
          <cell r="N58" t="str">
            <v>Quemado</v>
          </cell>
          <cell r="O58">
            <v>76.102533280398063</v>
          </cell>
          <cell r="P58">
            <v>161868.14523672342</v>
          </cell>
          <cell r="Q58">
            <v>7</v>
          </cell>
        </row>
        <row r="59">
          <cell r="A59" t="str">
            <v>6022.0503</v>
          </cell>
          <cell r="B59" t="str">
            <v>La Union, S.A</v>
          </cell>
          <cell r="C59">
            <v>602</v>
          </cell>
          <cell r="D59" t="str">
            <v>Riolsa</v>
          </cell>
          <cell r="E59">
            <v>2.0503</v>
          </cell>
          <cell r="F59">
            <v>2</v>
          </cell>
          <cell r="G59">
            <v>13.24</v>
          </cell>
          <cell r="H59">
            <v>1992.54373031352</v>
          </cell>
          <cell r="I59">
            <v>150.49423944966162</v>
          </cell>
          <cell r="J59" t="str">
            <v>CG02-163</v>
          </cell>
          <cell r="K59">
            <v>45283</v>
          </cell>
          <cell r="L59">
            <v>45645</v>
          </cell>
          <cell r="M59" t="str">
            <v>Mecanizado</v>
          </cell>
          <cell r="N59" t="str">
            <v>Quemado</v>
          </cell>
          <cell r="O59">
            <v>128.11158328039807</v>
          </cell>
          <cell r="P59">
            <v>255267.93204589555</v>
          </cell>
          <cell r="Q59">
            <v>7</v>
          </cell>
        </row>
        <row r="60">
          <cell r="A60" t="str">
            <v>6022.0504</v>
          </cell>
          <cell r="B60" t="str">
            <v>La Union, S.A</v>
          </cell>
          <cell r="C60">
            <v>602</v>
          </cell>
          <cell r="D60" t="str">
            <v>Riolsa</v>
          </cell>
          <cell r="E60">
            <v>2.0503999999999998</v>
          </cell>
          <cell r="F60">
            <v>2</v>
          </cell>
          <cell r="G60">
            <v>14.21</v>
          </cell>
          <cell r="H60">
            <v>2138.9119832141328</v>
          </cell>
          <cell r="I60">
            <v>150.52160332259905</v>
          </cell>
          <cell r="J60" t="str">
            <v>CG04-10295</v>
          </cell>
          <cell r="K60">
            <v>45283</v>
          </cell>
          <cell r="L60">
            <v>45645</v>
          </cell>
          <cell r="M60" t="str">
            <v>Mecanizado</v>
          </cell>
          <cell r="N60" t="str">
            <v>Quemado</v>
          </cell>
          <cell r="O60">
            <v>127.18898328039806</v>
          </cell>
          <cell r="P60">
            <v>272046.04047126538</v>
          </cell>
          <cell r="Q60">
            <v>7</v>
          </cell>
        </row>
        <row r="61">
          <cell r="A61" t="str">
            <v>6022.0505</v>
          </cell>
          <cell r="B61" t="str">
            <v>La Union, S.A</v>
          </cell>
          <cell r="C61">
            <v>602</v>
          </cell>
          <cell r="D61" t="str">
            <v>Riolsa</v>
          </cell>
          <cell r="E61">
            <v>2.0505</v>
          </cell>
          <cell r="F61">
            <v>2</v>
          </cell>
          <cell r="G61">
            <v>13.45</v>
          </cell>
          <cell r="H61">
            <v>1951.2858778487041</v>
          </cell>
          <cell r="I61">
            <v>145.0770169404241</v>
          </cell>
          <cell r="J61" t="str">
            <v>CG02-163</v>
          </cell>
          <cell r="K61">
            <v>45284</v>
          </cell>
          <cell r="L61">
            <v>45645</v>
          </cell>
          <cell r="M61" t="str">
            <v>Mecanizado</v>
          </cell>
          <cell r="N61" t="str">
            <v>Quemado</v>
          </cell>
          <cell r="O61">
            <v>130.36683328039805</v>
          </cell>
          <cell r="P61">
            <v>254382.96071989718</v>
          </cell>
          <cell r="Q61">
            <v>7</v>
          </cell>
        </row>
        <row r="62">
          <cell r="A62" t="str">
            <v>6022.0507</v>
          </cell>
          <cell r="B62" t="str">
            <v>La Union, S.A</v>
          </cell>
          <cell r="C62">
            <v>602</v>
          </cell>
          <cell r="D62" t="str">
            <v>Riolsa</v>
          </cell>
          <cell r="E62">
            <v>2.0507</v>
          </cell>
          <cell r="F62">
            <v>2</v>
          </cell>
          <cell r="G62">
            <v>14.57</v>
          </cell>
          <cell r="H62">
            <v>2127.3606647030201</v>
          </cell>
          <cell r="I62">
            <v>146.00965440652163</v>
          </cell>
          <cell r="J62" t="str">
            <v>CG02-163</v>
          </cell>
          <cell r="K62">
            <v>45284</v>
          </cell>
          <cell r="L62">
            <v>45645</v>
          </cell>
          <cell r="M62" t="str">
            <v>Mecanizado</v>
          </cell>
          <cell r="N62" t="str">
            <v>Quemado</v>
          </cell>
          <cell r="O62">
            <v>132.50143328039806</v>
          </cell>
          <cell r="P62">
            <v>281878.33717749047</v>
          </cell>
          <cell r="Q62">
            <v>7</v>
          </cell>
        </row>
        <row r="63">
          <cell r="A63" t="str">
            <v>6024.0506</v>
          </cell>
          <cell r="B63" t="str">
            <v>La Union, S.A</v>
          </cell>
          <cell r="C63">
            <v>602</v>
          </cell>
          <cell r="D63" t="str">
            <v>Riolsa</v>
          </cell>
          <cell r="E63">
            <v>4.0506000000000002</v>
          </cell>
          <cell r="F63">
            <v>6</v>
          </cell>
          <cell r="G63">
            <v>19.88</v>
          </cell>
          <cell r="H63">
            <v>2909.1099666641071</v>
          </cell>
          <cell r="I63">
            <v>146.33349932918046</v>
          </cell>
          <cell r="J63" t="str">
            <v>CG02-163</v>
          </cell>
          <cell r="K63">
            <v>45286</v>
          </cell>
          <cell r="L63">
            <v>45645</v>
          </cell>
          <cell r="M63" t="str">
            <v>Mecanizado</v>
          </cell>
          <cell r="N63" t="str">
            <v>Quemado</v>
          </cell>
          <cell r="O63">
            <v>121.56118328039807</v>
          </cell>
          <cell r="P63">
            <v>353634.84984048823</v>
          </cell>
          <cell r="Q63">
            <v>7</v>
          </cell>
        </row>
        <row r="64">
          <cell r="A64" t="str">
            <v>6024.0508</v>
          </cell>
          <cell r="B64" t="str">
            <v>La Union, S.A</v>
          </cell>
          <cell r="C64">
            <v>602</v>
          </cell>
          <cell r="D64" t="str">
            <v>Riolsa</v>
          </cell>
          <cell r="E64">
            <v>4.0507999999999997</v>
          </cell>
          <cell r="F64">
            <v>6</v>
          </cell>
          <cell r="G64">
            <v>15.51</v>
          </cell>
          <cell r="H64">
            <v>2308.5636108128924</v>
          </cell>
          <cell r="I64">
            <v>148.84355969135348</v>
          </cell>
          <cell r="J64" t="str">
            <v>CG02-163</v>
          </cell>
          <cell r="K64">
            <v>45286</v>
          </cell>
          <cell r="L64">
            <v>45645</v>
          </cell>
          <cell r="M64" t="str">
            <v>Mecanizado</v>
          </cell>
          <cell r="N64" t="str">
            <v>Quemado</v>
          </cell>
          <cell r="O64">
            <v>122.41953328039806</v>
          </cell>
          <cell r="P64">
            <v>282613.27978382481</v>
          </cell>
          <cell r="Q64">
            <v>7</v>
          </cell>
        </row>
        <row r="65">
          <cell r="A65" t="str">
            <v>6024.051</v>
          </cell>
          <cell r="B65" t="str">
            <v>La Union, S.A</v>
          </cell>
          <cell r="C65">
            <v>602</v>
          </cell>
          <cell r="D65" t="str">
            <v>Riolsa</v>
          </cell>
          <cell r="E65">
            <v>4.0510000000000002</v>
          </cell>
          <cell r="F65">
            <v>6</v>
          </cell>
          <cell r="G65">
            <v>8.7100000000000009</v>
          </cell>
          <cell r="H65">
            <v>1296.4274049116889</v>
          </cell>
          <cell r="I65">
            <v>148.84355969135348</v>
          </cell>
          <cell r="J65" t="str">
            <v>CG02-163</v>
          </cell>
          <cell r="K65">
            <v>45286</v>
          </cell>
          <cell r="L65">
            <v>45645</v>
          </cell>
          <cell r="M65" t="str">
            <v>Mecanizado</v>
          </cell>
          <cell r="N65" t="str">
            <v>Quemado</v>
          </cell>
          <cell r="O65">
            <v>116.25118328039807</v>
          </cell>
          <cell r="P65">
            <v>150711.21985811958</v>
          </cell>
          <cell r="Q65">
            <v>7</v>
          </cell>
        </row>
        <row r="66">
          <cell r="A66" t="str">
            <v>6024.0601</v>
          </cell>
          <cell r="B66" t="str">
            <v>La Union, S.A</v>
          </cell>
          <cell r="C66">
            <v>602</v>
          </cell>
          <cell r="D66" t="str">
            <v>Riolsa</v>
          </cell>
          <cell r="E66">
            <v>4.0601000000000003</v>
          </cell>
          <cell r="F66">
            <v>4</v>
          </cell>
          <cell r="G66">
            <v>4.46</v>
          </cell>
          <cell r="H66">
            <v>663.84227622343656</v>
          </cell>
          <cell r="I66">
            <v>148.84355969135348</v>
          </cell>
          <cell r="J66" t="str">
            <v>CG98-46</v>
          </cell>
          <cell r="K66">
            <v>45287</v>
          </cell>
          <cell r="L66">
            <v>45645</v>
          </cell>
          <cell r="M66" t="str">
            <v>Mecanizado</v>
          </cell>
          <cell r="N66" t="str">
            <v>Quemado</v>
          </cell>
          <cell r="O66">
            <v>130.86273328039806</v>
          </cell>
          <cell r="P66">
            <v>86872.21473367991</v>
          </cell>
          <cell r="Q66">
            <v>7</v>
          </cell>
        </row>
        <row r="67">
          <cell r="A67" t="str">
            <v>6024.0602</v>
          </cell>
          <cell r="B67" t="str">
            <v>La Union, S.A</v>
          </cell>
          <cell r="C67">
            <v>602</v>
          </cell>
          <cell r="D67" t="str">
            <v>Riolsa</v>
          </cell>
          <cell r="E67">
            <v>4.0602</v>
          </cell>
          <cell r="F67">
            <v>4</v>
          </cell>
          <cell r="G67">
            <v>9.5</v>
          </cell>
          <cell r="H67">
            <v>1162.5788170678582</v>
          </cell>
          <cell r="I67">
            <v>122.37671758609032</v>
          </cell>
          <cell r="J67" t="str">
            <v>CG02-163</v>
          </cell>
          <cell r="K67">
            <v>45288</v>
          </cell>
          <cell r="L67">
            <v>45645</v>
          </cell>
          <cell r="M67" t="str">
            <v>Mecanizado</v>
          </cell>
          <cell r="N67" t="str">
            <v>Quemado</v>
          </cell>
          <cell r="O67">
            <v>148.34378328039807</v>
          </cell>
          <cell r="P67">
            <v>172461.3400854959</v>
          </cell>
          <cell r="Q67">
            <v>7</v>
          </cell>
        </row>
        <row r="68">
          <cell r="A68" t="str">
            <v>6024.0603</v>
          </cell>
          <cell r="B68" t="str">
            <v>La Union, S.A</v>
          </cell>
          <cell r="C68">
            <v>602</v>
          </cell>
          <cell r="D68" t="str">
            <v>Riolsa</v>
          </cell>
          <cell r="E68">
            <v>4.0602999999999998</v>
          </cell>
          <cell r="F68">
            <v>4</v>
          </cell>
          <cell r="G68">
            <v>10.28</v>
          </cell>
          <cell r="H68">
            <v>1520.5417936271137</v>
          </cell>
          <cell r="I68">
            <v>147.9126258392134</v>
          </cell>
          <cell r="J68" t="str">
            <v>CG02-163</v>
          </cell>
          <cell r="K68">
            <v>45287</v>
          </cell>
          <cell r="L68">
            <v>45645</v>
          </cell>
          <cell r="M68" t="str">
            <v>Mecanizado</v>
          </cell>
          <cell r="N68" t="str">
            <v>Quemado</v>
          </cell>
          <cell r="O68">
            <v>145.54363328039807</v>
          </cell>
          <cell r="P68">
            <v>221305.17719918335</v>
          </cell>
          <cell r="Q68">
            <v>7</v>
          </cell>
        </row>
        <row r="69">
          <cell r="A69" t="str">
            <v>6024.0606</v>
          </cell>
          <cell r="B69" t="str">
            <v>La Union, S.A</v>
          </cell>
          <cell r="C69">
            <v>602</v>
          </cell>
          <cell r="D69" t="str">
            <v>Riolsa</v>
          </cell>
          <cell r="E69">
            <v>4.0606</v>
          </cell>
          <cell r="F69">
            <v>4</v>
          </cell>
          <cell r="G69">
            <v>8.25</v>
          </cell>
          <cell r="H69">
            <v>1132.3443674536661</v>
          </cell>
          <cell r="I69">
            <v>137.2538627216565</v>
          </cell>
          <cell r="J69" t="str">
            <v>CG98-46</v>
          </cell>
          <cell r="K69">
            <v>45288</v>
          </cell>
          <cell r="L69">
            <v>45645</v>
          </cell>
          <cell r="M69" t="str">
            <v>Mecanizado</v>
          </cell>
          <cell r="N69" t="str">
            <v>Quemado</v>
          </cell>
          <cell r="O69">
            <v>134.13573328039806</v>
          </cell>
          <cell r="P69">
            <v>151887.842054326</v>
          </cell>
          <cell r="Q69">
            <v>7</v>
          </cell>
        </row>
        <row r="70">
          <cell r="A70" t="str">
            <v>6024.0607</v>
          </cell>
          <cell r="B70" t="str">
            <v>La Union, S.A</v>
          </cell>
          <cell r="C70">
            <v>602</v>
          </cell>
          <cell r="D70" t="str">
            <v>Riolsa</v>
          </cell>
          <cell r="E70">
            <v>4.0606999999999998</v>
          </cell>
          <cell r="F70">
            <v>4</v>
          </cell>
          <cell r="G70">
            <v>12.65</v>
          </cell>
          <cell r="H70">
            <v>1882.8710300956216</v>
          </cell>
          <cell r="I70">
            <v>148.84355969135348</v>
          </cell>
          <cell r="J70" t="str">
            <v>CG02-163</v>
          </cell>
          <cell r="K70">
            <v>45289</v>
          </cell>
          <cell r="L70">
            <v>45645</v>
          </cell>
          <cell r="M70" t="str">
            <v>Mecanizado</v>
          </cell>
          <cell r="N70" t="str">
            <v>Quemado</v>
          </cell>
          <cell r="O70">
            <v>146.66273328039807</v>
          </cell>
          <cell r="P70">
            <v>276147.0116883025</v>
          </cell>
          <cell r="Q70">
            <v>7</v>
          </cell>
        </row>
        <row r="71">
          <cell r="A71" t="str">
            <v>6024.0608</v>
          </cell>
          <cell r="B71" t="str">
            <v>La Union, S.A</v>
          </cell>
          <cell r="C71">
            <v>602</v>
          </cell>
          <cell r="D71" t="str">
            <v>Riolsa</v>
          </cell>
          <cell r="E71">
            <v>4.0608000000000004</v>
          </cell>
          <cell r="F71">
            <v>4</v>
          </cell>
          <cell r="G71">
            <v>7.02</v>
          </cell>
          <cell r="H71">
            <v>1044.8817890333014</v>
          </cell>
          <cell r="I71">
            <v>148.84355969135348</v>
          </cell>
          <cell r="J71" t="str">
            <v>CG02-163</v>
          </cell>
          <cell r="K71">
            <v>45289</v>
          </cell>
          <cell r="L71">
            <v>45645</v>
          </cell>
          <cell r="M71" t="str">
            <v>Mecanizado</v>
          </cell>
          <cell r="N71" t="str">
            <v>Quemado</v>
          </cell>
          <cell r="O71">
            <v>146.33093328039806</v>
          </cell>
          <cell r="P71">
            <v>152898.527356935</v>
          </cell>
          <cell r="Q71">
            <v>7</v>
          </cell>
        </row>
        <row r="72">
          <cell r="A72" t="str">
            <v>6022.0201</v>
          </cell>
          <cell r="B72" t="str">
            <v>La Union, S.A</v>
          </cell>
          <cell r="C72">
            <v>602</v>
          </cell>
          <cell r="D72" t="str">
            <v>Riolsa</v>
          </cell>
          <cell r="E72">
            <v>2.0200999999999998</v>
          </cell>
          <cell r="F72">
            <v>2</v>
          </cell>
          <cell r="G72">
            <v>14.15</v>
          </cell>
          <cell r="H72">
            <v>2106.1363696326516</v>
          </cell>
          <cell r="I72">
            <v>148.84355969135348</v>
          </cell>
          <cell r="J72" t="str">
            <v>CG04-0587</v>
          </cell>
          <cell r="K72">
            <v>45287</v>
          </cell>
          <cell r="L72">
            <v>45652</v>
          </cell>
          <cell r="M72" t="str">
            <v>Mecanizado</v>
          </cell>
          <cell r="N72" t="str">
            <v>Quemado</v>
          </cell>
          <cell r="O72">
            <v>112.68718328039806</v>
          </cell>
          <cell r="P72">
            <v>237334.57509830681</v>
          </cell>
          <cell r="Q72">
            <v>8</v>
          </cell>
        </row>
        <row r="73">
          <cell r="A73" t="str">
            <v>6022.0202</v>
          </cell>
          <cell r="B73" t="str">
            <v>La Union, S.A</v>
          </cell>
          <cell r="C73">
            <v>602</v>
          </cell>
          <cell r="D73" t="str">
            <v>Riolsa</v>
          </cell>
          <cell r="E73">
            <v>2.0202</v>
          </cell>
          <cell r="F73">
            <v>2</v>
          </cell>
          <cell r="G73">
            <v>14.02</v>
          </cell>
          <cell r="H73">
            <v>1730.5267068727758</v>
          </cell>
          <cell r="I73">
            <v>123.4327180365746</v>
          </cell>
          <cell r="J73" t="str">
            <v>CG04-10295</v>
          </cell>
          <cell r="K73">
            <v>45288</v>
          </cell>
          <cell r="L73">
            <v>45652</v>
          </cell>
          <cell r="M73" t="str">
            <v>Mecanizado</v>
          </cell>
          <cell r="N73" t="str">
            <v>Quemado</v>
          </cell>
          <cell r="O73">
            <v>123.03728328039806</v>
          </cell>
          <cell r="P73">
            <v>212919.30465780009</v>
          </cell>
          <cell r="Q73">
            <v>8</v>
          </cell>
        </row>
        <row r="74">
          <cell r="A74" t="str">
            <v>6022.0203</v>
          </cell>
          <cell r="B74" t="str">
            <v>La Union, S.A</v>
          </cell>
          <cell r="C74">
            <v>602</v>
          </cell>
          <cell r="D74" t="str">
            <v>Riolsa</v>
          </cell>
          <cell r="E74">
            <v>2.0203000000000002</v>
          </cell>
          <cell r="F74">
            <v>2</v>
          </cell>
          <cell r="G74">
            <v>16</v>
          </cell>
          <cell r="H74">
            <v>2381.4969550616556</v>
          </cell>
          <cell r="I74">
            <v>148.84355969135348</v>
          </cell>
          <cell r="J74" t="str">
            <v>CG02-163</v>
          </cell>
          <cell r="K74">
            <v>45288</v>
          </cell>
          <cell r="L74">
            <v>45652</v>
          </cell>
          <cell r="M74" t="str">
            <v>Mecanizado</v>
          </cell>
          <cell r="N74" t="str">
            <v>Quemado</v>
          </cell>
          <cell r="O74">
            <v>129.73903328039808</v>
          </cell>
          <cell r="P74">
            <v>308973.11270991084</v>
          </cell>
          <cell r="Q74">
            <v>8</v>
          </cell>
        </row>
        <row r="75">
          <cell r="A75" t="str">
            <v>6022.0204</v>
          </cell>
          <cell r="B75" t="str">
            <v>La Union, S.A</v>
          </cell>
          <cell r="C75">
            <v>602</v>
          </cell>
          <cell r="D75" t="str">
            <v>Riolsa</v>
          </cell>
          <cell r="E75">
            <v>2.0204</v>
          </cell>
          <cell r="F75">
            <v>2</v>
          </cell>
          <cell r="G75">
            <v>14.58</v>
          </cell>
          <cell r="H75">
            <v>2170.1391002999335</v>
          </cell>
          <cell r="I75">
            <v>148.84355969135348</v>
          </cell>
          <cell r="J75" t="str">
            <v>CG04-10295</v>
          </cell>
          <cell r="K75">
            <v>45288</v>
          </cell>
          <cell r="L75">
            <v>45652</v>
          </cell>
          <cell r="M75" t="str">
            <v>Mecanizado</v>
          </cell>
          <cell r="N75" t="str">
            <v>Quemado</v>
          </cell>
          <cell r="O75">
            <v>121.70478328039806</v>
          </cell>
          <cell r="P75">
            <v>264116.30889032141</v>
          </cell>
          <cell r="Q75">
            <v>8</v>
          </cell>
        </row>
        <row r="76">
          <cell r="A76" t="str">
            <v>6022.0205</v>
          </cell>
          <cell r="B76" t="str">
            <v>La Union, S.A</v>
          </cell>
          <cell r="C76">
            <v>602</v>
          </cell>
          <cell r="D76" t="str">
            <v>Riolsa</v>
          </cell>
          <cell r="E76">
            <v>2.0205000000000002</v>
          </cell>
          <cell r="F76">
            <v>2</v>
          </cell>
          <cell r="G76">
            <v>14.31</v>
          </cell>
          <cell r="H76">
            <v>1952.5013391832683</v>
          </cell>
          <cell r="I76">
            <v>136.44314040414173</v>
          </cell>
          <cell r="J76" t="str">
            <v>CG02-163</v>
          </cell>
          <cell r="K76">
            <v>45296</v>
          </cell>
          <cell r="L76">
            <v>45652</v>
          </cell>
          <cell r="M76" t="str">
            <v>Mecanizado</v>
          </cell>
          <cell r="N76" t="str">
            <v>Quemado</v>
          </cell>
          <cell r="O76">
            <v>140.90188328039807</v>
          </cell>
          <cell r="P76">
            <v>275111.11579842179</v>
          </cell>
          <cell r="Q76">
            <v>8</v>
          </cell>
        </row>
        <row r="77">
          <cell r="A77" t="str">
            <v>6022.0206</v>
          </cell>
          <cell r="B77" t="str">
            <v>La Union, S.A</v>
          </cell>
          <cell r="C77">
            <v>602</v>
          </cell>
          <cell r="D77" t="str">
            <v>Riolsa</v>
          </cell>
          <cell r="E77">
            <v>2.0206</v>
          </cell>
          <cell r="F77">
            <v>2</v>
          </cell>
          <cell r="G77">
            <v>13.32</v>
          </cell>
          <cell r="H77">
            <v>1714.5062150888284</v>
          </cell>
          <cell r="I77">
            <v>128.7166828144766</v>
          </cell>
          <cell r="J77" t="str">
            <v>CG04-10295</v>
          </cell>
          <cell r="K77">
            <v>45294</v>
          </cell>
          <cell r="L77">
            <v>45652</v>
          </cell>
          <cell r="M77" t="str">
            <v>Mecanizado</v>
          </cell>
          <cell r="N77" t="str">
            <v>Quemado</v>
          </cell>
          <cell r="O77">
            <v>119.28453328039807</v>
          </cell>
          <cell r="P77">
            <v>204514.07367321267</v>
          </cell>
          <cell r="Q77">
            <v>8</v>
          </cell>
        </row>
        <row r="78">
          <cell r="A78" t="str">
            <v>6022.0207</v>
          </cell>
          <cell r="B78" t="str">
            <v>La Union, S.A</v>
          </cell>
          <cell r="C78">
            <v>602</v>
          </cell>
          <cell r="D78" t="str">
            <v>Riolsa</v>
          </cell>
          <cell r="E78">
            <v>2.0207000000000002</v>
          </cell>
          <cell r="F78">
            <v>2</v>
          </cell>
          <cell r="G78">
            <v>14.83</v>
          </cell>
          <cell r="H78">
            <v>2063.8349902227724</v>
          </cell>
          <cell r="I78">
            <v>139.16621646815727</v>
          </cell>
          <cell r="J78" t="str">
            <v>CG02-163</v>
          </cell>
          <cell r="K78">
            <v>45296</v>
          </cell>
          <cell r="L78">
            <v>45652</v>
          </cell>
          <cell r="M78" t="str">
            <v>Mecanizado</v>
          </cell>
          <cell r="N78" t="str">
            <v>Quemado</v>
          </cell>
          <cell r="O78">
            <v>140.24733328039807</v>
          </cell>
          <cell r="P78">
            <v>289447.35370952025</v>
          </cell>
          <cell r="Q78">
            <v>8</v>
          </cell>
        </row>
        <row r="79">
          <cell r="A79" t="str">
            <v>6022.0208</v>
          </cell>
          <cell r="B79" t="str">
            <v>La Union, S.A</v>
          </cell>
          <cell r="C79">
            <v>602</v>
          </cell>
          <cell r="D79" t="str">
            <v>Riolsa</v>
          </cell>
          <cell r="E79">
            <v>2.0207999999999999</v>
          </cell>
          <cell r="F79">
            <v>2</v>
          </cell>
          <cell r="G79">
            <v>15</v>
          </cell>
          <cell r="H79">
            <v>2232.653395370302</v>
          </cell>
          <cell r="I79">
            <v>148.84355969135348</v>
          </cell>
          <cell r="J79" t="str">
            <v>CG04-10295</v>
          </cell>
          <cell r="K79">
            <v>45294</v>
          </cell>
          <cell r="L79">
            <v>45652</v>
          </cell>
          <cell r="M79" t="str">
            <v>Mecanizado</v>
          </cell>
          <cell r="N79" t="str">
            <v>Quemado</v>
          </cell>
          <cell r="O79">
            <v>117.01088328039806</v>
          </cell>
          <cell r="P79">
            <v>261244.74585125883</v>
          </cell>
          <cell r="Q79">
            <v>8</v>
          </cell>
        </row>
        <row r="80">
          <cell r="A80" t="str">
            <v>6022.0209</v>
          </cell>
          <cell r="B80" t="str">
            <v>La Union, S.A</v>
          </cell>
          <cell r="C80">
            <v>602</v>
          </cell>
          <cell r="D80" t="str">
            <v>Riolsa</v>
          </cell>
          <cell r="E80">
            <v>2.0209000000000001</v>
          </cell>
          <cell r="F80">
            <v>2</v>
          </cell>
          <cell r="G80">
            <v>14.17</v>
          </cell>
          <cell r="H80">
            <v>2085.5882408264788</v>
          </cell>
          <cell r="I80">
            <v>147.1833620907889</v>
          </cell>
          <cell r="J80" t="str">
            <v>CG02-163</v>
          </cell>
          <cell r="K80">
            <v>45298</v>
          </cell>
          <cell r="L80">
            <v>45652</v>
          </cell>
          <cell r="M80" t="str">
            <v>Mecanizado</v>
          </cell>
          <cell r="N80" t="str">
            <v>Quemado</v>
          </cell>
          <cell r="O80">
            <v>135.69273328039807</v>
          </cell>
          <cell r="P80">
            <v>282999.16889520199</v>
          </cell>
          <cell r="Q80">
            <v>8</v>
          </cell>
        </row>
        <row r="81">
          <cell r="A81" t="str">
            <v>6022.021</v>
          </cell>
          <cell r="B81" t="str">
            <v>La Union, S.A</v>
          </cell>
          <cell r="C81">
            <v>602</v>
          </cell>
          <cell r="D81" t="str">
            <v>Riolsa</v>
          </cell>
          <cell r="E81">
            <v>2.0209999999999999</v>
          </cell>
          <cell r="F81">
            <v>2</v>
          </cell>
          <cell r="G81">
            <v>13.58</v>
          </cell>
          <cell r="H81">
            <v>1991.0505406085804</v>
          </cell>
          <cell r="I81">
            <v>146.61638737912963</v>
          </cell>
          <cell r="J81" t="str">
            <v>CG04-10295</v>
          </cell>
          <cell r="K81">
            <v>45294</v>
          </cell>
          <cell r="L81">
            <v>45652</v>
          </cell>
          <cell r="M81" t="str">
            <v>Mecanizado</v>
          </cell>
          <cell r="N81" t="str">
            <v>Quemado</v>
          </cell>
          <cell r="O81">
            <v>125.34733328039806</v>
          </cell>
          <cell r="P81">
            <v>249572.87569178047</v>
          </cell>
          <cell r="Q81">
            <v>8</v>
          </cell>
        </row>
        <row r="82">
          <cell r="A82" t="str">
            <v>6022.0211</v>
          </cell>
          <cell r="B82" t="str">
            <v>La Union, S.A</v>
          </cell>
          <cell r="C82">
            <v>602</v>
          </cell>
          <cell r="D82" t="str">
            <v>Riolsa</v>
          </cell>
          <cell r="E82">
            <v>2.0211000000000001</v>
          </cell>
          <cell r="F82">
            <v>2</v>
          </cell>
          <cell r="G82">
            <v>14.56</v>
          </cell>
          <cell r="H82">
            <v>2150.1472291061068</v>
          </cell>
          <cell r="I82">
            <v>147.67494705399085</v>
          </cell>
          <cell r="J82" t="str">
            <v>CG02-163</v>
          </cell>
          <cell r="K82">
            <v>45298</v>
          </cell>
          <cell r="L82">
            <v>45652</v>
          </cell>
          <cell r="M82" t="str">
            <v>Mecanizado</v>
          </cell>
          <cell r="N82" t="str">
            <v>Quemado</v>
          </cell>
          <cell r="O82">
            <v>141.85358328039806</v>
          </cell>
          <cell r="P82">
            <v>305006.08902912022</v>
          </cell>
          <cell r="Q82">
            <v>8</v>
          </cell>
        </row>
        <row r="83">
          <cell r="A83" t="str">
            <v>6022.0212</v>
          </cell>
          <cell r="B83" t="str">
            <v>La Union, S.A</v>
          </cell>
          <cell r="C83">
            <v>602</v>
          </cell>
          <cell r="D83" t="str">
            <v>Riolsa</v>
          </cell>
          <cell r="E83">
            <v>2.0211999999999999</v>
          </cell>
          <cell r="F83">
            <v>2</v>
          </cell>
          <cell r="G83">
            <v>13.9</v>
          </cell>
          <cell r="H83">
            <v>2062.2554797098132</v>
          </cell>
          <cell r="I83">
            <v>148.36370357624554</v>
          </cell>
          <cell r="J83" t="str">
            <v>CG04-10295</v>
          </cell>
          <cell r="K83">
            <v>45295</v>
          </cell>
          <cell r="L83">
            <v>45652</v>
          </cell>
          <cell r="M83" t="str">
            <v>Mecanizado</v>
          </cell>
          <cell r="N83" t="str">
            <v>Quemado</v>
          </cell>
          <cell r="O83">
            <v>136.57474534244321</v>
          </cell>
          <cell r="P83">
            <v>281652.0169724258</v>
          </cell>
          <cell r="Q83">
            <v>8</v>
          </cell>
        </row>
        <row r="84">
          <cell r="A84" t="str">
            <v>6022.0113</v>
          </cell>
          <cell r="B84" t="str">
            <v>La Union, S.A</v>
          </cell>
          <cell r="C84">
            <v>602</v>
          </cell>
          <cell r="D84" t="str">
            <v>Riolsa</v>
          </cell>
          <cell r="E84">
            <v>2.0112999999999999</v>
          </cell>
          <cell r="F84">
            <v>3</v>
          </cell>
          <cell r="G84">
            <v>9.9</v>
          </cell>
          <cell r="H84">
            <v>1365.2012409443996</v>
          </cell>
          <cell r="I84">
            <v>137.89911524690905</v>
          </cell>
          <cell r="J84" t="str">
            <v>CG04-10295</v>
          </cell>
          <cell r="K84">
            <v>45302</v>
          </cell>
          <cell r="L84">
            <v>45659</v>
          </cell>
          <cell r="M84" t="str">
            <v>Mecanizado</v>
          </cell>
          <cell r="N84" t="str">
            <v>Quemado</v>
          </cell>
          <cell r="O84">
            <v>124.65438328039806</v>
          </cell>
          <cell r="P84">
            <v>170178.31874355825</v>
          </cell>
          <cell r="Q84">
            <v>9</v>
          </cell>
        </row>
        <row r="85">
          <cell r="A85" t="str">
            <v>6022.0114</v>
          </cell>
          <cell r="B85" t="str">
            <v>La Union, S.A</v>
          </cell>
          <cell r="C85">
            <v>602</v>
          </cell>
          <cell r="D85" t="str">
            <v>Riolsa</v>
          </cell>
          <cell r="E85">
            <v>2.0114000000000001</v>
          </cell>
          <cell r="F85">
            <v>3</v>
          </cell>
          <cell r="G85">
            <v>4.49</v>
          </cell>
          <cell r="H85">
            <v>626.32758301417721</v>
          </cell>
          <cell r="I85">
            <v>139.49389376707731</v>
          </cell>
          <cell r="J85" t="str">
            <v>CG04-10295</v>
          </cell>
          <cell r="K85">
            <v>45302</v>
          </cell>
          <cell r="L85">
            <v>45659</v>
          </cell>
          <cell r="M85" t="str">
            <v>Mecanizado</v>
          </cell>
          <cell r="N85" t="str">
            <v>Quemado</v>
          </cell>
          <cell r="O85">
            <v>125.34093328039806</v>
          </cell>
          <cell r="P85">
            <v>78504.48379425297</v>
          </cell>
          <cell r="Q85">
            <v>9</v>
          </cell>
        </row>
        <row r="86">
          <cell r="A86" t="str">
            <v>6022.0801</v>
          </cell>
          <cell r="B86" t="str">
            <v>La Union, S.A</v>
          </cell>
          <cell r="C86">
            <v>602</v>
          </cell>
          <cell r="D86" t="str">
            <v>Riolsa</v>
          </cell>
          <cell r="E86">
            <v>2.0800999999999998</v>
          </cell>
          <cell r="F86">
            <v>2</v>
          </cell>
          <cell r="G86">
            <v>15.06</v>
          </cell>
          <cell r="H86">
            <v>2241.5840089517833</v>
          </cell>
          <cell r="I86">
            <v>148.84355969135348</v>
          </cell>
          <cell r="J86" t="str">
            <v>CG02-163</v>
          </cell>
          <cell r="K86">
            <v>45304</v>
          </cell>
          <cell r="L86">
            <v>45659</v>
          </cell>
          <cell r="M86" t="str">
            <v>Mecanizado</v>
          </cell>
          <cell r="N86" t="str">
            <v>Quemado</v>
          </cell>
          <cell r="O86">
            <v>137.90578328039805</v>
          </cell>
          <cell r="P86">
            <v>309127.39854331047</v>
          </cell>
          <cell r="Q86">
            <v>9</v>
          </cell>
        </row>
        <row r="87">
          <cell r="A87" t="str">
            <v>6022.0802</v>
          </cell>
          <cell r="B87" t="str">
            <v>La Union, S.A</v>
          </cell>
          <cell r="C87">
            <v>602</v>
          </cell>
          <cell r="D87" t="str">
            <v>Riolsa</v>
          </cell>
          <cell r="E87">
            <v>2.0802</v>
          </cell>
          <cell r="F87">
            <v>2</v>
          </cell>
          <cell r="G87">
            <v>14.36</v>
          </cell>
          <cell r="H87">
            <v>2053.8885171678357</v>
          </cell>
          <cell r="I87">
            <v>143.02844827074065</v>
          </cell>
          <cell r="J87" t="str">
            <v>CG04-10295</v>
          </cell>
          <cell r="K87">
            <v>45296</v>
          </cell>
          <cell r="L87">
            <v>45659</v>
          </cell>
          <cell r="M87" t="str">
            <v>Mecanizado</v>
          </cell>
          <cell r="N87" t="str">
            <v>Quemado</v>
          </cell>
          <cell r="O87">
            <v>136.57474534244321</v>
          </cell>
          <cell r="P87">
            <v>280509.30119396548</v>
          </cell>
          <cell r="Q87">
            <v>9</v>
          </cell>
        </row>
        <row r="88">
          <cell r="A88" t="str">
            <v>6022.0803</v>
          </cell>
          <cell r="B88" t="str">
            <v>La Union, S.A</v>
          </cell>
          <cell r="C88">
            <v>602</v>
          </cell>
          <cell r="D88" t="str">
            <v>Riolsa</v>
          </cell>
          <cell r="E88">
            <v>2.0802999999999998</v>
          </cell>
          <cell r="F88">
            <v>2</v>
          </cell>
          <cell r="G88">
            <v>14.96</v>
          </cell>
          <cell r="H88">
            <v>2226.6996529826483</v>
          </cell>
          <cell r="I88">
            <v>148.84355969135348</v>
          </cell>
          <cell r="J88" t="str">
            <v>CG02-163</v>
          </cell>
          <cell r="K88">
            <v>45303</v>
          </cell>
          <cell r="L88">
            <v>45659</v>
          </cell>
          <cell r="M88" t="str">
            <v>Mecanizado</v>
          </cell>
          <cell r="N88" t="str">
            <v>Quemado</v>
          </cell>
          <cell r="O88">
            <v>135.39673328039805</v>
          </cell>
          <cell r="P88">
            <v>301487.85901044653</v>
          </cell>
          <cell r="Q88">
            <v>9</v>
          </cell>
        </row>
        <row r="89">
          <cell r="A89" t="str">
            <v>6022.0804</v>
          </cell>
          <cell r="B89" t="str">
            <v>La Union, S.A</v>
          </cell>
          <cell r="C89">
            <v>602</v>
          </cell>
          <cell r="D89" t="str">
            <v>Riolsa</v>
          </cell>
          <cell r="E89">
            <v>2.0804</v>
          </cell>
          <cell r="F89">
            <v>2</v>
          </cell>
          <cell r="G89">
            <v>14.13</v>
          </cell>
          <cell r="H89">
            <v>2098.7494984388245</v>
          </cell>
          <cell r="I89">
            <v>148.53145778052544</v>
          </cell>
          <cell r="J89" t="str">
            <v>CG04-10295</v>
          </cell>
          <cell r="K89">
            <v>45296</v>
          </cell>
          <cell r="L89">
            <v>45659</v>
          </cell>
          <cell r="M89" t="str">
            <v>Mecanizado</v>
          </cell>
          <cell r="N89" t="str">
            <v>Quemado</v>
          </cell>
          <cell r="O89">
            <v>136.57474534244321</v>
          </cell>
          <cell r="P89">
            <v>286636.17828686285</v>
          </cell>
          <cell r="Q89">
            <v>9</v>
          </cell>
        </row>
        <row r="90">
          <cell r="A90" t="str">
            <v>6022.0805</v>
          </cell>
          <cell r="B90" t="str">
            <v>La Union, S.A</v>
          </cell>
          <cell r="C90">
            <v>602</v>
          </cell>
          <cell r="D90" t="str">
            <v>Riolsa</v>
          </cell>
          <cell r="E90">
            <v>2.0804999999999998</v>
          </cell>
          <cell r="F90">
            <v>2</v>
          </cell>
          <cell r="G90">
            <v>15.28</v>
          </cell>
          <cell r="H90">
            <v>2254.3895920838809</v>
          </cell>
          <cell r="I90">
            <v>147.53858586936394</v>
          </cell>
          <cell r="J90" t="str">
            <v>CG02-163</v>
          </cell>
          <cell r="K90">
            <v>45304</v>
          </cell>
          <cell r="L90">
            <v>45659</v>
          </cell>
          <cell r="M90" t="str">
            <v>Mecanizado</v>
          </cell>
          <cell r="N90" t="str">
            <v>Quemado</v>
          </cell>
          <cell r="O90">
            <v>137.03013328039808</v>
          </cell>
          <cell r="P90">
            <v>308919.30626919644</v>
          </cell>
          <cell r="Q90">
            <v>9</v>
          </cell>
        </row>
        <row r="91">
          <cell r="A91" t="str">
            <v>6022.0806</v>
          </cell>
          <cell r="B91" t="str">
            <v>La Union, S.A</v>
          </cell>
          <cell r="C91">
            <v>602</v>
          </cell>
          <cell r="D91" t="str">
            <v>Riolsa</v>
          </cell>
          <cell r="E91">
            <v>2.0806</v>
          </cell>
          <cell r="F91">
            <v>2</v>
          </cell>
          <cell r="G91">
            <v>14.14</v>
          </cell>
          <cell r="H91">
            <v>2052.6279340357382</v>
          </cell>
          <cell r="I91">
            <v>145.16463465599278</v>
          </cell>
          <cell r="J91" t="str">
            <v>CG04-10295</v>
          </cell>
          <cell r="K91">
            <v>45296</v>
          </cell>
          <cell r="L91">
            <v>45659</v>
          </cell>
          <cell r="M91" t="str">
            <v>Mecanizado</v>
          </cell>
          <cell r="N91" t="str">
            <v>Quemado</v>
          </cell>
          <cell r="O91">
            <v>136.57474534244321</v>
          </cell>
          <cell r="P91">
            <v>280337.13737371628</v>
          </cell>
          <cell r="Q91">
            <v>9</v>
          </cell>
        </row>
        <row r="92">
          <cell r="A92" t="str">
            <v>6022.0807</v>
          </cell>
          <cell r="B92" t="str">
            <v>La Union, S.A</v>
          </cell>
          <cell r="C92">
            <v>602</v>
          </cell>
          <cell r="D92" t="str">
            <v>Riolsa</v>
          </cell>
          <cell r="E92">
            <v>2.0807000000000002</v>
          </cell>
          <cell r="F92">
            <v>2</v>
          </cell>
          <cell r="G92">
            <v>14.58</v>
          </cell>
          <cell r="H92">
            <v>2170.1391002999335</v>
          </cell>
          <cell r="I92">
            <v>148.84355969135348</v>
          </cell>
          <cell r="J92" t="str">
            <v>CG02-163</v>
          </cell>
          <cell r="K92">
            <v>45305</v>
          </cell>
          <cell r="L92">
            <v>45659</v>
          </cell>
          <cell r="M92" t="str">
            <v>Mecanizado</v>
          </cell>
          <cell r="N92" t="str">
            <v>Quemado</v>
          </cell>
          <cell r="O92">
            <v>136.60163328039806</v>
          </cell>
          <cell r="P92">
            <v>296444.54554662452</v>
          </cell>
          <cell r="Q92">
            <v>9</v>
          </cell>
        </row>
        <row r="93">
          <cell r="A93" t="str">
            <v>6022.0808</v>
          </cell>
          <cell r="B93" t="str">
            <v>La Union, S.A</v>
          </cell>
          <cell r="C93">
            <v>602</v>
          </cell>
          <cell r="D93" t="str">
            <v>Riolsa</v>
          </cell>
          <cell r="E93">
            <v>2.0808</v>
          </cell>
          <cell r="F93">
            <v>2</v>
          </cell>
          <cell r="G93">
            <v>24.38</v>
          </cell>
          <cell r="H93">
            <v>3523.0809852751977</v>
          </cell>
          <cell r="I93">
            <v>144.5070133418867</v>
          </cell>
          <cell r="J93" t="str">
            <v>CG04-10295</v>
          </cell>
          <cell r="K93">
            <v>45298</v>
          </cell>
          <cell r="L93">
            <v>45659</v>
          </cell>
          <cell r="M93" t="str">
            <v>Mecanizado</v>
          </cell>
          <cell r="N93" t="str">
            <v>Quemado</v>
          </cell>
          <cell r="O93">
            <v>136.57474534244321</v>
          </cell>
          <cell r="P93">
            <v>481163.88838476402</v>
          </cell>
          <cell r="Q93">
            <v>9</v>
          </cell>
        </row>
        <row r="94">
          <cell r="A94" t="str">
            <v>6022.0809</v>
          </cell>
          <cell r="B94" t="str">
            <v>La Union, S.A</v>
          </cell>
          <cell r="C94">
            <v>602</v>
          </cell>
          <cell r="D94" t="str">
            <v>Riolsa</v>
          </cell>
          <cell r="E94">
            <v>2.0809000000000002</v>
          </cell>
          <cell r="F94">
            <v>2</v>
          </cell>
          <cell r="G94">
            <v>8.84</v>
          </cell>
          <cell r="H94">
            <v>1138.6520676715647</v>
          </cell>
          <cell r="I94">
            <v>128.80679498547113</v>
          </cell>
          <cell r="J94" t="str">
            <v>CG04-10295</v>
          </cell>
          <cell r="K94">
            <v>45299</v>
          </cell>
          <cell r="L94">
            <v>45659</v>
          </cell>
          <cell r="M94" t="str">
            <v>Mecanizado</v>
          </cell>
          <cell r="N94" t="str">
            <v>Quemado</v>
          </cell>
          <cell r="O94">
            <v>136.57474534244321</v>
          </cell>
          <cell r="P94">
            <v>155511.11617589038</v>
          </cell>
          <cell r="Q94">
            <v>9</v>
          </cell>
        </row>
        <row r="95">
          <cell r="A95" t="str">
            <v>6022.081</v>
          </cell>
          <cell r="B95" t="str">
            <v>La Union, S.A</v>
          </cell>
          <cell r="C95">
            <v>602</v>
          </cell>
          <cell r="D95" t="str">
            <v>Riolsa</v>
          </cell>
          <cell r="E95">
            <v>2.081</v>
          </cell>
          <cell r="F95">
            <v>2</v>
          </cell>
          <cell r="G95">
            <v>7</v>
          </cell>
          <cell r="H95">
            <v>943.32491783947444</v>
          </cell>
          <cell r="I95">
            <v>134.76070254849634</v>
          </cell>
          <cell r="J95" t="str">
            <v>CG04-10295</v>
          </cell>
          <cell r="K95">
            <v>45300</v>
          </cell>
          <cell r="L95">
            <v>45659</v>
          </cell>
          <cell r="M95" t="str">
            <v>Mecanizado</v>
          </cell>
          <cell r="N95" t="str">
            <v>Quemado</v>
          </cell>
          <cell r="O95">
            <v>136.57474534244321</v>
          </cell>
          <cell r="P95">
            <v>128834.36042910739</v>
          </cell>
          <cell r="Q95">
            <v>9</v>
          </cell>
        </row>
        <row r="96">
          <cell r="A96" t="str">
            <v>6024.0403</v>
          </cell>
          <cell r="B96" t="str">
            <v>La Union, S.A</v>
          </cell>
          <cell r="C96">
            <v>602</v>
          </cell>
          <cell r="D96" t="str">
            <v>Riolsa</v>
          </cell>
          <cell r="E96">
            <v>4.0403000000000002</v>
          </cell>
          <cell r="F96" t="str">
            <v>1</v>
          </cell>
          <cell r="G96">
            <v>9.93</v>
          </cell>
          <cell r="H96">
            <v>1428.3665477351399</v>
          </cell>
          <cell r="I96">
            <v>143.84355969135348</v>
          </cell>
          <cell r="J96" t="str">
            <v>CG02-163</v>
          </cell>
          <cell r="K96">
            <v>45301</v>
          </cell>
          <cell r="L96">
            <v>45659</v>
          </cell>
          <cell r="M96" t="str">
            <v>Mecanizado</v>
          </cell>
          <cell r="N96" t="str">
            <v>Quemado</v>
          </cell>
          <cell r="O96">
            <v>130.35243328039806</v>
          </cell>
          <cell r="P96">
            <v>186191.05511359734</v>
          </cell>
          <cell r="Q96">
            <v>9</v>
          </cell>
        </row>
        <row r="97">
          <cell r="A97" t="str">
            <v>6024.0404</v>
          </cell>
          <cell r="B97" t="str">
            <v>La Union, S.A</v>
          </cell>
          <cell r="C97">
            <v>602</v>
          </cell>
          <cell r="D97" t="str">
            <v>Riolsa</v>
          </cell>
          <cell r="E97">
            <v>4.0404</v>
          </cell>
          <cell r="F97">
            <v>6</v>
          </cell>
          <cell r="G97">
            <v>5.48</v>
          </cell>
          <cell r="H97">
            <v>815.66270710861716</v>
          </cell>
          <cell r="I97">
            <v>148.84355969135348</v>
          </cell>
          <cell r="J97" t="str">
            <v>CG02-163</v>
          </cell>
          <cell r="K97">
            <v>45274</v>
          </cell>
          <cell r="L97">
            <v>45659</v>
          </cell>
          <cell r="M97" t="str">
            <v>Mecanizado</v>
          </cell>
          <cell r="N97" t="str">
            <v>Quemado</v>
          </cell>
          <cell r="O97">
            <v>126.10628328039806</v>
          </cell>
          <cell r="P97">
            <v>102860.19240389562</v>
          </cell>
          <cell r="Q97">
            <v>9</v>
          </cell>
        </row>
        <row r="98">
          <cell r="A98" t="str">
            <v>6024.0405</v>
          </cell>
          <cell r="B98" t="str">
            <v>La Union, S.A</v>
          </cell>
          <cell r="C98">
            <v>602</v>
          </cell>
          <cell r="D98" t="str">
            <v>Riolsa</v>
          </cell>
          <cell r="E98">
            <v>4.0404999999999998</v>
          </cell>
          <cell r="F98" t="str">
            <v>1</v>
          </cell>
          <cell r="G98">
            <v>12.15</v>
          </cell>
          <cell r="H98">
            <v>1747.6992502499447</v>
          </cell>
          <cell r="I98">
            <v>143.84355969135348</v>
          </cell>
          <cell r="J98" t="str">
            <v>CG02-163</v>
          </cell>
          <cell r="K98">
            <v>45301</v>
          </cell>
          <cell r="L98">
            <v>45659</v>
          </cell>
          <cell r="M98" t="str">
            <v>Mecanizado</v>
          </cell>
          <cell r="N98" t="str">
            <v>Quemado</v>
          </cell>
          <cell r="O98">
            <v>134.91518328039805</v>
          </cell>
          <cell r="P98">
            <v>235791.16466648557</v>
          </cell>
          <cell r="Q98">
            <v>9</v>
          </cell>
        </row>
        <row r="99">
          <cell r="A99" t="str">
            <v>6024.0406</v>
          </cell>
          <cell r="B99" t="str">
            <v>La Union, S.A</v>
          </cell>
          <cell r="C99">
            <v>602</v>
          </cell>
          <cell r="D99" t="str">
            <v>Riolsa</v>
          </cell>
          <cell r="E99">
            <v>4.0406000000000004</v>
          </cell>
          <cell r="F99" t="str">
            <v>1</v>
          </cell>
          <cell r="G99">
            <v>7.57</v>
          </cell>
          <cell r="H99">
            <v>1088.8957468635458</v>
          </cell>
          <cell r="I99">
            <v>143.84355969135348</v>
          </cell>
          <cell r="J99" t="str">
            <v>CG02-163</v>
          </cell>
          <cell r="K99">
            <v>45303</v>
          </cell>
          <cell r="L99">
            <v>45659</v>
          </cell>
          <cell r="M99" t="str">
            <v>Mecanizado</v>
          </cell>
          <cell r="N99" t="str">
            <v>Quemado</v>
          </cell>
          <cell r="O99">
            <v>135.31693328039808</v>
          </cell>
          <cell r="P99">
            <v>147346.03312764366</v>
          </cell>
          <cell r="Q99">
            <v>9</v>
          </cell>
        </row>
        <row r="100">
          <cell r="A100" t="str">
            <v>6024.0407</v>
          </cell>
          <cell r="B100" t="str">
            <v>La Union, S.A</v>
          </cell>
          <cell r="C100">
            <v>602</v>
          </cell>
          <cell r="D100" t="str">
            <v>Riolsa</v>
          </cell>
          <cell r="E100">
            <v>4.0407000000000002</v>
          </cell>
          <cell r="F100" t="str">
            <v>1</v>
          </cell>
          <cell r="G100">
            <v>2.75</v>
          </cell>
          <cell r="H100">
            <v>395.56978915122204</v>
          </cell>
          <cell r="I100">
            <v>143.84355969135348</v>
          </cell>
          <cell r="J100" t="str">
            <v>CG02-163</v>
          </cell>
          <cell r="K100">
            <v>45301</v>
          </cell>
          <cell r="L100">
            <v>45659</v>
          </cell>
          <cell r="M100" t="str">
            <v>Mecanizado</v>
          </cell>
          <cell r="N100" t="str">
            <v>Quemado</v>
          </cell>
          <cell r="O100">
            <v>131.89048328039806</v>
          </cell>
          <cell r="P100">
            <v>52171.890662279839</v>
          </cell>
          <cell r="Q100">
            <v>9</v>
          </cell>
        </row>
        <row r="101">
          <cell r="A101" t="str">
            <v>6024.0408</v>
          </cell>
          <cell r="B101" t="str">
            <v>La Union, S.A</v>
          </cell>
          <cell r="C101">
            <v>602</v>
          </cell>
          <cell r="D101" t="str">
            <v>Riolsa</v>
          </cell>
          <cell r="E101">
            <v>4.0407999999999999</v>
          </cell>
          <cell r="F101" t="str">
            <v>1</v>
          </cell>
          <cell r="G101">
            <v>14.78</v>
          </cell>
          <cell r="H101">
            <v>2126.0078122382042</v>
          </cell>
          <cell r="I101">
            <v>143.84355969135348</v>
          </cell>
          <cell r="J101" t="str">
            <v>CG02-163</v>
          </cell>
          <cell r="K101">
            <v>45303</v>
          </cell>
          <cell r="L101">
            <v>45659</v>
          </cell>
          <cell r="M101" t="str">
            <v>Mecanizado</v>
          </cell>
          <cell r="N101" t="str">
            <v>Quemado</v>
          </cell>
          <cell r="O101">
            <v>133.80438328039807</v>
          </cell>
          <cell r="P101">
            <v>284469.16416584124</v>
          </cell>
          <cell r="Q101">
            <v>9</v>
          </cell>
        </row>
        <row r="102">
          <cell r="A102" t="str">
            <v>6024.0409</v>
          </cell>
          <cell r="B102" t="str">
            <v>La Union, S.A</v>
          </cell>
          <cell r="C102">
            <v>602</v>
          </cell>
          <cell r="D102" t="str">
            <v>Riolsa</v>
          </cell>
          <cell r="E102">
            <v>4.0408999999999997</v>
          </cell>
          <cell r="F102" t="str">
            <v>1</v>
          </cell>
          <cell r="G102">
            <v>10.5</v>
          </cell>
          <cell r="H102">
            <v>1510.3573767592115</v>
          </cell>
          <cell r="I102">
            <v>143.84355969135348</v>
          </cell>
          <cell r="J102" t="str">
            <v>CG02-163</v>
          </cell>
          <cell r="K102">
            <v>45307</v>
          </cell>
          <cell r="L102">
            <v>45659</v>
          </cell>
          <cell r="M102" t="str">
            <v>Mecanizado</v>
          </cell>
          <cell r="N102" t="str">
            <v>Quemado</v>
          </cell>
          <cell r="O102">
            <v>131.57313328039805</v>
          </cell>
          <cell r="P102">
            <v>198722.45243337212</v>
          </cell>
          <cell r="Q102">
            <v>9</v>
          </cell>
        </row>
        <row r="103">
          <cell r="A103" t="str">
            <v>6024.041</v>
          </cell>
          <cell r="B103" t="str">
            <v>La Union, S.A</v>
          </cell>
          <cell r="C103">
            <v>602</v>
          </cell>
          <cell r="D103" t="str">
            <v>Riolsa</v>
          </cell>
          <cell r="E103">
            <v>4.0410000000000004</v>
          </cell>
          <cell r="F103">
            <v>5</v>
          </cell>
          <cell r="G103">
            <v>9.98</v>
          </cell>
          <cell r="H103">
            <v>1485.4587257197077</v>
          </cell>
          <cell r="I103">
            <v>148.84355969135348</v>
          </cell>
          <cell r="J103" t="str">
            <v>CG02-163</v>
          </cell>
          <cell r="K103">
            <v>45281</v>
          </cell>
          <cell r="L103">
            <v>45659</v>
          </cell>
          <cell r="M103" t="str">
            <v>Mecanizado</v>
          </cell>
          <cell r="N103" t="str">
            <v>Quemado</v>
          </cell>
          <cell r="O103">
            <v>139.46653328039807</v>
          </cell>
          <cell r="P103">
            <v>207171.77880724531</v>
          </cell>
          <cell r="Q103">
            <v>9</v>
          </cell>
        </row>
        <row r="104">
          <cell r="A104" t="str">
            <v>6024.0411</v>
          </cell>
          <cell r="B104" t="str">
            <v>La Union, S.A</v>
          </cell>
          <cell r="C104">
            <v>602</v>
          </cell>
          <cell r="D104" t="str">
            <v>Riolsa</v>
          </cell>
          <cell r="E104">
            <v>4.0411000000000001</v>
          </cell>
          <cell r="F104" t="str">
            <v>1</v>
          </cell>
          <cell r="G104">
            <v>8.0399999999999991</v>
          </cell>
          <cell r="H104">
            <v>1156.5022199184818</v>
          </cell>
          <cell r="I104">
            <v>143.84355969135348</v>
          </cell>
          <cell r="J104" t="str">
            <v>CG02-163</v>
          </cell>
          <cell r="K104">
            <v>45307</v>
          </cell>
          <cell r="L104">
            <v>45659</v>
          </cell>
          <cell r="M104" t="str">
            <v>Mecanizado</v>
          </cell>
          <cell r="N104" t="str">
            <v>Quemado</v>
          </cell>
          <cell r="O104">
            <v>141.89298328039806</v>
          </cell>
          <cell r="P104">
            <v>164099.55015463638</v>
          </cell>
          <cell r="Q104">
            <v>9</v>
          </cell>
        </row>
        <row r="105">
          <cell r="A105" t="str">
            <v>6024.0412</v>
          </cell>
          <cell r="B105" t="str">
            <v>La Union, S.A</v>
          </cell>
          <cell r="C105">
            <v>602</v>
          </cell>
          <cell r="D105" t="str">
            <v>Riolsa</v>
          </cell>
          <cell r="E105">
            <v>4.0411999999999999</v>
          </cell>
          <cell r="F105">
            <v>4</v>
          </cell>
          <cell r="G105">
            <v>8.25</v>
          </cell>
          <cell r="H105">
            <v>1227.9593674536661</v>
          </cell>
          <cell r="I105">
            <v>148.84355969135348</v>
          </cell>
          <cell r="J105" t="str">
            <v>CP72-2086</v>
          </cell>
          <cell r="K105">
            <v>45281</v>
          </cell>
          <cell r="L105">
            <v>45659</v>
          </cell>
          <cell r="M105" t="str">
            <v>Mecanizado</v>
          </cell>
          <cell r="N105" t="str">
            <v>Quemado</v>
          </cell>
          <cell r="O105">
            <v>136.65188328039807</v>
          </cell>
          <cell r="P105">
            <v>167802.96015434983</v>
          </cell>
          <cell r="Q105">
            <v>9</v>
          </cell>
        </row>
        <row r="106">
          <cell r="A106" t="str">
            <v>6024.0413</v>
          </cell>
          <cell r="B106" t="str">
            <v>La Union, S.A</v>
          </cell>
          <cell r="C106">
            <v>602</v>
          </cell>
          <cell r="D106" t="str">
            <v>Riolsa</v>
          </cell>
          <cell r="E106">
            <v>4.0412999999999997</v>
          </cell>
          <cell r="F106" t="str">
            <v>1</v>
          </cell>
          <cell r="G106">
            <v>9.3800000000000008</v>
          </cell>
          <cell r="H106">
            <v>1349.2525899048958</v>
          </cell>
          <cell r="I106">
            <v>143.84355969135348</v>
          </cell>
          <cell r="J106" t="str">
            <v>CG02-163</v>
          </cell>
          <cell r="K106">
            <v>45307</v>
          </cell>
          <cell r="L106">
            <v>45659</v>
          </cell>
          <cell r="M106" t="str">
            <v>Mecanizado</v>
          </cell>
          <cell r="N106" t="str">
            <v>Quemado</v>
          </cell>
          <cell r="O106">
            <v>129.84033328039806</v>
          </cell>
          <cell r="P106">
            <v>175187.40595269192</v>
          </cell>
          <cell r="Q106">
            <v>9</v>
          </cell>
        </row>
        <row r="107">
          <cell r="A107" t="str">
            <v>6024.0414</v>
          </cell>
          <cell r="B107" t="str">
            <v>La Union, S.A</v>
          </cell>
          <cell r="C107">
            <v>602</v>
          </cell>
          <cell r="D107" t="str">
            <v>Riolsa</v>
          </cell>
          <cell r="E107">
            <v>4.0414000000000003</v>
          </cell>
          <cell r="F107">
            <v>4</v>
          </cell>
          <cell r="G107">
            <v>9.2100000000000009</v>
          </cell>
          <cell r="H107">
            <v>1299.7741847573654</v>
          </cell>
          <cell r="I107">
            <v>141.12640442533825</v>
          </cell>
          <cell r="J107" t="str">
            <v>CP72-2086</v>
          </cell>
          <cell r="K107">
            <v>45280</v>
          </cell>
          <cell r="L107">
            <v>45659</v>
          </cell>
          <cell r="M107" t="str">
            <v>Mecanizado</v>
          </cell>
          <cell r="N107" t="str">
            <v>Quemado</v>
          </cell>
          <cell r="O107">
            <v>132.30028328039808</v>
          </cell>
          <cell r="P107">
            <v>171960.49284394793</v>
          </cell>
          <cell r="Q107">
            <v>9</v>
          </cell>
        </row>
        <row r="108">
          <cell r="A108" t="str">
            <v>6024.0416</v>
          </cell>
          <cell r="B108" t="str">
            <v>La Union, S.A</v>
          </cell>
          <cell r="C108">
            <v>602</v>
          </cell>
          <cell r="D108" t="str">
            <v>Riolsa</v>
          </cell>
          <cell r="E108">
            <v>4.0415999999999999</v>
          </cell>
          <cell r="F108">
            <v>4</v>
          </cell>
          <cell r="G108">
            <v>11.94</v>
          </cell>
          <cell r="H108">
            <v>1608.7271027147606</v>
          </cell>
          <cell r="I108">
            <v>134.73426320894143</v>
          </cell>
          <cell r="J108" t="str">
            <v>CP72-2086</v>
          </cell>
          <cell r="K108">
            <v>45280</v>
          </cell>
          <cell r="L108">
            <v>45659</v>
          </cell>
          <cell r="M108" t="str">
            <v>Mecanizado</v>
          </cell>
          <cell r="N108" t="str">
            <v>Quemado</v>
          </cell>
          <cell r="O108">
            <v>135.00638328039807</v>
          </cell>
          <cell r="P108">
            <v>217188.42782267329</v>
          </cell>
          <cell r="Q108">
            <v>9</v>
          </cell>
        </row>
        <row r="109">
          <cell r="A109" t="str">
            <v>6022.1001</v>
          </cell>
          <cell r="B109" t="str">
            <v>La Union, S.A</v>
          </cell>
          <cell r="C109">
            <v>602</v>
          </cell>
          <cell r="D109" t="str">
            <v>Riolsa</v>
          </cell>
          <cell r="E109">
            <v>2.1000999999999999</v>
          </cell>
          <cell r="F109" t="str">
            <v>1</v>
          </cell>
          <cell r="G109">
            <v>1.94</v>
          </cell>
          <cell r="H109">
            <v>279.05650580122574</v>
          </cell>
          <cell r="I109">
            <v>143.84355969135348</v>
          </cell>
          <cell r="J109" t="str">
            <v>CG02-163</v>
          </cell>
          <cell r="K109">
            <v>45297</v>
          </cell>
          <cell r="L109">
            <v>45666</v>
          </cell>
          <cell r="M109" t="str">
            <v>Mecanizado</v>
          </cell>
          <cell r="N109" t="str">
            <v>Quemado</v>
          </cell>
          <cell r="O109">
            <v>124.67063328039806</v>
          </cell>
          <cell r="P109">
            <v>34790.151299253892</v>
          </cell>
          <cell r="Q109">
            <v>10</v>
          </cell>
        </row>
        <row r="110">
          <cell r="A110" t="str">
            <v>6022.1002</v>
          </cell>
          <cell r="B110" t="str">
            <v>La Union, S.A</v>
          </cell>
          <cell r="C110">
            <v>602</v>
          </cell>
          <cell r="D110" t="str">
            <v>Riolsa</v>
          </cell>
          <cell r="E110">
            <v>2.1002000000000001</v>
          </cell>
          <cell r="F110" t="str">
            <v>1</v>
          </cell>
          <cell r="G110">
            <v>5.58</v>
          </cell>
          <cell r="H110">
            <v>802.64706307775236</v>
          </cell>
          <cell r="I110">
            <v>143.84355969135348</v>
          </cell>
          <cell r="J110" t="str">
            <v>CG02-163</v>
          </cell>
          <cell r="K110">
            <v>45297</v>
          </cell>
          <cell r="L110">
            <v>45666</v>
          </cell>
          <cell r="M110" t="str">
            <v>Mecanizado</v>
          </cell>
          <cell r="N110" t="str">
            <v>Quemado</v>
          </cell>
          <cell r="O110">
            <v>124.18983328039806</v>
          </cell>
          <cell r="P110">
            <v>99680.604946627209</v>
          </cell>
          <cell r="Q110">
            <v>10</v>
          </cell>
        </row>
        <row r="111">
          <cell r="A111" t="str">
            <v>6022.1003</v>
          </cell>
          <cell r="B111" t="str">
            <v>La Union, S.A</v>
          </cell>
          <cell r="C111">
            <v>602</v>
          </cell>
          <cell r="D111" t="str">
            <v>Riolsa</v>
          </cell>
          <cell r="E111">
            <v>2.1002999999999998</v>
          </cell>
          <cell r="F111" t="str">
            <v>1</v>
          </cell>
          <cell r="G111">
            <v>4.88</v>
          </cell>
          <cell r="H111">
            <v>701.95657129380493</v>
          </cell>
          <cell r="I111">
            <v>143.84355969135348</v>
          </cell>
          <cell r="J111" t="str">
            <v>CG04-10295</v>
          </cell>
          <cell r="K111">
            <v>45294</v>
          </cell>
          <cell r="L111">
            <v>45666</v>
          </cell>
          <cell r="M111" t="str">
            <v>Mecanizado</v>
          </cell>
          <cell r="N111" t="str">
            <v>Quemado</v>
          </cell>
          <cell r="O111">
            <v>134.04888328039806</v>
          </cell>
          <cell r="P111">
            <v>94096.494493271675</v>
          </cell>
          <cell r="Q111">
            <v>10</v>
          </cell>
        </row>
        <row r="112">
          <cell r="A112" t="str">
            <v>6022.1004</v>
          </cell>
          <cell r="B112" t="str">
            <v>La Union, S.A</v>
          </cell>
          <cell r="C112">
            <v>602</v>
          </cell>
          <cell r="D112" t="str">
            <v>Riolsa</v>
          </cell>
          <cell r="E112">
            <v>2.1004</v>
          </cell>
          <cell r="F112" t="str">
            <v>1</v>
          </cell>
          <cell r="G112">
            <v>8.16</v>
          </cell>
          <cell r="H112">
            <v>1173.7634470814444</v>
          </cell>
          <cell r="I112">
            <v>143.84355969135348</v>
          </cell>
          <cell r="J112" t="str">
            <v>CG02-163</v>
          </cell>
          <cell r="K112">
            <v>45297</v>
          </cell>
          <cell r="L112">
            <v>45666</v>
          </cell>
          <cell r="M112" t="str">
            <v>Mecanizado</v>
          </cell>
          <cell r="N112" t="str">
            <v>Quemado</v>
          </cell>
          <cell r="O112">
            <v>134.08598328039807</v>
          </cell>
          <cell r="P112">
            <v>157385.22594050496</v>
          </cell>
          <cell r="Q112">
            <v>10</v>
          </cell>
        </row>
        <row r="113">
          <cell r="A113" t="str">
            <v>6022.1005</v>
          </cell>
          <cell r="B113" t="str">
            <v>La Union, S.A</v>
          </cell>
          <cell r="C113">
            <v>602</v>
          </cell>
          <cell r="D113" t="str">
            <v>Riolsa</v>
          </cell>
          <cell r="E113">
            <v>2.1004999999999998</v>
          </cell>
          <cell r="F113" t="str">
            <v>1</v>
          </cell>
          <cell r="G113">
            <v>7.69</v>
          </cell>
          <cell r="H113">
            <v>1106.1569740265084</v>
          </cell>
          <cell r="I113">
            <v>143.84355969135348</v>
          </cell>
          <cell r="J113" t="str">
            <v>CG04-10295</v>
          </cell>
          <cell r="K113">
            <v>45294</v>
          </cell>
          <cell r="L113">
            <v>45666</v>
          </cell>
          <cell r="M113" t="str">
            <v>Mecanizado</v>
          </cell>
          <cell r="N113" t="str">
            <v>Quemado</v>
          </cell>
          <cell r="O113">
            <v>131.26718328039806</v>
          </cell>
          <cell r="P113">
            <v>145202.11024642817</v>
          </cell>
          <cell r="Q113">
            <v>10</v>
          </cell>
        </row>
        <row r="114">
          <cell r="A114" t="str">
            <v>6022.1006</v>
          </cell>
          <cell r="B114" t="str">
            <v>La Union, S.A</v>
          </cell>
          <cell r="C114">
            <v>602</v>
          </cell>
          <cell r="D114" t="str">
            <v>Riolsa</v>
          </cell>
          <cell r="E114">
            <v>2.1006</v>
          </cell>
          <cell r="F114" t="str">
            <v>1</v>
          </cell>
          <cell r="G114">
            <v>10.81</v>
          </cell>
          <cell r="H114">
            <v>1554.6987286516578</v>
          </cell>
          <cell r="I114">
            <v>143.82041893169821</v>
          </cell>
          <cell r="J114" t="str">
            <v>CG02-163</v>
          </cell>
          <cell r="K114">
            <v>45296</v>
          </cell>
          <cell r="L114">
            <v>45666</v>
          </cell>
          <cell r="M114" t="str">
            <v>Mecanizado</v>
          </cell>
          <cell r="N114" t="str">
            <v>Quemado</v>
          </cell>
          <cell r="O114">
            <v>139.94198328039806</v>
          </cell>
          <cell r="P114">
            <v>217567.62349102643</v>
          </cell>
          <cell r="Q114">
            <v>10</v>
          </cell>
        </row>
        <row r="115">
          <cell r="A115" t="str">
            <v>6022.1007</v>
          </cell>
          <cell r="B115" t="str">
            <v>La Union, S.A</v>
          </cell>
          <cell r="C115">
            <v>602</v>
          </cell>
          <cell r="D115" t="str">
            <v>Riolsa</v>
          </cell>
          <cell r="E115">
            <v>2.1006999999999998</v>
          </cell>
          <cell r="F115" t="str">
            <v>1</v>
          </cell>
          <cell r="G115">
            <v>9.91</v>
          </cell>
          <cell r="H115">
            <v>1425.2603516131294</v>
          </cell>
          <cell r="I115">
            <v>143.82041893169821</v>
          </cell>
          <cell r="J115" t="str">
            <v>CG04-10295</v>
          </cell>
          <cell r="K115">
            <v>45290</v>
          </cell>
          <cell r="L115">
            <v>45666</v>
          </cell>
          <cell r="M115" t="str">
            <v>Mecanizado</v>
          </cell>
          <cell r="N115" t="str">
            <v>Quemado</v>
          </cell>
          <cell r="O115">
            <v>136.29483328039805</v>
          </cell>
          <cell r="P115">
            <v>194255.62200427297</v>
          </cell>
          <cell r="Q115">
            <v>10</v>
          </cell>
        </row>
        <row r="116">
          <cell r="A116" t="str">
            <v>6022.1008</v>
          </cell>
          <cell r="B116" t="str">
            <v>La Union, S.A</v>
          </cell>
          <cell r="C116">
            <v>602</v>
          </cell>
          <cell r="D116" t="str">
            <v>Riolsa</v>
          </cell>
          <cell r="E116">
            <v>2.1008</v>
          </cell>
          <cell r="F116" t="str">
            <v>1</v>
          </cell>
          <cell r="G116">
            <v>12.01</v>
          </cell>
          <cell r="H116">
            <v>1727.2832313696956</v>
          </cell>
          <cell r="I116">
            <v>143.82041893169821</v>
          </cell>
          <cell r="J116" t="str">
            <v>CG02-163</v>
          </cell>
          <cell r="K116">
            <v>45295</v>
          </cell>
          <cell r="L116">
            <v>45666</v>
          </cell>
          <cell r="M116" t="str">
            <v>Mecanizado</v>
          </cell>
          <cell r="N116" t="str">
            <v>Quemado</v>
          </cell>
          <cell r="O116">
            <v>134.70838328039807</v>
          </cell>
          <cell r="P116">
            <v>232679.53156515345</v>
          </cell>
          <cell r="Q116">
            <v>10</v>
          </cell>
        </row>
        <row r="117">
          <cell r="A117" t="str">
            <v>6022.1009</v>
          </cell>
          <cell r="B117" t="str">
            <v>La Union, S.A</v>
          </cell>
          <cell r="C117">
            <v>602</v>
          </cell>
          <cell r="D117" t="str">
            <v>Riolsa</v>
          </cell>
          <cell r="E117">
            <v>2.1009000000000002</v>
          </cell>
          <cell r="F117" t="str">
            <v>1</v>
          </cell>
          <cell r="G117">
            <v>10.86</v>
          </cell>
          <cell r="H117">
            <v>1561.8897495982426</v>
          </cell>
          <cell r="I117">
            <v>143.82041893169821</v>
          </cell>
          <cell r="J117" t="str">
            <v>CG04-10295</v>
          </cell>
          <cell r="K117">
            <v>45289</v>
          </cell>
          <cell r="L117">
            <v>45666</v>
          </cell>
          <cell r="M117" t="str">
            <v>Mecanizado</v>
          </cell>
          <cell r="N117" t="str">
            <v>Quemado</v>
          </cell>
          <cell r="O117">
            <v>138.94563328039806</v>
          </cell>
          <cell r="P117">
            <v>217017.76037209015</v>
          </cell>
          <cell r="Q117">
            <v>10</v>
          </cell>
        </row>
        <row r="118">
          <cell r="A118" t="str">
            <v>6022.101</v>
          </cell>
          <cell r="B118" t="str">
            <v>La Union, S.A</v>
          </cell>
          <cell r="C118">
            <v>602</v>
          </cell>
          <cell r="D118" t="str">
            <v>Riolsa</v>
          </cell>
          <cell r="E118">
            <v>2.101</v>
          </cell>
          <cell r="F118" t="str">
            <v>1</v>
          </cell>
          <cell r="G118">
            <v>9.8000000000000007</v>
          </cell>
          <cell r="H118">
            <v>1409.4401055306425</v>
          </cell>
          <cell r="I118">
            <v>143.82041893169821</v>
          </cell>
          <cell r="J118" t="str">
            <v>CG02-163</v>
          </cell>
          <cell r="K118">
            <v>45295</v>
          </cell>
          <cell r="L118">
            <v>45666</v>
          </cell>
          <cell r="M118" t="str">
            <v>Mecanizado</v>
          </cell>
          <cell r="N118" t="str">
            <v>Quemado</v>
          </cell>
          <cell r="O118">
            <v>133.79713328039807</v>
          </cell>
          <cell r="P118">
            <v>188579.0456504217</v>
          </cell>
          <cell r="Q118">
            <v>10</v>
          </cell>
        </row>
        <row r="119">
          <cell r="A119" t="str">
            <v>6022.1011</v>
          </cell>
          <cell r="B119" t="str">
            <v>La Union, S.A</v>
          </cell>
          <cell r="C119">
            <v>602</v>
          </cell>
          <cell r="D119" t="str">
            <v>Riolsa</v>
          </cell>
          <cell r="E119">
            <v>2.1011000000000002</v>
          </cell>
          <cell r="F119" t="str">
            <v>1</v>
          </cell>
          <cell r="G119">
            <v>9.27</v>
          </cell>
          <cell r="H119">
            <v>1333.2152834968424</v>
          </cell>
          <cell r="I119">
            <v>143.82041893169821</v>
          </cell>
          <cell r="J119" t="str">
            <v>CG04-10295</v>
          </cell>
          <cell r="K119">
            <v>45288</v>
          </cell>
          <cell r="L119">
            <v>45666</v>
          </cell>
          <cell r="M119" t="str">
            <v>Mecanizado</v>
          </cell>
          <cell r="N119" t="str">
            <v>Quemado</v>
          </cell>
          <cell r="O119">
            <v>140.07823328039805</v>
          </cell>
          <cell r="P119">
            <v>186754.44149466272</v>
          </cell>
          <cell r="Q119">
            <v>10</v>
          </cell>
        </row>
        <row r="120">
          <cell r="A120" t="str">
            <v>6024.1107</v>
          </cell>
          <cell r="B120" t="str">
            <v>La Union, S.A</v>
          </cell>
          <cell r="C120">
            <v>602</v>
          </cell>
          <cell r="D120" t="str">
            <v>Riolsa</v>
          </cell>
          <cell r="E120">
            <v>4.1106999999999996</v>
          </cell>
          <cell r="F120">
            <v>6</v>
          </cell>
          <cell r="G120">
            <v>11.53</v>
          </cell>
          <cell r="H120">
            <v>1716.1662432413054</v>
          </cell>
          <cell r="I120">
            <v>148.84355969135348</v>
          </cell>
          <cell r="J120" t="str">
            <v>CG02-163</v>
          </cell>
          <cell r="K120">
            <v>45297</v>
          </cell>
          <cell r="L120">
            <v>45666</v>
          </cell>
          <cell r="M120" t="str">
            <v>Mecanizado</v>
          </cell>
          <cell r="N120" t="str">
            <v>Quemado</v>
          </cell>
          <cell r="O120">
            <v>142.92993328039807</v>
          </cell>
          <cell r="P120">
            <v>245291.5266445512</v>
          </cell>
          <cell r="Q120">
            <v>10</v>
          </cell>
        </row>
        <row r="121">
          <cell r="A121" t="str">
            <v>6024.1108</v>
          </cell>
          <cell r="B121" t="str">
            <v>La Union, S.A</v>
          </cell>
          <cell r="C121">
            <v>602</v>
          </cell>
          <cell r="D121" t="str">
            <v>Riolsa</v>
          </cell>
          <cell r="E121">
            <v>4.1108000000000002</v>
          </cell>
          <cell r="F121">
            <v>6</v>
          </cell>
          <cell r="G121">
            <v>23.62</v>
          </cell>
          <cell r="H121">
            <v>3416.1348799097691</v>
          </cell>
          <cell r="I121">
            <v>144.62891108847455</v>
          </cell>
          <cell r="J121" t="str">
            <v>CG02-163</v>
          </cell>
          <cell r="K121">
            <v>45295</v>
          </cell>
          <cell r="L121">
            <v>45666</v>
          </cell>
          <cell r="M121" t="str">
            <v>Mecanizado</v>
          </cell>
          <cell r="N121" t="str">
            <v>Quemado</v>
          </cell>
          <cell r="O121">
            <v>134.95393328039808</v>
          </cell>
          <cell r="P121">
            <v>461020.83866018365</v>
          </cell>
          <cell r="Q121">
            <v>10</v>
          </cell>
        </row>
        <row r="122">
          <cell r="A122" t="str">
            <v>6024.1109</v>
          </cell>
          <cell r="B122" t="str">
            <v>La Union, S.A</v>
          </cell>
          <cell r="C122">
            <v>602</v>
          </cell>
          <cell r="D122" t="str">
            <v>Riolsa</v>
          </cell>
          <cell r="E122">
            <v>4.1109</v>
          </cell>
          <cell r="F122">
            <v>6</v>
          </cell>
          <cell r="G122">
            <v>18.920000000000002</v>
          </cell>
          <cell r="H122">
            <v>2696.4151493604077</v>
          </cell>
          <cell r="I122">
            <v>142.51665694293908</v>
          </cell>
          <cell r="J122" t="str">
            <v>CG02-163</v>
          </cell>
          <cell r="K122">
            <v>45298</v>
          </cell>
          <cell r="L122">
            <v>45666</v>
          </cell>
          <cell r="M122" t="str">
            <v>Mecanizado</v>
          </cell>
          <cell r="N122" t="str">
            <v>Quemado</v>
          </cell>
          <cell r="O122">
            <v>142.52868328039807</v>
          </cell>
          <cell r="P122">
            <v>384316.50081565679</v>
          </cell>
          <cell r="Q122">
            <v>10</v>
          </cell>
        </row>
        <row r="123">
          <cell r="A123" t="str">
            <v>6024.111</v>
          </cell>
          <cell r="B123" t="str">
            <v>La Union, S.A</v>
          </cell>
          <cell r="C123">
            <v>602</v>
          </cell>
          <cell r="D123" t="str">
            <v>Riolsa</v>
          </cell>
          <cell r="E123">
            <v>4.1109999999999998</v>
          </cell>
          <cell r="F123">
            <v>6</v>
          </cell>
          <cell r="G123">
            <v>12.21</v>
          </cell>
          <cell r="H123">
            <v>1723.5048638314261</v>
          </cell>
          <cell r="I123">
            <v>141.15518950298329</v>
          </cell>
          <cell r="J123" t="str">
            <v>CG02-163</v>
          </cell>
          <cell r="K123">
            <v>45295</v>
          </cell>
          <cell r="L123">
            <v>45666</v>
          </cell>
          <cell r="M123" t="str">
            <v>Mecanizado</v>
          </cell>
          <cell r="N123" t="str">
            <v>Quemado</v>
          </cell>
          <cell r="O123">
            <v>135.28163328039807</v>
          </cell>
          <cell r="P123">
            <v>233158.55294582539</v>
          </cell>
          <cell r="Q123">
            <v>10</v>
          </cell>
        </row>
        <row r="124">
          <cell r="A124" t="str">
            <v>6024.1111</v>
          </cell>
          <cell r="B124" t="str">
            <v>La Union, S.A</v>
          </cell>
          <cell r="C124">
            <v>602</v>
          </cell>
          <cell r="D124" t="str">
            <v>Riolsa</v>
          </cell>
          <cell r="E124">
            <v>4.1111000000000004</v>
          </cell>
          <cell r="F124">
            <v>6</v>
          </cell>
          <cell r="G124">
            <v>7.15</v>
          </cell>
          <cell r="H124">
            <v>1064.2314517931775</v>
          </cell>
          <cell r="I124">
            <v>148.84355969135348</v>
          </cell>
          <cell r="J124" t="str">
            <v>CG02-163</v>
          </cell>
          <cell r="K124">
            <v>45296</v>
          </cell>
          <cell r="L124">
            <v>45666</v>
          </cell>
          <cell r="M124" t="str">
            <v>Mecanizado</v>
          </cell>
          <cell r="N124" t="str">
            <v>Quemado</v>
          </cell>
          <cell r="O124">
            <v>132.31023328039805</v>
          </cell>
          <cell r="P124">
            <v>140808.71165109202</v>
          </cell>
          <cell r="Q124">
            <v>10</v>
          </cell>
        </row>
        <row r="125">
          <cell r="A125" t="str">
            <v>6024.1112</v>
          </cell>
          <cell r="B125" t="str">
            <v>La Union, S.A</v>
          </cell>
          <cell r="C125">
            <v>602</v>
          </cell>
          <cell r="D125" t="str">
            <v>Riolsa</v>
          </cell>
          <cell r="E125">
            <v>4.1112000000000002</v>
          </cell>
          <cell r="F125">
            <v>6</v>
          </cell>
          <cell r="G125">
            <v>5.63</v>
          </cell>
          <cell r="H125">
            <v>775.34424106232018</v>
          </cell>
          <cell r="I125">
            <v>137.71656146755242</v>
          </cell>
          <cell r="J125" t="str">
            <v>CG02-163</v>
          </cell>
          <cell r="K125">
            <v>45296</v>
          </cell>
          <cell r="L125">
            <v>45666</v>
          </cell>
          <cell r="M125" t="str">
            <v>Mecanizado</v>
          </cell>
          <cell r="N125" t="str">
            <v>Quemado</v>
          </cell>
          <cell r="O125">
            <v>135.61653328039807</v>
          </cell>
          <cell r="P125">
            <v>105149.49807179313</v>
          </cell>
          <cell r="Q125">
            <v>10</v>
          </cell>
        </row>
        <row r="126">
          <cell r="A126" t="str">
            <v>6024.0415</v>
          </cell>
          <cell r="B126" t="str">
            <v>La Union, S.A</v>
          </cell>
          <cell r="C126">
            <v>602</v>
          </cell>
          <cell r="D126" t="str">
            <v>Riolsa</v>
          </cell>
          <cell r="E126">
            <v>4.0415000000000001</v>
          </cell>
          <cell r="F126">
            <v>4</v>
          </cell>
          <cell r="G126">
            <v>11.66</v>
          </cell>
          <cell r="H126">
            <v>1735.5159060011815</v>
          </cell>
          <cell r="I126">
            <v>148.84355969135348</v>
          </cell>
          <cell r="J126" t="str">
            <v>CP72-2086</v>
          </cell>
          <cell r="K126">
            <v>45280</v>
          </cell>
          <cell r="L126">
            <v>45666</v>
          </cell>
          <cell r="M126" t="str">
            <v>Mecanizado</v>
          </cell>
          <cell r="N126" t="str">
            <v>Quemado</v>
          </cell>
          <cell r="O126">
            <v>136.50698328039806</v>
          </cell>
          <cell r="P126">
            <v>236910.04076336819</v>
          </cell>
          <cell r="Q126">
            <v>10</v>
          </cell>
        </row>
        <row r="127">
          <cell r="A127" t="str">
            <v>6024.0604</v>
          </cell>
          <cell r="B127" t="str">
            <v>La Union, S.A</v>
          </cell>
          <cell r="C127">
            <v>602</v>
          </cell>
          <cell r="D127" t="str">
            <v>Riolsa</v>
          </cell>
          <cell r="E127">
            <v>4.0603999999999996</v>
          </cell>
          <cell r="F127" t="str">
            <v>1</v>
          </cell>
          <cell r="G127">
            <v>9.41</v>
          </cell>
          <cell r="H127">
            <v>1353.5678966956361</v>
          </cell>
          <cell r="I127">
            <v>143.84355969135348</v>
          </cell>
          <cell r="J127" t="str">
            <v>CG02-163</v>
          </cell>
          <cell r="K127">
            <v>45309</v>
          </cell>
          <cell r="L127">
            <v>45666</v>
          </cell>
          <cell r="M127" t="str">
            <v>Mecanizado</v>
          </cell>
          <cell r="N127" t="str">
            <v>Quemado</v>
          </cell>
          <cell r="O127">
            <v>131.21253328039808</v>
          </cell>
          <cell r="P127">
            <v>177605.07269245459</v>
          </cell>
          <cell r="Q127">
            <v>10</v>
          </cell>
        </row>
        <row r="128">
          <cell r="A128" t="str">
            <v>6024.0605</v>
          </cell>
          <cell r="B128" t="str">
            <v>La Union, S.A</v>
          </cell>
          <cell r="C128">
            <v>602</v>
          </cell>
          <cell r="D128" t="str">
            <v>Riolsa</v>
          </cell>
          <cell r="E128">
            <v>4.0605000000000002</v>
          </cell>
          <cell r="F128" t="str">
            <v>1</v>
          </cell>
          <cell r="G128">
            <v>6.41</v>
          </cell>
          <cell r="H128">
            <v>922.03721762157579</v>
          </cell>
          <cell r="I128">
            <v>143.84355969135348</v>
          </cell>
          <cell r="J128" t="str">
            <v>CG02-163</v>
          </cell>
          <cell r="K128">
            <v>45309</v>
          </cell>
          <cell r="L128">
            <v>45666</v>
          </cell>
          <cell r="M128" t="str">
            <v>Mecanizado</v>
          </cell>
          <cell r="N128" t="str">
            <v>Quemado</v>
          </cell>
          <cell r="O128">
            <v>131.09313328039806</v>
          </cell>
          <cell r="P128">
            <v>120872.74785915263</v>
          </cell>
          <cell r="Q128">
            <v>10</v>
          </cell>
        </row>
        <row r="129">
          <cell r="A129" t="str">
            <v>6024.0503</v>
          </cell>
          <cell r="B129" t="str">
            <v>La Union, S.A</v>
          </cell>
          <cell r="C129">
            <v>602</v>
          </cell>
          <cell r="D129" t="str">
            <v>Riolsa</v>
          </cell>
          <cell r="E129">
            <v>4.0503</v>
          </cell>
          <cell r="F129">
            <v>2</v>
          </cell>
          <cell r="G129">
            <v>17.59</v>
          </cell>
          <cell r="H129">
            <v>2618.1582149709075</v>
          </cell>
          <cell r="I129">
            <v>148.84355969135348</v>
          </cell>
          <cell r="J129" t="str">
            <v>CG02-163</v>
          </cell>
          <cell r="K129">
            <v>45301</v>
          </cell>
          <cell r="L129">
            <v>45666</v>
          </cell>
          <cell r="M129" t="str">
            <v>Mecanizado</v>
          </cell>
          <cell r="N129" t="str">
            <v>Quemado</v>
          </cell>
          <cell r="O129">
            <v>136.50938328039805</v>
          </cell>
          <cell r="P129">
            <v>357403.16325618641</v>
          </cell>
          <cell r="Q129">
            <v>10</v>
          </cell>
        </row>
        <row r="130">
          <cell r="A130" t="str">
            <v>6024.0505</v>
          </cell>
          <cell r="B130" t="str">
            <v>La Union, S.A</v>
          </cell>
          <cell r="C130">
            <v>602</v>
          </cell>
          <cell r="D130" t="str">
            <v>Riolsa</v>
          </cell>
          <cell r="E130">
            <v>4.0505000000000004</v>
          </cell>
          <cell r="F130">
            <v>2</v>
          </cell>
          <cell r="G130">
            <v>19.91</v>
          </cell>
          <cell r="H130">
            <v>2963.4752734548479</v>
          </cell>
          <cell r="I130">
            <v>148.84355969135348</v>
          </cell>
          <cell r="J130" t="str">
            <v>CG02-163</v>
          </cell>
          <cell r="K130">
            <v>45301</v>
          </cell>
          <cell r="L130">
            <v>45666</v>
          </cell>
          <cell r="M130" t="str">
            <v>Mecanizado</v>
          </cell>
          <cell r="N130" t="str">
            <v>Quemado</v>
          </cell>
          <cell r="O130">
            <v>137.93148328039806</v>
          </cell>
          <cell r="P130">
            <v>408756.54013241042</v>
          </cell>
          <cell r="Q130">
            <v>10</v>
          </cell>
        </row>
        <row r="131">
          <cell r="A131" t="str">
            <v>6024.0507</v>
          </cell>
          <cell r="B131" t="str">
            <v>La Union, S.A</v>
          </cell>
          <cell r="C131">
            <v>602</v>
          </cell>
          <cell r="D131" t="str">
            <v>Riolsa</v>
          </cell>
          <cell r="E131">
            <v>4.0507</v>
          </cell>
          <cell r="F131">
            <v>2</v>
          </cell>
          <cell r="G131">
            <v>16.43</v>
          </cell>
          <cell r="H131">
            <v>2273.4296857289373</v>
          </cell>
          <cell r="I131">
            <v>138.37064429269248</v>
          </cell>
          <cell r="J131" t="str">
            <v>CG02-163</v>
          </cell>
          <cell r="K131">
            <v>45301</v>
          </cell>
          <cell r="L131">
            <v>45666</v>
          </cell>
          <cell r="M131" t="str">
            <v>Mecanizado</v>
          </cell>
          <cell r="N131" t="str">
            <v>Quemado</v>
          </cell>
          <cell r="O131">
            <v>135.64408328039806</v>
          </cell>
          <cell r="P131">
            <v>308377.28562314517</v>
          </cell>
          <cell r="Q131">
            <v>10</v>
          </cell>
        </row>
        <row r="132">
          <cell r="A132" t="str">
            <v>6024.0509</v>
          </cell>
          <cell r="B132" t="str">
            <v>La Union, S.A</v>
          </cell>
          <cell r="C132">
            <v>602</v>
          </cell>
          <cell r="D132" t="str">
            <v>Riolsa</v>
          </cell>
          <cell r="E132">
            <v>4.0509000000000004</v>
          </cell>
          <cell r="F132">
            <v>2</v>
          </cell>
          <cell r="G132">
            <v>26.52</v>
          </cell>
          <cell r="H132">
            <v>3947.331203014694</v>
          </cell>
          <cell r="I132">
            <v>148.84355969135348</v>
          </cell>
          <cell r="J132" t="str">
            <v>CG02-163</v>
          </cell>
          <cell r="K132">
            <v>45304</v>
          </cell>
          <cell r="L132">
            <v>45666</v>
          </cell>
          <cell r="M132" t="str">
            <v>Mecanizado</v>
          </cell>
          <cell r="N132" t="str">
            <v>Quemado</v>
          </cell>
          <cell r="O132">
            <v>135.61588328039807</v>
          </cell>
          <cell r="P132">
            <v>535320.80769711407</v>
          </cell>
          <cell r="Q132">
            <v>10</v>
          </cell>
        </row>
        <row r="133">
          <cell r="A133" t="str">
            <v>6024.0511</v>
          </cell>
          <cell r="B133" t="str">
            <v>La Union, S.A</v>
          </cell>
          <cell r="C133">
            <v>602</v>
          </cell>
          <cell r="D133" t="str">
            <v>Riolsa</v>
          </cell>
          <cell r="E133">
            <v>4.0510999999999999</v>
          </cell>
          <cell r="F133">
            <v>2</v>
          </cell>
          <cell r="G133">
            <v>14.3</v>
          </cell>
          <cell r="H133">
            <v>2128.462903586355</v>
          </cell>
          <cell r="I133">
            <v>148.84355969135348</v>
          </cell>
          <cell r="J133" t="str">
            <v>CG02-163</v>
          </cell>
          <cell r="K133">
            <v>45305</v>
          </cell>
          <cell r="L133">
            <v>45666</v>
          </cell>
          <cell r="M133" t="str">
            <v>Mecanizado</v>
          </cell>
          <cell r="N133" t="str">
            <v>Quemado</v>
          </cell>
          <cell r="O133">
            <v>133.01728328039806</v>
          </cell>
          <cell r="P133">
            <v>283122.35299816477</v>
          </cell>
          <cell r="Q133">
            <v>10</v>
          </cell>
        </row>
        <row r="134">
          <cell r="A134" t="str">
            <v>6022.0601</v>
          </cell>
          <cell r="B134" t="str">
            <v>La Union, S.A</v>
          </cell>
          <cell r="C134">
            <v>602</v>
          </cell>
          <cell r="D134" t="str">
            <v>Riolsa</v>
          </cell>
          <cell r="E134">
            <v>2.0600999999999998</v>
          </cell>
          <cell r="F134" t="str">
            <v>2</v>
          </cell>
          <cell r="G134">
            <v>9.59</v>
          </cell>
          <cell r="H134">
            <v>1360.2797374400798</v>
          </cell>
          <cell r="I134">
            <v>141.84355969135348</v>
          </cell>
          <cell r="J134" t="str">
            <v>CG02-163</v>
          </cell>
          <cell r="K134">
            <v>45306</v>
          </cell>
          <cell r="L134">
            <v>45666</v>
          </cell>
          <cell r="M134" t="str">
            <v>Mecanizado</v>
          </cell>
          <cell r="N134" t="str">
            <v>Quemado</v>
          </cell>
          <cell r="O134">
            <v>136.57474534244321</v>
          </cell>
          <cell r="P134">
            <v>185779.8587353644</v>
          </cell>
          <cell r="Q134">
            <v>10</v>
          </cell>
        </row>
        <row r="135">
          <cell r="A135" t="str">
            <v>6022.0604</v>
          </cell>
          <cell r="B135" t="str">
            <v>La Union, S.A</v>
          </cell>
          <cell r="C135">
            <v>602</v>
          </cell>
          <cell r="D135" t="str">
            <v>Riolsa</v>
          </cell>
          <cell r="E135">
            <v>2.0604</v>
          </cell>
          <cell r="F135" t="str">
            <v>2</v>
          </cell>
          <cell r="G135">
            <v>9.81</v>
          </cell>
          <cell r="H135">
            <v>1391.4853205721777</v>
          </cell>
          <cell r="I135">
            <v>141.84355969135348</v>
          </cell>
          <cell r="J135" t="str">
            <v>CG02-163</v>
          </cell>
          <cell r="K135">
            <v>45306</v>
          </cell>
          <cell r="L135">
            <v>45666</v>
          </cell>
          <cell r="M135" t="str">
            <v>Mecanizado</v>
          </cell>
          <cell r="N135" t="str">
            <v>Quemado</v>
          </cell>
          <cell r="O135">
            <v>136.57474534244321</v>
          </cell>
          <cell r="P135">
            <v>190041.75330489312</v>
          </cell>
          <cell r="Q135">
            <v>10</v>
          </cell>
        </row>
        <row r="136">
          <cell r="A136" t="str">
            <v>6024.1113</v>
          </cell>
          <cell r="B136" t="str">
            <v>La Union, S.A</v>
          </cell>
          <cell r="C136">
            <v>602</v>
          </cell>
          <cell r="D136" t="str">
            <v>Riolsa</v>
          </cell>
          <cell r="E136">
            <v>4.1113</v>
          </cell>
          <cell r="F136">
            <v>6</v>
          </cell>
          <cell r="G136">
            <v>28.17</v>
          </cell>
          <cell r="H136">
            <v>4207.373076505427</v>
          </cell>
          <cell r="I136">
            <v>149.35651673785682</v>
          </cell>
          <cell r="J136" t="str">
            <v>CG02-163</v>
          </cell>
          <cell r="K136">
            <v>45299</v>
          </cell>
          <cell r="L136">
            <v>45673</v>
          </cell>
          <cell r="M136" t="str">
            <v>Mecanizado</v>
          </cell>
          <cell r="N136" t="str">
            <v>Quemado</v>
          </cell>
          <cell r="O136">
            <v>139.23173328039806</v>
          </cell>
          <cell r="P136">
            <v>585799.84599913144</v>
          </cell>
          <cell r="Q136">
            <v>11</v>
          </cell>
        </row>
        <row r="137">
          <cell r="A137" t="str">
            <v>6024.1003</v>
          </cell>
          <cell r="B137" t="str">
            <v>La Union, S.A</v>
          </cell>
          <cell r="C137">
            <v>602</v>
          </cell>
          <cell r="D137" t="str">
            <v>Riolsa</v>
          </cell>
          <cell r="E137">
            <v>4.1002999999999998</v>
          </cell>
          <cell r="F137">
            <v>6</v>
          </cell>
          <cell r="G137">
            <v>11.07</v>
          </cell>
          <cell r="H137">
            <v>1586.7832057832829</v>
          </cell>
          <cell r="I137">
            <v>143.3408496642532</v>
          </cell>
          <cell r="J137" t="str">
            <v>CG02-163</v>
          </cell>
          <cell r="K137">
            <v>45294</v>
          </cell>
          <cell r="L137">
            <v>45673</v>
          </cell>
          <cell r="M137" t="str">
            <v>Mecanizado</v>
          </cell>
          <cell r="N137" t="str">
            <v>Quemado</v>
          </cell>
          <cell r="O137">
            <v>135.09378328039807</v>
          </cell>
          <cell r="P137">
            <v>214364.54651506213</v>
          </cell>
          <cell r="Q137">
            <v>11</v>
          </cell>
        </row>
        <row r="138">
          <cell r="A138" t="str">
            <v>6024.1005</v>
          </cell>
          <cell r="B138" t="str">
            <v>La Union, S.A</v>
          </cell>
          <cell r="C138">
            <v>602</v>
          </cell>
          <cell r="D138" t="str">
            <v>Riolsa</v>
          </cell>
          <cell r="E138">
            <v>4.1005000000000003</v>
          </cell>
          <cell r="F138">
            <v>6</v>
          </cell>
          <cell r="G138">
            <v>24.21</v>
          </cell>
          <cell r="H138">
            <v>3578.1775801276676</v>
          </cell>
          <cell r="I138">
            <v>147.79750434232415</v>
          </cell>
          <cell r="J138" t="str">
            <v>CG02-163</v>
          </cell>
          <cell r="K138">
            <v>45295</v>
          </cell>
          <cell r="L138">
            <v>45673</v>
          </cell>
          <cell r="M138" t="str">
            <v>Mecanizado</v>
          </cell>
          <cell r="N138" t="str">
            <v>Quemado</v>
          </cell>
          <cell r="O138">
            <v>137.58598328039807</v>
          </cell>
          <cell r="P138">
            <v>492307.08071374049</v>
          </cell>
          <cell r="Q138">
            <v>11</v>
          </cell>
        </row>
        <row r="139">
          <cell r="A139" t="str">
            <v>6024.1006</v>
          </cell>
          <cell r="B139" t="str">
            <v>La Union, S.A</v>
          </cell>
          <cell r="C139">
            <v>602</v>
          </cell>
          <cell r="D139" t="str">
            <v>Riolsa</v>
          </cell>
          <cell r="E139">
            <v>4.1006</v>
          </cell>
          <cell r="F139">
            <v>6</v>
          </cell>
          <cell r="G139">
            <v>11.92</v>
          </cell>
          <cell r="H139">
            <v>1774.2152315209335</v>
          </cell>
          <cell r="I139">
            <v>148.84355969135348</v>
          </cell>
          <cell r="J139" t="str">
            <v>CG02-163</v>
          </cell>
          <cell r="K139">
            <v>45295</v>
          </cell>
          <cell r="L139">
            <v>45673</v>
          </cell>
          <cell r="M139" t="str">
            <v>Mecanizado</v>
          </cell>
          <cell r="N139" t="str">
            <v>Quemado</v>
          </cell>
          <cell r="O139">
            <v>132.88133328039805</v>
          </cell>
          <cell r="P139">
            <v>235760.08549089174</v>
          </cell>
          <cell r="Q139">
            <v>11</v>
          </cell>
        </row>
        <row r="140">
          <cell r="A140" t="str">
            <v>6024.1007</v>
          </cell>
          <cell r="B140" t="str">
            <v>La Union, S.A</v>
          </cell>
          <cell r="C140">
            <v>602</v>
          </cell>
          <cell r="D140" t="str">
            <v>Riolsa</v>
          </cell>
          <cell r="E140">
            <v>4.1006999999999998</v>
          </cell>
          <cell r="F140">
            <v>6</v>
          </cell>
          <cell r="G140">
            <v>18.18</v>
          </cell>
          <cell r="H140">
            <v>2564.2759151888067</v>
          </cell>
          <cell r="I140">
            <v>141.04928026341071</v>
          </cell>
          <cell r="J140" t="str">
            <v>CG02-163</v>
          </cell>
          <cell r="K140">
            <v>45299</v>
          </cell>
          <cell r="L140">
            <v>45673</v>
          </cell>
          <cell r="M140" t="str">
            <v>Mecanizado</v>
          </cell>
          <cell r="N140" t="str">
            <v>Quemado</v>
          </cell>
          <cell r="O140">
            <v>137.60533328039807</v>
          </cell>
          <cell r="P140">
            <v>352858.04193245352</v>
          </cell>
          <cell r="Q140">
            <v>11</v>
          </cell>
        </row>
        <row r="141">
          <cell r="A141" t="str">
            <v>6024.1101</v>
          </cell>
          <cell r="B141" t="str">
            <v>La Union, S.A</v>
          </cell>
          <cell r="C141">
            <v>602</v>
          </cell>
          <cell r="D141" t="str">
            <v>Riolsa</v>
          </cell>
          <cell r="E141">
            <v>4.1101000000000001</v>
          </cell>
          <cell r="F141">
            <v>5</v>
          </cell>
          <cell r="G141">
            <v>7.23</v>
          </cell>
          <cell r="H141">
            <v>1076.1389365684856</v>
          </cell>
          <cell r="I141">
            <v>148.84355969135348</v>
          </cell>
          <cell r="J141" t="str">
            <v>CG02-163</v>
          </cell>
          <cell r="K141">
            <v>45290</v>
          </cell>
          <cell r="L141">
            <v>45673</v>
          </cell>
          <cell r="M141" t="str">
            <v>Mecanizado</v>
          </cell>
          <cell r="N141" t="str">
            <v>Quemado</v>
          </cell>
          <cell r="O141">
            <v>142.47683328039807</v>
          </cell>
          <cell r="P141">
            <v>153324.86785201301</v>
          </cell>
          <cell r="Q141">
            <v>11</v>
          </cell>
        </row>
        <row r="142">
          <cell r="A142" t="str">
            <v>6024.1102</v>
          </cell>
          <cell r="B142" t="str">
            <v>La Union, S.A</v>
          </cell>
          <cell r="C142">
            <v>602</v>
          </cell>
          <cell r="D142" t="str">
            <v>Riolsa</v>
          </cell>
          <cell r="E142">
            <v>4.1101999999999999</v>
          </cell>
          <cell r="F142">
            <v>5</v>
          </cell>
          <cell r="G142">
            <v>10.02</v>
          </cell>
          <cell r="H142">
            <v>1491.4124681073617</v>
          </cell>
          <cell r="I142">
            <v>148.84355969135348</v>
          </cell>
          <cell r="J142" t="str">
            <v>CG02-163</v>
          </cell>
          <cell r="K142">
            <v>45291</v>
          </cell>
          <cell r="L142">
            <v>45673</v>
          </cell>
          <cell r="M142" t="str">
            <v>Mecanizado</v>
          </cell>
          <cell r="N142" t="str">
            <v>Quemado</v>
          </cell>
          <cell r="O142">
            <v>141.23873328039807</v>
          </cell>
          <cell r="P142">
            <v>210645.20779407586</v>
          </cell>
          <cell r="Q142">
            <v>11</v>
          </cell>
        </row>
        <row r="143">
          <cell r="A143" t="str">
            <v>6024.1103</v>
          </cell>
          <cell r="B143" t="str">
            <v>La Union, S.A</v>
          </cell>
          <cell r="C143">
            <v>602</v>
          </cell>
          <cell r="D143" t="str">
            <v>Riolsa</v>
          </cell>
          <cell r="E143">
            <v>4.1102999999999996</v>
          </cell>
          <cell r="F143" t="str">
            <v>1</v>
          </cell>
          <cell r="G143">
            <v>20.010000000000002</v>
          </cell>
          <cell r="H143">
            <v>2878.3096294239831</v>
          </cell>
          <cell r="I143">
            <v>143.84355969135348</v>
          </cell>
          <cell r="J143" t="str">
            <v>CG02-163</v>
          </cell>
          <cell r="K143">
            <v>45325</v>
          </cell>
          <cell r="L143">
            <v>45673</v>
          </cell>
          <cell r="M143" t="str">
            <v>Mecanizado</v>
          </cell>
          <cell r="N143" t="str">
            <v>Quemado</v>
          </cell>
          <cell r="O143">
            <v>145.24613328039806</v>
          </cell>
          <cell r="P143">
            <v>418063.34405756899</v>
          </cell>
          <cell r="Q143">
            <v>11</v>
          </cell>
        </row>
        <row r="144">
          <cell r="A144" t="str">
            <v>6024.1104</v>
          </cell>
          <cell r="B144" t="str">
            <v>La Union, S.A</v>
          </cell>
          <cell r="C144">
            <v>602</v>
          </cell>
          <cell r="D144" t="str">
            <v>Riolsa</v>
          </cell>
          <cell r="E144">
            <v>4.1104000000000003</v>
          </cell>
          <cell r="F144" t="str">
            <v>1</v>
          </cell>
          <cell r="G144">
            <v>20.23</v>
          </cell>
          <cell r="H144">
            <v>2909.9552125560808</v>
          </cell>
          <cell r="I144">
            <v>143.84355969135348</v>
          </cell>
          <cell r="J144" t="str">
            <v>CG02-163</v>
          </cell>
          <cell r="K144">
            <v>45324</v>
          </cell>
          <cell r="L144">
            <v>45673</v>
          </cell>
          <cell r="M144" t="str">
            <v>Mecanizado</v>
          </cell>
          <cell r="N144" t="str">
            <v>Quemado</v>
          </cell>
          <cell r="O144">
            <v>147.69993328039806</v>
          </cell>
          <cell r="P144">
            <v>429800.1907434797</v>
          </cell>
          <cell r="Q144">
            <v>11</v>
          </cell>
        </row>
        <row r="145">
          <cell r="A145" t="str">
            <v>6024.1105</v>
          </cell>
          <cell r="B145" t="str">
            <v>La Union, S.A</v>
          </cell>
          <cell r="C145">
            <v>602</v>
          </cell>
          <cell r="D145" t="str">
            <v>Riolsa</v>
          </cell>
          <cell r="E145">
            <v>4.1105</v>
          </cell>
          <cell r="F145" t="str">
            <v>1</v>
          </cell>
          <cell r="G145">
            <v>23.12</v>
          </cell>
          <cell r="H145">
            <v>3325.6631000640923</v>
          </cell>
          <cell r="I145">
            <v>143.84355969135348</v>
          </cell>
          <cell r="J145" t="str">
            <v>CG02-163</v>
          </cell>
          <cell r="K145">
            <v>45321</v>
          </cell>
          <cell r="L145">
            <v>45673</v>
          </cell>
          <cell r="M145" t="str">
            <v>Mecanizado</v>
          </cell>
          <cell r="N145" t="str">
            <v>Quemado</v>
          </cell>
          <cell r="O145">
            <v>145.26248328039807</v>
          </cell>
          <cell r="P145">
            <v>483094.08046929701</v>
          </cell>
          <cell r="Q145">
            <v>11</v>
          </cell>
        </row>
        <row r="146">
          <cell r="A146" t="str">
            <v>6024.1106</v>
          </cell>
          <cell r="B146" t="str">
            <v>La Union, S.A</v>
          </cell>
          <cell r="C146">
            <v>602</v>
          </cell>
          <cell r="D146" t="str">
            <v>Riolsa</v>
          </cell>
          <cell r="E146">
            <v>4.1105999999999998</v>
          </cell>
          <cell r="F146" t="str">
            <v>1</v>
          </cell>
          <cell r="G146">
            <v>12.17</v>
          </cell>
          <cell r="H146">
            <v>1750.5761214437719</v>
          </cell>
          <cell r="I146">
            <v>143.84355969135348</v>
          </cell>
          <cell r="J146" t="str">
            <v>CG02-163</v>
          </cell>
          <cell r="K146">
            <v>45322</v>
          </cell>
          <cell r="L146">
            <v>45673</v>
          </cell>
          <cell r="M146" t="str">
            <v>Mecanizado</v>
          </cell>
          <cell r="N146" t="str">
            <v>Quemado</v>
          </cell>
          <cell r="O146">
            <v>145.15608328039806</v>
          </cell>
          <cell r="P146">
            <v>254106.77327296839</v>
          </cell>
          <cell r="Q146">
            <v>11</v>
          </cell>
        </row>
        <row r="147">
          <cell r="A147" t="str">
            <v>6022.0308</v>
          </cell>
          <cell r="B147" t="str">
            <v>La Union, S.A</v>
          </cell>
          <cell r="C147">
            <v>602</v>
          </cell>
          <cell r="D147" t="str">
            <v>Riolsa</v>
          </cell>
          <cell r="E147">
            <v>2.0308000000000002</v>
          </cell>
          <cell r="F147" t="str">
            <v>2</v>
          </cell>
          <cell r="G147">
            <v>4.74</v>
          </cell>
          <cell r="H147">
            <v>672.33847293701547</v>
          </cell>
          <cell r="I147">
            <v>141.84355969135348</v>
          </cell>
          <cell r="J147" t="str">
            <v>CG02-163</v>
          </cell>
          <cell r="K147">
            <v>45306</v>
          </cell>
          <cell r="L147">
            <v>45673</v>
          </cell>
          <cell r="M147" t="str">
            <v>Mecanizado</v>
          </cell>
          <cell r="N147" t="str">
            <v>Quemado</v>
          </cell>
          <cell r="O147">
            <v>136.57474534244321</v>
          </cell>
          <cell r="P147">
            <v>91824.455725300038</v>
          </cell>
          <cell r="Q147">
            <v>11</v>
          </cell>
        </row>
        <row r="148">
          <cell r="A148" t="str">
            <v>6022.0311</v>
          </cell>
          <cell r="B148" t="str">
            <v>La Union, S.A</v>
          </cell>
          <cell r="C148">
            <v>602</v>
          </cell>
          <cell r="D148" t="str">
            <v>Riolsa</v>
          </cell>
          <cell r="E148">
            <v>2.0310999999999999</v>
          </cell>
          <cell r="F148" t="str">
            <v>2</v>
          </cell>
          <cell r="G148">
            <v>10.15</v>
          </cell>
          <cell r="H148">
            <v>1439.7121308672379</v>
          </cell>
          <cell r="I148">
            <v>141.84355969135348</v>
          </cell>
          <cell r="J148" t="str">
            <v>CG02-163</v>
          </cell>
          <cell r="K148">
            <v>45306</v>
          </cell>
          <cell r="L148">
            <v>45673</v>
          </cell>
          <cell r="M148" t="str">
            <v>Mecanizado</v>
          </cell>
          <cell r="N148" t="str">
            <v>Quemado</v>
          </cell>
          <cell r="O148">
            <v>136.57474534244321</v>
          </cell>
          <cell r="P148">
            <v>196628.31763961929</v>
          </cell>
          <cell r="Q148">
            <v>11</v>
          </cell>
        </row>
        <row r="149">
          <cell r="A149" t="str">
            <v>6022.0314</v>
          </cell>
          <cell r="B149" t="str">
            <v>La Union, S.A</v>
          </cell>
          <cell r="C149">
            <v>602</v>
          </cell>
          <cell r="D149" t="str">
            <v>Riolsa</v>
          </cell>
          <cell r="E149">
            <v>2.0314000000000001</v>
          </cell>
          <cell r="F149" t="str">
            <v>2</v>
          </cell>
          <cell r="G149">
            <v>12.45</v>
          </cell>
          <cell r="H149">
            <v>1765.9523181573506</v>
          </cell>
          <cell r="I149">
            <v>141.84355969135348</v>
          </cell>
          <cell r="J149" t="str">
            <v>CG02-163</v>
          </cell>
          <cell r="K149">
            <v>45306</v>
          </cell>
          <cell r="L149">
            <v>45673</v>
          </cell>
          <cell r="M149" t="str">
            <v>Mecanizado</v>
          </cell>
          <cell r="N149" t="str">
            <v>Quemado</v>
          </cell>
          <cell r="O149">
            <v>136.57474534244321</v>
          </cell>
          <cell r="P149">
            <v>241184.48813923742</v>
          </cell>
          <cell r="Q149">
            <v>11</v>
          </cell>
        </row>
        <row r="150">
          <cell r="A150" t="str">
            <v>6021.0201</v>
          </cell>
          <cell r="B150" t="str">
            <v>La Union, S.A</v>
          </cell>
          <cell r="C150">
            <v>602</v>
          </cell>
          <cell r="D150" t="str">
            <v>Riolsa</v>
          </cell>
          <cell r="E150">
            <v>1.0201</v>
          </cell>
          <cell r="F150" t="str">
            <v>1</v>
          </cell>
          <cell r="G150">
            <v>22.97</v>
          </cell>
          <cell r="H150">
            <v>3304.0865661103894</v>
          </cell>
          <cell r="I150">
            <v>143.84355969135348</v>
          </cell>
          <cell r="J150" t="str">
            <v>CG02-163</v>
          </cell>
          <cell r="K150">
            <v>45314</v>
          </cell>
          <cell r="L150">
            <v>45673</v>
          </cell>
          <cell r="M150" t="str">
            <v>Mecanizado</v>
          </cell>
          <cell r="N150" t="str">
            <v>Quemado</v>
          </cell>
          <cell r="O150">
            <v>113.19698328039806</v>
          </cell>
          <cell r="P150">
            <v>374012.63178098557</v>
          </cell>
          <cell r="Q150">
            <v>11</v>
          </cell>
        </row>
        <row r="151">
          <cell r="A151" t="str">
            <v>6021.0202</v>
          </cell>
          <cell r="B151" t="str">
            <v>La Union, S.A</v>
          </cell>
          <cell r="C151">
            <v>602</v>
          </cell>
          <cell r="D151" t="str">
            <v>Riolsa</v>
          </cell>
          <cell r="E151">
            <v>1.0202</v>
          </cell>
          <cell r="F151" t="str">
            <v>1</v>
          </cell>
          <cell r="G151">
            <v>16.7</v>
          </cell>
          <cell r="H151">
            <v>2402.1874468456031</v>
          </cell>
          <cell r="I151">
            <v>143.84355969135348</v>
          </cell>
          <cell r="J151" t="str">
            <v>CG02-163</v>
          </cell>
          <cell r="K151">
            <v>45318</v>
          </cell>
          <cell r="L151">
            <v>45673</v>
          </cell>
          <cell r="M151" t="str">
            <v>Mecanizado</v>
          </cell>
          <cell r="N151" t="str">
            <v>Quemado</v>
          </cell>
          <cell r="O151">
            <v>108.59928328039807</v>
          </cell>
          <cell r="P151">
            <v>260875.83503260181</v>
          </cell>
          <cell r="Q151">
            <v>11</v>
          </cell>
        </row>
        <row r="152">
          <cell r="A152" t="str">
            <v>6021.0203</v>
          </cell>
          <cell r="B152" t="str">
            <v>La Union, S.A</v>
          </cell>
          <cell r="C152">
            <v>602</v>
          </cell>
          <cell r="D152" t="str">
            <v>Riolsa</v>
          </cell>
          <cell r="E152">
            <v>1.0203</v>
          </cell>
          <cell r="F152" t="str">
            <v>1</v>
          </cell>
          <cell r="G152">
            <v>1.96</v>
          </cell>
          <cell r="H152">
            <v>281.93337699505281</v>
          </cell>
          <cell r="I152">
            <v>143.84355969135348</v>
          </cell>
          <cell r="J152" t="str">
            <v>CG02-163</v>
          </cell>
          <cell r="K152">
            <v>45317</v>
          </cell>
          <cell r="L152">
            <v>45673</v>
          </cell>
          <cell r="M152" t="str">
            <v>Mecanizado</v>
          </cell>
          <cell r="N152" t="str">
            <v>Quemado</v>
          </cell>
          <cell r="O152">
            <v>95.002833280398065</v>
          </cell>
          <cell r="P152">
            <v>26784.469610840617</v>
          </cell>
          <cell r="Q152">
            <v>11</v>
          </cell>
        </row>
        <row r="153">
          <cell r="A153" t="str">
            <v>6021.0204</v>
          </cell>
          <cell r="B153" t="str">
            <v>La Union, S.A</v>
          </cell>
          <cell r="C153">
            <v>602</v>
          </cell>
          <cell r="D153" t="str">
            <v>Riolsa</v>
          </cell>
          <cell r="E153">
            <v>1.0204</v>
          </cell>
          <cell r="F153" t="str">
            <v>1</v>
          </cell>
          <cell r="G153">
            <v>26.95</v>
          </cell>
          <cell r="H153">
            <v>3876.5839336819763</v>
          </cell>
          <cell r="I153">
            <v>143.84355969135348</v>
          </cell>
          <cell r="J153" t="str">
            <v>CG10-0974</v>
          </cell>
          <cell r="K153">
            <v>45311</v>
          </cell>
          <cell r="L153">
            <v>45673</v>
          </cell>
          <cell r="M153" t="str">
            <v>Mecanizado</v>
          </cell>
          <cell r="N153" t="str">
            <v>Quemado</v>
          </cell>
          <cell r="O153">
            <v>114.71738328039807</v>
          </cell>
          <cell r="P153">
            <v>444711.56493882852</v>
          </cell>
          <cell r="Q153">
            <v>11</v>
          </cell>
        </row>
        <row r="154">
          <cell r="A154" t="str">
            <v>6021.0205</v>
          </cell>
          <cell r="B154" t="str">
            <v>La Union, S.A</v>
          </cell>
          <cell r="C154">
            <v>602</v>
          </cell>
          <cell r="D154" t="str">
            <v>Riolsa</v>
          </cell>
          <cell r="E154">
            <v>1.0205</v>
          </cell>
          <cell r="F154" t="str">
            <v>1</v>
          </cell>
          <cell r="G154">
            <v>23.86</v>
          </cell>
          <cell r="H154">
            <v>3432.107334235694</v>
          </cell>
          <cell r="I154">
            <v>143.84355969135348</v>
          </cell>
          <cell r="J154" t="str">
            <v>CG02-163</v>
          </cell>
          <cell r="K154">
            <v>45315</v>
          </cell>
          <cell r="L154">
            <v>45673</v>
          </cell>
          <cell r="M154" t="str">
            <v>Mecanizado</v>
          </cell>
          <cell r="N154" t="str">
            <v>Quemado</v>
          </cell>
          <cell r="O154">
            <v>112.86743328039806</v>
          </cell>
          <cell r="P154">
            <v>387373.14555801207</v>
          </cell>
          <cell r="Q154">
            <v>11</v>
          </cell>
        </row>
        <row r="155">
          <cell r="A155" t="str">
            <v>6021.0206</v>
          </cell>
          <cell r="B155" t="str">
            <v>La Union, S.A</v>
          </cell>
          <cell r="C155">
            <v>602</v>
          </cell>
          <cell r="D155" t="str">
            <v>Riolsa</v>
          </cell>
          <cell r="E155">
            <v>1.0206</v>
          </cell>
          <cell r="F155" t="str">
            <v>1</v>
          </cell>
          <cell r="G155">
            <v>2.06</v>
          </cell>
          <cell r="H155">
            <v>296.31773296418817</v>
          </cell>
          <cell r="I155">
            <v>143.84355969135348</v>
          </cell>
          <cell r="J155" t="str">
            <v>CG02-163</v>
          </cell>
          <cell r="K155">
            <v>45314</v>
          </cell>
          <cell r="L155">
            <v>45673</v>
          </cell>
          <cell r="M155" t="str">
            <v>Mecanizado</v>
          </cell>
          <cell r="N155" t="str">
            <v>Quemado</v>
          </cell>
          <cell r="O155">
            <v>99.17563328039806</v>
          </cell>
          <cell r="P155">
            <v>29387.498818935244</v>
          </cell>
          <cell r="Q155">
            <v>11</v>
          </cell>
        </row>
        <row r="156">
          <cell r="A156" t="str">
            <v>6021.0302</v>
          </cell>
          <cell r="B156" t="str">
            <v>La Union, S.A</v>
          </cell>
          <cell r="C156">
            <v>602</v>
          </cell>
          <cell r="D156" t="str">
            <v>Riolsa</v>
          </cell>
          <cell r="E156">
            <v>1.0302</v>
          </cell>
          <cell r="F156">
            <v>3</v>
          </cell>
          <cell r="G156">
            <v>15.85</v>
          </cell>
          <cell r="H156">
            <v>2168.4004211079528</v>
          </cell>
          <cell r="I156">
            <v>136.80759754624307</v>
          </cell>
          <cell r="J156" t="str">
            <v>CG02-163</v>
          </cell>
          <cell r="K156">
            <v>45321</v>
          </cell>
          <cell r="L156">
            <v>45673</v>
          </cell>
          <cell r="M156" t="str">
            <v>Mecanizado</v>
          </cell>
          <cell r="N156" t="str">
            <v>Quemado</v>
          </cell>
          <cell r="O156">
            <v>136.57474534244321</v>
          </cell>
          <cell r="P156">
            <v>296148.73531326524</v>
          </cell>
          <cell r="Q156">
            <v>11</v>
          </cell>
        </row>
        <row r="157">
          <cell r="A157" t="str">
            <v>6024.0902</v>
          </cell>
          <cell r="B157" t="str">
            <v>La Union, S.A</v>
          </cell>
          <cell r="C157">
            <v>602</v>
          </cell>
          <cell r="D157" t="str">
            <v>Riolsa</v>
          </cell>
          <cell r="E157">
            <v>4.0902000000000003</v>
          </cell>
          <cell r="F157">
            <v>3</v>
          </cell>
          <cell r="G157">
            <v>20.43</v>
          </cell>
          <cell r="H157">
            <v>3040.8739244943513</v>
          </cell>
          <cell r="I157">
            <v>148.84355969135348</v>
          </cell>
          <cell r="J157" t="str">
            <v>CG04-10295</v>
          </cell>
          <cell r="K157">
            <v>45326</v>
          </cell>
          <cell r="L157">
            <v>45680</v>
          </cell>
          <cell r="M157" t="str">
            <v>Mecanizado</v>
          </cell>
          <cell r="N157" t="str">
            <v>Quemado</v>
          </cell>
          <cell r="O157">
            <v>130.28793328039805</v>
          </cell>
          <cell r="P157">
            <v>396189.17898862221</v>
          </cell>
          <cell r="Q157">
            <v>12</v>
          </cell>
        </row>
        <row r="158">
          <cell r="A158" t="str">
            <v>6024.0904</v>
          </cell>
          <cell r="B158" t="str">
            <v>La Union, S.A</v>
          </cell>
          <cell r="C158">
            <v>602</v>
          </cell>
          <cell r="D158" t="str">
            <v>Riolsa</v>
          </cell>
          <cell r="E158">
            <v>4.0903999999999998</v>
          </cell>
          <cell r="F158">
            <v>3</v>
          </cell>
          <cell r="G158">
            <v>28.13</v>
          </cell>
          <cell r="H158">
            <v>4186.9693341177735</v>
          </cell>
          <cell r="I158">
            <v>148.84355969135348</v>
          </cell>
          <cell r="J158" t="str">
            <v>CG04-10295</v>
          </cell>
          <cell r="K158">
            <v>45326</v>
          </cell>
          <cell r="L158">
            <v>45680</v>
          </cell>
          <cell r="M158" t="str">
            <v>Mecanizado</v>
          </cell>
          <cell r="N158" t="str">
            <v>Quemado</v>
          </cell>
          <cell r="O158">
            <v>126.97523328039806</v>
          </cell>
          <cell r="P158">
            <v>531641.40793747723</v>
          </cell>
          <cell r="Q158">
            <v>12</v>
          </cell>
        </row>
        <row r="159">
          <cell r="A159" t="str">
            <v>6024.0905</v>
          </cell>
          <cell r="B159" t="str">
            <v>La Union, S.A</v>
          </cell>
          <cell r="C159">
            <v>602</v>
          </cell>
          <cell r="D159" t="str">
            <v>Riolsa</v>
          </cell>
          <cell r="E159">
            <v>4.0904999999999996</v>
          </cell>
          <cell r="F159">
            <v>3</v>
          </cell>
          <cell r="G159">
            <v>10.5</v>
          </cell>
          <cell r="H159">
            <v>1361.7523767592113</v>
          </cell>
          <cell r="I159">
            <v>129.69070254849632</v>
          </cell>
          <cell r="J159" t="str">
            <v>CG04-10295</v>
          </cell>
          <cell r="K159">
            <v>45328</v>
          </cell>
          <cell r="L159">
            <v>45680</v>
          </cell>
          <cell r="M159" t="str">
            <v>Mecanizado</v>
          </cell>
          <cell r="N159" t="str">
            <v>Quemado</v>
          </cell>
          <cell r="O159">
            <v>132.08048328039806</v>
          </cell>
          <cell r="P159">
            <v>179860.91203058732</v>
          </cell>
          <cell r="Q159">
            <v>12</v>
          </cell>
        </row>
        <row r="160">
          <cell r="A160" t="str">
            <v>6024.0907</v>
          </cell>
          <cell r="B160" t="str">
            <v>La Union, S.A</v>
          </cell>
          <cell r="C160">
            <v>602</v>
          </cell>
          <cell r="D160" t="str">
            <v>Riolsa</v>
          </cell>
          <cell r="E160">
            <v>4.0907</v>
          </cell>
          <cell r="F160">
            <v>3</v>
          </cell>
          <cell r="G160">
            <v>15.65</v>
          </cell>
          <cell r="H160">
            <v>2142.696709169682</v>
          </cell>
          <cell r="I160">
            <v>136.9135277424717</v>
          </cell>
          <cell r="J160" t="str">
            <v>CG04-10295</v>
          </cell>
          <cell r="K160">
            <v>45329</v>
          </cell>
          <cell r="L160">
            <v>45680</v>
          </cell>
          <cell r="M160" t="str">
            <v>Mecanizado</v>
          </cell>
          <cell r="N160" t="str">
            <v>Quemado</v>
          </cell>
          <cell r="O160">
            <v>128.48968328039805</v>
          </cell>
          <cell r="P160">
            <v>275314.42152716359</v>
          </cell>
          <cell r="Q160">
            <v>12</v>
          </cell>
        </row>
        <row r="161">
          <cell r="A161" t="str">
            <v>6024.0908</v>
          </cell>
          <cell r="B161" t="str">
            <v>La Union, S.A</v>
          </cell>
          <cell r="C161">
            <v>602</v>
          </cell>
          <cell r="D161" t="str">
            <v>Riolsa</v>
          </cell>
          <cell r="E161">
            <v>4.0907999999999998</v>
          </cell>
          <cell r="F161">
            <v>3</v>
          </cell>
          <cell r="G161">
            <v>6.26</v>
          </cell>
          <cell r="H161">
            <v>931.76068366787274</v>
          </cell>
          <cell r="I161">
            <v>148.84355969135348</v>
          </cell>
          <cell r="J161" t="str">
            <v>CG04-10295</v>
          </cell>
          <cell r="K161">
            <v>45328</v>
          </cell>
          <cell r="L161">
            <v>45680</v>
          </cell>
          <cell r="M161" t="str">
            <v>Mecanizado</v>
          </cell>
          <cell r="N161" t="str">
            <v>Quemado</v>
          </cell>
          <cell r="O161">
            <v>128.98998328039806</v>
          </cell>
          <cell r="P161">
            <v>120187.79500765118</v>
          </cell>
          <cell r="Q161">
            <v>12</v>
          </cell>
        </row>
        <row r="162">
          <cell r="A162" t="str">
            <v>6024.0911</v>
          </cell>
          <cell r="B162" t="str">
            <v>La Union, S.A</v>
          </cell>
          <cell r="C162">
            <v>602</v>
          </cell>
          <cell r="D162" t="str">
            <v>Riolsa</v>
          </cell>
          <cell r="E162">
            <v>4.0911</v>
          </cell>
          <cell r="F162">
            <v>3</v>
          </cell>
          <cell r="G162">
            <v>2.4500000000000002</v>
          </cell>
          <cell r="H162">
            <v>341.59182087137657</v>
          </cell>
          <cell r="I162">
            <v>139.42523300872512</v>
          </cell>
          <cell r="J162" t="str">
            <v>CG04-10295</v>
          </cell>
          <cell r="K162">
            <v>45328</v>
          </cell>
          <cell r="L162">
            <v>45680</v>
          </cell>
          <cell r="M162" t="str">
            <v>Mecanizado</v>
          </cell>
          <cell r="N162" t="str">
            <v>Quemado</v>
          </cell>
          <cell r="O162">
            <v>123.28563328039806</v>
          </cell>
          <cell r="P162">
            <v>42113.363959531955</v>
          </cell>
          <cell r="Q162">
            <v>12</v>
          </cell>
        </row>
        <row r="163">
          <cell r="A163" t="str">
            <v>6024.0914</v>
          </cell>
          <cell r="B163" t="str">
            <v>La Union, S.A</v>
          </cell>
          <cell r="C163">
            <v>602</v>
          </cell>
          <cell r="D163" t="str">
            <v>Riolsa</v>
          </cell>
          <cell r="E163">
            <v>4.0914000000000001</v>
          </cell>
          <cell r="F163">
            <v>2</v>
          </cell>
          <cell r="G163">
            <v>7.69</v>
          </cell>
          <cell r="H163">
            <v>1072.1800418370963</v>
          </cell>
          <cell r="I163">
            <v>139.42523300872512</v>
          </cell>
          <cell r="J163" t="str">
            <v>CG02-163</v>
          </cell>
          <cell r="K163">
            <v>45331</v>
          </cell>
          <cell r="L163">
            <v>45680</v>
          </cell>
          <cell r="M163" t="str">
            <v>Mecanizado</v>
          </cell>
          <cell r="N163" t="str">
            <v>Quemado</v>
          </cell>
          <cell r="O163">
            <v>140.63138328039807</v>
          </cell>
          <cell r="P163">
            <v>150782.16240918593</v>
          </cell>
          <cell r="Q163">
            <v>12</v>
          </cell>
        </row>
        <row r="164">
          <cell r="A164" t="str">
            <v>6024.0918</v>
          </cell>
          <cell r="B164" t="str">
            <v>La Union, S.A</v>
          </cell>
          <cell r="C164">
            <v>602</v>
          </cell>
          <cell r="D164" t="str">
            <v>Riolsa</v>
          </cell>
          <cell r="E164">
            <v>4.0918000000000001</v>
          </cell>
          <cell r="F164">
            <v>2</v>
          </cell>
          <cell r="G164">
            <v>6.68</v>
          </cell>
          <cell r="H164">
            <v>931.3605564982837</v>
          </cell>
          <cell r="I164">
            <v>139.42523300872512</v>
          </cell>
          <cell r="J164" t="str">
            <v>CG02-163</v>
          </cell>
          <cell r="K164">
            <v>45383</v>
          </cell>
          <cell r="L164">
            <v>45680</v>
          </cell>
          <cell r="M164" t="str">
            <v>Mecanizado</v>
          </cell>
          <cell r="N164" t="str">
            <v>Quemado</v>
          </cell>
          <cell r="O164">
            <v>143.95178328039808</v>
          </cell>
          <cell r="P164">
            <v>134071.01298495187</v>
          </cell>
          <cell r="Q164">
            <v>12</v>
          </cell>
        </row>
        <row r="165">
          <cell r="A165" t="str">
            <v>6024.1001</v>
          </cell>
          <cell r="B165" t="str">
            <v>La Union, S.A</v>
          </cell>
          <cell r="C165">
            <v>602</v>
          </cell>
          <cell r="D165" t="str">
            <v>Riolsa</v>
          </cell>
          <cell r="E165">
            <v>4.1001000000000003</v>
          </cell>
          <cell r="F165">
            <v>3</v>
          </cell>
          <cell r="G165">
            <v>23.39</v>
          </cell>
          <cell r="H165">
            <v>3481.4508611807578</v>
          </cell>
          <cell r="I165">
            <v>148.84355969135348</v>
          </cell>
          <cell r="J165" t="str">
            <v>CGMEX10-26315</v>
          </cell>
          <cell r="K165">
            <v>45330</v>
          </cell>
          <cell r="L165">
            <v>45680</v>
          </cell>
          <cell r="M165" t="str">
            <v>Mecanizado</v>
          </cell>
          <cell r="N165" t="str">
            <v>Quemado</v>
          </cell>
          <cell r="O165">
            <v>131.96348328039807</v>
          </cell>
          <cell r="P165">
            <v>459424.3825109544</v>
          </cell>
          <cell r="Q165">
            <v>12</v>
          </cell>
        </row>
        <row r="166">
          <cell r="A166" t="str">
            <v>6024.1002</v>
          </cell>
          <cell r="B166" t="str">
            <v>La Union, S.A</v>
          </cell>
          <cell r="C166">
            <v>602</v>
          </cell>
          <cell r="D166" t="str">
            <v>Riolsa</v>
          </cell>
          <cell r="E166">
            <v>4.1002000000000001</v>
          </cell>
          <cell r="F166">
            <v>3</v>
          </cell>
          <cell r="G166">
            <v>16.66</v>
          </cell>
          <cell r="H166">
            <v>2424.1437044579488</v>
          </cell>
          <cell r="I166">
            <v>145.50682499747592</v>
          </cell>
          <cell r="J166" t="str">
            <v>CGMEX10-26315</v>
          </cell>
          <cell r="K166">
            <v>45329</v>
          </cell>
          <cell r="L166">
            <v>45680</v>
          </cell>
          <cell r="M166" t="str">
            <v>Mecanizado</v>
          </cell>
          <cell r="N166" t="str">
            <v>Quemado</v>
          </cell>
          <cell r="O166">
            <v>140.51078328039807</v>
          </cell>
          <cell r="P166">
            <v>340618.33069763222</v>
          </cell>
          <cell r="Q166">
            <v>12</v>
          </cell>
        </row>
        <row r="167">
          <cell r="A167" t="str">
            <v>6024.1004</v>
          </cell>
          <cell r="B167" t="str">
            <v>La Union, S.A</v>
          </cell>
          <cell r="C167">
            <v>602</v>
          </cell>
          <cell r="D167" t="str">
            <v>Riolsa</v>
          </cell>
          <cell r="E167">
            <v>4.1003999999999996</v>
          </cell>
          <cell r="F167">
            <v>3</v>
          </cell>
          <cell r="G167">
            <v>2.4300000000000002</v>
          </cell>
          <cell r="H167">
            <v>361.68985004998899</v>
          </cell>
          <cell r="I167">
            <v>148.84355969135348</v>
          </cell>
          <cell r="J167" t="str">
            <v>CGMEX10-26315</v>
          </cell>
          <cell r="K167">
            <v>45329</v>
          </cell>
          <cell r="L167">
            <v>45680</v>
          </cell>
          <cell r="M167" t="str">
            <v>Mecanizado</v>
          </cell>
          <cell r="N167" t="str">
            <v>Quemado</v>
          </cell>
          <cell r="O167">
            <v>118.55408328039806</v>
          </cell>
          <cell r="P167">
            <v>42879.808604501079</v>
          </cell>
          <cell r="Q167">
            <v>12</v>
          </cell>
        </row>
        <row r="168">
          <cell r="A168" t="str">
            <v>6021.0301</v>
          </cell>
          <cell r="B168" t="str">
            <v>La Union, S.A</v>
          </cell>
          <cell r="C168">
            <v>602</v>
          </cell>
          <cell r="D168" t="str">
            <v>Riolsa</v>
          </cell>
          <cell r="E168">
            <v>1.0301</v>
          </cell>
          <cell r="F168">
            <v>6</v>
          </cell>
          <cell r="G168">
            <v>30.3</v>
          </cell>
          <cell r="H168">
            <v>3638.4198586480106</v>
          </cell>
          <cell r="I168">
            <v>120.07986332171652</v>
          </cell>
          <cell r="J168" t="str">
            <v>CG02-163</v>
          </cell>
          <cell r="K168">
            <v>45328</v>
          </cell>
          <cell r="L168">
            <v>45680</v>
          </cell>
          <cell r="M168" t="str">
            <v>Mecanizado</v>
          </cell>
          <cell r="N168" t="str">
            <v>Quemado</v>
          </cell>
          <cell r="O168">
            <v>136.57474534244321</v>
          </cell>
          <cell r="P168">
            <v>496916.26564374025</v>
          </cell>
          <cell r="Q168">
            <v>12</v>
          </cell>
        </row>
        <row r="169">
          <cell r="A169" t="str">
            <v>6021.0305</v>
          </cell>
          <cell r="B169" t="str">
            <v>La Union, S.A</v>
          </cell>
          <cell r="C169">
            <v>602</v>
          </cell>
          <cell r="D169" t="str">
            <v>Riolsa</v>
          </cell>
          <cell r="E169">
            <v>1.0305</v>
          </cell>
          <cell r="F169">
            <v>6</v>
          </cell>
          <cell r="G169">
            <v>30.68</v>
          </cell>
          <cell r="H169">
            <v>4413.1204113307249</v>
          </cell>
          <cell r="I169">
            <v>143.84355969135348</v>
          </cell>
          <cell r="J169" t="str">
            <v>CG02-163</v>
          </cell>
          <cell r="K169">
            <v>45324</v>
          </cell>
          <cell r="L169">
            <v>45680</v>
          </cell>
          <cell r="M169" t="str">
            <v>Mecanizado</v>
          </cell>
          <cell r="N169" t="str">
            <v>Quemado</v>
          </cell>
          <cell r="O169">
            <v>136.57474534244321</v>
          </cell>
          <cell r="P169">
            <v>602720.79634303192</v>
          </cell>
          <cell r="Q169">
            <v>12</v>
          </cell>
        </row>
        <row r="170">
          <cell r="A170" t="str">
            <v>6021.0306</v>
          </cell>
          <cell r="B170" t="str">
            <v>La Union, S.A</v>
          </cell>
          <cell r="C170">
            <v>602</v>
          </cell>
          <cell r="D170" t="str">
            <v>Riolsa</v>
          </cell>
          <cell r="E170">
            <v>1.0306</v>
          </cell>
          <cell r="F170">
            <v>6</v>
          </cell>
          <cell r="G170">
            <v>12.13</v>
          </cell>
          <cell r="H170">
            <v>1744.8223790561178</v>
          </cell>
          <cell r="I170">
            <v>143.84355969135348</v>
          </cell>
          <cell r="J170" t="str">
            <v>CG02-163</v>
          </cell>
          <cell r="K170">
            <v>45325</v>
          </cell>
          <cell r="L170">
            <v>45680</v>
          </cell>
          <cell r="M170" t="str">
            <v>Mecanizado</v>
          </cell>
          <cell r="N170" t="str">
            <v>Quemado</v>
          </cell>
          <cell r="O170">
            <v>136.57474534244321</v>
          </cell>
          <cell r="P170">
            <v>238298.6720873852</v>
          </cell>
          <cell r="Q170">
            <v>12</v>
          </cell>
        </row>
        <row r="171">
          <cell r="A171" t="str">
            <v>6021.0503</v>
          </cell>
          <cell r="B171" t="str">
            <v>La Union, S.A</v>
          </cell>
          <cell r="C171">
            <v>602</v>
          </cell>
          <cell r="D171" t="str">
            <v>Riolsa</v>
          </cell>
          <cell r="E171">
            <v>1.0503</v>
          </cell>
          <cell r="F171">
            <v>2</v>
          </cell>
          <cell r="G171">
            <v>14.56</v>
          </cell>
          <cell r="H171">
            <v>2167.1622291061067</v>
          </cell>
          <cell r="I171">
            <v>148.84355969135348</v>
          </cell>
          <cell r="J171" t="str">
            <v>CG04-10295</v>
          </cell>
          <cell r="K171">
            <v>45333</v>
          </cell>
          <cell r="L171">
            <v>45680</v>
          </cell>
          <cell r="M171" t="str">
            <v>Mecanizado</v>
          </cell>
          <cell r="N171" t="str">
            <v>Quemado</v>
          </cell>
          <cell r="O171">
            <v>136.57474534244321</v>
          </cell>
          <cell r="P171">
            <v>295979.62955592806</v>
          </cell>
          <cell r="Q171">
            <v>12</v>
          </cell>
        </row>
        <row r="172">
          <cell r="A172" t="str">
            <v>6021.0506</v>
          </cell>
          <cell r="B172" t="str">
            <v>La Union, S.A</v>
          </cell>
          <cell r="C172">
            <v>602</v>
          </cell>
          <cell r="D172" t="str">
            <v>Riolsa</v>
          </cell>
          <cell r="E172">
            <v>1.0506</v>
          </cell>
          <cell r="F172">
            <v>2</v>
          </cell>
          <cell r="G172">
            <v>13.08</v>
          </cell>
          <cell r="H172">
            <v>1946.8737607629034</v>
          </cell>
          <cell r="I172">
            <v>148.84355969135348</v>
          </cell>
          <cell r="J172" t="str">
            <v>CG04-10295</v>
          </cell>
          <cell r="K172">
            <v>45333</v>
          </cell>
          <cell r="L172">
            <v>45680</v>
          </cell>
          <cell r="M172" t="str">
            <v>Mecanizado</v>
          </cell>
          <cell r="N172" t="str">
            <v>Quemado</v>
          </cell>
          <cell r="O172">
            <v>136.57474534244321</v>
          </cell>
          <cell r="P172">
            <v>265893.78809007822</v>
          </cell>
          <cell r="Q172">
            <v>12</v>
          </cell>
        </row>
        <row r="173">
          <cell r="A173" t="str">
            <v>6021.0509</v>
          </cell>
          <cell r="B173" t="str">
            <v>La Union, S.A</v>
          </cell>
          <cell r="C173">
            <v>602</v>
          </cell>
          <cell r="D173" t="str">
            <v>Riolsa</v>
          </cell>
          <cell r="E173">
            <v>1.0508999999999999</v>
          </cell>
          <cell r="F173">
            <v>2</v>
          </cell>
          <cell r="G173">
            <v>11.62</v>
          </cell>
          <cell r="H173">
            <v>1729.5621636135272</v>
          </cell>
          <cell r="I173">
            <v>148.84355969135348</v>
          </cell>
          <cell r="J173" t="str">
            <v>CG04-10295</v>
          </cell>
          <cell r="K173">
            <v>45334</v>
          </cell>
          <cell r="L173">
            <v>45680</v>
          </cell>
          <cell r="M173" t="str">
            <v>Mecanizado</v>
          </cell>
          <cell r="N173" t="str">
            <v>Quemado</v>
          </cell>
          <cell r="O173">
            <v>136.57474534244321</v>
          </cell>
          <cell r="P173">
            <v>236214.51204944256</v>
          </cell>
          <cell r="Q173">
            <v>12</v>
          </cell>
        </row>
        <row r="174">
          <cell r="A174" t="str">
            <v>6021.0511</v>
          </cell>
          <cell r="B174" t="str">
            <v>La Union, S.A</v>
          </cell>
          <cell r="C174">
            <v>602</v>
          </cell>
          <cell r="D174" t="str">
            <v>Riolsa</v>
          </cell>
          <cell r="E174">
            <v>1.0510999999999999</v>
          </cell>
          <cell r="F174">
            <v>2</v>
          </cell>
          <cell r="G174">
            <v>9.82</v>
          </cell>
          <cell r="H174">
            <v>1416.8037561690912</v>
          </cell>
          <cell r="I174">
            <v>144.27736824532496</v>
          </cell>
          <cell r="J174" t="str">
            <v>CG04-10295</v>
          </cell>
          <cell r="K174">
            <v>45335</v>
          </cell>
          <cell r="L174">
            <v>45680</v>
          </cell>
          <cell r="M174" t="str">
            <v>Mecanizado</v>
          </cell>
          <cell r="N174" t="str">
            <v>Quemado</v>
          </cell>
          <cell r="O174">
            <v>136.57474534244321</v>
          </cell>
          <cell r="P174">
            <v>193499.61219901065</v>
          </cell>
          <cell r="Q174">
            <v>12</v>
          </cell>
        </row>
        <row r="175">
          <cell r="A175" t="str">
            <v>6021.0512</v>
          </cell>
          <cell r="B175" t="str">
            <v>La Union, S.A</v>
          </cell>
          <cell r="C175">
            <v>602</v>
          </cell>
          <cell r="D175" t="str">
            <v>Riolsa</v>
          </cell>
          <cell r="E175">
            <v>1.0511999999999999</v>
          </cell>
          <cell r="F175">
            <v>2</v>
          </cell>
          <cell r="G175">
            <v>12.15</v>
          </cell>
          <cell r="H175">
            <v>1686.5192502499447</v>
          </cell>
          <cell r="I175">
            <v>138.8081687448514</v>
          </cell>
          <cell r="J175" t="str">
            <v>CG04-10295</v>
          </cell>
          <cell r="K175">
            <v>45333</v>
          </cell>
          <cell r="L175">
            <v>45680</v>
          </cell>
          <cell r="M175" t="str">
            <v>Mecanizado</v>
          </cell>
          <cell r="N175" t="str">
            <v>Quemado</v>
          </cell>
          <cell r="O175">
            <v>136.57474534244321</v>
          </cell>
          <cell r="P175">
            <v>230335.93711801444</v>
          </cell>
          <cell r="Q175">
            <v>12</v>
          </cell>
        </row>
        <row r="176">
          <cell r="A176" t="str">
            <v>6023.0301</v>
          </cell>
          <cell r="B176" t="str">
            <v>La Union, S.A</v>
          </cell>
          <cell r="C176">
            <v>602</v>
          </cell>
          <cell r="D176" t="str">
            <v>Riolsa</v>
          </cell>
          <cell r="E176">
            <v>3.0301</v>
          </cell>
          <cell r="F176">
            <v>5</v>
          </cell>
          <cell r="G176">
            <v>8.66</v>
          </cell>
          <cell r="H176">
            <v>1288.3352269271211</v>
          </cell>
          <cell r="I176">
            <v>148.76850195463291</v>
          </cell>
          <cell r="J176" t="str">
            <v>CG02-163</v>
          </cell>
          <cell r="K176">
            <v>45309</v>
          </cell>
          <cell r="L176">
            <v>45687</v>
          </cell>
          <cell r="M176" t="str">
            <v>Mecanizado</v>
          </cell>
          <cell r="N176" t="str">
            <v>Quemado</v>
          </cell>
          <cell r="O176">
            <v>142.06913328039806</v>
          </cell>
          <cell r="P176">
            <v>183032.66906414105</v>
          </cell>
          <cell r="Q176">
            <v>13</v>
          </cell>
        </row>
        <row r="177">
          <cell r="A177" t="str">
            <v>6023.0302</v>
          </cell>
          <cell r="B177" t="str">
            <v>La Union, S.A</v>
          </cell>
          <cell r="C177">
            <v>602</v>
          </cell>
          <cell r="D177" t="str">
            <v>Riolsa</v>
          </cell>
          <cell r="E177">
            <v>3.0301999999999998</v>
          </cell>
          <cell r="F177">
            <v>5</v>
          </cell>
          <cell r="G177">
            <v>14.58</v>
          </cell>
          <cell r="H177">
            <v>2170.1391002999335</v>
          </cell>
          <cell r="I177">
            <v>148.84355969135348</v>
          </cell>
          <cell r="J177" t="str">
            <v>CG02-163</v>
          </cell>
          <cell r="K177">
            <v>45308</v>
          </cell>
          <cell r="L177">
            <v>45687</v>
          </cell>
          <cell r="M177" t="str">
            <v>Mecanizado</v>
          </cell>
          <cell r="N177" t="str">
            <v>Quemado</v>
          </cell>
          <cell r="O177">
            <v>141.20328328039807</v>
          </cell>
          <cell r="P177">
            <v>306430.76613751968</v>
          </cell>
          <cell r="Q177">
            <v>13</v>
          </cell>
        </row>
        <row r="178">
          <cell r="A178" t="str">
            <v>6023.0303</v>
          </cell>
          <cell r="B178" t="str">
            <v>La Union, S.A</v>
          </cell>
          <cell r="C178">
            <v>602</v>
          </cell>
          <cell r="D178" t="str">
            <v>Riolsa</v>
          </cell>
          <cell r="E178">
            <v>3.0303</v>
          </cell>
          <cell r="F178">
            <v>5</v>
          </cell>
          <cell r="G178">
            <v>12.23</v>
          </cell>
          <cell r="H178">
            <v>1793.1967350252528</v>
          </cell>
          <cell r="I178">
            <v>146.6227910895546</v>
          </cell>
          <cell r="J178" t="str">
            <v>CG02-163</v>
          </cell>
          <cell r="K178">
            <v>45307</v>
          </cell>
          <cell r="L178">
            <v>45687</v>
          </cell>
          <cell r="M178" t="str">
            <v>Mecanizado</v>
          </cell>
          <cell r="N178" t="str">
            <v>Quemado</v>
          </cell>
          <cell r="O178">
            <v>135.82283328039807</v>
          </cell>
          <cell r="P178">
            <v>243557.06118028908</v>
          </cell>
          <cell r="Q178">
            <v>13</v>
          </cell>
        </row>
        <row r="179">
          <cell r="A179" t="str">
            <v>6023.0304</v>
          </cell>
          <cell r="B179" t="str">
            <v>La Union, S.A</v>
          </cell>
          <cell r="C179">
            <v>602</v>
          </cell>
          <cell r="D179" t="str">
            <v>Riolsa</v>
          </cell>
          <cell r="E179">
            <v>3.0304000000000002</v>
          </cell>
          <cell r="F179">
            <v>5</v>
          </cell>
          <cell r="G179">
            <v>12.5</v>
          </cell>
          <cell r="H179">
            <v>1860.5444961419184</v>
          </cell>
          <cell r="I179">
            <v>148.84355969135348</v>
          </cell>
          <cell r="J179" t="str">
            <v>CG02-163</v>
          </cell>
          <cell r="K179">
            <v>45306</v>
          </cell>
          <cell r="L179">
            <v>45687</v>
          </cell>
          <cell r="M179" t="str">
            <v>Mecanizado</v>
          </cell>
          <cell r="N179" t="str">
            <v>Quemado</v>
          </cell>
          <cell r="O179">
            <v>135.87953328039805</v>
          </cell>
          <cell r="P179">
            <v>252809.91778317722</v>
          </cell>
          <cell r="Q179">
            <v>13</v>
          </cell>
        </row>
        <row r="180">
          <cell r="A180" t="str">
            <v>6023.0305</v>
          </cell>
          <cell r="B180" t="str">
            <v>La Union, S.A</v>
          </cell>
          <cell r="C180">
            <v>602</v>
          </cell>
          <cell r="D180" t="str">
            <v>Riolsa</v>
          </cell>
          <cell r="E180">
            <v>3.0305</v>
          </cell>
          <cell r="F180">
            <v>5</v>
          </cell>
          <cell r="G180">
            <v>13.27</v>
          </cell>
          <cell r="H180">
            <v>1975.1540371042606</v>
          </cell>
          <cell r="I180">
            <v>148.84355969135348</v>
          </cell>
          <cell r="J180" t="str">
            <v>CG02-163</v>
          </cell>
          <cell r="K180">
            <v>45307</v>
          </cell>
          <cell r="L180">
            <v>45687</v>
          </cell>
          <cell r="M180" t="str">
            <v>Mecanizado</v>
          </cell>
          <cell r="N180" t="str">
            <v>Quemado</v>
          </cell>
          <cell r="O180">
            <v>136.46573328039807</v>
          </cell>
          <cell r="P180">
            <v>269540.84401517152</v>
          </cell>
          <cell r="Q180">
            <v>13</v>
          </cell>
        </row>
        <row r="181">
          <cell r="A181" t="str">
            <v>6023.0306</v>
          </cell>
          <cell r="B181" t="str">
            <v>La Union, S.A</v>
          </cell>
          <cell r="C181">
            <v>602</v>
          </cell>
          <cell r="D181" t="str">
            <v>Riolsa</v>
          </cell>
          <cell r="E181">
            <v>3.0306000000000002</v>
          </cell>
          <cell r="F181">
            <v>5</v>
          </cell>
          <cell r="G181">
            <v>18.14</v>
          </cell>
          <cell r="H181">
            <v>2426.082172801152</v>
          </cell>
          <cell r="I181">
            <v>133.74212639477133</v>
          </cell>
          <cell r="J181" t="str">
            <v>CG02-163</v>
          </cell>
          <cell r="K181">
            <v>45306</v>
          </cell>
          <cell r="L181">
            <v>45687</v>
          </cell>
          <cell r="M181" t="str">
            <v>Mecanizado</v>
          </cell>
          <cell r="N181" t="str">
            <v>Quemado</v>
          </cell>
          <cell r="O181">
            <v>135.91233328039806</v>
          </cell>
          <cell r="P181">
            <v>329734.48883538245</v>
          </cell>
          <cell r="Q181">
            <v>13</v>
          </cell>
        </row>
        <row r="182">
          <cell r="A182" t="str">
            <v>6023.0603</v>
          </cell>
          <cell r="B182" t="str">
            <v>La Union, S.A</v>
          </cell>
          <cell r="C182">
            <v>602</v>
          </cell>
          <cell r="D182" t="str">
            <v>Riolsa</v>
          </cell>
          <cell r="E182">
            <v>3.0602999999999998</v>
          </cell>
          <cell r="F182">
            <v>5</v>
          </cell>
          <cell r="G182">
            <v>9.0500000000000007</v>
          </cell>
          <cell r="H182">
            <v>1347.034215206749</v>
          </cell>
          <cell r="I182">
            <v>148.84355969135348</v>
          </cell>
          <cell r="J182" t="str">
            <v>CG02-163</v>
          </cell>
          <cell r="K182">
            <v>45309</v>
          </cell>
          <cell r="L182">
            <v>45687</v>
          </cell>
          <cell r="M182" t="str">
            <v>Mecanizado</v>
          </cell>
          <cell r="N182" t="str">
            <v>Quemado</v>
          </cell>
          <cell r="O182">
            <v>143.24743328039807</v>
          </cell>
          <cell r="P182">
            <v>192959.19386924215</v>
          </cell>
          <cell r="Q182">
            <v>13</v>
          </cell>
        </row>
        <row r="183">
          <cell r="A183" t="str">
            <v>6023.0604</v>
          </cell>
          <cell r="B183" t="str">
            <v>La Union, S.A</v>
          </cell>
          <cell r="C183">
            <v>602</v>
          </cell>
          <cell r="D183" t="str">
            <v>Riolsa</v>
          </cell>
          <cell r="E183">
            <v>3.0604</v>
          </cell>
          <cell r="F183">
            <v>5</v>
          </cell>
          <cell r="G183">
            <v>24.87</v>
          </cell>
          <cell r="H183">
            <v>3701.7393295239613</v>
          </cell>
          <cell r="I183">
            <v>148.84355969135348</v>
          </cell>
          <cell r="J183" t="str">
            <v>CG02-163</v>
          </cell>
          <cell r="K183">
            <v>45311</v>
          </cell>
          <cell r="L183">
            <v>45687</v>
          </cell>
          <cell r="M183" t="str">
            <v>Mecanizado</v>
          </cell>
          <cell r="N183" t="str">
            <v>Quemado</v>
          </cell>
          <cell r="O183">
            <v>139.50618328039806</v>
          </cell>
          <cell r="P183">
            <v>516415.52536082757</v>
          </cell>
          <cell r="Q183">
            <v>13</v>
          </cell>
        </row>
        <row r="184">
          <cell r="A184" t="str">
            <v>6023.0606</v>
          </cell>
          <cell r="B184" t="str">
            <v>La Union, S.A</v>
          </cell>
          <cell r="C184">
            <v>602</v>
          </cell>
          <cell r="D184" t="str">
            <v>Riolsa</v>
          </cell>
          <cell r="E184">
            <v>3.0606</v>
          </cell>
          <cell r="F184">
            <v>5</v>
          </cell>
          <cell r="G184">
            <v>9.26</v>
          </cell>
          <cell r="H184">
            <v>946.93136274193319</v>
          </cell>
          <cell r="I184">
            <v>102.2604063436213</v>
          </cell>
          <cell r="J184" t="str">
            <v>CG02-163</v>
          </cell>
          <cell r="K184">
            <v>45309</v>
          </cell>
          <cell r="L184">
            <v>45687</v>
          </cell>
          <cell r="M184" t="str">
            <v>Mecanizado</v>
          </cell>
          <cell r="N184" t="str">
            <v>Quemado</v>
          </cell>
          <cell r="O184">
            <v>143.86248328039807</v>
          </cell>
          <cell r="P184">
            <v>136227.89734014592</v>
          </cell>
          <cell r="Q184">
            <v>13</v>
          </cell>
        </row>
        <row r="185">
          <cell r="A185" t="str">
            <v>6023.0607</v>
          </cell>
          <cell r="B185" t="str">
            <v>La Union, S.A</v>
          </cell>
          <cell r="C185">
            <v>602</v>
          </cell>
          <cell r="D185" t="str">
            <v>Riolsa</v>
          </cell>
          <cell r="E185">
            <v>3.0607000000000002</v>
          </cell>
          <cell r="F185">
            <v>5</v>
          </cell>
          <cell r="G185">
            <v>27.73</v>
          </cell>
          <cell r="H185">
            <v>4085.7569102412317</v>
          </cell>
          <cell r="I185">
            <v>147.34067472921859</v>
          </cell>
          <cell r="J185" t="str">
            <v>CG02-163</v>
          </cell>
          <cell r="K185">
            <v>45311</v>
          </cell>
          <cell r="L185">
            <v>45687</v>
          </cell>
          <cell r="M185" t="str">
            <v>Mecanizado</v>
          </cell>
          <cell r="N185" t="str">
            <v>Quemado</v>
          </cell>
          <cell r="O185">
            <v>139.11993328039807</v>
          </cell>
          <cell r="P185">
            <v>568410.22875268548</v>
          </cell>
          <cell r="Q185">
            <v>13</v>
          </cell>
        </row>
        <row r="186">
          <cell r="A186" t="str">
            <v>6023.0609</v>
          </cell>
          <cell r="B186" t="str">
            <v>La Union, S.A</v>
          </cell>
          <cell r="C186">
            <v>602</v>
          </cell>
          <cell r="D186" t="str">
            <v>Riolsa</v>
          </cell>
          <cell r="E186">
            <v>3.0609000000000002</v>
          </cell>
          <cell r="F186">
            <v>5</v>
          </cell>
          <cell r="G186">
            <v>10.92</v>
          </cell>
          <cell r="H186">
            <v>1407.7316718295797</v>
          </cell>
          <cell r="I186">
            <v>128.91315676095053</v>
          </cell>
          <cell r="J186" t="str">
            <v>CG02-163</v>
          </cell>
          <cell r="K186">
            <v>45309</v>
          </cell>
          <cell r="L186">
            <v>45687</v>
          </cell>
          <cell r="M186" t="str">
            <v>Mecanizado</v>
          </cell>
          <cell r="N186" t="str">
            <v>Quemado</v>
          </cell>
          <cell r="O186">
            <v>143.61463328039807</v>
          </cell>
          <cell r="P186">
            <v>202170.86780700675</v>
          </cell>
          <cell r="Q186">
            <v>13</v>
          </cell>
        </row>
        <row r="187">
          <cell r="A187" t="str">
            <v>6023.061</v>
          </cell>
          <cell r="B187" t="str">
            <v>La Union, S.A</v>
          </cell>
          <cell r="C187">
            <v>602</v>
          </cell>
          <cell r="D187" t="str">
            <v>Riolsa</v>
          </cell>
          <cell r="E187">
            <v>3.0609999999999999</v>
          </cell>
          <cell r="F187">
            <v>5</v>
          </cell>
          <cell r="G187">
            <v>16.36</v>
          </cell>
          <cell r="H187">
            <v>2435.0806365505427</v>
          </cell>
          <cell r="I187">
            <v>148.84355969135348</v>
          </cell>
          <cell r="J187" t="str">
            <v>CG02-163</v>
          </cell>
          <cell r="K187">
            <v>45316</v>
          </cell>
          <cell r="L187">
            <v>45687</v>
          </cell>
          <cell r="M187" t="str">
            <v>Mecanizado</v>
          </cell>
          <cell r="N187" t="str">
            <v>Quemado</v>
          </cell>
          <cell r="O187">
            <v>146.55943328039805</v>
          </cell>
          <cell r="P187">
            <v>356884.03808491852</v>
          </cell>
          <cell r="Q187">
            <v>13</v>
          </cell>
        </row>
        <row r="188">
          <cell r="A188" t="str">
            <v>6021.0501</v>
          </cell>
          <cell r="B188" t="str">
            <v>La Union, S.A</v>
          </cell>
          <cell r="C188">
            <v>602</v>
          </cell>
          <cell r="D188" t="str">
            <v>Riolsa</v>
          </cell>
          <cell r="E188">
            <v>1.0501</v>
          </cell>
          <cell r="F188">
            <v>2</v>
          </cell>
          <cell r="G188">
            <v>6.92</v>
          </cell>
          <cell r="H188">
            <v>1029.997433064166</v>
          </cell>
          <cell r="I188">
            <v>148.84355969135348</v>
          </cell>
          <cell r="J188" t="str">
            <v>CGMEX10-26315</v>
          </cell>
          <cell r="K188">
            <v>45339</v>
          </cell>
          <cell r="L188">
            <v>45687</v>
          </cell>
          <cell r="M188" t="str">
            <v>Mecanizado</v>
          </cell>
          <cell r="N188" t="str">
            <v>Quemado</v>
          </cell>
          <cell r="O188">
            <v>136.57474534244321</v>
          </cell>
          <cell r="P188">
            <v>140671.63712410867</v>
          </cell>
          <cell r="Q188">
            <v>13</v>
          </cell>
        </row>
        <row r="189">
          <cell r="A189" t="str">
            <v>6021.0502</v>
          </cell>
          <cell r="B189" t="str">
            <v>La Union, S.A</v>
          </cell>
          <cell r="C189">
            <v>602</v>
          </cell>
          <cell r="D189" t="str">
            <v>Riolsa</v>
          </cell>
          <cell r="E189">
            <v>1.0502</v>
          </cell>
          <cell r="F189">
            <v>2</v>
          </cell>
          <cell r="G189">
            <v>13.06</v>
          </cell>
          <cell r="H189">
            <v>1943.8968895690764</v>
          </cell>
          <cell r="I189">
            <v>148.84355969135348</v>
          </cell>
          <cell r="J189" t="str">
            <v>CG02-163</v>
          </cell>
          <cell r="K189">
            <v>45337</v>
          </cell>
          <cell r="L189">
            <v>45687</v>
          </cell>
          <cell r="M189" t="str">
            <v>Mecanizado</v>
          </cell>
          <cell r="N189" t="str">
            <v>Quemado</v>
          </cell>
          <cell r="O189">
            <v>136.57474534244321</v>
          </cell>
          <cell r="P189">
            <v>265487.22266486404</v>
          </cell>
          <cell r="Q189">
            <v>13</v>
          </cell>
        </row>
        <row r="190">
          <cell r="A190" t="str">
            <v>6021.0504</v>
          </cell>
          <cell r="B190" t="str">
            <v>La Union, S.A</v>
          </cell>
          <cell r="C190">
            <v>602</v>
          </cell>
          <cell r="D190" t="str">
            <v>Riolsa</v>
          </cell>
          <cell r="E190">
            <v>1.0504</v>
          </cell>
          <cell r="F190">
            <v>2</v>
          </cell>
          <cell r="G190">
            <v>5.24</v>
          </cell>
          <cell r="H190">
            <v>779.94025278269226</v>
          </cell>
          <cell r="I190">
            <v>148.84355969135348</v>
          </cell>
          <cell r="J190" t="str">
            <v>CGMEX10-26315</v>
          </cell>
          <cell r="K190">
            <v>45340</v>
          </cell>
          <cell r="L190">
            <v>45687</v>
          </cell>
          <cell r="M190" t="str">
            <v>Mecanizado</v>
          </cell>
          <cell r="N190" t="str">
            <v>Quemado</v>
          </cell>
          <cell r="O190">
            <v>136.57474534244321</v>
          </cell>
          <cell r="P190">
            <v>106520.14140611698</v>
          </cell>
          <cell r="Q190">
            <v>13</v>
          </cell>
        </row>
        <row r="191">
          <cell r="A191" t="str">
            <v>6021.0505</v>
          </cell>
          <cell r="B191" t="str">
            <v>La Union, S.A</v>
          </cell>
          <cell r="C191">
            <v>602</v>
          </cell>
          <cell r="D191" t="str">
            <v>Riolsa</v>
          </cell>
          <cell r="E191">
            <v>1.0505</v>
          </cell>
          <cell r="F191">
            <v>2</v>
          </cell>
          <cell r="G191">
            <v>17.440000000000001</v>
          </cell>
          <cell r="H191">
            <v>2595.831681017205</v>
          </cell>
          <cell r="I191">
            <v>148.84355969135348</v>
          </cell>
          <cell r="J191" t="str">
            <v>CG02-163</v>
          </cell>
          <cell r="K191">
            <v>45337</v>
          </cell>
          <cell r="L191">
            <v>45687</v>
          </cell>
          <cell r="M191" t="str">
            <v>Mecanizado</v>
          </cell>
          <cell r="N191" t="str">
            <v>Quemado</v>
          </cell>
          <cell r="O191">
            <v>136.57474534244321</v>
          </cell>
          <cell r="P191">
            <v>354525.05078677105</v>
          </cell>
          <cell r="Q191">
            <v>13</v>
          </cell>
        </row>
        <row r="192">
          <cell r="A192" t="str">
            <v>6021.0507</v>
          </cell>
          <cell r="B192" t="str">
            <v>La Union, S.A</v>
          </cell>
          <cell r="C192">
            <v>602</v>
          </cell>
          <cell r="D192" t="str">
            <v>Riolsa</v>
          </cell>
          <cell r="E192">
            <v>1.0507</v>
          </cell>
          <cell r="F192">
            <v>2</v>
          </cell>
          <cell r="G192">
            <v>6.53</v>
          </cell>
          <cell r="H192">
            <v>971.9484447845382</v>
          </cell>
          <cell r="I192">
            <v>148.84355969135348</v>
          </cell>
          <cell r="J192" t="str">
            <v>CGMEX10-26315</v>
          </cell>
          <cell r="K192">
            <v>45341</v>
          </cell>
          <cell r="L192">
            <v>45687</v>
          </cell>
          <cell r="M192" t="str">
            <v>Mecanizado</v>
          </cell>
          <cell r="N192" t="str">
            <v>Quemado</v>
          </cell>
          <cell r="O192">
            <v>136.57474534244321</v>
          </cell>
          <cell r="P192">
            <v>132743.61133243202</v>
          </cell>
          <cell r="Q192">
            <v>13</v>
          </cell>
        </row>
        <row r="193">
          <cell r="A193" t="str">
            <v>6021.0508</v>
          </cell>
          <cell r="B193" t="str">
            <v>La Union, S.A</v>
          </cell>
          <cell r="C193">
            <v>602</v>
          </cell>
          <cell r="D193" t="str">
            <v>Riolsa</v>
          </cell>
          <cell r="E193">
            <v>1.0508</v>
          </cell>
          <cell r="F193">
            <v>2</v>
          </cell>
          <cell r="G193">
            <v>17.899999999999999</v>
          </cell>
          <cell r="H193">
            <v>2664.2997184752271</v>
          </cell>
          <cell r="I193">
            <v>148.84355969135348</v>
          </cell>
          <cell r="J193" t="str">
            <v>CG02-163</v>
          </cell>
          <cell r="K193">
            <v>45338</v>
          </cell>
          <cell r="L193">
            <v>45687</v>
          </cell>
          <cell r="M193" t="str">
            <v>Mecanizado</v>
          </cell>
          <cell r="N193" t="str">
            <v>Quemado</v>
          </cell>
          <cell r="O193">
            <v>136.57474534244321</v>
          </cell>
          <cell r="P193">
            <v>363876.05556669727</v>
          </cell>
          <cell r="Q193">
            <v>13</v>
          </cell>
        </row>
        <row r="194">
          <cell r="A194" t="str">
            <v>6021.051</v>
          </cell>
          <cell r="B194" t="str">
            <v>La Union, S.A</v>
          </cell>
          <cell r="C194">
            <v>602</v>
          </cell>
          <cell r="D194" t="str">
            <v>Riolsa</v>
          </cell>
          <cell r="E194">
            <v>1.0509999999999999</v>
          </cell>
          <cell r="F194">
            <v>2</v>
          </cell>
          <cell r="G194">
            <v>11.64</v>
          </cell>
          <cell r="H194">
            <v>1732.5390348073545</v>
          </cell>
          <cell r="I194">
            <v>148.84355969135348</v>
          </cell>
          <cell r="J194" t="str">
            <v>CG02-163</v>
          </cell>
          <cell r="K194">
            <v>45339</v>
          </cell>
          <cell r="L194">
            <v>45687</v>
          </cell>
          <cell r="M194" t="str">
            <v>Mecanizado</v>
          </cell>
          <cell r="N194" t="str">
            <v>Quemado</v>
          </cell>
          <cell r="O194">
            <v>136.57474534244321</v>
          </cell>
          <cell r="P194">
            <v>236621.07747465678</v>
          </cell>
          <cell r="Q194">
            <v>13</v>
          </cell>
        </row>
        <row r="195">
          <cell r="A195" t="str">
            <v>6021.0801</v>
          </cell>
          <cell r="B195" t="str">
            <v>La Union, S.A</v>
          </cell>
          <cell r="C195">
            <v>602</v>
          </cell>
          <cell r="D195" t="str">
            <v>Riolsa</v>
          </cell>
          <cell r="E195">
            <v>1.0801000000000001</v>
          </cell>
          <cell r="F195">
            <v>4</v>
          </cell>
          <cell r="G195">
            <v>15.51</v>
          </cell>
          <cell r="H195">
            <v>2153.4636108128925</v>
          </cell>
          <cell r="I195">
            <v>138.84355969135348</v>
          </cell>
          <cell r="J195" t="str">
            <v>CGMEX10-26315</v>
          </cell>
          <cell r="K195">
            <v>45342</v>
          </cell>
          <cell r="L195">
            <v>45687</v>
          </cell>
          <cell r="M195" t="str">
            <v>Mecanizado</v>
          </cell>
          <cell r="N195" t="str">
            <v>Quemado</v>
          </cell>
          <cell r="O195">
            <v>136.57474534244321</v>
          </cell>
          <cell r="P195">
            <v>294108.74425098905</v>
          </cell>
          <cell r="Q195">
            <v>13</v>
          </cell>
        </row>
        <row r="196">
          <cell r="A196" t="str">
            <v>6021.0804</v>
          </cell>
          <cell r="B196" t="str">
            <v>La Union, S.A</v>
          </cell>
          <cell r="C196">
            <v>602</v>
          </cell>
          <cell r="D196" t="str">
            <v>Riolsa</v>
          </cell>
          <cell r="E196">
            <v>1.0804</v>
          </cell>
          <cell r="F196">
            <v>4</v>
          </cell>
          <cell r="G196">
            <v>11.64</v>
          </cell>
          <cell r="H196">
            <v>1616.1390348073546</v>
          </cell>
          <cell r="I196">
            <v>138.84355969135348</v>
          </cell>
          <cell r="J196" t="str">
            <v>CGMEX10-26315</v>
          </cell>
          <cell r="K196">
            <v>45342</v>
          </cell>
          <cell r="L196">
            <v>45687</v>
          </cell>
          <cell r="M196" t="str">
            <v>Mecanizado</v>
          </cell>
          <cell r="N196" t="str">
            <v>Quemado</v>
          </cell>
          <cell r="O196">
            <v>136.57474534244321</v>
          </cell>
          <cell r="P196">
            <v>220723.77711679641</v>
          </cell>
          <cell r="Q196">
            <v>13</v>
          </cell>
        </row>
        <row r="197">
          <cell r="A197" t="str">
            <v>6021.0807</v>
          </cell>
          <cell r="B197" t="str">
            <v>La Union, S.A</v>
          </cell>
          <cell r="C197">
            <v>602</v>
          </cell>
          <cell r="D197" t="str">
            <v>Riolsa</v>
          </cell>
          <cell r="E197">
            <v>1.0807</v>
          </cell>
          <cell r="F197">
            <v>4</v>
          </cell>
          <cell r="G197">
            <v>13.77</v>
          </cell>
          <cell r="H197">
            <v>1847.7858169499375</v>
          </cell>
          <cell r="I197">
            <v>134.18923870369917</v>
          </cell>
          <cell r="J197" t="str">
            <v>CGMEX10-26315</v>
          </cell>
          <cell r="K197">
            <v>45344</v>
          </cell>
          <cell r="L197">
            <v>45687</v>
          </cell>
          <cell r="M197" t="str">
            <v>Mecanizado</v>
          </cell>
          <cell r="N197" t="str">
            <v>Quemado</v>
          </cell>
          <cell r="O197">
            <v>136.57474534244321</v>
          </cell>
          <cell r="P197">
            <v>252360.8773973161</v>
          </cell>
          <cell r="Q197">
            <v>13</v>
          </cell>
        </row>
        <row r="198">
          <cell r="A198" t="str">
            <v>6021.0808</v>
          </cell>
          <cell r="B198" t="str">
            <v>La Union, S.A</v>
          </cell>
          <cell r="C198">
            <v>602</v>
          </cell>
          <cell r="D198" t="str">
            <v>Riolsa</v>
          </cell>
          <cell r="E198">
            <v>1.0808</v>
          </cell>
          <cell r="F198">
            <v>4</v>
          </cell>
          <cell r="G198">
            <v>2.0499999999999998</v>
          </cell>
          <cell r="H198">
            <v>284.6292973672746</v>
          </cell>
          <cell r="I198">
            <v>138.84355969135348</v>
          </cell>
          <cell r="J198" t="str">
            <v>CGMEX10-26315</v>
          </cell>
          <cell r="K198">
            <v>45345</v>
          </cell>
          <cell r="L198">
            <v>45687</v>
          </cell>
          <cell r="M198" t="str">
            <v>Mecanizado</v>
          </cell>
          <cell r="N198" t="str">
            <v>Quemado</v>
          </cell>
          <cell r="O198">
            <v>136.57474534244321</v>
          </cell>
          <cell r="P198">
            <v>38873.173804934071</v>
          </cell>
          <cell r="Q198">
            <v>13</v>
          </cell>
        </row>
        <row r="199">
          <cell r="A199" t="str">
            <v>6021.0809</v>
          </cell>
          <cell r="B199" t="str">
            <v>La Union, S.A</v>
          </cell>
          <cell r="C199">
            <v>602</v>
          </cell>
          <cell r="D199" t="str">
            <v>Riolsa</v>
          </cell>
          <cell r="E199">
            <v>1.0809</v>
          </cell>
          <cell r="F199">
            <v>4</v>
          </cell>
          <cell r="G199">
            <v>13.07</v>
          </cell>
          <cell r="H199">
            <v>1814.68532516599</v>
          </cell>
          <cell r="I199">
            <v>138.84355969135348</v>
          </cell>
          <cell r="J199" t="str">
            <v>CGMEX10-26315</v>
          </cell>
          <cell r="K199">
            <v>45344</v>
          </cell>
          <cell r="L199">
            <v>45687</v>
          </cell>
          <cell r="M199" t="str">
            <v>Mecanizado</v>
          </cell>
          <cell r="N199" t="str">
            <v>Quemado</v>
          </cell>
          <cell r="O199">
            <v>136.57474534244321</v>
          </cell>
          <cell r="P199">
            <v>247840.18616121382</v>
          </cell>
          <cell r="Q199">
            <v>13</v>
          </cell>
        </row>
        <row r="200">
          <cell r="A200" t="str">
            <v>6023.0614</v>
          </cell>
          <cell r="B200" t="str">
            <v>La Union, S.A</v>
          </cell>
          <cell r="C200">
            <v>602</v>
          </cell>
          <cell r="D200" t="str">
            <v>Riolsa</v>
          </cell>
          <cell r="E200">
            <v>3.0613999999999999</v>
          </cell>
          <cell r="F200">
            <v>5</v>
          </cell>
          <cell r="G200">
            <v>15.89</v>
          </cell>
          <cell r="H200">
            <v>2276.1191634956067</v>
          </cell>
          <cell r="I200">
            <v>143.24223810545038</v>
          </cell>
          <cell r="J200" t="str">
            <v>CG02-163</v>
          </cell>
          <cell r="K200">
            <v>45316</v>
          </cell>
          <cell r="L200">
            <v>45694</v>
          </cell>
          <cell r="M200" t="str">
            <v>Mecanizado</v>
          </cell>
          <cell r="N200" t="str">
            <v>Quemado</v>
          </cell>
          <cell r="O200">
            <v>141.88678328039805</v>
          </cell>
          <cell r="P200">
            <v>322951.22647126205</v>
          </cell>
          <cell r="Q200">
            <v>14</v>
          </cell>
        </row>
        <row r="201">
          <cell r="A201" t="str">
            <v>6023.0605</v>
          </cell>
          <cell r="B201" t="str">
            <v>La Union, S.A</v>
          </cell>
          <cell r="C201">
            <v>602</v>
          </cell>
          <cell r="D201" t="str">
            <v>Riolsa</v>
          </cell>
          <cell r="E201">
            <v>3.0605000000000002</v>
          </cell>
          <cell r="F201">
            <v>5</v>
          </cell>
          <cell r="G201">
            <v>4.76</v>
          </cell>
          <cell r="H201">
            <v>708.49534413084257</v>
          </cell>
          <cell r="I201">
            <v>148.84355969135348</v>
          </cell>
          <cell r="J201" t="str">
            <v>CG02-163</v>
          </cell>
          <cell r="K201">
            <v>45313</v>
          </cell>
          <cell r="L201">
            <v>45694</v>
          </cell>
          <cell r="M201" t="str">
            <v>Mecanizado</v>
          </cell>
          <cell r="N201" t="str">
            <v>Quemado</v>
          </cell>
          <cell r="O201">
            <v>136.85008328039805</v>
          </cell>
          <cell r="P201">
            <v>96957.646848080083</v>
          </cell>
          <cell r="Q201">
            <v>14</v>
          </cell>
        </row>
        <row r="202">
          <cell r="A202" t="str">
            <v>6023.0608</v>
          </cell>
          <cell r="B202" t="str">
            <v>La Union, S.A</v>
          </cell>
          <cell r="C202">
            <v>602</v>
          </cell>
          <cell r="D202" t="str">
            <v>Riolsa</v>
          </cell>
          <cell r="E202">
            <v>3.0608</v>
          </cell>
          <cell r="F202">
            <v>5</v>
          </cell>
          <cell r="G202">
            <v>11.75</v>
          </cell>
          <cell r="H202">
            <v>1748.9118263734033</v>
          </cell>
          <cell r="I202">
            <v>148.84355969135348</v>
          </cell>
          <cell r="J202" t="str">
            <v>CG02-163</v>
          </cell>
          <cell r="K202">
            <v>45314</v>
          </cell>
          <cell r="L202">
            <v>45694</v>
          </cell>
          <cell r="M202" t="str">
            <v>Mecanizado</v>
          </cell>
          <cell r="N202" t="str">
            <v>Quemado</v>
          </cell>
          <cell r="O202">
            <v>133.75368328039806</v>
          </cell>
          <cell r="P202">
            <v>233923.39851009072</v>
          </cell>
          <cell r="Q202">
            <v>14</v>
          </cell>
        </row>
        <row r="203">
          <cell r="A203" t="str">
            <v>6023.0613</v>
          </cell>
          <cell r="B203" t="str">
            <v>La Union, S.A</v>
          </cell>
          <cell r="C203">
            <v>602</v>
          </cell>
          <cell r="D203" t="str">
            <v>Riolsa</v>
          </cell>
          <cell r="E203">
            <v>3.0613000000000001</v>
          </cell>
          <cell r="F203">
            <v>5</v>
          </cell>
          <cell r="G203">
            <v>13.87</v>
          </cell>
          <cell r="H203">
            <v>2064.4601729190726</v>
          </cell>
          <cell r="I203">
            <v>148.84355969135348</v>
          </cell>
          <cell r="J203" t="str">
            <v>CG02-163</v>
          </cell>
          <cell r="K203">
            <v>45314</v>
          </cell>
          <cell r="L203">
            <v>45694</v>
          </cell>
          <cell r="M203" t="str">
            <v>Mecanizado</v>
          </cell>
          <cell r="N203" t="str">
            <v>Quemado</v>
          </cell>
          <cell r="O203">
            <v>134.46233328039807</v>
          </cell>
          <cell r="P203">
            <v>277592.13181515259</v>
          </cell>
          <cell r="Q203">
            <v>14</v>
          </cell>
        </row>
        <row r="204">
          <cell r="A204" t="str">
            <v>6023.0611</v>
          </cell>
          <cell r="B204" t="str">
            <v>La Union, S.A</v>
          </cell>
          <cell r="C204">
            <v>602</v>
          </cell>
          <cell r="D204" t="str">
            <v>Riolsa</v>
          </cell>
          <cell r="E204">
            <v>3.0611000000000002</v>
          </cell>
          <cell r="F204">
            <v>5</v>
          </cell>
          <cell r="G204">
            <v>8.01</v>
          </cell>
          <cell r="H204">
            <v>1192.2369131277412</v>
          </cell>
          <cell r="I204">
            <v>148.84355969135348</v>
          </cell>
          <cell r="J204" t="str">
            <v>CG02-163</v>
          </cell>
          <cell r="K204">
            <v>45314</v>
          </cell>
          <cell r="L204">
            <v>45694</v>
          </cell>
          <cell r="M204" t="str">
            <v>Mecanizado</v>
          </cell>
          <cell r="N204" t="str">
            <v>Quemado</v>
          </cell>
          <cell r="O204">
            <v>142.95223328039808</v>
          </cell>
          <cell r="P204">
            <v>170432.92933093855</v>
          </cell>
          <cell r="Q204">
            <v>14</v>
          </cell>
        </row>
        <row r="205">
          <cell r="A205" t="str">
            <v>6023.0612</v>
          </cell>
          <cell r="B205" t="str">
            <v>La Union, S.A</v>
          </cell>
          <cell r="C205">
            <v>602</v>
          </cell>
          <cell r="D205" t="str">
            <v>Riolsa</v>
          </cell>
          <cell r="E205">
            <v>3.0611999999999999</v>
          </cell>
          <cell r="F205">
            <v>5</v>
          </cell>
          <cell r="G205">
            <v>9.23</v>
          </cell>
          <cell r="H205">
            <v>1373.8260559511928</v>
          </cell>
          <cell r="I205">
            <v>148.84355969135348</v>
          </cell>
          <cell r="J205" t="str">
            <v>CG02-163</v>
          </cell>
          <cell r="K205">
            <v>45314</v>
          </cell>
          <cell r="L205">
            <v>45694</v>
          </cell>
          <cell r="M205" t="str">
            <v>Mecanizado</v>
          </cell>
          <cell r="N205" t="str">
            <v>Quemado</v>
          </cell>
          <cell r="O205">
            <v>143.90818328039805</v>
          </cell>
          <cell r="P205">
            <v>197704.81185521063</v>
          </cell>
          <cell r="Q205">
            <v>14</v>
          </cell>
        </row>
        <row r="206">
          <cell r="A206" t="str">
            <v>6023.0601</v>
          </cell>
          <cell r="B206" t="str">
            <v>La Union, S.A</v>
          </cell>
          <cell r="C206">
            <v>602</v>
          </cell>
          <cell r="D206" t="str">
            <v>Riolsa</v>
          </cell>
          <cell r="E206">
            <v>3.0600999999999998</v>
          </cell>
          <cell r="F206">
            <v>5</v>
          </cell>
          <cell r="G206">
            <v>17.52</v>
          </cell>
          <cell r="H206">
            <v>2607.7391657925127</v>
          </cell>
          <cell r="I206">
            <v>148.84355969135348</v>
          </cell>
          <cell r="J206" t="str">
            <v>CG02-163</v>
          </cell>
          <cell r="K206">
            <v>45317</v>
          </cell>
          <cell r="L206">
            <v>45694</v>
          </cell>
          <cell r="M206" t="str">
            <v>Mecanizado</v>
          </cell>
          <cell r="N206" t="str">
            <v>Quemado</v>
          </cell>
          <cell r="O206">
            <v>134.67148328039806</v>
          </cell>
          <cell r="P206">
            <v>351188.10146566556</v>
          </cell>
          <cell r="Q206">
            <v>14</v>
          </cell>
        </row>
        <row r="207">
          <cell r="A207" t="str">
            <v>6023.0602</v>
          </cell>
          <cell r="B207" t="str">
            <v>La Union, S.A</v>
          </cell>
          <cell r="C207">
            <v>602</v>
          </cell>
          <cell r="D207" t="str">
            <v>Riolsa</v>
          </cell>
          <cell r="E207">
            <v>3.0602</v>
          </cell>
          <cell r="F207">
            <v>5</v>
          </cell>
          <cell r="G207">
            <v>17.600000000000001</v>
          </cell>
          <cell r="H207">
            <v>2619.6466505678213</v>
          </cell>
          <cell r="I207">
            <v>148.84355969135348</v>
          </cell>
          <cell r="J207" t="str">
            <v>CG02-163</v>
          </cell>
          <cell r="K207">
            <v>45317</v>
          </cell>
          <cell r="L207">
            <v>45694</v>
          </cell>
          <cell r="M207" t="str">
            <v>Mecanizado</v>
          </cell>
          <cell r="N207" t="str">
            <v>Quemado</v>
          </cell>
          <cell r="O207">
            <v>136.11068328039806</v>
          </cell>
          <cell r="P207">
            <v>356561.89556199237</v>
          </cell>
          <cell r="Q207">
            <v>14</v>
          </cell>
        </row>
        <row r="208">
          <cell r="A208" t="str">
            <v>6023.0505</v>
          </cell>
          <cell r="B208" t="str">
            <v>La Union, S.A</v>
          </cell>
          <cell r="C208">
            <v>602</v>
          </cell>
          <cell r="D208" t="str">
            <v>Riolsa</v>
          </cell>
          <cell r="E208">
            <v>3.0505</v>
          </cell>
          <cell r="F208">
            <v>4</v>
          </cell>
          <cell r="G208">
            <v>18.46</v>
          </cell>
          <cell r="H208">
            <v>2747.6521119023855</v>
          </cell>
          <cell r="I208">
            <v>148.84355969135348</v>
          </cell>
          <cell r="J208" t="str">
            <v>CG02-163</v>
          </cell>
          <cell r="K208">
            <v>45319</v>
          </cell>
          <cell r="L208">
            <v>45694</v>
          </cell>
          <cell r="M208" t="str">
            <v>Mecanizado</v>
          </cell>
          <cell r="N208" t="str">
            <v>Quemado</v>
          </cell>
          <cell r="O208">
            <v>141.00598328039806</v>
          </cell>
          <cell r="P208">
            <v>387435.38775125815</v>
          </cell>
          <cell r="Q208">
            <v>14</v>
          </cell>
        </row>
        <row r="209">
          <cell r="A209" t="str">
            <v>6023.0507</v>
          </cell>
          <cell r="B209" t="str">
            <v>La Union, S.A</v>
          </cell>
          <cell r="C209">
            <v>602</v>
          </cell>
          <cell r="D209" t="str">
            <v>Riolsa</v>
          </cell>
          <cell r="E209">
            <v>3.0507</v>
          </cell>
          <cell r="F209">
            <v>4</v>
          </cell>
          <cell r="G209">
            <v>27.05</v>
          </cell>
          <cell r="H209">
            <v>3773.3032896511113</v>
          </cell>
          <cell r="I209">
            <v>139.49365211279525</v>
          </cell>
          <cell r="J209" t="str">
            <v>CG02-163</v>
          </cell>
          <cell r="K209">
            <v>45319</v>
          </cell>
          <cell r="L209">
            <v>45694</v>
          </cell>
          <cell r="M209" t="str">
            <v>Mecanizado</v>
          </cell>
          <cell r="N209" t="str">
            <v>Quemado</v>
          </cell>
          <cell r="O209">
            <v>140.75383328039806</v>
          </cell>
          <cell r="P209">
            <v>531106.90214793</v>
          </cell>
          <cell r="Q209">
            <v>14</v>
          </cell>
        </row>
        <row r="210">
          <cell r="A210" t="str">
            <v>6021.1002</v>
          </cell>
          <cell r="B210" t="str">
            <v>La Union, S.A</v>
          </cell>
          <cell r="C210">
            <v>602</v>
          </cell>
          <cell r="D210" t="str">
            <v>Riolsa</v>
          </cell>
          <cell r="E210">
            <v>1.1002000000000001</v>
          </cell>
          <cell r="F210">
            <v>4</v>
          </cell>
          <cell r="G210">
            <v>17.88</v>
          </cell>
          <cell r="H210">
            <v>2571.9228472814002</v>
          </cell>
          <cell r="I210">
            <v>143.84355969135348</v>
          </cell>
          <cell r="J210" t="str">
            <v>CGMEX10-26315</v>
          </cell>
          <cell r="K210">
            <v>45347</v>
          </cell>
          <cell r="L210">
            <v>45694</v>
          </cell>
          <cell r="M210" t="str">
            <v>Mecanizado</v>
          </cell>
          <cell r="N210" t="str">
            <v>Quemado</v>
          </cell>
          <cell r="O210">
            <v>136.57474534244321</v>
          </cell>
          <cell r="P210">
            <v>351259.70790786867</v>
          </cell>
          <cell r="Q210">
            <v>14</v>
          </cell>
        </row>
        <row r="211">
          <cell r="A211" t="str">
            <v>6021.1006</v>
          </cell>
          <cell r="B211" t="str">
            <v>La Union, S.A</v>
          </cell>
          <cell r="C211">
            <v>602</v>
          </cell>
          <cell r="D211" t="str">
            <v>Riolsa</v>
          </cell>
          <cell r="E211">
            <v>1.1006</v>
          </cell>
          <cell r="F211">
            <v>4</v>
          </cell>
          <cell r="G211">
            <v>15.09</v>
          </cell>
          <cell r="H211">
            <v>2076.9793157425238</v>
          </cell>
          <cell r="I211">
            <v>137.63945101010762</v>
          </cell>
          <cell r="J211" t="str">
            <v>CGMEX10-26315</v>
          </cell>
          <cell r="K211">
            <v>45348</v>
          </cell>
          <cell r="L211">
            <v>45694</v>
          </cell>
          <cell r="M211" t="str">
            <v>Mecanizado</v>
          </cell>
          <cell r="N211" t="str">
            <v>Quemado</v>
          </cell>
          <cell r="O211">
            <v>136.57474534244321</v>
          </cell>
          <cell r="P211">
            <v>283662.92112905713</v>
          </cell>
          <cell r="Q211">
            <v>14</v>
          </cell>
        </row>
        <row r="212">
          <cell r="A212" t="str">
            <v>6021.1009</v>
          </cell>
          <cell r="B212" t="str">
            <v>La Union, S.A</v>
          </cell>
          <cell r="C212">
            <v>602</v>
          </cell>
          <cell r="D212" t="str">
            <v>Riolsa</v>
          </cell>
          <cell r="E212">
            <v>1.1009</v>
          </cell>
          <cell r="F212">
            <v>4</v>
          </cell>
          <cell r="G212">
            <v>8.3699999999999992</v>
          </cell>
          <cell r="H212">
            <v>1203.9705946166284</v>
          </cell>
          <cell r="I212">
            <v>143.84355969135348</v>
          </cell>
          <cell r="J212" t="str">
            <v>CGMEX10-26315</v>
          </cell>
          <cell r="K212">
            <v>45348</v>
          </cell>
          <cell r="L212">
            <v>45694</v>
          </cell>
          <cell r="M212" t="str">
            <v>Mecanizado</v>
          </cell>
          <cell r="N212" t="str">
            <v>Quemado</v>
          </cell>
          <cell r="O212">
            <v>136.57474534244321</v>
          </cell>
          <cell r="P212">
            <v>164431.97735955595</v>
          </cell>
          <cell r="Q212">
            <v>14</v>
          </cell>
        </row>
        <row r="213">
          <cell r="A213" t="str">
            <v>6021.1001</v>
          </cell>
          <cell r="B213" t="str">
            <v>La Union, S.A</v>
          </cell>
          <cell r="C213">
            <v>602</v>
          </cell>
          <cell r="D213" t="str">
            <v>Riolsa</v>
          </cell>
          <cell r="E213">
            <v>1.1001000000000001</v>
          </cell>
          <cell r="F213">
            <v>4</v>
          </cell>
          <cell r="G213">
            <v>7.76</v>
          </cell>
          <cell r="H213">
            <v>1116.226023204903</v>
          </cell>
          <cell r="I213">
            <v>143.84355969135348</v>
          </cell>
          <cell r="J213" t="str">
            <v>CGMEX10-26315</v>
          </cell>
          <cell r="K213">
            <v>45346</v>
          </cell>
          <cell r="L213">
            <v>45694</v>
          </cell>
          <cell r="M213" t="str">
            <v>Mecanizado</v>
          </cell>
          <cell r="N213" t="str">
            <v>Quemado</v>
          </cell>
          <cell r="O213">
            <v>136.57474534244321</v>
          </cell>
          <cell r="P213">
            <v>152448.28486381774</v>
          </cell>
          <cell r="Q213">
            <v>14</v>
          </cell>
        </row>
        <row r="214">
          <cell r="A214" t="str">
            <v>6021.1005</v>
          </cell>
          <cell r="B214" t="str">
            <v>La Union, S.A</v>
          </cell>
          <cell r="C214">
            <v>602</v>
          </cell>
          <cell r="D214" t="str">
            <v>Riolsa</v>
          </cell>
          <cell r="E214">
            <v>1.1005</v>
          </cell>
          <cell r="F214">
            <v>4</v>
          </cell>
          <cell r="G214">
            <v>9.51</v>
          </cell>
          <cell r="H214">
            <v>1352.3722526647714</v>
          </cell>
          <cell r="I214">
            <v>142.20528419187923</v>
          </cell>
          <cell r="J214" t="str">
            <v>CGMEX10-26315</v>
          </cell>
          <cell r="K214">
            <v>45346</v>
          </cell>
          <cell r="L214">
            <v>45694</v>
          </cell>
          <cell r="M214" t="str">
            <v>Mecanizado</v>
          </cell>
          <cell r="N214" t="str">
            <v>Quemado</v>
          </cell>
          <cell r="O214">
            <v>136.57474534244321</v>
          </cell>
          <cell r="P214">
            <v>184699.89601587743</v>
          </cell>
          <cell r="Q214">
            <v>14</v>
          </cell>
        </row>
        <row r="215">
          <cell r="A215" t="str">
            <v>6021.1012</v>
          </cell>
          <cell r="B215" t="str">
            <v>La Union, S.A</v>
          </cell>
          <cell r="C215">
            <v>602</v>
          </cell>
          <cell r="D215" t="str">
            <v>Riolsa</v>
          </cell>
          <cell r="E215">
            <v>1.1012</v>
          </cell>
          <cell r="F215">
            <v>4</v>
          </cell>
          <cell r="G215">
            <v>12.58</v>
          </cell>
          <cell r="H215">
            <v>1809.5519809172267</v>
          </cell>
          <cell r="I215">
            <v>143.84355969135348</v>
          </cell>
          <cell r="J215" t="str">
            <v>CG02-163</v>
          </cell>
          <cell r="K215">
            <v>45346</v>
          </cell>
          <cell r="L215">
            <v>45694</v>
          </cell>
          <cell r="M215" t="str">
            <v>Mecanizado</v>
          </cell>
          <cell r="N215" t="str">
            <v>Quemado</v>
          </cell>
          <cell r="O215">
            <v>140.10728328039806</v>
          </cell>
          <cell r="P215">
            <v>253531.41200097537</v>
          </cell>
          <cell r="Q215">
            <v>14</v>
          </cell>
        </row>
        <row r="216">
          <cell r="A216" t="str">
            <v>6021.1015</v>
          </cell>
          <cell r="B216" t="str">
            <v>La Union, S.A</v>
          </cell>
          <cell r="C216">
            <v>602</v>
          </cell>
          <cell r="D216" t="str">
            <v>Riolsa</v>
          </cell>
          <cell r="E216">
            <v>1.1014999999999999</v>
          </cell>
          <cell r="F216">
            <v>4</v>
          </cell>
          <cell r="G216">
            <v>19.54</v>
          </cell>
          <cell r="H216">
            <v>2810.7031563690466</v>
          </cell>
          <cell r="I216">
            <v>143.84355969135348</v>
          </cell>
          <cell r="J216" t="str">
            <v>CG02-163</v>
          </cell>
          <cell r="K216">
            <v>45346</v>
          </cell>
          <cell r="L216">
            <v>45694</v>
          </cell>
          <cell r="M216" t="str">
            <v>Mecanizado</v>
          </cell>
          <cell r="N216" t="str">
            <v>Quemado</v>
          </cell>
          <cell r="O216">
            <v>138.71908328039805</v>
          </cell>
          <cell r="P216">
            <v>389898.16522483545</v>
          </cell>
          <cell r="Q216">
            <v>14</v>
          </cell>
        </row>
        <row r="217">
          <cell r="A217" t="str">
            <v>6021.1016</v>
          </cell>
          <cell r="B217" t="str">
            <v>La Union, S.A</v>
          </cell>
          <cell r="C217">
            <v>602</v>
          </cell>
          <cell r="D217" t="str">
            <v>Riolsa</v>
          </cell>
          <cell r="E217">
            <v>1.1015999999999999</v>
          </cell>
          <cell r="F217">
            <v>4</v>
          </cell>
          <cell r="G217">
            <v>6.5</v>
          </cell>
          <cell r="H217">
            <v>934.98313799379764</v>
          </cell>
          <cell r="I217">
            <v>143.84355969135348</v>
          </cell>
          <cell r="J217" t="str">
            <v>CG02-163</v>
          </cell>
          <cell r="K217">
            <v>45346</v>
          </cell>
          <cell r="L217">
            <v>45694</v>
          </cell>
          <cell r="M217" t="str">
            <v>Mecanizado</v>
          </cell>
          <cell r="N217" t="str">
            <v>Quemado</v>
          </cell>
          <cell r="O217">
            <v>142.06213328039806</v>
          </cell>
          <cell r="P217">
            <v>132825.6991645997</v>
          </cell>
          <cell r="Q217">
            <v>14</v>
          </cell>
        </row>
        <row r="218">
          <cell r="A218" t="str">
            <v>6021.1017</v>
          </cell>
          <cell r="B218" t="str">
            <v>La Union, S.A</v>
          </cell>
          <cell r="C218">
            <v>602</v>
          </cell>
          <cell r="D218" t="str">
            <v>Riolsa</v>
          </cell>
          <cell r="E218">
            <v>1.1016999999999999</v>
          </cell>
          <cell r="F218">
            <v>4</v>
          </cell>
          <cell r="G218">
            <v>2.77</v>
          </cell>
          <cell r="H218">
            <v>412.29666034504913</v>
          </cell>
          <cell r="I218">
            <v>148.84355969135348</v>
          </cell>
          <cell r="J218" t="str">
            <v>CG02-163</v>
          </cell>
          <cell r="K218">
            <v>45373</v>
          </cell>
          <cell r="L218">
            <v>45694</v>
          </cell>
          <cell r="M218" t="str">
            <v>Mecanizado</v>
          </cell>
          <cell r="N218" t="str">
            <v>Quemado</v>
          </cell>
          <cell r="O218">
            <v>144.13608328039805</v>
          </cell>
          <cell r="P218">
            <v>59426.82577172399</v>
          </cell>
          <cell r="Q218">
            <v>14</v>
          </cell>
        </row>
        <row r="219">
          <cell r="A219" t="str">
            <v>6023.0102</v>
          </cell>
          <cell r="B219" t="str">
            <v>La Union, S.A</v>
          </cell>
          <cell r="C219">
            <v>602</v>
          </cell>
          <cell r="D219" t="str">
            <v>Riolsa</v>
          </cell>
          <cell r="E219">
            <v>3.0102000000000002</v>
          </cell>
          <cell r="F219">
            <v>4</v>
          </cell>
          <cell r="G219">
            <v>14.37</v>
          </cell>
          <cell r="H219">
            <v>1995.1819527647494</v>
          </cell>
          <cell r="I219">
            <v>138.84355969135348</v>
          </cell>
          <cell r="J219" t="str">
            <v>CG02-163</v>
          </cell>
          <cell r="K219">
            <v>45345</v>
          </cell>
          <cell r="L219">
            <v>45694</v>
          </cell>
          <cell r="M219" t="str">
            <v>Mecanizado</v>
          </cell>
          <cell r="N219" t="str">
            <v>Quemado</v>
          </cell>
          <cell r="O219">
            <v>137.96608328039807</v>
          </cell>
          <cell r="P219">
            <v>275267.43945468869</v>
          </cell>
          <cell r="Q219">
            <v>14</v>
          </cell>
        </row>
        <row r="220">
          <cell r="A220" t="str">
            <v>6023.0105</v>
          </cell>
          <cell r="B220" t="str">
            <v>La Union, S.A</v>
          </cell>
          <cell r="C220">
            <v>602</v>
          </cell>
          <cell r="D220" t="str">
            <v>Riolsa</v>
          </cell>
          <cell r="E220">
            <v>3.0105</v>
          </cell>
          <cell r="F220">
            <v>4</v>
          </cell>
          <cell r="G220">
            <v>9.65</v>
          </cell>
          <cell r="H220">
            <v>1339.840351021561</v>
          </cell>
          <cell r="I220">
            <v>138.84355969135348</v>
          </cell>
          <cell r="J220" t="str">
            <v>CG02-163</v>
          </cell>
          <cell r="K220">
            <v>45332</v>
          </cell>
          <cell r="L220">
            <v>45694</v>
          </cell>
          <cell r="M220" t="str">
            <v>Mecanizado</v>
          </cell>
          <cell r="N220" t="str">
            <v>Quemado</v>
          </cell>
          <cell r="O220">
            <v>138.81583328039807</v>
          </cell>
          <cell r="P220">
            <v>185991.05478975904</v>
          </cell>
          <cell r="Q220">
            <v>14</v>
          </cell>
        </row>
        <row r="221">
          <cell r="A221" t="str">
            <v>6023.0107</v>
          </cell>
          <cell r="B221" t="str">
            <v>La Union, S.A</v>
          </cell>
          <cell r="C221">
            <v>602</v>
          </cell>
          <cell r="D221" t="str">
            <v>Riolsa</v>
          </cell>
          <cell r="E221">
            <v>3.0106999999999999</v>
          </cell>
          <cell r="F221">
            <v>4</v>
          </cell>
          <cell r="G221">
            <v>14.75</v>
          </cell>
          <cell r="H221">
            <v>2047.9425054474639</v>
          </cell>
          <cell r="I221">
            <v>138.84355969135348</v>
          </cell>
          <cell r="J221" t="str">
            <v>CG02-163</v>
          </cell>
          <cell r="K221">
            <v>45332</v>
          </cell>
          <cell r="L221">
            <v>45694</v>
          </cell>
          <cell r="M221" t="str">
            <v>Mecanizado</v>
          </cell>
          <cell r="N221" t="str">
            <v>Quemado</v>
          </cell>
          <cell r="O221">
            <v>141.19063328039806</v>
          </cell>
          <cell r="P221">
            <v>289150.29926597246</v>
          </cell>
          <cell r="Q221">
            <v>14</v>
          </cell>
        </row>
        <row r="222">
          <cell r="A222" t="str">
            <v>6023.0101</v>
          </cell>
          <cell r="B222" t="str">
            <v>La Union, S.A</v>
          </cell>
          <cell r="C222">
            <v>602</v>
          </cell>
          <cell r="D222" t="str">
            <v>Riolsa</v>
          </cell>
          <cell r="E222">
            <v>3.0101</v>
          </cell>
          <cell r="F222">
            <v>2</v>
          </cell>
          <cell r="G222">
            <v>22.15</v>
          </cell>
          <cell r="H222">
            <v>3075.3848471634792</v>
          </cell>
          <cell r="I222">
            <v>138.84355969135348</v>
          </cell>
          <cell r="J222" t="str">
            <v>CG02-163</v>
          </cell>
          <cell r="K222">
            <v>45328</v>
          </cell>
          <cell r="L222">
            <v>45694</v>
          </cell>
          <cell r="M222" t="str">
            <v>Mecanizado</v>
          </cell>
          <cell r="N222" t="str">
            <v>Quemado</v>
          </cell>
          <cell r="O222">
            <v>136.57474534244321</v>
          </cell>
          <cell r="P222">
            <v>420019.90233136079</v>
          </cell>
          <cell r="Q222">
            <v>14</v>
          </cell>
        </row>
        <row r="223">
          <cell r="A223" t="str">
            <v>6023.0501</v>
          </cell>
          <cell r="B223" t="str">
            <v>La Union, S.A</v>
          </cell>
          <cell r="C223">
            <v>602</v>
          </cell>
          <cell r="D223" t="str">
            <v>Riolsa</v>
          </cell>
          <cell r="E223">
            <v>3.0501</v>
          </cell>
          <cell r="F223">
            <v>4</v>
          </cell>
          <cell r="G223">
            <v>25.46</v>
          </cell>
          <cell r="H223">
            <v>3298.5070297418592</v>
          </cell>
          <cell r="I223">
            <v>129.55644264500626</v>
          </cell>
          <cell r="J223" t="str">
            <v>CG02-163</v>
          </cell>
          <cell r="K223">
            <v>45322</v>
          </cell>
          <cell r="L223">
            <v>45701</v>
          </cell>
          <cell r="M223" t="str">
            <v>Mecanizado</v>
          </cell>
          <cell r="N223" t="str">
            <v>Quemado</v>
          </cell>
          <cell r="O223">
            <v>138.26803328039807</v>
          </cell>
          <cell r="P223">
            <v>456078.07976397441</v>
          </cell>
          <cell r="Q223">
            <v>15</v>
          </cell>
        </row>
        <row r="224">
          <cell r="A224" t="str">
            <v>6023.0502</v>
          </cell>
          <cell r="B224" t="str">
            <v>La Union, S.A</v>
          </cell>
          <cell r="C224">
            <v>602</v>
          </cell>
          <cell r="D224" t="str">
            <v>Riolsa</v>
          </cell>
          <cell r="E224">
            <v>3.0501999999999998</v>
          </cell>
          <cell r="F224">
            <v>4</v>
          </cell>
          <cell r="G224">
            <v>18.559999999999999</v>
          </cell>
          <cell r="H224">
            <v>2625.4964678715205</v>
          </cell>
          <cell r="I224">
            <v>141.4599390016983</v>
          </cell>
          <cell r="J224" t="str">
            <v>CG02-163</v>
          </cell>
          <cell r="K224">
            <v>45323</v>
          </cell>
          <cell r="L224">
            <v>45701</v>
          </cell>
          <cell r="M224" t="str">
            <v>Mecanizado</v>
          </cell>
          <cell r="N224" t="str">
            <v>Quemado</v>
          </cell>
          <cell r="O224">
            <v>134.98128328039806</v>
          </cell>
          <cell r="P224">
            <v>354392.88248145021</v>
          </cell>
          <cell r="Q224">
            <v>15</v>
          </cell>
        </row>
        <row r="225">
          <cell r="A225" t="str">
            <v>6023.0503</v>
          </cell>
          <cell r="B225" t="str">
            <v>La Union, S.A</v>
          </cell>
          <cell r="C225">
            <v>602</v>
          </cell>
          <cell r="D225" t="str">
            <v>Riolsa</v>
          </cell>
          <cell r="E225">
            <v>3.0503</v>
          </cell>
          <cell r="F225">
            <v>4</v>
          </cell>
          <cell r="G225">
            <v>8.5399999999999991</v>
          </cell>
          <cell r="H225">
            <v>1271.1239997641585</v>
          </cell>
          <cell r="I225">
            <v>148.84355969135348</v>
          </cell>
          <cell r="J225" t="str">
            <v>CG02-163</v>
          </cell>
          <cell r="K225">
            <v>45322</v>
          </cell>
          <cell r="L225">
            <v>45701</v>
          </cell>
          <cell r="M225" t="str">
            <v>Mecanizado</v>
          </cell>
          <cell r="N225" t="str">
            <v>Quemado</v>
          </cell>
          <cell r="O225">
            <v>132.37028328039807</v>
          </cell>
          <cell r="P225">
            <v>168259.04393329431</v>
          </cell>
          <cell r="Q225">
            <v>15</v>
          </cell>
        </row>
        <row r="226">
          <cell r="A226" t="str">
            <v>6023.0504</v>
          </cell>
          <cell r="B226" t="str">
            <v>La Union, S.A</v>
          </cell>
          <cell r="C226">
            <v>602</v>
          </cell>
          <cell r="D226" t="str">
            <v>Riolsa</v>
          </cell>
          <cell r="E226">
            <v>3.0503999999999998</v>
          </cell>
          <cell r="F226">
            <v>4</v>
          </cell>
          <cell r="G226">
            <v>20.71</v>
          </cell>
          <cell r="H226">
            <v>3082.5501212079307</v>
          </cell>
          <cell r="I226">
            <v>148.84355969135348</v>
          </cell>
          <cell r="J226" t="str">
            <v>CG02-163</v>
          </cell>
          <cell r="K226">
            <v>45323</v>
          </cell>
          <cell r="L226">
            <v>45701</v>
          </cell>
          <cell r="M226" t="str">
            <v>Mecanizado</v>
          </cell>
          <cell r="N226" t="str">
            <v>Quemado</v>
          </cell>
          <cell r="O226">
            <v>131.43618328039807</v>
          </cell>
          <cell r="P226">
            <v>405158.62270209886</v>
          </cell>
          <cell r="Q226">
            <v>15</v>
          </cell>
        </row>
        <row r="227">
          <cell r="A227" t="str">
            <v>6023.0506</v>
          </cell>
          <cell r="B227" t="str">
            <v>La Union, S.A</v>
          </cell>
          <cell r="C227">
            <v>602</v>
          </cell>
          <cell r="D227" t="str">
            <v>Riolsa</v>
          </cell>
          <cell r="E227">
            <v>3.0506000000000002</v>
          </cell>
          <cell r="F227">
            <v>4</v>
          </cell>
          <cell r="G227">
            <v>21.33</v>
          </cell>
          <cell r="H227">
            <v>3174.8331282165695</v>
          </cell>
          <cell r="I227">
            <v>148.84355969135348</v>
          </cell>
          <cell r="J227" t="str">
            <v>CP72-2086</v>
          </cell>
          <cell r="K227">
            <v>45324</v>
          </cell>
          <cell r="L227">
            <v>45701</v>
          </cell>
          <cell r="M227" t="str">
            <v>Mecanizado</v>
          </cell>
          <cell r="N227" t="str">
            <v>Quemado</v>
          </cell>
          <cell r="O227">
            <v>129.57848328039807</v>
          </cell>
          <cell r="P227">
            <v>411390.06142266467</v>
          </cell>
          <cell r="Q227">
            <v>15</v>
          </cell>
        </row>
        <row r="228">
          <cell r="A228" t="str">
            <v>6022.0901</v>
          </cell>
          <cell r="B228" t="str">
            <v>La Union, S.A</v>
          </cell>
          <cell r="C228">
            <v>602</v>
          </cell>
          <cell r="D228" t="str">
            <v>Riolsa</v>
          </cell>
          <cell r="E228">
            <v>2.0901000000000001</v>
          </cell>
          <cell r="F228">
            <v>5</v>
          </cell>
          <cell r="G228">
            <v>14.05</v>
          </cell>
          <cell r="H228">
            <v>2021.0020136635164</v>
          </cell>
          <cell r="I228">
            <v>143.84355969135348</v>
          </cell>
          <cell r="J228" t="str">
            <v>CG02-163</v>
          </cell>
          <cell r="K228">
            <v>45333</v>
          </cell>
          <cell r="L228">
            <v>45701</v>
          </cell>
          <cell r="M228" t="str">
            <v>Mecanizado</v>
          </cell>
          <cell r="N228" t="str">
            <v>Quemado</v>
          </cell>
          <cell r="O228">
            <v>143.67238328039807</v>
          </cell>
          <cell r="P228">
            <v>290362.175917521</v>
          </cell>
          <cell r="Q228">
            <v>15</v>
          </cell>
        </row>
        <row r="229">
          <cell r="A229" t="str">
            <v>6022.0902</v>
          </cell>
          <cell r="B229" t="str">
            <v>La Union, S.A</v>
          </cell>
          <cell r="C229">
            <v>602</v>
          </cell>
          <cell r="D229" t="str">
            <v>Riolsa</v>
          </cell>
          <cell r="E229">
            <v>2.0901999999999998</v>
          </cell>
          <cell r="F229">
            <v>5</v>
          </cell>
          <cell r="G229">
            <v>18.21</v>
          </cell>
          <cell r="H229">
            <v>2619.391221979547</v>
          </cell>
          <cell r="I229">
            <v>143.84355969135348</v>
          </cell>
          <cell r="J229" t="str">
            <v>CG02-163</v>
          </cell>
          <cell r="K229">
            <v>45334</v>
          </cell>
          <cell r="L229">
            <v>45701</v>
          </cell>
          <cell r="M229" t="str">
            <v>Mecanizado</v>
          </cell>
          <cell r="N229" t="str">
            <v>Quemado</v>
          </cell>
          <cell r="O229">
            <v>138.77763328039805</v>
          </cell>
          <cell r="P229">
            <v>363512.9144217713</v>
          </cell>
          <cell r="Q229">
            <v>15</v>
          </cell>
        </row>
        <row r="230">
          <cell r="A230" t="str">
            <v>6022.0903</v>
          </cell>
          <cell r="B230" t="str">
            <v>La Union, S.A</v>
          </cell>
          <cell r="C230">
            <v>602</v>
          </cell>
          <cell r="D230" t="str">
            <v>Riolsa</v>
          </cell>
          <cell r="E230">
            <v>2.0903</v>
          </cell>
          <cell r="F230">
            <v>5</v>
          </cell>
          <cell r="G230">
            <v>13.71</v>
          </cell>
          <cell r="H230">
            <v>1972.0952033684564</v>
          </cell>
          <cell r="I230">
            <v>143.84355969135348</v>
          </cell>
          <cell r="J230" t="str">
            <v>CG02-163</v>
          </cell>
          <cell r="K230">
            <v>45336</v>
          </cell>
          <cell r="L230">
            <v>45701</v>
          </cell>
          <cell r="M230" t="str">
            <v>Mecanizado</v>
          </cell>
          <cell r="N230" t="str">
            <v>Quemado</v>
          </cell>
          <cell r="O230">
            <v>132.00543328039805</v>
          </cell>
          <cell r="P230">
            <v>260327.2817908478</v>
          </cell>
          <cell r="Q230">
            <v>15</v>
          </cell>
        </row>
        <row r="231">
          <cell r="A231" t="str">
            <v>6022.0904</v>
          </cell>
          <cell r="B231" t="str">
            <v>La Union, S.A</v>
          </cell>
          <cell r="C231">
            <v>602</v>
          </cell>
          <cell r="D231" t="str">
            <v>Riolsa</v>
          </cell>
          <cell r="E231">
            <v>2.0903999999999998</v>
          </cell>
          <cell r="F231">
            <v>5</v>
          </cell>
          <cell r="G231">
            <v>11.32</v>
          </cell>
          <cell r="H231">
            <v>1628.3090957061213</v>
          </cell>
          <cell r="I231">
            <v>143.84355969135348</v>
          </cell>
          <cell r="J231" t="str">
            <v>CG02-163</v>
          </cell>
          <cell r="K231">
            <v>45339</v>
          </cell>
          <cell r="L231">
            <v>45701</v>
          </cell>
          <cell r="M231" t="str">
            <v>Mecanizado</v>
          </cell>
          <cell r="N231" t="str">
            <v>Quemado</v>
          </cell>
          <cell r="O231">
            <v>136.40093328039805</v>
          </cell>
          <cell r="P231">
            <v>222102.88032327592</v>
          </cell>
          <cell r="Q231">
            <v>15</v>
          </cell>
        </row>
        <row r="232">
          <cell r="A232" t="str">
            <v>6022.0905</v>
          </cell>
          <cell r="B232" t="str">
            <v>La Union, S.A</v>
          </cell>
          <cell r="C232">
            <v>602</v>
          </cell>
          <cell r="D232" t="str">
            <v>Riolsa</v>
          </cell>
          <cell r="E232">
            <v>2.0905</v>
          </cell>
          <cell r="F232">
            <v>5</v>
          </cell>
          <cell r="G232">
            <v>14.39</v>
          </cell>
          <cell r="H232">
            <v>2069.9088239585767</v>
          </cell>
          <cell r="I232">
            <v>143.84355969135348</v>
          </cell>
          <cell r="J232" t="str">
            <v>CG02-163</v>
          </cell>
          <cell r="K232">
            <v>45337</v>
          </cell>
          <cell r="L232">
            <v>45701</v>
          </cell>
          <cell r="M232" t="str">
            <v>Mecanizado</v>
          </cell>
          <cell r="N232" t="str">
            <v>Quemado</v>
          </cell>
          <cell r="O232">
            <v>137.70973328039807</v>
          </cell>
          <cell r="P232">
            <v>285046.59206207807</v>
          </cell>
          <cell r="Q232">
            <v>15</v>
          </cell>
        </row>
        <row r="233">
          <cell r="A233" t="str">
            <v>6022.0906</v>
          </cell>
          <cell r="B233" t="str">
            <v>La Union, S.A</v>
          </cell>
          <cell r="C233">
            <v>602</v>
          </cell>
          <cell r="D233" t="str">
            <v>Riolsa</v>
          </cell>
          <cell r="E233">
            <v>2.0905999999999998</v>
          </cell>
          <cell r="F233">
            <v>5</v>
          </cell>
          <cell r="G233">
            <v>11.58</v>
          </cell>
          <cell r="H233">
            <v>1665.7084212258733</v>
          </cell>
          <cell r="I233">
            <v>143.84355969135348</v>
          </cell>
          <cell r="J233" t="str">
            <v>CG02-163</v>
          </cell>
          <cell r="K233">
            <v>45336</v>
          </cell>
          <cell r="L233">
            <v>45701</v>
          </cell>
          <cell r="M233" t="str">
            <v>Mecanizado</v>
          </cell>
          <cell r="N233" t="str">
            <v>Quemado</v>
          </cell>
          <cell r="O233">
            <v>138.46088328039806</v>
          </cell>
          <cell r="P233">
            <v>230635.45929053178</v>
          </cell>
          <cell r="Q233">
            <v>15</v>
          </cell>
        </row>
        <row r="234">
          <cell r="A234" t="str">
            <v>6023.0103</v>
          </cell>
          <cell r="B234" t="str">
            <v>La Union, S.A</v>
          </cell>
          <cell r="C234">
            <v>602</v>
          </cell>
          <cell r="D234" t="str">
            <v>Riolsa</v>
          </cell>
          <cell r="E234">
            <v>3.0103</v>
          </cell>
          <cell r="F234">
            <v>4</v>
          </cell>
          <cell r="G234">
            <v>23.35</v>
          </cell>
          <cell r="H234">
            <v>3241.9971187931037</v>
          </cell>
          <cell r="I234">
            <v>138.84355969135348</v>
          </cell>
          <cell r="J234" t="str">
            <v>CP72-2086</v>
          </cell>
          <cell r="K234">
            <v>45328</v>
          </cell>
          <cell r="L234">
            <v>45701</v>
          </cell>
          <cell r="M234" t="str">
            <v>Mecanizado</v>
          </cell>
          <cell r="N234" t="str">
            <v>Quemado</v>
          </cell>
          <cell r="O234">
            <v>136.57474534244321</v>
          </cell>
          <cell r="P234">
            <v>442774.93090010271</v>
          </cell>
          <cell r="Q234">
            <v>15</v>
          </cell>
        </row>
        <row r="235">
          <cell r="A235" t="str">
            <v>6023.0104</v>
          </cell>
          <cell r="B235" t="str">
            <v>La Union, S.A</v>
          </cell>
          <cell r="C235">
            <v>602</v>
          </cell>
          <cell r="D235" t="str">
            <v>Riolsa</v>
          </cell>
          <cell r="E235">
            <v>3.0104000000000002</v>
          </cell>
          <cell r="F235">
            <v>4</v>
          </cell>
          <cell r="G235">
            <v>21.89</v>
          </cell>
          <cell r="H235">
            <v>3039.2855216437279</v>
          </cell>
          <cell r="I235">
            <v>138.84355969135348</v>
          </cell>
          <cell r="J235" t="str">
            <v>CGMEX10-26315</v>
          </cell>
          <cell r="K235">
            <v>45330</v>
          </cell>
          <cell r="L235">
            <v>45701</v>
          </cell>
          <cell r="M235" t="str">
            <v>Mecanizado</v>
          </cell>
          <cell r="N235" t="str">
            <v>Quemado</v>
          </cell>
          <cell r="O235">
            <v>136.57474534244321</v>
          </cell>
          <cell r="P235">
            <v>415089.6461414668</v>
          </cell>
          <cell r="Q235">
            <v>15</v>
          </cell>
        </row>
        <row r="236">
          <cell r="A236" t="str">
            <v>6023.0106</v>
          </cell>
          <cell r="B236" t="str">
            <v>La Union, S.A</v>
          </cell>
          <cell r="C236">
            <v>602</v>
          </cell>
          <cell r="D236" t="str">
            <v>Riolsa</v>
          </cell>
          <cell r="E236">
            <v>3.0106000000000002</v>
          </cell>
          <cell r="F236">
            <v>4</v>
          </cell>
          <cell r="G236">
            <v>28.66</v>
          </cell>
          <cell r="H236">
            <v>3979.2564207541905</v>
          </cell>
          <cell r="I236">
            <v>138.84355969135348</v>
          </cell>
          <cell r="J236" t="str">
            <v>CG02-163</v>
          </cell>
          <cell r="K236">
            <v>45331</v>
          </cell>
          <cell r="L236">
            <v>45701</v>
          </cell>
          <cell r="M236" t="str">
            <v>Mecanizado</v>
          </cell>
          <cell r="N236" t="str">
            <v>Quemado</v>
          </cell>
          <cell r="O236">
            <v>136.57474534244321</v>
          </cell>
          <cell r="P236">
            <v>543465.93231678556</v>
          </cell>
          <cell r="Q236">
            <v>15</v>
          </cell>
        </row>
        <row r="237">
          <cell r="A237" t="str">
            <v>6022.0602</v>
          </cell>
          <cell r="B237" t="str">
            <v>La Union, S.A</v>
          </cell>
          <cell r="C237">
            <v>602</v>
          </cell>
          <cell r="D237" t="str">
            <v>Riolsa</v>
          </cell>
          <cell r="E237">
            <v>2.0602</v>
          </cell>
          <cell r="F237">
            <v>5</v>
          </cell>
          <cell r="G237">
            <v>10.84</v>
          </cell>
          <cell r="H237">
            <v>1613.4641870542716</v>
          </cell>
          <cell r="I237">
            <v>148.84355969135348</v>
          </cell>
          <cell r="J237" t="str">
            <v>CG02-163</v>
          </cell>
          <cell r="K237">
            <v>45359</v>
          </cell>
          <cell r="L237">
            <v>45701</v>
          </cell>
          <cell r="M237" t="str">
            <v>Mecanizado</v>
          </cell>
          <cell r="N237" t="str">
            <v>Quemado</v>
          </cell>
          <cell r="O237">
            <v>136.75293328039805</v>
          </cell>
          <cell r="P237">
            <v>220645.9603225445</v>
          </cell>
          <cell r="Q237">
            <v>15</v>
          </cell>
        </row>
        <row r="238">
          <cell r="A238" t="str">
            <v>6022.0603</v>
          </cell>
          <cell r="B238" t="str">
            <v>La Union, S.A</v>
          </cell>
          <cell r="C238">
            <v>602</v>
          </cell>
          <cell r="D238" t="str">
            <v>Riolsa</v>
          </cell>
          <cell r="E238">
            <v>2.0602999999999998</v>
          </cell>
          <cell r="F238">
            <v>5</v>
          </cell>
          <cell r="G238">
            <v>10.78</v>
          </cell>
          <cell r="H238">
            <v>1604.5335734727903</v>
          </cell>
          <cell r="I238">
            <v>148.84355969135348</v>
          </cell>
          <cell r="J238" t="str">
            <v>CG02-163</v>
          </cell>
          <cell r="K238">
            <v>45358</v>
          </cell>
          <cell r="L238">
            <v>45701</v>
          </cell>
          <cell r="M238" t="str">
            <v>Mecanizado</v>
          </cell>
          <cell r="N238" t="str">
            <v>Quemado</v>
          </cell>
          <cell r="O238">
            <v>128.84278328039807</v>
          </cell>
          <cell r="P238">
            <v>206732.57147307738</v>
          </cell>
          <cell r="Q238">
            <v>15</v>
          </cell>
        </row>
        <row r="239">
          <cell r="A239" t="str">
            <v>6022.0605</v>
          </cell>
          <cell r="B239" t="str">
            <v>La Union, S.A</v>
          </cell>
          <cell r="C239">
            <v>602</v>
          </cell>
          <cell r="D239" t="str">
            <v>Riolsa</v>
          </cell>
          <cell r="E239">
            <v>2.0605000000000002</v>
          </cell>
          <cell r="F239">
            <v>5</v>
          </cell>
          <cell r="G239">
            <v>20.13</v>
          </cell>
          <cell r="H239">
            <v>2922.5008565869457</v>
          </cell>
          <cell r="I239">
            <v>145.181363963584</v>
          </cell>
          <cell r="J239" t="str">
            <v>CG02-163</v>
          </cell>
          <cell r="K239">
            <v>45359</v>
          </cell>
          <cell r="L239">
            <v>45701</v>
          </cell>
          <cell r="M239" t="str">
            <v>Mecanizado</v>
          </cell>
          <cell r="N239" t="str">
            <v>Quemado</v>
          </cell>
          <cell r="O239">
            <v>141.78543328039805</v>
          </cell>
          <cell r="P239">
            <v>414368.05021351454</v>
          </cell>
          <cell r="Q239">
            <v>15</v>
          </cell>
        </row>
        <row r="240">
          <cell r="A240" t="str">
            <v>6022.0606</v>
          </cell>
          <cell r="B240" t="str">
            <v>La Union, S.A</v>
          </cell>
          <cell r="C240">
            <v>602</v>
          </cell>
          <cell r="D240" t="str">
            <v>Riolsa</v>
          </cell>
          <cell r="E240">
            <v>2.0606</v>
          </cell>
          <cell r="F240">
            <v>5</v>
          </cell>
          <cell r="G240">
            <v>21.18</v>
          </cell>
          <cell r="H240">
            <v>3152.5065942628667</v>
          </cell>
          <cell r="I240">
            <v>148.84355969135348</v>
          </cell>
          <cell r="J240" t="str">
            <v>CG02-163</v>
          </cell>
          <cell r="K240">
            <v>45360</v>
          </cell>
          <cell r="L240">
            <v>45701</v>
          </cell>
          <cell r="M240" t="str">
            <v>Mecanizado</v>
          </cell>
          <cell r="N240" t="str">
            <v>Quemado</v>
          </cell>
          <cell r="O240">
            <v>140.47963328039808</v>
          </cell>
          <cell r="P240">
            <v>442862.9702760842</v>
          </cell>
          <cell r="Q240">
            <v>15</v>
          </cell>
        </row>
        <row r="241">
          <cell r="A241" t="str">
            <v>6022.0315</v>
          </cell>
          <cell r="B241" t="str">
            <v>La Union, S.A</v>
          </cell>
          <cell r="C241">
            <v>602</v>
          </cell>
          <cell r="D241" t="str">
            <v>Riolsa</v>
          </cell>
          <cell r="E241">
            <v>2.0314999999999999</v>
          </cell>
          <cell r="F241">
            <v>3</v>
          </cell>
          <cell r="G241">
            <v>7.49</v>
          </cell>
          <cell r="H241">
            <v>1114.8382620882376</v>
          </cell>
          <cell r="I241">
            <v>148.84355969135348</v>
          </cell>
          <cell r="J241" t="str">
            <v>CG04-10295</v>
          </cell>
          <cell r="K241">
            <v>45358</v>
          </cell>
          <cell r="L241">
            <v>45701</v>
          </cell>
          <cell r="M241" t="str">
            <v>Mecanizado</v>
          </cell>
          <cell r="N241" t="str">
            <v>Quemado</v>
          </cell>
          <cell r="O241">
            <v>136.79623328039807</v>
          </cell>
          <cell r="P241">
            <v>152505.67497053611</v>
          </cell>
          <cell r="Q241">
            <v>15</v>
          </cell>
        </row>
        <row r="242">
          <cell r="A242" t="str">
            <v>6022.0316</v>
          </cell>
          <cell r="B242" t="str">
            <v>La Union, S.A</v>
          </cell>
          <cell r="C242">
            <v>602</v>
          </cell>
          <cell r="D242" t="str">
            <v>Riolsa</v>
          </cell>
          <cell r="E242">
            <v>2.0316000000000001</v>
          </cell>
          <cell r="F242">
            <v>3</v>
          </cell>
          <cell r="G242">
            <v>3.78</v>
          </cell>
          <cell r="H242">
            <v>562.62865563331616</v>
          </cell>
          <cell r="I242">
            <v>148.84355969135348</v>
          </cell>
          <cell r="J242" t="str">
            <v>CG02-163</v>
          </cell>
          <cell r="K242">
            <v>45359</v>
          </cell>
          <cell r="L242">
            <v>45701</v>
          </cell>
          <cell r="M242" t="str">
            <v>Mecanizado</v>
          </cell>
          <cell r="N242" t="str">
            <v>Quemado</v>
          </cell>
          <cell r="O242">
            <v>139.09558328039807</v>
          </cell>
          <cell r="P242">
            <v>78259.161025582333</v>
          </cell>
          <cell r="Q242">
            <v>15</v>
          </cell>
        </row>
        <row r="243">
          <cell r="A243" t="str">
            <v>6022.0907</v>
          </cell>
          <cell r="B243" t="str">
            <v>La Union, S.A</v>
          </cell>
          <cell r="C243">
            <v>602</v>
          </cell>
          <cell r="D243" t="str">
            <v>Riolsa</v>
          </cell>
          <cell r="E243">
            <v>2.0907</v>
          </cell>
          <cell r="F243">
            <v>5</v>
          </cell>
          <cell r="G243">
            <v>6.75</v>
          </cell>
          <cell r="H243">
            <v>944.35402791663591</v>
          </cell>
          <cell r="I243">
            <v>139.9043004320942</v>
          </cell>
          <cell r="J243" t="str">
            <v>CG02-163</v>
          </cell>
          <cell r="K243">
            <v>45339</v>
          </cell>
          <cell r="L243">
            <v>45708</v>
          </cell>
          <cell r="M243" t="str">
            <v>Mecanizado</v>
          </cell>
          <cell r="N243" t="str">
            <v>Quemado</v>
          </cell>
          <cell r="O243">
            <v>143.35013328039807</v>
          </cell>
          <cell r="P243">
            <v>135373.2757657305</v>
          </cell>
          <cell r="Q243">
            <v>16</v>
          </cell>
        </row>
        <row r="244">
          <cell r="A244" t="str">
            <v>6022.0908</v>
          </cell>
          <cell r="B244" t="str">
            <v>La Union, S.A</v>
          </cell>
          <cell r="C244">
            <v>602</v>
          </cell>
          <cell r="D244" t="str">
            <v>Riolsa</v>
          </cell>
          <cell r="E244">
            <v>2.0908000000000002</v>
          </cell>
          <cell r="F244">
            <v>5</v>
          </cell>
          <cell r="G244">
            <v>8.91</v>
          </cell>
          <cell r="H244">
            <v>1281.6461168499595</v>
          </cell>
          <cell r="I244">
            <v>143.84355969135348</v>
          </cell>
          <cell r="J244" t="str">
            <v>CG02-163</v>
          </cell>
          <cell r="K244">
            <v>45337</v>
          </cell>
          <cell r="L244">
            <v>45708</v>
          </cell>
          <cell r="M244" t="str">
            <v>Mecanizado</v>
          </cell>
          <cell r="N244" t="str">
            <v>Quemado</v>
          </cell>
          <cell r="O244">
            <v>142.13003328039807</v>
          </cell>
          <cell r="P244">
            <v>182160.40524157768</v>
          </cell>
          <cell r="Q244">
            <v>16</v>
          </cell>
        </row>
        <row r="245">
          <cell r="A245" t="str">
            <v>6022.0909</v>
          </cell>
          <cell r="B245" t="str">
            <v>La Union, S.A</v>
          </cell>
          <cell r="C245">
            <v>602</v>
          </cell>
          <cell r="D245" t="str">
            <v>Riolsa</v>
          </cell>
          <cell r="E245">
            <v>2.0909</v>
          </cell>
          <cell r="F245">
            <v>5</v>
          </cell>
          <cell r="G245">
            <v>7.25</v>
          </cell>
          <cell r="H245">
            <v>1042.8658077623127</v>
          </cell>
          <cell r="I245">
            <v>143.84355969135348</v>
          </cell>
          <cell r="J245" t="str">
            <v>CG02-163</v>
          </cell>
          <cell r="K245">
            <v>45336</v>
          </cell>
          <cell r="L245">
            <v>45708</v>
          </cell>
          <cell r="M245" t="str">
            <v>Mecanizado</v>
          </cell>
          <cell r="N245" t="str">
            <v>Quemado</v>
          </cell>
          <cell r="O245">
            <v>135.71608328039807</v>
          </cell>
          <cell r="P245">
            <v>141533.66281654962</v>
          </cell>
          <cell r="Q245">
            <v>16</v>
          </cell>
        </row>
        <row r="246">
          <cell r="A246" t="str">
            <v>6024.0703</v>
          </cell>
          <cell r="B246" t="str">
            <v>La Union, S.A</v>
          </cell>
          <cell r="C246">
            <v>602</v>
          </cell>
          <cell r="D246" t="str">
            <v>Riolsa</v>
          </cell>
          <cell r="E246">
            <v>4.0702999999999996</v>
          </cell>
          <cell r="F246">
            <v>2</v>
          </cell>
          <cell r="G246">
            <v>9.32</v>
          </cell>
          <cell r="H246">
            <v>1387.2219763234145</v>
          </cell>
          <cell r="I246">
            <v>148.84355969135348</v>
          </cell>
          <cell r="J246" t="str">
            <v>CG04-10295</v>
          </cell>
          <cell r="K246">
            <v>45344</v>
          </cell>
          <cell r="L246">
            <v>45708</v>
          </cell>
          <cell r="M246" t="str">
            <v>Mecanizado</v>
          </cell>
          <cell r="N246" t="str">
            <v>Quemado</v>
          </cell>
          <cell r="O246">
            <v>115.20393328039806</v>
          </cell>
          <cell r="P246">
            <v>159813.42800546458</v>
          </cell>
          <cell r="Q246">
            <v>16</v>
          </cell>
        </row>
        <row r="247">
          <cell r="A247" t="str">
            <v>6024.0704</v>
          </cell>
          <cell r="B247" t="str">
            <v>La Union, S.A</v>
          </cell>
          <cell r="C247">
            <v>602</v>
          </cell>
          <cell r="D247" t="str">
            <v>Riolsa</v>
          </cell>
          <cell r="E247">
            <v>4.0704000000000002</v>
          </cell>
          <cell r="F247">
            <v>2</v>
          </cell>
          <cell r="G247">
            <v>5.9</v>
          </cell>
          <cell r="H247">
            <v>878.17700217898562</v>
          </cell>
          <cell r="I247">
            <v>148.84355969135348</v>
          </cell>
          <cell r="J247" t="str">
            <v>CG02-163</v>
          </cell>
          <cell r="K247">
            <v>45370</v>
          </cell>
          <cell r="L247">
            <v>45708</v>
          </cell>
          <cell r="M247" t="str">
            <v>Mecanizado</v>
          </cell>
          <cell r="N247" t="str">
            <v>Quemado</v>
          </cell>
          <cell r="O247">
            <v>132.42458328039805</v>
          </cell>
          <cell r="P247">
            <v>116292.22355998139</v>
          </cell>
          <cell r="Q247">
            <v>16</v>
          </cell>
        </row>
        <row r="248">
          <cell r="A248" t="str">
            <v>6024.0706</v>
          </cell>
          <cell r="B248" t="str">
            <v>La Union, S.A</v>
          </cell>
          <cell r="C248">
            <v>602</v>
          </cell>
          <cell r="D248" t="str">
            <v>Riolsa</v>
          </cell>
          <cell r="E248">
            <v>4.0705999999999998</v>
          </cell>
          <cell r="F248">
            <v>2</v>
          </cell>
          <cell r="G248">
            <v>3.83</v>
          </cell>
          <cell r="H248">
            <v>570.07083361788386</v>
          </cell>
          <cell r="I248">
            <v>148.84355969135348</v>
          </cell>
          <cell r="J248" t="str">
            <v>CG04-10295</v>
          </cell>
          <cell r="K248">
            <v>45371</v>
          </cell>
          <cell r="L248">
            <v>45708</v>
          </cell>
          <cell r="M248" t="str">
            <v>Mecanizado</v>
          </cell>
          <cell r="N248" t="str">
            <v>Quemado</v>
          </cell>
          <cell r="O248">
            <v>127.57498328039807</v>
          </cell>
          <cell r="P248">
            <v>72726.777067444127</v>
          </cell>
          <cell r="Q248">
            <v>16</v>
          </cell>
        </row>
        <row r="249">
          <cell r="A249" t="str">
            <v>6024.0708</v>
          </cell>
          <cell r="B249" t="str">
            <v>La Union, S.A</v>
          </cell>
          <cell r="C249">
            <v>602</v>
          </cell>
          <cell r="D249" t="str">
            <v>Riolsa</v>
          </cell>
          <cell r="E249">
            <v>4.0708000000000002</v>
          </cell>
          <cell r="F249">
            <v>2</v>
          </cell>
          <cell r="G249">
            <v>7.38</v>
          </cell>
          <cell r="H249">
            <v>1098.4654705221888</v>
          </cell>
          <cell r="I249">
            <v>148.84355969135348</v>
          </cell>
          <cell r="J249" t="str">
            <v>CG04-10295</v>
          </cell>
          <cell r="K249">
            <v>45372</v>
          </cell>
          <cell r="L249">
            <v>45708</v>
          </cell>
          <cell r="M249" t="str">
            <v>Mecanizado</v>
          </cell>
          <cell r="N249" t="str">
            <v>Quemado</v>
          </cell>
          <cell r="O249">
            <v>132.64213328039807</v>
          </cell>
          <cell r="P249">
            <v>145702.80334491935</v>
          </cell>
          <cell r="Q249">
            <v>16</v>
          </cell>
        </row>
        <row r="250">
          <cell r="A250" t="str">
            <v>6024.0709</v>
          </cell>
          <cell r="B250" t="str">
            <v>La Union, S.A</v>
          </cell>
          <cell r="C250">
            <v>602</v>
          </cell>
          <cell r="D250" t="str">
            <v>Riolsa</v>
          </cell>
          <cell r="E250">
            <v>4.0709</v>
          </cell>
          <cell r="F250">
            <v>2</v>
          </cell>
          <cell r="G250">
            <v>6.04</v>
          </cell>
          <cell r="H250">
            <v>899.01510053577499</v>
          </cell>
          <cell r="I250">
            <v>148.84355969135348</v>
          </cell>
          <cell r="J250" t="str">
            <v>CG02-163</v>
          </cell>
          <cell r="K250">
            <v>45370</v>
          </cell>
          <cell r="L250">
            <v>45708</v>
          </cell>
          <cell r="M250" t="str">
            <v>Mecanizado</v>
          </cell>
          <cell r="N250" t="str">
            <v>Quemado</v>
          </cell>
          <cell r="O250">
            <v>132.00258328039806</v>
          </cell>
          <cell r="P250">
            <v>118672.31567880907</v>
          </cell>
          <cell r="Q250">
            <v>16</v>
          </cell>
        </row>
        <row r="251">
          <cell r="A251" t="str">
            <v>6024.071</v>
          </cell>
          <cell r="B251" t="str">
            <v>La Union, S.A</v>
          </cell>
          <cell r="C251">
            <v>602</v>
          </cell>
          <cell r="D251" t="str">
            <v>Riolsa</v>
          </cell>
          <cell r="E251">
            <v>4.0709999999999997</v>
          </cell>
          <cell r="F251">
            <v>2</v>
          </cell>
          <cell r="G251">
            <v>20.02</v>
          </cell>
          <cell r="H251">
            <v>2979.8480650208967</v>
          </cell>
          <cell r="I251">
            <v>148.84355969135348</v>
          </cell>
          <cell r="J251" t="str">
            <v>CG04-10295</v>
          </cell>
          <cell r="K251">
            <v>45372</v>
          </cell>
          <cell r="L251">
            <v>45708</v>
          </cell>
          <cell r="M251" t="str">
            <v>Mecanizado</v>
          </cell>
          <cell r="N251" t="str">
            <v>Quemado</v>
          </cell>
          <cell r="O251">
            <v>133.32463328039807</v>
          </cell>
          <cell r="P251">
            <v>397287.15050021483</v>
          </cell>
          <cell r="Q251">
            <v>16</v>
          </cell>
        </row>
        <row r="252">
          <cell r="A252" t="str">
            <v>6024.0711</v>
          </cell>
          <cell r="B252" t="str">
            <v>La Union, S.A</v>
          </cell>
          <cell r="C252">
            <v>602</v>
          </cell>
          <cell r="D252" t="str">
            <v>Riolsa</v>
          </cell>
          <cell r="E252">
            <v>4.0711000000000004</v>
          </cell>
          <cell r="F252">
            <v>2</v>
          </cell>
          <cell r="G252">
            <v>6.03</v>
          </cell>
          <cell r="H252">
            <v>897.52666493886147</v>
          </cell>
          <cell r="I252">
            <v>148.84355969135348</v>
          </cell>
          <cell r="J252" t="str">
            <v>CG02-163</v>
          </cell>
          <cell r="K252">
            <v>45370</v>
          </cell>
          <cell r="L252">
            <v>45708</v>
          </cell>
          <cell r="M252" t="str">
            <v>Mecanizado</v>
          </cell>
          <cell r="N252" t="str">
            <v>Quemado</v>
          </cell>
          <cell r="O252">
            <v>130.26228328039807</v>
          </cell>
          <cell r="P252">
            <v>116913.87267997689</v>
          </cell>
          <cell r="Q252">
            <v>16</v>
          </cell>
        </row>
        <row r="253">
          <cell r="A253" t="str">
            <v>6024.0712</v>
          </cell>
          <cell r="B253" t="str">
            <v>La Union, S.A</v>
          </cell>
          <cell r="C253">
            <v>602</v>
          </cell>
          <cell r="D253" t="str">
            <v>Riolsa</v>
          </cell>
          <cell r="E253">
            <v>4.0712000000000002</v>
          </cell>
          <cell r="F253">
            <v>2</v>
          </cell>
          <cell r="G253">
            <v>13.66</v>
          </cell>
          <cell r="H253">
            <v>1992.1630253838885</v>
          </cell>
          <cell r="I253">
            <v>145.83916730482346</v>
          </cell>
          <cell r="J253" t="str">
            <v>CG04-10295</v>
          </cell>
          <cell r="K253">
            <v>45371</v>
          </cell>
          <cell r="L253">
            <v>45708</v>
          </cell>
          <cell r="M253" t="str">
            <v>Mecanizado</v>
          </cell>
          <cell r="N253" t="str">
            <v>Quemado</v>
          </cell>
          <cell r="O253">
            <v>143.27413328039808</v>
          </cell>
          <cell r="P253">
            <v>285425.43081513228</v>
          </cell>
          <cell r="Q253">
            <v>16</v>
          </cell>
        </row>
        <row r="254">
          <cell r="A254" t="str">
            <v>6024.0713</v>
          </cell>
          <cell r="B254" t="str">
            <v>La Union, S.A</v>
          </cell>
          <cell r="C254">
            <v>602</v>
          </cell>
          <cell r="D254" t="str">
            <v>Riolsa</v>
          </cell>
          <cell r="E254">
            <v>4.0712999999999999</v>
          </cell>
          <cell r="F254">
            <v>2</v>
          </cell>
          <cell r="G254">
            <v>6.92</v>
          </cell>
          <cell r="H254">
            <v>1029.997433064166</v>
          </cell>
          <cell r="I254">
            <v>148.84355969135348</v>
          </cell>
          <cell r="J254" t="str">
            <v>CG02-163</v>
          </cell>
          <cell r="K254">
            <v>45370</v>
          </cell>
          <cell r="L254">
            <v>45708</v>
          </cell>
          <cell r="M254" t="str">
            <v>Mecanizado</v>
          </cell>
          <cell r="N254" t="str">
            <v>Quemado</v>
          </cell>
          <cell r="O254">
            <v>129.69073328039806</v>
          </cell>
          <cell r="P254">
            <v>133581.12237101942</v>
          </cell>
          <cell r="Q254">
            <v>16</v>
          </cell>
        </row>
        <row r="255">
          <cell r="A255" t="str">
            <v>6024.0716</v>
          </cell>
          <cell r="B255" t="str">
            <v>La Union, S.A</v>
          </cell>
          <cell r="C255">
            <v>602</v>
          </cell>
          <cell r="D255" t="str">
            <v>Riolsa</v>
          </cell>
          <cell r="E255">
            <v>4.0716000000000001</v>
          </cell>
          <cell r="F255">
            <v>2</v>
          </cell>
          <cell r="G255">
            <v>6.25</v>
          </cell>
          <cell r="H255">
            <v>930.27224807095922</v>
          </cell>
          <cell r="I255">
            <v>148.84355969135348</v>
          </cell>
          <cell r="J255" t="str">
            <v>CG04-10295</v>
          </cell>
          <cell r="K255">
            <v>45340</v>
          </cell>
          <cell r="L255">
            <v>45708</v>
          </cell>
          <cell r="M255" t="str">
            <v>Mecanizado</v>
          </cell>
          <cell r="N255" t="str">
            <v>Quemado</v>
          </cell>
          <cell r="O255">
            <v>127.89268328039807</v>
          </cell>
          <cell r="P255">
            <v>118975.01398708309</v>
          </cell>
          <cell r="Q255">
            <v>16</v>
          </cell>
        </row>
        <row r="256">
          <cell r="A256" t="str">
            <v>6024.0717</v>
          </cell>
          <cell r="B256" t="str">
            <v>La Union, S.A</v>
          </cell>
          <cell r="C256">
            <v>602</v>
          </cell>
          <cell r="D256" t="str">
            <v>Riolsa</v>
          </cell>
          <cell r="E256">
            <v>4.0716999999999999</v>
          </cell>
          <cell r="F256">
            <v>2</v>
          </cell>
          <cell r="G256">
            <v>7.17</v>
          </cell>
          <cell r="H256">
            <v>1067.2083229870045</v>
          </cell>
          <cell r="I256">
            <v>148.84355969135348</v>
          </cell>
          <cell r="J256" t="str">
            <v>CG02-163</v>
          </cell>
          <cell r="K256">
            <v>45373</v>
          </cell>
          <cell r="L256">
            <v>45708</v>
          </cell>
          <cell r="M256" t="str">
            <v>Mecanizado</v>
          </cell>
          <cell r="N256" t="str">
            <v>Quemado</v>
          </cell>
          <cell r="O256">
            <v>129.61713328039806</v>
          </cell>
          <cell r="P256">
            <v>138328.48343855666</v>
          </cell>
          <cell r="Q256">
            <v>16</v>
          </cell>
        </row>
        <row r="257">
          <cell r="A257" t="str">
            <v>6024.0719</v>
          </cell>
          <cell r="B257" t="str">
            <v>La Union, S.A</v>
          </cell>
          <cell r="C257">
            <v>602</v>
          </cell>
          <cell r="D257" t="str">
            <v>Riolsa</v>
          </cell>
          <cell r="E257">
            <v>4.0719000000000003</v>
          </cell>
          <cell r="F257">
            <v>2</v>
          </cell>
          <cell r="G257">
            <v>11.62</v>
          </cell>
          <cell r="H257">
            <v>1729.5621636135272</v>
          </cell>
          <cell r="I257">
            <v>148.84355969135348</v>
          </cell>
          <cell r="J257" t="str">
            <v>CG04-10295</v>
          </cell>
          <cell r="K257">
            <v>45340</v>
          </cell>
          <cell r="L257">
            <v>45708</v>
          </cell>
          <cell r="M257" t="str">
            <v>Mecanizado</v>
          </cell>
          <cell r="N257" t="str">
            <v>Quemado</v>
          </cell>
          <cell r="O257">
            <v>129.00573328039806</v>
          </cell>
          <cell r="P257">
            <v>223123.4351709949</v>
          </cell>
          <cell r="Q257">
            <v>16</v>
          </cell>
        </row>
        <row r="258">
          <cell r="A258" t="str">
            <v>6024.072</v>
          </cell>
          <cell r="B258" t="str">
            <v>La Union, S.A</v>
          </cell>
          <cell r="C258">
            <v>602</v>
          </cell>
          <cell r="D258" t="str">
            <v>Riolsa</v>
          </cell>
          <cell r="E258">
            <v>4.0720000000000001</v>
          </cell>
          <cell r="F258">
            <v>2</v>
          </cell>
          <cell r="G258">
            <v>7.72</v>
          </cell>
          <cell r="H258">
            <v>1149.0722808172488</v>
          </cell>
          <cell r="I258">
            <v>148.84355969135348</v>
          </cell>
          <cell r="J258" t="str">
            <v>CG02-163</v>
          </cell>
          <cell r="K258">
            <v>45373</v>
          </cell>
          <cell r="L258">
            <v>45708</v>
          </cell>
          <cell r="M258" t="str">
            <v>Mecanizado</v>
          </cell>
          <cell r="N258" t="str">
            <v>Quemado</v>
          </cell>
          <cell r="O258">
            <v>127.68323328039807</v>
          </cell>
          <cell r="P258">
            <v>146717.26408762787</v>
          </cell>
          <cell r="Q258">
            <v>16</v>
          </cell>
        </row>
        <row r="259">
          <cell r="A259" t="str">
            <v>6022.0609</v>
          </cell>
          <cell r="B259" t="str">
            <v>La Union, S.A</v>
          </cell>
          <cell r="C259">
            <v>602</v>
          </cell>
          <cell r="D259" t="str">
            <v>Riolsa</v>
          </cell>
          <cell r="E259">
            <v>2.0609000000000002</v>
          </cell>
          <cell r="F259">
            <v>5</v>
          </cell>
          <cell r="G259">
            <v>13.89</v>
          </cell>
          <cell r="H259">
            <v>2067.4370441128999</v>
          </cell>
          <cell r="I259">
            <v>148.84355969135348</v>
          </cell>
          <cell r="J259" t="str">
            <v>CG02-163</v>
          </cell>
          <cell r="K259">
            <v>45366</v>
          </cell>
          <cell r="L259">
            <v>45708</v>
          </cell>
          <cell r="M259" t="str">
            <v>Mecanizado</v>
          </cell>
          <cell r="N259" t="str">
            <v>Quemado</v>
          </cell>
          <cell r="O259">
            <v>145.66968328039806</v>
          </cell>
          <cell r="P259">
            <v>301162.89941808849</v>
          </cell>
          <cell r="Q259">
            <v>16</v>
          </cell>
        </row>
        <row r="260">
          <cell r="A260" t="str">
            <v>6022.061</v>
          </cell>
          <cell r="B260" t="str">
            <v>La Union, S.A</v>
          </cell>
          <cell r="C260">
            <v>602</v>
          </cell>
          <cell r="D260" t="str">
            <v>Riolsa</v>
          </cell>
          <cell r="E260">
            <v>2.0609999999999999</v>
          </cell>
          <cell r="F260">
            <v>5</v>
          </cell>
          <cell r="G260">
            <v>15.22</v>
          </cell>
          <cell r="H260">
            <v>2265.3989785024</v>
          </cell>
          <cell r="I260">
            <v>148.84355969135348</v>
          </cell>
          <cell r="J260" t="str">
            <v>CG02-163</v>
          </cell>
          <cell r="K260">
            <v>45366</v>
          </cell>
          <cell r="L260">
            <v>45708</v>
          </cell>
          <cell r="M260" t="str">
            <v>Mecanizado</v>
          </cell>
          <cell r="N260" t="str">
            <v>Quemado</v>
          </cell>
          <cell r="O260">
            <v>145.80643328039807</v>
          </cell>
          <cell r="P260">
            <v>330309.74501249212</v>
          </cell>
          <cell r="Q260">
            <v>16</v>
          </cell>
        </row>
        <row r="261">
          <cell r="A261" t="str">
            <v>6022.0612</v>
          </cell>
          <cell r="B261" t="str">
            <v>La Union, S.A</v>
          </cell>
          <cell r="C261">
            <v>602</v>
          </cell>
          <cell r="D261" t="str">
            <v>Riolsa</v>
          </cell>
          <cell r="E261">
            <v>2.0611999999999999</v>
          </cell>
          <cell r="F261">
            <v>5</v>
          </cell>
          <cell r="G261">
            <v>16.739999999999998</v>
          </cell>
          <cell r="H261">
            <v>2451.1411892332571</v>
          </cell>
          <cell r="I261">
            <v>146.42420485264381</v>
          </cell>
          <cell r="J261" t="str">
            <v>CG02-163</v>
          </cell>
          <cell r="K261">
            <v>45367</v>
          </cell>
          <cell r="L261">
            <v>45708</v>
          </cell>
          <cell r="M261" t="str">
            <v>Mecanizado</v>
          </cell>
          <cell r="N261" t="str">
            <v>Quemado</v>
          </cell>
          <cell r="O261">
            <v>147.91448328039806</v>
          </cell>
          <cell r="P261">
            <v>362559.28245273762</v>
          </cell>
          <cell r="Q261">
            <v>16</v>
          </cell>
        </row>
        <row r="262">
          <cell r="A262" t="str">
            <v>6022.0613</v>
          </cell>
          <cell r="B262" t="str">
            <v>La Union, S.A</v>
          </cell>
          <cell r="C262">
            <v>602</v>
          </cell>
          <cell r="D262" t="str">
            <v>Riolsa</v>
          </cell>
          <cell r="E262">
            <v>2.0613000000000001</v>
          </cell>
          <cell r="F262">
            <v>5</v>
          </cell>
          <cell r="G262">
            <v>18.48</v>
          </cell>
          <cell r="H262">
            <v>2750.6289830962123</v>
          </cell>
          <cell r="I262">
            <v>148.84355969135348</v>
          </cell>
          <cell r="J262" t="str">
            <v>CG02-163</v>
          </cell>
          <cell r="K262">
            <v>45368</v>
          </cell>
          <cell r="L262">
            <v>45708</v>
          </cell>
          <cell r="M262" t="str">
            <v>Mecanizado</v>
          </cell>
          <cell r="N262" t="str">
            <v>Quemado</v>
          </cell>
          <cell r="O262">
            <v>143.97443328039807</v>
          </cell>
          <cell r="P262">
            <v>396020.24900591484</v>
          </cell>
          <cell r="Q262">
            <v>16</v>
          </cell>
        </row>
        <row r="263">
          <cell r="A263" t="str">
            <v>6022.0401</v>
          </cell>
          <cell r="B263" t="str">
            <v>La Union, S.A</v>
          </cell>
          <cell r="C263">
            <v>602</v>
          </cell>
          <cell r="D263" t="str">
            <v>Riolsa</v>
          </cell>
          <cell r="E263">
            <v>2.0400999999999998</v>
          </cell>
          <cell r="F263">
            <v>3</v>
          </cell>
          <cell r="G263">
            <v>14.82</v>
          </cell>
          <cell r="H263">
            <v>2205.8615546258584</v>
          </cell>
          <cell r="I263">
            <v>148.84355969135348</v>
          </cell>
          <cell r="J263" t="str">
            <v>CP72-2086</v>
          </cell>
          <cell r="K263">
            <v>45362</v>
          </cell>
          <cell r="L263">
            <v>45708</v>
          </cell>
          <cell r="M263" t="str">
            <v>Mecanizado</v>
          </cell>
          <cell r="N263" t="str">
            <v>Quemado</v>
          </cell>
          <cell r="O263">
            <v>135.71273328039806</v>
          </cell>
          <cell r="P263">
            <v>299363.50081642333</v>
          </cell>
          <cell r="Q263">
            <v>16</v>
          </cell>
        </row>
        <row r="264">
          <cell r="A264" t="str">
            <v>6022.0402</v>
          </cell>
          <cell r="B264" t="str">
            <v>La Union, S.A</v>
          </cell>
          <cell r="C264">
            <v>602</v>
          </cell>
          <cell r="D264" t="str">
            <v>Riolsa</v>
          </cell>
          <cell r="E264">
            <v>2.0402</v>
          </cell>
          <cell r="F264">
            <v>3</v>
          </cell>
          <cell r="G264">
            <v>19.54</v>
          </cell>
          <cell r="H264">
            <v>2908.4031563690469</v>
          </cell>
          <cell r="I264">
            <v>148.84355969135348</v>
          </cell>
          <cell r="J264" t="str">
            <v>CP72-2086</v>
          </cell>
          <cell r="K264">
            <v>45363</v>
          </cell>
          <cell r="L264">
            <v>45708</v>
          </cell>
          <cell r="M264" t="str">
            <v>Mecanizado</v>
          </cell>
          <cell r="N264" t="str">
            <v>Quemado</v>
          </cell>
          <cell r="O264">
            <v>135.76868328039805</v>
          </cell>
          <cell r="P264">
            <v>394870.06698877912</v>
          </cell>
          <cell r="Q264">
            <v>16</v>
          </cell>
        </row>
        <row r="265">
          <cell r="A265" t="str">
            <v>6022.0403</v>
          </cell>
          <cell r="B265" t="str">
            <v>La Union, S.A</v>
          </cell>
          <cell r="C265">
            <v>602</v>
          </cell>
          <cell r="D265" t="str">
            <v>Riolsa</v>
          </cell>
          <cell r="E265">
            <v>2.0402999999999998</v>
          </cell>
          <cell r="F265">
            <v>3</v>
          </cell>
          <cell r="G265">
            <v>15.22</v>
          </cell>
          <cell r="H265">
            <v>2265.3989785024</v>
          </cell>
          <cell r="I265">
            <v>148.84355969135348</v>
          </cell>
          <cell r="J265" t="str">
            <v>CP72-2086</v>
          </cell>
          <cell r="K265">
            <v>45364</v>
          </cell>
          <cell r="L265">
            <v>45708</v>
          </cell>
          <cell r="M265" t="str">
            <v>Mecanizado</v>
          </cell>
          <cell r="N265" t="str">
            <v>Quemado</v>
          </cell>
          <cell r="O265">
            <v>138.51238328039807</v>
          </cell>
          <cell r="P265">
            <v>313785.81159334671</v>
          </cell>
          <cell r="Q265">
            <v>16</v>
          </cell>
        </row>
        <row r="266">
          <cell r="A266" t="str">
            <v>6022.0404</v>
          </cell>
          <cell r="B266" t="str">
            <v>La Union, S.A</v>
          </cell>
          <cell r="C266">
            <v>602</v>
          </cell>
          <cell r="D266" t="str">
            <v>Riolsa</v>
          </cell>
          <cell r="E266">
            <v>2.0404</v>
          </cell>
          <cell r="F266">
            <v>3</v>
          </cell>
          <cell r="G266">
            <v>13.49</v>
          </cell>
          <cell r="H266">
            <v>2007.8996202363585</v>
          </cell>
          <cell r="I266">
            <v>148.84355969135348</v>
          </cell>
          <cell r="J266" t="str">
            <v>CG12-116</v>
          </cell>
          <cell r="K266">
            <v>45365</v>
          </cell>
          <cell r="L266">
            <v>45708</v>
          </cell>
          <cell r="M266" t="str">
            <v>Mecanizado</v>
          </cell>
          <cell r="N266" t="str">
            <v>Quemado</v>
          </cell>
          <cell r="O266">
            <v>130.59073328039807</v>
          </cell>
          <cell r="P266">
            <v>262213.08376009885</v>
          </cell>
          <cell r="Q266">
            <v>16</v>
          </cell>
        </row>
        <row r="267">
          <cell r="A267" t="str">
            <v>6022.0405</v>
          </cell>
          <cell r="B267" t="str">
            <v>La Union, S.A</v>
          </cell>
          <cell r="C267">
            <v>602</v>
          </cell>
          <cell r="D267" t="str">
            <v>Riolsa</v>
          </cell>
          <cell r="E267">
            <v>2.0405000000000002</v>
          </cell>
          <cell r="F267">
            <v>3</v>
          </cell>
          <cell r="G267">
            <v>7.8</v>
          </cell>
          <cell r="H267">
            <v>1160.979765592557</v>
          </cell>
          <cell r="I267">
            <v>148.84355969135348</v>
          </cell>
          <cell r="J267" t="str">
            <v>CG12-116</v>
          </cell>
          <cell r="K267">
            <v>45365</v>
          </cell>
          <cell r="L267">
            <v>45708</v>
          </cell>
          <cell r="M267" t="str">
            <v>Mecanizado</v>
          </cell>
          <cell r="N267" t="str">
            <v>Quemado</v>
          </cell>
          <cell r="O267">
            <v>140.59723328039806</v>
          </cell>
          <cell r="P267">
            <v>163230.54293683858</v>
          </cell>
          <cell r="Q267">
            <v>16</v>
          </cell>
        </row>
        <row r="268">
          <cell r="A268" t="str">
            <v>6022.0406</v>
          </cell>
          <cell r="B268" t="str">
            <v>La Union, S.A</v>
          </cell>
          <cell r="C268">
            <v>602</v>
          </cell>
          <cell r="D268" t="str">
            <v>Riolsa</v>
          </cell>
          <cell r="E268">
            <v>2.0406</v>
          </cell>
          <cell r="F268">
            <v>3</v>
          </cell>
          <cell r="G268">
            <v>9.6999999999999993</v>
          </cell>
          <cell r="H268">
            <v>1443.7825290061287</v>
          </cell>
          <cell r="I268">
            <v>148.84355969135348</v>
          </cell>
          <cell r="J268" t="str">
            <v>CG12-116</v>
          </cell>
          <cell r="K268">
            <v>45364</v>
          </cell>
          <cell r="L268">
            <v>45708</v>
          </cell>
          <cell r="M268" t="str">
            <v>Mecanizado</v>
          </cell>
          <cell r="N268" t="str">
            <v>Quemado</v>
          </cell>
          <cell r="O268">
            <v>144.13448328039806</v>
          </cell>
          <cell r="P268">
            <v>208098.84878756467</v>
          </cell>
          <cell r="Q268">
            <v>16</v>
          </cell>
        </row>
        <row r="269">
          <cell r="A269" t="str">
            <v>6024.0701</v>
          </cell>
          <cell r="B269" t="str">
            <v>La Union, S.A</v>
          </cell>
          <cell r="C269">
            <v>602</v>
          </cell>
          <cell r="D269" t="str">
            <v>Riolsa</v>
          </cell>
          <cell r="E269">
            <v>4.0701000000000001</v>
          </cell>
          <cell r="F269" t="str">
            <v>1</v>
          </cell>
          <cell r="G269">
            <v>3.89</v>
          </cell>
          <cell r="H269">
            <v>559.55144719936504</v>
          </cell>
          <cell r="I269">
            <v>143.84355969135348</v>
          </cell>
          <cell r="J269" t="str">
            <v>CG04-10295</v>
          </cell>
          <cell r="K269">
            <v>45363</v>
          </cell>
          <cell r="L269">
            <v>45715</v>
          </cell>
          <cell r="M269" t="str">
            <v>Mecanizado</v>
          </cell>
          <cell r="N269" t="str">
            <v>Quemado</v>
          </cell>
          <cell r="O269">
            <v>133.53898328039807</v>
          </cell>
          <cell r="P269">
            <v>74721.931352078551</v>
          </cell>
          <cell r="Q269">
            <v>17</v>
          </cell>
        </row>
        <row r="270">
          <cell r="A270" t="str">
            <v>6024.0702</v>
          </cell>
          <cell r="B270" t="str">
            <v>La Union, S.A</v>
          </cell>
          <cell r="C270">
            <v>602</v>
          </cell>
          <cell r="D270" t="str">
            <v>Riolsa</v>
          </cell>
          <cell r="E270">
            <v>4.0701999999999998</v>
          </cell>
          <cell r="F270" t="str">
            <v>1</v>
          </cell>
          <cell r="G270">
            <v>8.14</v>
          </cell>
          <cell r="H270">
            <v>1170.8865758876175</v>
          </cell>
          <cell r="I270">
            <v>143.84355969135348</v>
          </cell>
          <cell r="J270" t="str">
            <v>CG04-10295</v>
          </cell>
          <cell r="K270">
            <v>45363</v>
          </cell>
          <cell r="L270">
            <v>45715</v>
          </cell>
          <cell r="M270" t="str">
            <v>Mecanizado</v>
          </cell>
          <cell r="N270" t="str">
            <v>Quemado</v>
          </cell>
          <cell r="O270">
            <v>130.95798328039805</v>
          </cell>
          <cell r="P270">
            <v>153336.94462833315</v>
          </cell>
          <cell r="Q270">
            <v>17</v>
          </cell>
        </row>
        <row r="271">
          <cell r="A271" t="str">
            <v>6024.0705</v>
          </cell>
          <cell r="B271" t="str">
            <v>La Union, S.A</v>
          </cell>
          <cell r="C271">
            <v>602</v>
          </cell>
          <cell r="D271" t="str">
            <v>Riolsa</v>
          </cell>
          <cell r="E271">
            <v>4.0705</v>
          </cell>
          <cell r="F271" t="str">
            <v>1</v>
          </cell>
          <cell r="G271">
            <v>15.48</v>
          </cell>
          <cell r="H271">
            <v>2226.6983040221517</v>
          </cell>
          <cell r="I271">
            <v>143.84355969135348</v>
          </cell>
          <cell r="J271" t="str">
            <v>CG04-10295</v>
          </cell>
          <cell r="K271">
            <v>45363</v>
          </cell>
          <cell r="L271">
            <v>45715</v>
          </cell>
          <cell r="M271" t="str">
            <v>Mecanizado</v>
          </cell>
          <cell r="N271" t="str">
            <v>Quemado</v>
          </cell>
          <cell r="O271">
            <v>133.78813328039806</v>
          </cell>
          <cell r="P271">
            <v>297905.80947375193</v>
          </cell>
          <cell r="Q271">
            <v>17</v>
          </cell>
        </row>
        <row r="272">
          <cell r="A272" t="str">
            <v>6024.0707</v>
          </cell>
          <cell r="B272" t="str">
            <v>La Union, S.A</v>
          </cell>
          <cell r="C272">
            <v>602</v>
          </cell>
          <cell r="D272" t="str">
            <v>Riolsa</v>
          </cell>
          <cell r="E272">
            <v>4.0707000000000004</v>
          </cell>
          <cell r="F272" t="str">
            <v>1</v>
          </cell>
          <cell r="G272">
            <v>9.3000000000000007</v>
          </cell>
          <cell r="H272">
            <v>1331.9451051295873</v>
          </cell>
          <cell r="I272">
            <v>143.21990377737498</v>
          </cell>
          <cell r="J272" t="str">
            <v>CG04-10295</v>
          </cell>
          <cell r="K272">
            <v>45360</v>
          </cell>
          <cell r="L272">
            <v>45715</v>
          </cell>
          <cell r="M272" t="str">
            <v>Mecanizado</v>
          </cell>
          <cell r="N272" t="str">
            <v>Quemado</v>
          </cell>
          <cell r="O272">
            <v>130.89158328039807</v>
          </cell>
          <cell r="P272">
            <v>174340.40365298794</v>
          </cell>
          <cell r="Q272">
            <v>17</v>
          </cell>
        </row>
        <row r="273">
          <cell r="A273" t="str">
            <v>6024.0714</v>
          </cell>
          <cell r="B273" t="str">
            <v>La Union, S.A</v>
          </cell>
          <cell r="C273">
            <v>602</v>
          </cell>
          <cell r="D273" t="str">
            <v>Riolsa</v>
          </cell>
          <cell r="E273">
            <v>4.0713999999999997</v>
          </cell>
          <cell r="F273" t="str">
            <v>1</v>
          </cell>
          <cell r="G273">
            <v>14</v>
          </cell>
          <cell r="H273">
            <v>2013.8098356789487</v>
          </cell>
          <cell r="I273">
            <v>143.84355969135348</v>
          </cell>
          <cell r="J273" t="str">
            <v>CG04-10295</v>
          </cell>
          <cell r="K273">
            <v>45359</v>
          </cell>
          <cell r="L273">
            <v>45715</v>
          </cell>
          <cell r="M273" t="str">
            <v>Mecanizado</v>
          </cell>
          <cell r="N273" t="str">
            <v>Quemado</v>
          </cell>
          <cell r="O273">
            <v>140.25103328039808</v>
          </cell>
          <cell r="P273">
            <v>282438.91028420121</v>
          </cell>
          <cell r="Q273">
            <v>17</v>
          </cell>
        </row>
        <row r="274">
          <cell r="A274" t="str">
            <v>6024.0715</v>
          </cell>
          <cell r="B274" t="str">
            <v>La Union, S.A</v>
          </cell>
          <cell r="C274">
            <v>602</v>
          </cell>
          <cell r="D274" t="str">
            <v>Riolsa</v>
          </cell>
          <cell r="E274">
            <v>4.0715000000000003</v>
          </cell>
          <cell r="F274" t="str">
            <v>1</v>
          </cell>
          <cell r="G274">
            <v>10.220000000000001</v>
          </cell>
          <cell r="H274">
            <v>1470.0811800456327</v>
          </cell>
          <cell r="I274">
            <v>143.84355969135348</v>
          </cell>
          <cell r="J274" t="str">
            <v>CG04-10295</v>
          </cell>
          <cell r="K274">
            <v>45359</v>
          </cell>
          <cell r="L274">
            <v>45715</v>
          </cell>
          <cell r="M274" t="str">
            <v>Mecanizado</v>
          </cell>
          <cell r="N274" t="str">
            <v>Quemado</v>
          </cell>
          <cell r="O274">
            <v>127.47408328039808</v>
          </cell>
          <cell r="P274">
            <v>187397.25077408284</v>
          </cell>
          <cell r="Q274">
            <v>17</v>
          </cell>
        </row>
        <row r="275">
          <cell r="A275" t="str">
            <v>6024.0718</v>
          </cell>
          <cell r="B275" t="str">
            <v>La Union, S.A</v>
          </cell>
          <cell r="C275">
            <v>602</v>
          </cell>
          <cell r="D275" t="str">
            <v>Riolsa</v>
          </cell>
          <cell r="E275">
            <v>4.0717999999999996</v>
          </cell>
          <cell r="F275" t="str">
            <v>1</v>
          </cell>
          <cell r="G275">
            <v>8.66</v>
          </cell>
          <cell r="H275">
            <v>1245.6852269271212</v>
          </cell>
          <cell r="I275">
            <v>143.84355969135348</v>
          </cell>
          <cell r="J275" t="str">
            <v>CG04-10295</v>
          </cell>
          <cell r="K275">
            <v>45357</v>
          </cell>
          <cell r="L275">
            <v>45715</v>
          </cell>
          <cell r="M275" t="str">
            <v>Mecanizado</v>
          </cell>
          <cell r="N275" t="str">
            <v>Quemado</v>
          </cell>
          <cell r="O275">
            <v>137.42013328039806</v>
          </cell>
          <cell r="P275">
            <v>171182.2299097479</v>
          </cell>
          <cell r="Q275">
            <v>17</v>
          </cell>
        </row>
        <row r="276">
          <cell r="A276" t="str">
            <v>6023.0905</v>
          </cell>
          <cell r="B276" t="str">
            <v>La Union, S.A</v>
          </cell>
          <cell r="C276">
            <v>602</v>
          </cell>
          <cell r="D276" t="str">
            <v>Riolsa</v>
          </cell>
          <cell r="E276">
            <v>3.0905</v>
          </cell>
          <cell r="F276">
            <v>6</v>
          </cell>
          <cell r="G276">
            <v>17.16</v>
          </cell>
          <cell r="H276">
            <v>2554.1554843036256</v>
          </cell>
          <cell r="I276">
            <v>148.84355969135348</v>
          </cell>
          <cell r="J276" t="str">
            <v>CG02-163</v>
          </cell>
          <cell r="K276">
            <v>45355</v>
          </cell>
          <cell r="L276">
            <v>45715</v>
          </cell>
          <cell r="M276" t="str">
            <v>Mecanizado</v>
          </cell>
          <cell r="N276" t="str">
            <v>Quemado</v>
          </cell>
          <cell r="O276">
            <v>143.30458328039805</v>
          </cell>
          <cell r="P276">
            <v>366022.18731147435</v>
          </cell>
          <cell r="Q276">
            <v>17</v>
          </cell>
        </row>
        <row r="277">
          <cell r="A277" t="str">
            <v>6023.0906</v>
          </cell>
          <cell r="B277" t="str">
            <v>La Union, S.A</v>
          </cell>
          <cell r="C277">
            <v>602</v>
          </cell>
          <cell r="D277" t="str">
            <v>Riolsa</v>
          </cell>
          <cell r="E277">
            <v>3.0905999999999998</v>
          </cell>
          <cell r="F277">
            <v>6</v>
          </cell>
          <cell r="G277">
            <v>11.4</v>
          </cell>
          <cell r="H277">
            <v>1696.8165804814296</v>
          </cell>
          <cell r="I277">
            <v>148.84355969135348</v>
          </cell>
          <cell r="J277" t="str">
            <v>CG02-163</v>
          </cell>
          <cell r="K277">
            <v>45357</v>
          </cell>
          <cell r="L277">
            <v>45715</v>
          </cell>
          <cell r="M277" t="str">
            <v>Mecanizado</v>
          </cell>
          <cell r="N277" t="str">
            <v>Quemado</v>
          </cell>
          <cell r="O277">
            <v>138.74678328039806</v>
          </cell>
          <cell r="P277">
            <v>235427.84235864301</v>
          </cell>
          <cell r="Q277">
            <v>17</v>
          </cell>
        </row>
        <row r="278">
          <cell r="A278" t="str">
            <v>6023.0914</v>
          </cell>
          <cell r="B278" t="str">
            <v>La Union, S.A</v>
          </cell>
          <cell r="C278">
            <v>602</v>
          </cell>
          <cell r="D278" t="str">
            <v>Riolsa</v>
          </cell>
          <cell r="E278">
            <v>3.0914000000000001</v>
          </cell>
          <cell r="F278">
            <v>6</v>
          </cell>
          <cell r="G278">
            <v>27.42</v>
          </cell>
          <cell r="H278">
            <v>3978.0304067369116</v>
          </cell>
          <cell r="I278">
            <v>145.07769535874951</v>
          </cell>
          <cell r="J278" t="str">
            <v>CG02-163</v>
          </cell>
          <cell r="K278">
            <v>45356</v>
          </cell>
          <cell r="L278">
            <v>45715</v>
          </cell>
          <cell r="M278" t="str">
            <v>Mecanizado</v>
          </cell>
          <cell r="N278" t="str">
            <v>Quemado</v>
          </cell>
          <cell r="O278">
            <v>144.11823328039807</v>
          </cell>
          <cell r="P278">
            <v>573306.71415462706</v>
          </cell>
          <cell r="Q278">
            <v>17</v>
          </cell>
        </row>
        <row r="279">
          <cell r="A279" t="str">
            <v>6023.0915</v>
          </cell>
          <cell r="B279" t="str">
            <v>La Union, S.A</v>
          </cell>
          <cell r="C279">
            <v>602</v>
          </cell>
          <cell r="D279" t="str">
            <v>Riolsa</v>
          </cell>
          <cell r="E279">
            <v>3.0914999999999999</v>
          </cell>
          <cell r="F279">
            <v>6</v>
          </cell>
          <cell r="G279">
            <v>7.98</v>
          </cell>
          <cell r="H279">
            <v>1187.7716063370008</v>
          </cell>
          <cell r="I279">
            <v>148.84355969135348</v>
          </cell>
          <cell r="J279" t="str">
            <v>CG02-163</v>
          </cell>
          <cell r="K279">
            <v>45357</v>
          </cell>
          <cell r="L279">
            <v>45715</v>
          </cell>
          <cell r="M279" t="str">
            <v>Mecanizado</v>
          </cell>
          <cell r="N279" t="str">
            <v>Quemado</v>
          </cell>
          <cell r="O279">
            <v>138.91543328039808</v>
          </cell>
          <cell r="P279">
            <v>164999.80733245888</v>
          </cell>
          <cell r="Q279">
            <v>17</v>
          </cell>
        </row>
        <row r="280">
          <cell r="A280" t="str">
            <v>6023.0916</v>
          </cell>
          <cell r="B280" t="str">
            <v>La Union, S.A</v>
          </cell>
          <cell r="C280">
            <v>602</v>
          </cell>
          <cell r="D280" t="str">
            <v>Riolsa</v>
          </cell>
          <cell r="E280">
            <v>3.0916000000000001</v>
          </cell>
          <cell r="F280">
            <v>6</v>
          </cell>
          <cell r="G280">
            <v>3.63</v>
          </cell>
          <cell r="H280">
            <v>540.30212167961315</v>
          </cell>
          <cell r="I280">
            <v>148.84355969135348</v>
          </cell>
          <cell r="J280" t="str">
            <v>CG02-163</v>
          </cell>
          <cell r="K280">
            <v>45356</v>
          </cell>
          <cell r="L280">
            <v>45715</v>
          </cell>
          <cell r="M280" t="str">
            <v>Mecanizado</v>
          </cell>
          <cell r="N280" t="str">
            <v>Quemado</v>
          </cell>
          <cell r="O280">
            <v>146.43273328039805</v>
          </cell>
          <cell r="P280">
            <v>79117.916474743964</v>
          </cell>
          <cell r="Q280">
            <v>17</v>
          </cell>
        </row>
        <row r="281">
          <cell r="A281" t="str">
            <v>6021.1103</v>
          </cell>
          <cell r="B281" t="str">
            <v>La Union, S.A</v>
          </cell>
          <cell r="C281">
            <v>602</v>
          </cell>
          <cell r="D281" t="str">
            <v>Riolsa</v>
          </cell>
          <cell r="E281">
            <v>1.1103000000000001</v>
          </cell>
          <cell r="F281">
            <v>2</v>
          </cell>
          <cell r="G281">
            <v>4.8499999999999996</v>
          </cell>
          <cell r="H281">
            <v>721.89126450306435</v>
          </cell>
          <cell r="I281">
            <v>148.84355969135348</v>
          </cell>
          <cell r="J281" t="str">
            <v>CG04-10295</v>
          </cell>
          <cell r="K281">
            <v>45375</v>
          </cell>
          <cell r="L281">
            <v>45715</v>
          </cell>
          <cell r="M281" t="str">
            <v>Mecanizado</v>
          </cell>
          <cell r="N281" t="str">
            <v>Quemado</v>
          </cell>
          <cell r="O281">
            <v>133.28178328039806</v>
          </cell>
          <cell r="P281">
            <v>96214.955067509931</v>
          </cell>
          <cell r="Q281">
            <v>17</v>
          </cell>
        </row>
        <row r="282">
          <cell r="A282" t="str">
            <v>6021.1108</v>
          </cell>
          <cell r="B282" t="str">
            <v>La Union, S.A</v>
          </cell>
          <cell r="C282">
            <v>602</v>
          </cell>
          <cell r="D282" t="str">
            <v>Riolsa</v>
          </cell>
          <cell r="E282">
            <v>1.1108</v>
          </cell>
          <cell r="F282">
            <v>2</v>
          </cell>
          <cell r="G282">
            <v>5.37</v>
          </cell>
          <cell r="H282">
            <v>799.28991554256822</v>
          </cell>
          <cell r="I282">
            <v>148.84355969135348</v>
          </cell>
          <cell r="J282" t="str">
            <v>CG04-10295</v>
          </cell>
          <cell r="K282">
            <v>45375</v>
          </cell>
          <cell r="L282">
            <v>45715</v>
          </cell>
          <cell r="M282" t="str">
            <v>Mecanizado</v>
          </cell>
          <cell r="N282" t="str">
            <v>Quemado</v>
          </cell>
          <cell r="O282">
            <v>135.48208328039806</v>
          </cell>
          <cell r="P282">
            <v>108289.46290272055</v>
          </cell>
          <cell r="Q282">
            <v>17</v>
          </cell>
        </row>
        <row r="283">
          <cell r="A283" t="str">
            <v>6021.111</v>
          </cell>
          <cell r="B283" t="str">
            <v>La Union, S.A</v>
          </cell>
          <cell r="C283">
            <v>602</v>
          </cell>
          <cell r="D283" t="str">
            <v>Riolsa</v>
          </cell>
          <cell r="E283">
            <v>1.111</v>
          </cell>
          <cell r="F283">
            <v>2</v>
          </cell>
          <cell r="G283">
            <v>5.64</v>
          </cell>
          <cell r="H283">
            <v>839.47767665923357</v>
          </cell>
          <cell r="I283">
            <v>148.84355969135348</v>
          </cell>
          <cell r="J283" t="str">
            <v>CG04-10295</v>
          </cell>
          <cell r="K283">
            <v>45375</v>
          </cell>
          <cell r="L283">
            <v>45715</v>
          </cell>
          <cell r="M283" t="str">
            <v>Mecanizado</v>
          </cell>
          <cell r="N283" t="str">
            <v>Quemado</v>
          </cell>
          <cell r="O283">
            <v>137.46408328039806</v>
          </cell>
          <cell r="P283">
            <v>115398.02925631996</v>
          </cell>
          <cell r="Q283">
            <v>17</v>
          </cell>
        </row>
        <row r="284">
          <cell r="A284" t="str">
            <v>6021.0802</v>
          </cell>
          <cell r="B284" t="str">
            <v>La Union, S.A</v>
          </cell>
          <cell r="C284">
            <v>602</v>
          </cell>
          <cell r="D284" t="str">
            <v>Riolsa</v>
          </cell>
          <cell r="E284">
            <v>1.0802</v>
          </cell>
          <cell r="F284">
            <v>6</v>
          </cell>
          <cell r="G284">
            <v>18.559999999999999</v>
          </cell>
          <cell r="H284">
            <v>2757.3664678715204</v>
          </cell>
          <cell r="I284">
            <v>148.56500365687072</v>
          </cell>
          <cell r="J284" t="str">
            <v>CG02-163</v>
          </cell>
          <cell r="K284">
            <v>45371</v>
          </cell>
          <cell r="L284">
            <v>45715</v>
          </cell>
          <cell r="M284" t="str">
            <v>Mecanizado</v>
          </cell>
          <cell r="N284" t="str">
            <v>Quemado</v>
          </cell>
          <cell r="O284">
            <v>148.27428328039807</v>
          </cell>
          <cell r="P284">
            <v>408846.53676505247</v>
          </cell>
          <cell r="Q284">
            <v>17</v>
          </cell>
        </row>
        <row r="285">
          <cell r="A285" t="str">
            <v>6021.0803</v>
          </cell>
          <cell r="B285" t="str">
            <v>La Union, S.A</v>
          </cell>
          <cell r="C285">
            <v>602</v>
          </cell>
          <cell r="D285" t="str">
            <v>Riolsa</v>
          </cell>
          <cell r="E285">
            <v>1.0803</v>
          </cell>
          <cell r="F285">
            <v>6</v>
          </cell>
          <cell r="G285">
            <v>6.56</v>
          </cell>
          <cell r="H285">
            <v>976.41375157527875</v>
          </cell>
          <cell r="I285">
            <v>148.84355969135348</v>
          </cell>
          <cell r="J285" t="str">
            <v>CG02-163</v>
          </cell>
          <cell r="K285">
            <v>45370</v>
          </cell>
          <cell r="L285">
            <v>45715</v>
          </cell>
          <cell r="M285" t="str">
            <v>Mecanizado</v>
          </cell>
          <cell r="N285" t="str">
            <v>Quemado</v>
          </cell>
          <cell r="O285">
            <v>143.94003328039807</v>
          </cell>
          <cell r="P285">
            <v>140545.02789718396</v>
          </cell>
          <cell r="Q285">
            <v>17</v>
          </cell>
        </row>
        <row r="286">
          <cell r="A286" t="str">
            <v>6021.0805</v>
          </cell>
          <cell r="B286" t="str">
            <v>La Union, S.A</v>
          </cell>
          <cell r="C286">
            <v>602</v>
          </cell>
          <cell r="D286" t="str">
            <v>Riolsa</v>
          </cell>
          <cell r="E286">
            <v>1.0805</v>
          </cell>
          <cell r="F286">
            <v>6</v>
          </cell>
          <cell r="G286">
            <v>8.18</v>
          </cell>
          <cell r="H286">
            <v>1217.5403182752714</v>
          </cell>
          <cell r="I286">
            <v>148.84355969135348</v>
          </cell>
          <cell r="J286" t="str">
            <v>CG02-163</v>
          </cell>
          <cell r="K286">
            <v>45371</v>
          </cell>
          <cell r="L286">
            <v>45715</v>
          </cell>
          <cell r="M286" t="str">
            <v>Mecanizado</v>
          </cell>
          <cell r="N286" t="str">
            <v>Quemado</v>
          </cell>
          <cell r="O286">
            <v>146.76318328039807</v>
          </cell>
          <cell r="P286">
            <v>178690.09288230786</v>
          </cell>
          <cell r="Q286">
            <v>17</v>
          </cell>
        </row>
        <row r="287">
          <cell r="A287" t="str">
            <v>6021.0806</v>
          </cell>
          <cell r="B287" t="str">
            <v>La Union, S.A</v>
          </cell>
          <cell r="C287">
            <v>602</v>
          </cell>
          <cell r="D287" t="str">
            <v>Riolsa</v>
          </cell>
          <cell r="E287">
            <v>1.0806</v>
          </cell>
          <cell r="F287">
            <v>6</v>
          </cell>
          <cell r="G287">
            <v>9</v>
          </cell>
          <cell r="H287">
            <v>1339.5920372221813</v>
          </cell>
          <cell r="I287">
            <v>148.84355969135348</v>
          </cell>
          <cell r="J287" t="str">
            <v>CG02-163</v>
          </cell>
          <cell r="K287">
            <v>45370</v>
          </cell>
          <cell r="L287">
            <v>45715</v>
          </cell>
          <cell r="M287" t="str">
            <v>Mecanizado</v>
          </cell>
          <cell r="N287" t="str">
            <v>Quemado</v>
          </cell>
          <cell r="O287">
            <v>146.00048328039807</v>
          </cell>
          <cell r="P287">
            <v>195581.08483301147</v>
          </cell>
          <cell r="Q287">
            <v>17</v>
          </cell>
        </row>
        <row r="288">
          <cell r="A288" t="str">
            <v>6021.081</v>
          </cell>
          <cell r="B288" t="str">
            <v>La Union, S.A</v>
          </cell>
          <cell r="C288">
            <v>602</v>
          </cell>
          <cell r="D288" t="str">
            <v>Riolsa</v>
          </cell>
          <cell r="E288">
            <v>1.081</v>
          </cell>
          <cell r="F288">
            <v>6</v>
          </cell>
          <cell r="G288">
            <v>13.89</v>
          </cell>
          <cell r="H288">
            <v>2067.4370441128999</v>
          </cell>
          <cell r="I288">
            <v>148.84355969135348</v>
          </cell>
          <cell r="J288" t="str">
            <v>CG02-163</v>
          </cell>
          <cell r="K288">
            <v>45371</v>
          </cell>
          <cell r="L288">
            <v>45715</v>
          </cell>
          <cell r="M288" t="str">
            <v>Mecanizado</v>
          </cell>
          <cell r="N288" t="str">
            <v>Quemado</v>
          </cell>
          <cell r="O288">
            <v>142.86133328039807</v>
          </cell>
          <cell r="P288">
            <v>295356.81259525404</v>
          </cell>
          <cell r="Q288">
            <v>17</v>
          </cell>
        </row>
        <row r="289">
          <cell r="A289" t="str">
            <v>6021.0811</v>
          </cell>
          <cell r="B289" t="str">
            <v>La Union, S.A</v>
          </cell>
          <cell r="C289">
            <v>602</v>
          </cell>
          <cell r="D289" t="str">
            <v>Riolsa</v>
          </cell>
          <cell r="E289">
            <v>1.0810999999999999</v>
          </cell>
          <cell r="F289">
            <v>6</v>
          </cell>
          <cell r="G289">
            <v>17.11</v>
          </cell>
          <cell r="H289">
            <v>2546.7133063190581</v>
          </cell>
          <cell r="I289">
            <v>148.84355969135348</v>
          </cell>
          <cell r="J289" t="str">
            <v>CG02-163</v>
          </cell>
          <cell r="K289">
            <v>45369</v>
          </cell>
          <cell r="L289">
            <v>45715</v>
          </cell>
          <cell r="M289" t="str">
            <v>Mecanizado</v>
          </cell>
          <cell r="N289" t="str">
            <v>Quemado</v>
          </cell>
          <cell r="O289">
            <v>141.76258328039808</v>
          </cell>
          <cell r="P289">
            <v>361028.6571783534</v>
          </cell>
          <cell r="Q289">
            <v>17</v>
          </cell>
        </row>
        <row r="290">
          <cell r="A290" t="str">
            <v>6021.1101</v>
          </cell>
          <cell r="B290" t="str">
            <v>La Union, S.A</v>
          </cell>
          <cell r="C290">
            <v>602</v>
          </cell>
          <cell r="D290" t="str">
            <v>Riolsa</v>
          </cell>
          <cell r="E290">
            <v>1.1101000000000001</v>
          </cell>
          <cell r="F290">
            <v>3</v>
          </cell>
          <cell r="G290">
            <v>20.68</v>
          </cell>
          <cell r="H290">
            <v>2546.9548144171899</v>
          </cell>
          <cell r="I290">
            <v>123.1602908325527</v>
          </cell>
          <cell r="J290" t="str">
            <v>CGMEX10-26315</v>
          </cell>
          <cell r="K290">
            <v>45376</v>
          </cell>
          <cell r="L290">
            <v>45715</v>
          </cell>
          <cell r="M290" t="str">
            <v>Mecanizado</v>
          </cell>
          <cell r="N290" t="str">
            <v>Quemado</v>
          </cell>
          <cell r="O290">
            <v>136.95758328039807</v>
          </cell>
          <cell r="P290">
            <v>348824.7761069531</v>
          </cell>
          <cell r="Q290">
            <v>17</v>
          </cell>
        </row>
        <row r="291">
          <cell r="A291" t="str">
            <v>6021.1105</v>
          </cell>
          <cell r="B291" t="str">
            <v>La Union, S.A</v>
          </cell>
          <cell r="C291">
            <v>602</v>
          </cell>
          <cell r="D291" t="str">
            <v>Riolsa</v>
          </cell>
          <cell r="E291">
            <v>1.1105</v>
          </cell>
          <cell r="F291">
            <v>2</v>
          </cell>
          <cell r="G291">
            <v>13.05</v>
          </cell>
          <cell r="H291">
            <v>1649.698453972163</v>
          </cell>
          <cell r="I291">
            <v>126.41367463388221</v>
          </cell>
          <cell r="J291" t="str">
            <v>CG04-10295</v>
          </cell>
          <cell r="K291">
            <v>45382</v>
          </cell>
          <cell r="L291">
            <v>45715</v>
          </cell>
          <cell r="M291" t="str">
            <v>Mecanizado</v>
          </cell>
          <cell r="N291" t="str">
            <v>Quemado</v>
          </cell>
          <cell r="O291">
            <v>135.54443328039807</v>
          </cell>
          <cell r="P291">
            <v>223607.44202720569</v>
          </cell>
          <cell r="Q291">
            <v>17</v>
          </cell>
        </row>
        <row r="292">
          <cell r="A292" t="str">
            <v>6021.1106</v>
          </cell>
          <cell r="B292" t="str">
            <v>La Union, S.A</v>
          </cell>
          <cell r="C292">
            <v>602</v>
          </cell>
          <cell r="D292" t="str">
            <v>Riolsa</v>
          </cell>
          <cell r="E292">
            <v>1.1106</v>
          </cell>
          <cell r="F292">
            <v>2</v>
          </cell>
          <cell r="G292">
            <v>35.880000000000003</v>
          </cell>
          <cell r="H292">
            <v>4735.1119217257628</v>
          </cell>
          <cell r="I292">
            <v>131.97078934575703</v>
          </cell>
          <cell r="J292" t="str">
            <v>CG04-10295</v>
          </cell>
          <cell r="K292">
            <v>45376</v>
          </cell>
          <cell r="L292">
            <v>45715</v>
          </cell>
          <cell r="M292" t="str">
            <v>Mecanizado</v>
          </cell>
          <cell r="N292" t="str">
            <v>Quemado</v>
          </cell>
          <cell r="O292">
            <v>141.82133328039805</v>
          </cell>
          <cell r="P292">
            <v>671539.88597105548</v>
          </cell>
          <cell r="Q292">
            <v>17</v>
          </cell>
        </row>
        <row r="293">
          <cell r="A293" t="str">
            <v>6024.0801</v>
          </cell>
          <cell r="B293" t="str">
            <v>La Union, S.A</v>
          </cell>
          <cell r="C293">
            <v>602</v>
          </cell>
          <cell r="D293" t="str">
            <v>Riolsa</v>
          </cell>
          <cell r="E293">
            <v>4.0800999999999998</v>
          </cell>
          <cell r="F293">
            <v>2</v>
          </cell>
          <cell r="G293">
            <v>4.5599999999999996</v>
          </cell>
          <cell r="H293">
            <v>678.72663219257174</v>
          </cell>
          <cell r="I293">
            <v>148.84355969135348</v>
          </cell>
          <cell r="J293" t="str">
            <v>CG02-163</v>
          </cell>
          <cell r="K293">
            <v>45376</v>
          </cell>
          <cell r="L293">
            <v>45722</v>
          </cell>
          <cell r="M293" t="str">
            <v>Mecanizado</v>
          </cell>
          <cell r="N293" t="str">
            <v>Quemado</v>
          </cell>
          <cell r="O293">
            <v>155.05508328039807</v>
          </cell>
          <cell r="P293">
            <v>105240.01447924331</v>
          </cell>
          <cell r="Q293">
            <v>18</v>
          </cell>
        </row>
        <row r="294">
          <cell r="A294" t="str">
            <v>6024.0802</v>
          </cell>
          <cell r="B294" t="str">
            <v>La Union, S.A</v>
          </cell>
          <cell r="C294">
            <v>602</v>
          </cell>
          <cell r="D294" t="str">
            <v>Riolsa</v>
          </cell>
          <cell r="E294">
            <v>4.0801999999999996</v>
          </cell>
          <cell r="F294">
            <v>2</v>
          </cell>
          <cell r="G294">
            <v>5.44</v>
          </cell>
          <cell r="H294">
            <v>809.70896472096297</v>
          </cell>
          <cell r="I294">
            <v>148.84355969135348</v>
          </cell>
          <cell r="J294" t="str">
            <v>CG02-163</v>
          </cell>
          <cell r="K294">
            <v>45374</v>
          </cell>
          <cell r="L294">
            <v>45722</v>
          </cell>
          <cell r="M294" t="str">
            <v>Mecanizado</v>
          </cell>
          <cell r="N294" t="str">
            <v>Quemado</v>
          </cell>
          <cell r="O294">
            <v>155.69863328039807</v>
          </cell>
          <cell r="P294">
            <v>126070.57916194</v>
          </cell>
          <cell r="Q294">
            <v>18</v>
          </cell>
        </row>
        <row r="295">
          <cell r="A295" t="str">
            <v>6024.0803</v>
          </cell>
          <cell r="B295" t="str">
            <v>La Union, S.A</v>
          </cell>
          <cell r="C295">
            <v>602</v>
          </cell>
          <cell r="D295" t="str">
            <v>Riolsa</v>
          </cell>
          <cell r="E295">
            <v>4.0803000000000003</v>
          </cell>
          <cell r="F295">
            <v>2</v>
          </cell>
          <cell r="G295">
            <v>14.46</v>
          </cell>
          <cell r="H295">
            <v>2152.2778731369713</v>
          </cell>
          <cell r="I295">
            <v>148.84355969135348</v>
          </cell>
          <cell r="J295" t="str">
            <v>CG02-163</v>
          </cell>
          <cell r="K295">
            <v>45377</v>
          </cell>
          <cell r="L295">
            <v>45722</v>
          </cell>
          <cell r="M295" t="str">
            <v>Mecanizado</v>
          </cell>
          <cell r="N295" t="str">
            <v>Quemado</v>
          </cell>
          <cell r="O295">
            <v>147.78093328039807</v>
          </cell>
          <cell r="P295">
            <v>318065.63277093181</v>
          </cell>
          <cell r="Q295">
            <v>18</v>
          </cell>
        </row>
        <row r="296">
          <cell r="A296" t="str">
            <v>6024.0804</v>
          </cell>
          <cell r="B296" t="str">
            <v>La Union, S.A</v>
          </cell>
          <cell r="C296">
            <v>602</v>
          </cell>
          <cell r="D296" t="str">
            <v>Riolsa</v>
          </cell>
          <cell r="E296">
            <v>4.0804</v>
          </cell>
          <cell r="F296">
            <v>2</v>
          </cell>
          <cell r="G296">
            <v>5.19</v>
          </cell>
          <cell r="H296">
            <v>772.49807479812455</v>
          </cell>
          <cell r="I296">
            <v>148.84355969135348</v>
          </cell>
          <cell r="J296" t="str">
            <v>CG02-163</v>
          </cell>
          <cell r="K296">
            <v>45374</v>
          </cell>
          <cell r="L296">
            <v>45722</v>
          </cell>
          <cell r="M296" t="str">
            <v>Mecanizado</v>
          </cell>
          <cell r="N296" t="str">
            <v>Quemado</v>
          </cell>
          <cell r="O296">
            <v>154.88443328039807</v>
          </cell>
          <cell r="P296">
            <v>119647.92652530607</v>
          </cell>
          <cell r="Q296">
            <v>18</v>
          </cell>
        </row>
        <row r="297">
          <cell r="A297" t="str">
            <v>6024.0805</v>
          </cell>
          <cell r="B297" t="str">
            <v>La Union, S.A</v>
          </cell>
          <cell r="C297">
            <v>602</v>
          </cell>
          <cell r="D297" t="str">
            <v>Riolsa</v>
          </cell>
          <cell r="E297">
            <v>4.0804999999999998</v>
          </cell>
          <cell r="F297">
            <v>2</v>
          </cell>
          <cell r="G297">
            <v>15.08</v>
          </cell>
          <cell r="H297">
            <v>2234.2708801456106</v>
          </cell>
          <cell r="I297">
            <v>148.16119894864792</v>
          </cell>
          <cell r="J297" t="str">
            <v>CG02-163</v>
          </cell>
          <cell r="K297">
            <v>45376</v>
          </cell>
          <cell r="L297">
            <v>45722</v>
          </cell>
          <cell r="M297" t="str">
            <v>Mecanizado</v>
          </cell>
          <cell r="N297" t="str">
            <v>Quemado</v>
          </cell>
          <cell r="O297">
            <v>145.75718328039807</v>
          </cell>
          <cell r="P297">
            <v>325661.03017544007</v>
          </cell>
          <cell r="Q297">
            <v>18</v>
          </cell>
        </row>
        <row r="298">
          <cell r="A298" t="str">
            <v>6024.0806</v>
          </cell>
          <cell r="B298" t="str">
            <v>La Union, S.A</v>
          </cell>
          <cell r="C298">
            <v>602</v>
          </cell>
          <cell r="D298" t="str">
            <v>Riolsa</v>
          </cell>
          <cell r="E298">
            <v>4.0805999999999996</v>
          </cell>
          <cell r="F298">
            <v>2</v>
          </cell>
          <cell r="G298">
            <v>12.67</v>
          </cell>
          <cell r="H298">
            <v>1823.9879012894485</v>
          </cell>
          <cell r="I298">
            <v>143.96116032276626</v>
          </cell>
          <cell r="J298" t="str">
            <v>CG02-163</v>
          </cell>
          <cell r="K298">
            <v>45375</v>
          </cell>
          <cell r="L298">
            <v>45722</v>
          </cell>
          <cell r="M298" t="str">
            <v>Mecanizado</v>
          </cell>
          <cell r="N298" t="str">
            <v>Quemado</v>
          </cell>
          <cell r="O298">
            <v>156.35533328039807</v>
          </cell>
          <cell r="P298">
            <v>285190.23620552552</v>
          </cell>
          <cell r="Q298">
            <v>18</v>
          </cell>
        </row>
        <row r="299">
          <cell r="A299" t="str">
            <v>6024.0901</v>
          </cell>
          <cell r="B299" t="str">
            <v>La Union, S.A</v>
          </cell>
          <cell r="C299">
            <v>602</v>
          </cell>
          <cell r="D299" t="str">
            <v>Riolsa</v>
          </cell>
          <cell r="E299">
            <v>4.0900999999999996</v>
          </cell>
          <cell r="F299">
            <v>2</v>
          </cell>
          <cell r="G299">
            <v>9.84</v>
          </cell>
          <cell r="H299">
            <v>1337.7606273629183</v>
          </cell>
          <cell r="I299">
            <v>135.95128326858926</v>
          </cell>
          <cell r="J299" t="str">
            <v>CG02-163</v>
          </cell>
          <cell r="K299">
            <v>45374</v>
          </cell>
          <cell r="L299">
            <v>45722</v>
          </cell>
          <cell r="M299" t="str">
            <v>Mecanizado</v>
          </cell>
          <cell r="N299" t="str">
            <v>Quemado</v>
          </cell>
          <cell r="O299">
            <v>150.64718328039805</v>
          </cell>
          <cell r="P299">
            <v>201529.87041564184</v>
          </cell>
          <cell r="Q299">
            <v>18</v>
          </cell>
        </row>
        <row r="300">
          <cell r="A300" t="str">
            <v>6024.0903</v>
          </cell>
          <cell r="B300" t="str">
            <v>La Union, S.A</v>
          </cell>
          <cell r="C300">
            <v>602</v>
          </cell>
          <cell r="D300" t="str">
            <v>Riolsa</v>
          </cell>
          <cell r="E300">
            <v>4.0903</v>
          </cell>
          <cell r="F300">
            <v>2</v>
          </cell>
          <cell r="G300">
            <v>8.31</v>
          </cell>
          <cell r="H300">
            <v>1206.0949810351474</v>
          </cell>
          <cell r="I300">
            <v>145.13778351806826</v>
          </cell>
          <cell r="J300" t="str">
            <v>CG02-163</v>
          </cell>
          <cell r="K300">
            <v>45375</v>
          </cell>
          <cell r="L300">
            <v>45722</v>
          </cell>
          <cell r="M300" t="str">
            <v>Mecanizado</v>
          </cell>
          <cell r="N300" t="str">
            <v>Quemado</v>
          </cell>
          <cell r="O300">
            <v>146.70368328039805</v>
          </cell>
          <cell r="P300">
            <v>176938.57610385795</v>
          </cell>
          <cell r="Q300">
            <v>18</v>
          </cell>
        </row>
        <row r="301">
          <cell r="A301" t="str">
            <v>6024.0906</v>
          </cell>
          <cell r="B301" t="str">
            <v>La Union, S.A</v>
          </cell>
          <cell r="C301">
            <v>602</v>
          </cell>
          <cell r="D301" t="str">
            <v>Riolsa</v>
          </cell>
          <cell r="E301">
            <v>4.0906000000000002</v>
          </cell>
          <cell r="F301">
            <v>2</v>
          </cell>
          <cell r="G301">
            <v>13.08</v>
          </cell>
          <cell r="H301">
            <v>1861.6487607629035</v>
          </cell>
          <cell r="I301">
            <v>142.32788690847886</v>
          </cell>
          <cell r="J301" t="str">
            <v>CG02-163</v>
          </cell>
          <cell r="K301">
            <v>45375</v>
          </cell>
          <cell r="L301">
            <v>45722</v>
          </cell>
          <cell r="M301" t="str">
            <v>Mecanizado</v>
          </cell>
          <cell r="N301" t="str">
            <v>Quemado</v>
          </cell>
          <cell r="O301">
            <v>148.86668328039806</v>
          </cell>
          <cell r="P301">
            <v>277137.47644783673</v>
          </cell>
          <cell r="Q301">
            <v>18</v>
          </cell>
        </row>
        <row r="302">
          <cell r="A302" t="str">
            <v>6024.0909</v>
          </cell>
          <cell r="B302" t="str">
            <v>La Union, S.A</v>
          </cell>
          <cell r="C302">
            <v>602</v>
          </cell>
          <cell r="D302" t="str">
            <v>Riolsa</v>
          </cell>
          <cell r="E302">
            <v>4.0909000000000004</v>
          </cell>
          <cell r="F302">
            <v>2</v>
          </cell>
          <cell r="G302">
            <v>15.04</v>
          </cell>
          <cell r="H302">
            <v>2152.377137757956</v>
          </cell>
          <cell r="I302">
            <v>143.110182031779</v>
          </cell>
          <cell r="J302" t="str">
            <v>CG12-116</v>
          </cell>
          <cell r="K302">
            <v>45382</v>
          </cell>
          <cell r="L302">
            <v>45722</v>
          </cell>
          <cell r="M302" t="str">
            <v>Mecanizado</v>
          </cell>
          <cell r="N302" t="str">
            <v>Quemado</v>
          </cell>
          <cell r="O302">
            <v>141.10408328039807</v>
          </cell>
          <cell r="P302">
            <v>303709.20289702347</v>
          </cell>
          <cell r="Q302">
            <v>18</v>
          </cell>
        </row>
        <row r="303">
          <cell r="A303" t="str">
            <v>6024.091</v>
          </cell>
          <cell r="B303" t="str">
            <v>La Union, S.A</v>
          </cell>
          <cell r="C303">
            <v>602</v>
          </cell>
          <cell r="D303" t="str">
            <v>Riolsa</v>
          </cell>
          <cell r="E303">
            <v>4.0910000000000002</v>
          </cell>
          <cell r="F303">
            <v>2</v>
          </cell>
          <cell r="G303">
            <v>12.89</v>
          </cell>
          <cell r="H303">
            <v>1797.1912534824669</v>
          </cell>
          <cell r="I303">
            <v>139.42523300872512</v>
          </cell>
          <cell r="J303" t="str">
            <v>CG02-163</v>
          </cell>
          <cell r="K303">
            <v>45384</v>
          </cell>
          <cell r="L303">
            <v>45722</v>
          </cell>
          <cell r="M303" t="str">
            <v>Mecanizado</v>
          </cell>
          <cell r="N303" t="str">
            <v>Quemado</v>
          </cell>
          <cell r="O303">
            <v>139.29453328039807</v>
          </cell>
          <cell r="P303">
            <v>250338.91686945379</v>
          </cell>
          <cell r="Q303">
            <v>18</v>
          </cell>
        </row>
        <row r="304">
          <cell r="A304" t="str">
            <v>6024.0912</v>
          </cell>
          <cell r="B304" t="str">
            <v>La Union, S.A</v>
          </cell>
          <cell r="C304">
            <v>602</v>
          </cell>
          <cell r="D304" t="str">
            <v>Riolsa</v>
          </cell>
          <cell r="E304">
            <v>4.0911999999999997</v>
          </cell>
          <cell r="F304">
            <v>2</v>
          </cell>
          <cell r="G304">
            <v>1.46</v>
          </cell>
          <cell r="H304">
            <v>217.31159714937607</v>
          </cell>
          <cell r="I304">
            <v>148.84355969135348</v>
          </cell>
          <cell r="J304" t="str">
            <v>CG12-116</v>
          </cell>
          <cell r="K304">
            <v>45382</v>
          </cell>
          <cell r="L304">
            <v>45722</v>
          </cell>
          <cell r="M304" t="str">
            <v>Mecanizado</v>
          </cell>
          <cell r="N304" t="str">
            <v>Quemado</v>
          </cell>
          <cell r="O304">
            <v>138.24638328039805</v>
          </cell>
          <cell r="P304">
            <v>30042.542350788099</v>
          </cell>
          <cell r="Q304">
            <v>18</v>
          </cell>
        </row>
        <row r="305">
          <cell r="A305" t="str">
            <v>6024.0913</v>
          </cell>
          <cell r="B305" t="str">
            <v>La Union, S.A</v>
          </cell>
          <cell r="C305">
            <v>602</v>
          </cell>
          <cell r="D305" t="str">
            <v>Riolsa</v>
          </cell>
          <cell r="E305">
            <v>4.0913000000000004</v>
          </cell>
          <cell r="F305">
            <v>2</v>
          </cell>
          <cell r="G305">
            <v>10.44</v>
          </cell>
          <cell r="H305">
            <v>1525.5299631777302</v>
          </cell>
          <cell r="I305">
            <v>146.12355969135348</v>
          </cell>
          <cell r="J305" t="str">
            <v>CG02-163</v>
          </cell>
          <cell r="K305">
            <v>45383</v>
          </cell>
          <cell r="L305">
            <v>45722</v>
          </cell>
          <cell r="M305" t="str">
            <v>Mecanizado</v>
          </cell>
          <cell r="N305" t="str">
            <v>Quemado</v>
          </cell>
          <cell r="O305">
            <v>149.35088328039805</v>
          </cell>
          <cell r="P305">
            <v>227839.24747130711</v>
          </cell>
          <cell r="Q305">
            <v>18</v>
          </cell>
        </row>
        <row r="306">
          <cell r="A306" t="str">
            <v>6024.0915</v>
          </cell>
          <cell r="B306" t="str">
            <v>La Union, S.A</v>
          </cell>
          <cell r="C306">
            <v>602</v>
          </cell>
          <cell r="D306" t="str">
            <v>Riolsa</v>
          </cell>
          <cell r="E306">
            <v>4.0914999999999999</v>
          </cell>
          <cell r="F306">
            <v>2</v>
          </cell>
          <cell r="G306">
            <v>2.17</v>
          </cell>
          <cell r="H306">
            <v>322.99052453023705</v>
          </cell>
          <cell r="I306">
            <v>148.84355969135348</v>
          </cell>
          <cell r="J306" t="str">
            <v>CG12-116</v>
          </cell>
          <cell r="K306">
            <v>45382</v>
          </cell>
          <cell r="L306">
            <v>45722</v>
          </cell>
          <cell r="M306" t="str">
            <v>Mecanizado</v>
          </cell>
          <cell r="N306" t="str">
            <v>Quemado</v>
          </cell>
          <cell r="O306">
            <v>142.49403328039807</v>
          </cell>
          <cell r="P306">
            <v>46024.222551664825</v>
          </cell>
          <cell r="Q306">
            <v>18</v>
          </cell>
        </row>
        <row r="307">
          <cell r="A307" t="str">
            <v>6024.0916</v>
          </cell>
          <cell r="B307" t="str">
            <v>La Union, S.A</v>
          </cell>
          <cell r="C307">
            <v>602</v>
          </cell>
          <cell r="D307" t="str">
            <v>Riolsa</v>
          </cell>
          <cell r="E307">
            <v>4.0915999999999997</v>
          </cell>
          <cell r="F307">
            <v>2</v>
          </cell>
          <cell r="G307">
            <v>7.03</v>
          </cell>
          <cell r="H307">
            <v>1046.370224630215</v>
          </cell>
          <cell r="I307">
            <v>148.84355969135348</v>
          </cell>
          <cell r="J307" t="str">
            <v>CG12-116</v>
          </cell>
          <cell r="K307">
            <v>45382</v>
          </cell>
          <cell r="L307">
            <v>45722</v>
          </cell>
          <cell r="M307" t="str">
            <v>Mecanizado</v>
          </cell>
          <cell r="N307" t="str">
            <v>Quemado</v>
          </cell>
          <cell r="O307">
            <v>140.33933328039805</v>
          </cell>
          <cell r="P307">
            <v>146846.89968906471</v>
          </cell>
          <cell r="Q307">
            <v>18</v>
          </cell>
        </row>
        <row r="308">
          <cell r="A308" t="str">
            <v>6024.0917</v>
          </cell>
          <cell r="B308" t="str">
            <v>La Union, S.A</v>
          </cell>
          <cell r="C308">
            <v>602</v>
          </cell>
          <cell r="D308" t="str">
            <v>Riolsa</v>
          </cell>
          <cell r="E308">
            <v>4.0917000000000003</v>
          </cell>
          <cell r="F308">
            <v>2</v>
          </cell>
          <cell r="G308">
            <v>4.84</v>
          </cell>
          <cell r="H308">
            <v>707.23802890615082</v>
          </cell>
          <cell r="I308">
            <v>146.12355969135348</v>
          </cell>
          <cell r="J308" t="str">
            <v>CG02-163</v>
          </cell>
          <cell r="K308">
            <v>45383</v>
          </cell>
          <cell r="L308">
            <v>45722</v>
          </cell>
          <cell r="M308" t="str">
            <v>Mecanizado</v>
          </cell>
          <cell r="N308" t="str">
            <v>Quemado</v>
          </cell>
          <cell r="O308">
            <v>148.82523328039807</v>
          </cell>
          <cell r="P308">
            <v>105254.86463672681</v>
          </cell>
          <cell r="Q308">
            <v>18</v>
          </cell>
        </row>
        <row r="309">
          <cell r="A309" t="str">
            <v>6024.0919</v>
          </cell>
          <cell r="B309" t="str">
            <v>La Union, S.A</v>
          </cell>
          <cell r="C309">
            <v>602</v>
          </cell>
          <cell r="D309" t="str">
            <v>Riolsa</v>
          </cell>
          <cell r="E309">
            <v>4.0918999999999999</v>
          </cell>
          <cell r="F309">
            <v>2</v>
          </cell>
          <cell r="G309">
            <v>7.88</v>
          </cell>
          <cell r="H309">
            <v>1098.6708361087537</v>
          </cell>
          <cell r="I309">
            <v>139.42523300872509</v>
          </cell>
          <cell r="J309" t="str">
            <v>CG02-163</v>
          </cell>
          <cell r="K309">
            <v>45383</v>
          </cell>
          <cell r="L309">
            <v>45722</v>
          </cell>
          <cell r="M309" t="str">
            <v>Mecanizado</v>
          </cell>
          <cell r="N309" t="str">
            <v>Quemado</v>
          </cell>
          <cell r="O309">
            <v>147.55923328039808</v>
          </cell>
          <cell r="P309">
            <v>162119.02620374158</v>
          </cell>
          <cell r="Q309">
            <v>18</v>
          </cell>
        </row>
        <row r="310">
          <cell r="A310" t="str">
            <v>6021.1102</v>
          </cell>
          <cell r="B310" t="str">
            <v>La Union, S.A</v>
          </cell>
          <cell r="C310">
            <v>602</v>
          </cell>
          <cell r="D310" t="str">
            <v>Riolsa</v>
          </cell>
          <cell r="E310">
            <v>1.1102000000000001</v>
          </cell>
          <cell r="F310">
            <v>3</v>
          </cell>
          <cell r="G310">
            <v>24.54</v>
          </cell>
          <cell r="H310">
            <v>3188.4559548258144</v>
          </cell>
          <cell r="I310">
            <v>129.92893051449937</v>
          </cell>
          <cell r="J310" t="str">
            <v>CG10-044124</v>
          </cell>
          <cell r="K310">
            <v>45374</v>
          </cell>
          <cell r="L310">
            <v>45722</v>
          </cell>
          <cell r="M310" t="str">
            <v>Mecanizado</v>
          </cell>
          <cell r="N310" t="str">
            <v>Quemado</v>
          </cell>
          <cell r="O310">
            <v>145.67383328039807</v>
          </cell>
          <cell r="P310">
            <v>464474.6011851881</v>
          </cell>
          <cell r="Q310">
            <v>18</v>
          </cell>
        </row>
        <row r="311">
          <cell r="A311" t="str">
            <v>6021.1107</v>
          </cell>
          <cell r="B311" t="str">
            <v>La Union, S.A</v>
          </cell>
          <cell r="C311">
            <v>602</v>
          </cell>
          <cell r="D311" t="str">
            <v>Riolsa</v>
          </cell>
          <cell r="E311">
            <v>1.1107</v>
          </cell>
          <cell r="F311">
            <v>3</v>
          </cell>
          <cell r="G311">
            <v>28.33</v>
          </cell>
          <cell r="H311">
            <v>3238.678046056044</v>
          </cell>
          <cell r="I311">
            <v>114.31973335884378</v>
          </cell>
          <cell r="J311" t="str">
            <v>CGMEX10-26315</v>
          </cell>
          <cell r="K311">
            <v>45376</v>
          </cell>
          <cell r="L311">
            <v>45722</v>
          </cell>
          <cell r="M311" t="str">
            <v>Mecanizado</v>
          </cell>
          <cell r="N311" t="str">
            <v>Quemado</v>
          </cell>
          <cell r="O311">
            <v>139.58623328039806</v>
          </cell>
          <cell r="P311">
            <v>452074.86925688275</v>
          </cell>
          <cell r="Q311">
            <v>18</v>
          </cell>
        </row>
        <row r="312">
          <cell r="A312" t="str">
            <v>6021.0901</v>
          </cell>
          <cell r="B312" t="str">
            <v>La Union, S.A</v>
          </cell>
          <cell r="C312">
            <v>602</v>
          </cell>
          <cell r="D312" t="str">
            <v>Riolsa</v>
          </cell>
          <cell r="E312">
            <v>1.0901000000000001</v>
          </cell>
          <cell r="F312">
            <v>3</v>
          </cell>
          <cell r="G312">
            <v>19.22</v>
          </cell>
          <cell r="H312">
            <v>2438.2498172678138</v>
          </cell>
          <cell r="I312">
            <v>126.86003211591124</v>
          </cell>
          <cell r="J312" t="str">
            <v>CGMEX10-26315</v>
          </cell>
          <cell r="K312">
            <v>45392</v>
          </cell>
          <cell r="L312">
            <v>45722</v>
          </cell>
          <cell r="M312" t="str">
            <v>Mecanizado</v>
          </cell>
          <cell r="N312" t="str">
            <v>Quemado</v>
          </cell>
          <cell r="O312">
            <v>136.57474534244321</v>
          </cell>
          <cell r="P312">
            <v>333003.34787461034</v>
          </cell>
          <cell r="Q312">
            <v>18</v>
          </cell>
        </row>
        <row r="313">
          <cell r="A313" t="str">
            <v>6021.0902</v>
          </cell>
          <cell r="B313" t="str">
            <v>La Union, S.A</v>
          </cell>
          <cell r="C313">
            <v>602</v>
          </cell>
          <cell r="D313" t="str">
            <v>Riolsa</v>
          </cell>
          <cell r="E313">
            <v>1.0902000000000001</v>
          </cell>
          <cell r="F313">
            <v>3</v>
          </cell>
          <cell r="G313">
            <v>30</v>
          </cell>
          <cell r="H313">
            <v>3459.2367907406046</v>
          </cell>
          <cell r="I313">
            <v>115.30789302468682</v>
          </cell>
          <cell r="J313" t="str">
            <v>CGMEX10-26315</v>
          </cell>
          <cell r="K313">
            <v>45390</v>
          </cell>
          <cell r="L313">
            <v>45722</v>
          </cell>
          <cell r="M313" t="str">
            <v>Mecanizado</v>
          </cell>
          <cell r="N313" t="str">
            <v>Quemado</v>
          </cell>
          <cell r="O313">
            <v>136.57474534244321</v>
          </cell>
          <cell r="P313">
            <v>472444.38377460861</v>
          </cell>
          <cell r="Q313">
            <v>18</v>
          </cell>
        </row>
        <row r="314">
          <cell r="A314" t="str">
            <v>6021.0903</v>
          </cell>
          <cell r="B314" t="str">
            <v>La Union, S.A</v>
          </cell>
          <cell r="C314">
            <v>602</v>
          </cell>
          <cell r="D314" t="str">
            <v>Riolsa</v>
          </cell>
          <cell r="E314">
            <v>1.0903</v>
          </cell>
          <cell r="F314">
            <v>3</v>
          </cell>
          <cell r="G314">
            <v>27.1</v>
          </cell>
          <cell r="H314">
            <v>3303.8534676356794</v>
          </cell>
          <cell r="I314">
            <v>121.91341208987747</v>
          </cell>
          <cell r="J314" t="str">
            <v>CGMEX10-26315</v>
          </cell>
          <cell r="K314">
            <v>45394</v>
          </cell>
          <cell r="L314">
            <v>45722</v>
          </cell>
          <cell r="M314" t="str">
            <v>Mecanizado</v>
          </cell>
          <cell r="N314" t="str">
            <v>Quemado</v>
          </cell>
          <cell r="O314">
            <v>136.57474534244321</v>
          </cell>
          <cell r="P314">
            <v>451222.94599109085</v>
          </cell>
          <cell r="Q314">
            <v>18</v>
          </cell>
        </row>
        <row r="315">
          <cell r="A315" t="str">
            <v>6021.0904</v>
          </cell>
          <cell r="B315" t="str">
            <v>La Union, S.A</v>
          </cell>
          <cell r="C315">
            <v>602</v>
          </cell>
          <cell r="D315" t="str">
            <v>Riolsa</v>
          </cell>
          <cell r="E315">
            <v>1.0904</v>
          </cell>
          <cell r="F315">
            <v>3</v>
          </cell>
          <cell r="G315">
            <v>9.32</v>
          </cell>
          <cell r="H315">
            <v>1333.2365763234145</v>
          </cell>
          <cell r="I315">
            <v>143.05113479864963</v>
          </cell>
          <cell r="J315" t="str">
            <v>CGMEX10-26315</v>
          </cell>
          <cell r="K315">
            <v>45394</v>
          </cell>
          <cell r="L315">
            <v>45722</v>
          </cell>
          <cell r="M315" t="str">
            <v>Mecanizado</v>
          </cell>
          <cell r="N315" t="str">
            <v>Quemado</v>
          </cell>
          <cell r="O315">
            <v>136.57474534244321</v>
          </cell>
          <cell r="P315">
            <v>182086.44589260119</v>
          </cell>
          <cell r="Q315">
            <v>18</v>
          </cell>
        </row>
        <row r="316">
          <cell r="A316" t="str">
            <v>6021.0905</v>
          </cell>
          <cell r="B316" t="str">
            <v>La Union, S.A</v>
          </cell>
          <cell r="C316">
            <v>602</v>
          </cell>
          <cell r="D316" t="str">
            <v>Riolsa</v>
          </cell>
          <cell r="E316">
            <v>1.0905</v>
          </cell>
          <cell r="F316">
            <v>3</v>
          </cell>
          <cell r="G316">
            <v>34.4</v>
          </cell>
          <cell r="H316">
            <v>4753.1254533825604</v>
          </cell>
          <cell r="I316">
            <v>138.17225155181862</v>
          </cell>
          <cell r="J316" t="str">
            <v>CG02-163</v>
          </cell>
          <cell r="K316">
            <v>45392</v>
          </cell>
          <cell r="L316">
            <v>45722</v>
          </cell>
          <cell r="M316" t="str">
            <v>Mecanizado</v>
          </cell>
          <cell r="N316" t="str">
            <v>Quemado</v>
          </cell>
          <cell r="O316">
            <v>136.57474534244321</v>
          </cell>
          <cell r="P316">
            <v>649156.89837640815</v>
          </cell>
          <cell r="Q316">
            <v>18</v>
          </cell>
        </row>
        <row r="317">
          <cell r="A317" t="str">
            <v>6024.0807</v>
          </cell>
          <cell r="B317" t="str">
            <v>La Union, S.A</v>
          </cell>
          <cell r="C317">
            <v>602</v>
          </cell>
          <cell r="D317" t="str">
            <v>Riolsa</v>
          </cell>
          <cell r="E317">
            <v>4.0807000000000002</v>
          </cell>
          <cell r="F317">
            <v>2</v>
          </cell>
          <cell r="G317">
            <v>7.29</v>
          </cell>
          <cell r="H317">
            <v>1085.0695501499667</v>
          </cell>
          <cell r="I317">
            <v>148.84355969135348</v>
          </cell>
          <cell r="J317" t="str">
            <v>CG02-163</v>
          </cell>
          <cell r="K317">
            <v>45378</v>
          </cell>
          <cell r="L317">
            <v>45729</v>
          </cell>
          <cell r="M317" t="str">
            <v>Mecanizado</v>
          </cell>
          <cell r="N317" t="str">
            <v>Quemado</v>
          </cell>
          <cell r="O317">
            <v>147.66533328039807</v>
          </cell>
          <cell r="P317">
            <v>160227.15675530644</v>
          </cell>
          <cell r="Q317">
            <v>19</v>
          </cell>
        </row>
        <row r="318">
          <cell r="A318" t="str">
            <v>6024.0808</v>
          </cell>
          <cell r="B318" t="str">
            <v>La Union, S.A</v>
          </cell>
          <cell r="C318">
            <v>602</v>
          </cell>
          <cell r="D318" t="str">
            <v>Riolsa</v>
          </cell>
          <cell r="E318">
            <v>4.0808</v>
          </cell>
          <cell r="F318">
            <v>2</v>
          </cell>
          <cell r="G318">
            <v>11.15</v>
          </cell>
          <cell r="H318">
            <v>1659.6056905585913</v>
          </cell>
          <cell r="I318">
            <v>148.84355969135348</v>
          </cell>
          <cell r="J318" t="str">
            <v>CG02-163</v>
          </cell>
          <cell r="K318">
            <v>45378</v>
          </cell>
          <cell r="L318">
            <v>45729</v>
          </cell>
          <cell r="M318" t="str">
            <v>Mecanizado</v>
          </cell>
          <cell r="N318" t="str">
            <v>Quemado</v>
          </cell>
          <cell r="O318">
            <v>153.74323328039807</v>
          </cell>
          <cell r="P318">
            <v>255153.14483702564</v>
          </cell>
          <cell r="Q318">
            <v>19</v>
          </cell>
        </row>
        <row r="319">
          <cell r="A319" t="str">
            <v>6024.0809</v>
          </cell>
          <cell r="B319" t="str">
            <v>La Union, S.A</v>
          </cell>
          <cell r="C319">
            <v>602</v>
          </cell>
          <cell r="D319" t="str">
            <v>Riolsa</v>
          </cell>
          <cell r="E319">
            <v>4.0808999999999997</v>
          </cell>
          <cell r="F319">
            <v>2</v>
          </cell>
          <cell r="G319">
            <v>14.09</v>
          </cell>
          <cell r="H319">
            <v>1875.1507560511702</v>
          </cell>
          <cell r="I319">
            <v>133.08380099724417</v>
          </cell>
          <cell r="J319" t="str">
            <v>CG02-163</v>
          </cell>
          <cell r="K319">
            <v>45381</v>
          </cell>
          <cell r="L319">
            <v>45729</v>
          </cell>
          <cell r="M319" t="str">
            <v>Mecanizado</v>
          </cell>
          <cell r="N319" t="str">
            <v>Quemado</v>
          </cell>
          <cell r="O319">
            <v>156.60513328039806</v>
          </cell>
          <cell r="P319">
            <v>293658.23407223274</v>
          </cell>
          <cell r="Q319">
            <v>19</v>
          </cell>
        </row>
        <row r="320">
          <cell r="A320" t="str">
            <v>6024.081</v>
          </cell>
          <cell r="B320" t="str">
            <v>La Union, S.A</v>
          </cell>
          <cell r="C320">
            <v>602</v>
          </cell>
          <cell r="D320" t="str">
            <v>Riolsa</v>
          </cell>
          <cell r="E320">
            <v>4.0810000000000004</v>
          </cell>
          <cell r="F320">
            <v>2</v>
          </cell>
          <cell r="G320">
            <v>5.58</v>
          </cell>
          <cell r="H320">
            <v>830.54706307775245</v>
          </cell>
          <cell r="I320">
            <v>148.84355969135348</v>
          </cell>
          <cell r="J320" t="str">
            <v>CG02-163</v>
          </cell>
          <cell r="K320">
            <v>45382</v>
          </cell>
          <cell r="L320">
            <v>45729</v>
          </cell>
          <cell r="M320" t="str">
            <v>Mecanizado</v>
          </cell>
          <cell r="N320" t="str">
            <v>Quemado</v>
          </cell>
          <cell r="O320">
            <v>150.02238328039806</v>
          </cell>
          <cell r="P320">
            <v>124600.64982945952</v>
          </cell>
          <cell r="Q320">
            <v>19</v>
          </cell>
        </row>
        <row r="321">
          <cell r="A321" t="str">
            <v>6024.0811</v>
          </cell>
          <cell r="B321" t="str">
            <v>La Union, S.A</v>
          </cell>
          <cell r="C321">
            <v>602</v>
          </cell>
          <cell r="D321" t="str">
            <v>Riolsa</v>
          </cell>
          <cell r="E321">
            <v>4.0811000000000002</v>
          </cell>
          <cell r="F321">
            <v>2</v>
          </cell>
          <cell r="G321">
            <v>13.36</v>
          </cell>
          <cell r="H321">
            <v>1896.2399574764825</v>
          </cell>
          <cell r="I321">
            <v>141.93412855362894</v>
          </cell>
          <cell r="J321" t="str">
            <v>CG02-163</v>
          </cell>
          <cell r="K321">
            <v>45380</v>
          </cell>
          <cell r="L321">
            <v>45729</v>
          </cell>
          <cell r="M321" t="str">
            <v>Mecanizado</v>
          </cell>
          <cell r="N321" t="str">
            <v>Quemado</v>
          </cell>
          <cell r="O321">
            <v>155.23983328039807</v>
          </cell>
          <cell r="P321">
            <v>294371.97485827829</v>
          </cell>
          <cell r="Q321">
            <v>19</v>
          </cell>
        </row>
        <row r="322">
          <cell r="A322" t="str">
            <v>6024.0812</v>
          </cell>
          <cell r="B322" t="str">
            <v>La Union, S.A</v>
          </cell>
          <cell r="C322">
            <v>602</v>
          </cell>
          <cell r="D322" t="str">
            <v>Riolsa</v>
          </cell>
          <cell r="E322">
            <v>4.0811999999999999</v>
          </cell>
          <cell r="F322">
            <v>2</v>
          </cell>
          <cell r="G322">
            <v>1.5</v>
          </cell>
          <cell r="H322">
            <v>223.26533953703023</v>
          </cell>
          <cell r="I322">
            <v>148.84355969135348</v>
          </cell>
          <cell r="J322" t="str">
            <v>CG02-163</v>
          </cell>
          <cell r="K322">
            <v>45381</v>
          </cell>
          <cell r="L322">
            <v>45729</v>
          </cell>
          <cell r="M322" t="str">
            <v>Mecanizado</v>
          </cell>
          <cell r="N322" t="str">
            <v>Quemado</v>
          </cell>
          <cell r="O322">
            <v>151.99883328039806</v>
          </cell>
          <cell r="P322">
            <v>33936.07112158052</v>
          </cell>
          <cell r="Q322">
            <v>19</v>
          </cell>
        </row>
        <row r="323">
          <cell r="A323" t="str">
            <v>6023.1001</v>
          </cell>
          <cell r="B323" t="str">
            <v>La Union, S.A</v>
          </cell>
          <cell r="C323">
            <v>602</v>
          </cell>
          <cell r="D323" t="str">
            <v>Riolsa</v>
          </cell>
          <cell r="E323">
            <v>3.1000999999999999</v>
          </cell>
          <cell r="F323">
            <v>4</v>
          </cell>
          <cell r="G323">
            <v>24.32</v>
          </cell>
          <cell r="H323">
            <v>3396.1949716937161</v>
          </cell>
          <cell r="I323">
            <v>139.64617482293241</v>
          </cell>
          <cell r="J323" t="str">
            <v>CG04-10295</v>
          </cell>
          <cell r="K323">
            <v>45393</v>
          </cell>
          <cell r="L323">
            <v>45729</v>
          </cell>
          <cell r="M323" t="str">
            <v>Mecanizado</v>
          </cell>
          <cell r="N323" t="str">
            <v>Quemado</v>
          </cell>
          <cell r="O323">
            <v>126.33623328039806</v>
          </cell>
          <cell r="P323">
            <v>429062.48020961223</v>
          </cell>
          <cell r="Q323">
            <v>19</v>
          </cell>
        </row>
        <row r="324">
          <cell r="A324" t="str">
            <v>6023.1002</v>
          </cell>
          <cell r="B324" t="str">
            <v>La Union, S.A</v>
          </cell>
          <cell r="C324">
            <v>602</v>
          </cell>
          <cell r="D324" t="str">
            <v>Riolsa</v>
          </cell>
          <cell r="E324">
            <v>3.1002000000000001</v>
          </cell>
          <cell r="F324">
            <v>4</v>
          </cell>
          <cell r="G324">
            <v>24.23</v>
          </cell>
          <cell r="H324">
            <v>3391.8088513214948</v>
          </cell>
          <cell r="I324">
            <v>139.98385684364402</v>
          </cell>
          <cell r="J324" t="str">
            <v>CG04-10295</v>
          </cell>
          <cell r="K324">
            <v>45392</v>
          </cell>
          <cell r="L324">
            <v>45729</v>
          </cell>
          <cell r="M324" t="str">
            <v>Mecanizado</v>
          </cell>
          <cell r="N324" t="str">
            <v>Quemado</v>
          </cell>
          <cell r="O324">
            <v>126.40363328039807</v>
          </cell>
          <cell r="P324">
            <v>428736.96219965041</v>
          </cell>
          <cell r="Q324">
            <v>19</v>
          </cell>
        </row>
        <row r="325">
          <cell r="A325" t="str">
            <v>6023.1003</v>
          </cell>
          <cell r="B325" t="str">
            <v>La Union, S.A</v>
          </cell>
          <cell r="C325">
            <v>602</v>
          </cell>
          <cell r="D325" t="str">
            <v>Riolsa</v>
          </cell>
          <cell r="E325">
            <v>3.1002999999999998</v>
          </cell>
          <cell r="F325">
            <v>4</v>
          </cell>
          <cell r="G325">
            <v>23.95</v>
          </cell>
          <cell r="H325">
            <v>3289.8992546079157</v>
          </cell>
          <cell r="I325">
            <v>137.36531334479815</v>
          </cell>
          <cell r="J325" t="str">
            <v>CG04-10295</v>
          </cell>
          <cell r="K325">
            <v>45390</v>
          </cell>
          <cell r="L325">
            <v>45729</v>
          </cell>
          <cell r="M325" t="str">
            <v>Mecanizado</v>
          </cell>
          <cell r="N325" t="str">
            <v>Quemado</v>
          </cell>
          <cell r="O325">
            <v>125.44173328039807</v>
          </cell>
          <cell r="P325">
            <v>412690.66481590661</v>
          </cell>
          <cell r="Q325">
            <v>19</v>
          </cell>
        </row>
        <row r="326">
          <cell r="A326" t="str">
            <v>6023.1004</v>
          </cell>
          <cell r="B326" t="str">
            <v>La Union, S.A</v>
          </cell>
          <cell r="C326">
            <v>602</v>
          </cell>
          <cell r="D326" t="str">
            <v>Riolsa</v>
          </cell>
          <cell r="E326">
            <v>3.1004</v>
          </cell>
          <cell r="F326">
            <v>4</v>
          </cell>
          <cell r="G326">
            <v>23.64</v>
          </cell>
          <cell r="H326">
            <v>3397.1659511035959</v>
          </cell>
          <cell r="I326">
            <v>143.70414344769864</v>
          </cell>
          <cell r="J326" t="str">
            <v>CG04-10295</v>
          </cell>
          <cell r="K326">
            <v>45391</v>
          </cell>
          <cell r="L326">
            <v>45729</v>
          </cell>
          <cell r="M326" t="str">
            <v>Mecanizado</v>
          </cell>
          <cell r="N326" t="str">
            <v>Quemado</v>
          </cell>
          <cell r="O326">
            <v>125.16373328039806</v>
          </cell>
          <cell r="P326">
            <v>425201.97301318031</v>
          </cell>
          <cell r="Q326">
            <v>19</v>
          </cell>
        </row>
        <row r="327">
          <cell r="A327" t="str">
            <v>6021.1104</v>
          </cell>
          <cell r="B327" t="str">
            <v>La Union, S.A</v>
          </cell>
          <cell r="C327">
            <v>602</v>
          </cell>
          <cell r="D327" t="str">
            <v>Riolsa</v>
          </cell>
          <cell r="E327">
            <v>1.1104000000000001</v>
          </cell>
          <cell r="F327" t="str">
            <v>2</v>
          </cell>
          <cell r="G327">
            <v>12.38</v>
          </cell>
          <cell r="H327">
            <v>1756.0232689789561</v>
          </cell>
          <cell r="I327">
            <v>141.84355969135348</v>
          </cell>
          <cell r="J327" t="str">
            <v>CG02-163</v>
          </cell>
          <cell r="K327">
            <v>45371</v>
          </cell>
          <cell r="L327">
            <v>45729</v>
          </cell>
          <cell r="M327" t="str">
            <v>Mecanizado</v>
          </cell>
          <cell r="N327" t="str">
            <v>Quemado</v>
          </cell>
          <cell r="O327">
            <v>136.57474534244321</v>
          </cell>
          <cell r="P327">
            <v>239828.43077620558</v>
          </cell>
          <cell r="Q327">
            <v>19</v>
          </cell>
        </row>
        <row r="328">
          <cell r="A328" t="str">
            <v>6021.1109</v>
          </cell>
          <cell r="B328" t="str">
            <v>La Union, S.A</v>
          </cell>
          <cell r="C328">
            <v>602</v>
          </cell>
          <cell r="D328" t="str">
            <v>Riolsa</v>
          </cell>
          <cell r="E328">
            <v>1.1109</v>
          </cell>
          <cell r="F328" t="str">
            <v>2</v>
          </cell>
          <cell r="G328">
            <v>12.56</v>
          </cell>
          <cell r="H328">
            <v>1781.5551097233997</v>
          </cell>
          <cell r="I328">
            <v>141.84355969135348</v>
          </cell>
          <cell r="J328" t="str">
            <v>CG98-46</v>
          </cell>
          <cell r="K328">
            <v>45352</v>
          </cell>
          <cell r="L328">
            <v>45729</v>
          </cell>
          <cell r="M328" t="str">
            <v>Mecanizado</v>
          </cell>
          <cell r="N328" t="str">
            <v>Quemado</v>
          </cell>
          <cell r="O328">
            <v>136.57474534244321</v>
          </cell>
          <cell r="P328">
            <v>243315.43542400177</v>
          </cell>
          <cell r="Q328">
            <v>19</v>
          </cell>
        </row>
        <row r="329">
          <cell r="A329" t="str">
            <v>6021.1111</v>
          </cell>
          <cell r="B329" t="str">
            <v>La Union, S.A</v>
          </cell>
          <cell r="C329">
            <v>602</v>
          </cell>
          <cell r="D329" t="str">
            <v>Riolsa</v>
          </cell>
          <cell r="E329">
            <v>1.1111</v>
          </cell>
          <cell r="F329" t="str">
            <v>2</v>
          </cell>
          <cell r="G329">
            <v>10.57</v>
          </cell>
          <cell r="H329">
            <v>1499.2864259376063</v>
          </cell>
          <cell r="I329">
            <v>141.84355969135348</v>
          </cell>
          <cell r="J329" t="str">
            <v>CG04-10295</v>
          </cell>
          <cell r="K329">
            <v>45353</v>
          </cell>
          <cell r="L329">
            <v>45729</v>
          </cell>
          <cell r="M329" t="str">
            <v>Mecanizado</v>
          </cell>
          <cell r="N329" t="str">
            <v>Quemado</v>
          </cell>
          <cell r="O329">
            <v>136.57474534244321</v>
          </cell>
          <cell r="P329">
            <v>204764.66181781041</v>
          </cell>
          <cell r="Q329">
            <v>19</v>
          </cell>
        </row>
        <row r="330">
          <cell r="A330" t="str">
            <v>6021.1112</v>
          </cell>
          <cell r="B330" t="str">
            <v>La Union, S.A</v>
          </cell>
          <cell r="C330">
            <v>602</v>
          </cell>
          <cell r="D330" t="str">
            <v>Riolsa</v>
          </cell>
          <cell r="E330">
            <v>1.1112</v>
          </cell>
          <cell r="F330" t="str">
            <v>2</v>
          </cell>
          <cell r="G330">
            <v>2.91</v>
          </cell>
          <cell r="H330">
            <v>412.76475870183862</v>
          </cell>
          <cell r="I330">
            <v>141.84355969135348</v>
          </cell>
          <cell r="J330" t="str">
            <v>CG04-10295</v>
          </cell>
          <cell r="K330">
            <v>45352</v>
          </cell>
          <cell r="L330">
            <v>45729</v>
          </cell>
          <cell r="M330" t="str">
            <v>Mecanizado</v>
          </cell>
          <cell r="N330" t="str">
            <v>Quemado</v>
          </cell>
          <cell r="O330">
            <v>136.57474534244321</v>
          </cell>
          <cell r="P330">
            <v>56373.241806038626</v>
          </cell>
          <cell r="Q330">
            <v>19</v>
          </cell>
        </row>
        <row r="331">
          <cell r="A331" t="str">
            <v>6021.1113</v>
          </cell>
          <cell r="B331" t="str">
            <v>La Union, S.A</v>
          </cell>
          <cell r="C331">
            <v>602</v>
          </cell>
          <cell r="D331" t="str">
            <v>Riolsa</v>
          </cell>
          <cell r="E331">
            <v>1.1113</v>
          </cell>
          <cell r="F331" t="str">
            <v>2</v>
          </cell>
          <cell r="G331">
            <v>7.29</v>
          </cell>
          <cell r="H331">
            <v>1034.0395501499668</v>
          </cell>
          <cell r="I331">
            <v>141.84355969135348</v>
          </cell>
          <cell r="J331" t="str">
            <v>CG04-10295</v>
          </cell>
          <cell r="K331">
            <v>45358</v>
          </cell>
          <cell r="L331">
            <v>45729</v>
          </cell>
          <cell r="M331" t="str">
            <v>Mecanizado</v>
          </cell>
          <cell r="N331" t="str">
            <v>Quemado</v>
          </cell>
          <cell r="O331">
            <v>136.57474534244321</v>
          </cell>
          <cell r="P331">
            <v>141223.68823574623</v>
          </cell>
          <cell r="Q331">
            <v>19</v>
          </cell>
        </row>
        <row r="332">
          <cell r="A332" t="str">
            <v>6021.1003</v>
          </cell>
          <cell r="B332" t="str">
            <v>La Union, S.A</v>
          </cell>
          <cell r="C332">
            <v>602</v>
          </cell>
          <cell r="D332" t="str">
            <v>Riolsa</v>
          </cell>
          <cell r="E332">
            <v>1.1003000000000001</v>
          </cell>
          <cell r="F332" t="str">
            <v>1</v>
          </cell>
          <cell r="G332">
            <v>3.12</v>
          </cell>
          <cell r="H332">
            <v>448.79190623702289</v>
          </cell>
          <cell r="I332">
            <v>143.84355969135348</v>
          </cell>
          <cell r="J332" t="str">
            <v>CG02-163</v>
          </cell>
          <cell r="K332">
            <v>45385</v>
          </cell>
          <cell r="L332">
            <v>45729</v>
          </cell>
          <cell r="M332" t="str">
            <v>Mecanizado</v>
          </cell>
          <cell r="N332" t="str">
            <v>Quemado</v>
          </cell>
          <cell r="O332">
            <v>138.58153328039808</v>
          </cell>
          <cell r="P332">
            <v>62194.270490159281</v>
          </cell>
          <cell r="Q332">
            <v>19</v>
          </cell>
        </row>
        <row r="333">
          <cell r="A333" t="str">
            <v>6021.1004</v>
          </cell>
          <cell r="B333" t="str">
            <v>La Union, S.A</v>
          </cell>
          <cell r="C333">
            <v>602</v>
          </cell>
          <cell r="D333" t="str">
            <v>Riolsa</v>
          </cell>
          <cell r="E333">
            <v>1.1004</v>
          </cell>
          <cell r="F333" t="str">
            <v>1</v>
          </cell>
          <cell r="G333">
            <v>9.6999999999999993</v>
          </cell>
          <cell r="H333">
            <v>1395.2825290061287</v>
          </cell>
          <cell r="I333">
            <v>143.84355969135348</v>
          </cell>
          <cell r="J333" t="str">
            <v>CG04-10295</v>
          </cell>
          <cell r="K333">
            <v>45385</v>
          </cell>
          <cell r="L333">
            <v>45729</v>
          </cell>
          <cell r="M333" t="str">
            <v>Mecanizado</v>
          </cell>
          <cell r="N333" t="str">
            <v>Quemado</v>
          </cell>
          <cell r="O333">
            <v>148.11863328039806</v>
          </cell>
          <cell r="P333">
            <v>206667.34123640513</v>
          </cell>
          <cell r="Q333">
            <v>19</v>
          </cell>
        </row>
        <row r="334">
          <cell r="A334" t="str">
            <v>6021.1007</v>
          </cell>
          <cell r="B334" t="str">
            <v>La Union, S.A</v>
          </cell>
          <cell r="C334">
            <v>602</v>
          </cell>
          <cell r="D334" t="str">
            <v>Riolsa</v>
          </cell>
          <cell r="E334">
            <v>1.1007</v>
          </cell>
          <cell r="F334" t="str">
            <v>1</v>
          </cell>
          <cell r="G334">
            <v>16.3</v>
          </cell>
          <cell r="H334">
            <v>2344.6500229690619</v>
          </cell>
          <cell r="I334">
            <v>143.84355969135348</v>
          </cell>
          <cell r="J334" t="str">
            <v>CG02-163</v>
          </cell>
          <cell r="K334">
            <v>45386</v>
          </cell>
          <cell r="L334">
            <v>45729</v>
          </cell>
          <cell r="M334" t="str">
            <v>Mecanizado</v>
          </cell>
          <cell r="N334" t="str">
            <v>Quemado</v>
          </cell>
          <cell r="O334">
            <v>137.78123328039806</v>
          </cell>
          <cell r="P334">
            <v>323048.77177559095</v>
          </cell>
          <cell r="Q334">
            <v>19</v>
          </cell>
        </row>
        <row r="335">
          <cell r="A335" t="str">
            <v>6021.1008</v>
          </cell>
          <cell r="B335" t="str">
            <v>La Union, S.A</v>
          </cell>
          <cell r="C335">
            <v>602</v>
          </cell>
          <cell r="D335" t="str">
            <v>Riolsa</v>
          </cell>
          <cell r="E335">
            <v>1.1008</v>
          </cell>
          <cell r="F335" t="str">
            <v>1</v>
          </cell>
          <cell r="G335">
            <v>13.34</v>
          </cell>
          <cell r="H335">
            <v>1918.8730862826553</v>
          </cell>
          <cell r="I335">
            <v>143.84355969135348</v>
          </cell>
          <cell r="J335" t="str">
            <v>CG04-10295</v>
          </cell>
          <cell r="K335">
            <v>45387</v>
          </cell>
          <cell r="L335">
            <v>45729</v>
          </cell>
          <cell r="M335" t="str">
            <v>Mecanizado</v>
          </cell>
          <cell r="N335" t="str">
            <v>Quemado</v>
          </cell>
          <cell r="O335">
            <v>142.58498328039806</v>
          </cell>
          <cell r="P335">
            <v>273602.48692481825</v>
          </cell>
          <cell r="Q335">
            <v>19</v>
          </cell>
        </row>
        <row r="336">
          <cell r="A336" t="str">
            <v>6021.101</v>
          </cell>
          <cell r="B336" t="str">
            <v>La Union, S.A</v>
          </cell>
          <cell r="C336">
            <v>602</v>
          </cell>
          <cell r="D336" t="str">
            <v>Riolsa</v>
          </cell>
          <cell r="E336">
            <v>1.101</v>
          </cell>
          <cell r="F336" t="str">
            <v>1</v>
          </cell>
          <cell r="G336">
            <v>12.23</v>
          </cell>
          <cell r="H336">
            <v>1759.206735025253</v>
          </cell>
          <cell r="I336">
            <v>143.84355969135348</v>
          </cell>
          <cell r="J336" t="str">
            <v>CG02-163</v>
          </cell>
          <cell r="K336">
            <v>45389</v>
          </cell>
          <cell r="L336">
            <v>45729</v>
          </cell>
          <cell r="M336" t="str">
            <v>Mecanizado</v>
          </cell>
          <cell r="N336" t="str">
            <v>Quemado</v>
          </cell>
          <cell r="O336">
            <v>142.25843328039807</v>
          </cell>
          <cell r="P336">
            <v>250261.99394101687</v>
          </cell>
          <cell r="Q336">
            <v>19</v>
          </cell>
        </row>
        <row r="337">
          <cell r="A337" t="str">
            <v>6021.1011</v>
          </cell>
          <cell r="B337" t="str">
            <v>La Union, S.A</v>
          </cell>
          <cell r="C337">
            <v>602</v>
          </cell>
          <cell r="D337" t="str">
            <v>Riolsa</v>
          </cell>
          <cell r="E337">
            <v>1.1011</v>
          </cell>
          <cell r="F337" t="str">
            <v>1</v>
          </cell>
          <cell r="G337">
            <v>14.17</v>
          </cell>
          <cell r="H337">
            <v>2038.2632408264788</v>
          </cell>
          <cell r="I337">
            <v>143.84355969135348</v>
          </cell>
          <cell r="J337" t="str">
            <v>CG04-10295</v>
          </cell>
          <cell r="K337">
            <v>45390</v>
          </cell>
          <cell r="L337">
            <v>45729</v>
          </cell>
          <cell r="M337" t="str">
            <v>Mecanizado</v>
          </cell>
          <cell r="N337" t="str">
            <v>Quemado</v>
          </cell>
          <cell r="O337">
            <v>143.33293328039807</v>
          </cell>
          <cell r="P337">
            <v>292150.24910526961</v>
          </cell>
          <cell r="Q337">
            <v>19</v>
          </cell>
        </row>
        <row r="338">
          <cell r="A338" t="str">
            <v>6021.1013</v>
          </cell>
          <cell r="B338" t="str">
            <v>La Union, S.A</v>
          </cell>
          <cell r="C338">
            <v>602</v>
          </cell>
          <cell r="D338" t="str">
            <v>Riolsa</v>
          </cell>
          <cell r="E338">
            <v>1.1012999999999999</v>
          </cell>
          <cell r="F338" t="str">
            <v>1</v>
          </cell>
          <cell r="G338">
            <v>12.24</v>
          </cell>
          <cell r="H338">
            <v>1760.6451706221667</v>
          </cell>
          <cell r="I338">
            <v>143.84355969135348</v>
          </cell>
          <cell r="J338" t="str">
            <v>CG02-163</v>
          </cell>
          <cell r="K338">
            <v>45391</v>
          </cell>
          <cell r="L338">
            <v>45729</v>
          </cell>
          <cell r="M338" t="str">
            <v>Mecanizado</v>
          </cell>
          <cell r="N338" t="str">
            <v>Quemado</v>
          </cell>
          <cell r="O338">
            <v>143.16138328039807</v>
          </cell>
          <cell r="P338">
            <v>252056.39809222185</v>
          </cell>
          <cell r="Q338">
            <v>19</v>
          </cell>
        </row>
        <row r="339">
          <cell r="A339" t="str">
            <v>6021.1014</v>
          </cell>
          <cell r="B339" t="str">
            <v>La Union, S.A</v>
          </cell>
          <cell r="C339">
            <v>602</v>
          </cell>
          <cell r="D339" t="str">
            <v>Riolsa</v>
          </cell>
          <cell r="E339">
            <v>1.1013999999999999</v>
          </cell>
          <cell r="F339" t="str">
            <v>1</v>
          </cell>
          <cell r="G339">
            <v>16.079999999999998</v>
          </cell>
          <cell r="H339">
            <v>2313.0044398369637</v>
          </cell>
          <cell r="I339">
            <v>143.84355969135348</v>
          </cell>
          <cell r="J339" t="str">
            <v>CG02-163</v>
          </cell>
          <cell r="K339">
            <v>45392</v>
          </cell>
          <cell r="L339">
            <v>45729</v>
          </cell>
          <cell r="M339" t="str">
            <v>Mecanizado</v>
          </cell>
          <cell r="N339" t="str">
            <v>Quemado</v>
          </cell>
          <cell r="O339">
            <v>144.55583328039808</v>
          </cell>
          <cell r="P339">
            <v>334358.28418189264</v>
          </cell>
          <cell r="Q339">
            <v>19</v>
          </cell>
        </row>
        <row r="340">
          <cell r="A340" t="str">
            <v>6021.1018</v>
          </cell>
          <cell r="B340" t="str">
            <v>La Union, S.A</v>
          </cell>
          <cell r="C340">
            <v>602</v>
          </cell>
          <cell r="D340" t="str">
            <v>Riolsa</v>
          </cell>
          <cell r="E340">
            <v>1.1017999999999999</v>
          </cell>
          <cell r="F340" t="str">
            <v>1</v>
          </cell>
          <cell r="G340">
            <v>7.31</v>
          </cell>
          <cell r="H340">
            <v>1051.4964213437938</v>
          </cell>
          <cell r="I340">
            <v>143.84355969135348</v>
          </cell>
          <cell r="J340" t="str">
            <v>CG02-163</v>
          </cell>
          <cell r="K340">
            <v>45393</v>
          </cell>
          <cell r="L340">
            <v>45729</v>
          </cell>
          <cell r="M340" t="str">
            <v>Mecanizado</v>
          </cell>
          <cell r="N340" t="str">
            <v>Quemado</v>
          </cell>
          <cell r="O340">
            <v>139.77723328039806</v>
          </cell>
          <cell r="P340">
            <v>146975.2605796752</v>
          </cell>
          <cell r="Q340">
            <v>19</v>
          </cell>
        </row>
        <row r="341">
          <cell r="A341" t="str">
            <v>6021.1019</v>
          </cell>
          <cell r="B341" t="str">
            <v>La Union, S.A</v>
          </cell>
          <cell r="C341">
            <v>602</v>
          </cell>
          <cell r="D341" t="str">
            <v>Riolsa</v>
          </cell>
          <cell r="E341">
            <v>1.1019000000000001</v>
          </cell>
          <cell r="F341" t="str">
            <v>1</v>
          </cell>
          <cell r="G341">
            <v>6.18</v>
          </cell>
          <cell r="H341">
            <v>888.9531988925645</v>
          </cell>
          <cell r="I341">
            <v>143.84355969135348</v>
          </cell>
          <cell r="J341" t="str">
            <v>CG02-163</v>
          </cell>
          <cell r="K341">
            <v>45393</v>
          </cell>
          <cell r="L341">
            <v>45729</v>
          </cell>
          <cell r="M341" t="str">
            <v>Mecanizado</v>
          </cell>
          <cell r="N341" t="str">
            <v>Quemado</v>
          </cell>
          <cell r="O341">
            <v>142.88788328039806</v>
          </cell>
          <cell r="P341">
            <v>127020.64092509724</v>
          </cell>
          <cell r="Q341">
            <v>19</v>
          </cell>
        </row>
        <row r="342">
          <cell r="A342" t="str">
            <v>6023.0701</v>
          </cell>
          <cell r="B342" t="str">
            <v>La Union, S.A</v>
          </cell>
          <cell r="C342">
            <v>602</v>
          </cell>
          <cell r="D342" t="str">
            <v>Riolsa</v>
          </cell>
          <cell r="E342">
            <v>3.0701000000000001</v>
          </cell>
          <cell r="F342">
            <v>4</v>
          </cell>
          <cell r="G342">
            <v>23.68</v>
          </cell>
          <cell r="H342">
            <v>3359.6608934912501</v>
          </cell>
          <cell r="I342">
            <v>141.8775715156778</v>
          </cell>
          <cell r="J342" t="str">
            <v>CG04-10295</v>
          </cell>
          <cell r="K342">
            <v>45395</v>
          </cell>
          <cell r="L342">
            <v>45736</v>
          </cell>
          <cell r="M342" t="str">
            <v>Mecanizado</v>
          </cell>
          <cell r="N342" t="str">
            <v>Quemado</v>
          </cell>
          <cell r="O342">
            <v>126.46288328039806</v>
          </cell>
          <cell r="P342">
            <v>424872.40343530185</v>
          </cell>
          <cell r="Q342">
            <v>20</v>
          </cell>
        </row>
        <row r="343">
          <cell r="A343" t="str">
            <v>6023.0702</v>
          </cell>
          <cell r="B343" t="str">
            <v>La Union, S.A</v>
          </cell>
          <cell r="C343">
            <v>602</v>
          </cell>
          <cell r="D343" t="str">
            <v>Riolsa</v>
          </cell>
          <cell r="E343">
            <v>3.0701999999999998</v>
          </cell>
          <cell r="F343">
            <v>4</v>
          </cell>
          <cell r="G343">
            <v>22.22</v>
          </cell>
          <cell r="H343">
            <v>2680.5854963418742</v>
          </cell>
          <cell r="I343">
            <v>120.63841117650199</v>
          </cell>
          <cell r="J343" t="str">
            <v>CG04-10295</v>
          </cell>
          <cell r="K343">
            <v>45397</v>
          </cell>
          <cell r="L343">
            <v>45736</v>
          </cell>
          <cell r="M343" t="str">
            <v>Mecanizado</v>
          </cell>
          <cell r="N343" t="str">
            <v>Quemado</v>
          </cell>
          <cell r="O343">
            <v>131.12878328039807</v>
          </cell>
          <cell r="P343">
            <v>351501.91461439192</v>
          </cell>
          <cell r="Q343">
            <v>20</v>
          </cell>
        </row>
        <row r="344">
          <cell r="A344" t="str">
            <v>6023.0703</v>
          </cell>
          <cell r="B344" t="str">
            <v>La Union, S.A</v>
          </cell>
          <cell r="C344">
            <v>602</v>
          </cell>
          <cell r="D344" t="str">
            <v>Riolsa</v>
          </cell>
          <cell r="E344">
            <v>3.0703</v>
          </cell>
          <cell r="F344">
            <v>4</v>
          </cell>
          <cell r="G344">
            <v>24.33</v>
          </cell>
          <cell r="H344">
            <v>3539.5662072906298</v>
          </cell>
          <cell r="I344">
            <v>145.48155393714057</v>
          </cell>
          <cell r="J344" t="str">
            <v>CG04-10295</v>
          </cell>
          <cell r="K344">
            <v>45394</v>
          </cell>
          <cell r="L344">
            <v>45736</v>
          </cell>
          <cell r="M344" t="str">
            <v>Mecanizado</v>
          </cell>
          <cell r="N344" t="str">
            <v>Quemado</v>
          </cell>
          <cell r="O344">
            <v>123.19488328039806</v>
          </cell>
          <cell r="P344">
            <v>436056.44577041036</v>
          </cell>
          <cell r="Q344">
            <v>20</v>
          </cell>
        </row>
        <row r="345">
          <cell r="A345" t="str">
            <v>6023.0704</v>
          </cell>
          <cell r="B345" t="str">
            <v>La Union, S.A</v>
          </cell>
          <cell r="C345">
            <v>602</v>
          </cell>
          <cell r="D345" t="str">
            <v>Riolsa</v>
          </cell>
          <cell r="E345">
            <v>3.0703999999999998</v>
          </cell>
          <cell r="F345">
            <v>4</v>
          </cell>
          <cell r="G345">
            <v>25.25</v>
          </cell>
          <cell r="H345">
            <v>3426.3048822066753</v>
          </cell>
          <cell r="I345">
            <v>135.69524285967032</v>
          </cell>
          <cell r="J345" t="str">
            <v>CG04-10295</v>
          </cell>
          <cell r="K345">
            <v>45396</v>
          </cell>
          <cell r="L345">
            <v>45736</v>
          </cell>
          <cell r="M345" t="str">
            <v>Mecanizado</v>
          </cell>
          <cell r="N345" t="str">
            <v>Quemado</v>
          </cell>
          <cell r="O345">
            <v>128.47423328039807</v>
          </cell>
          <cell r="P345">
            <v>440191.89272638725</v>
          </cell>
          <cell r="Q345">
            <v>20</v>
          </cell>
        </row>
        <row r="346">
          <cell r="A346" t="str">
            <v>6023.0801</v>
          </cell>
          <cell r="B346" t="str">
            <v>La Union, S.A</v>
          </cell>
          <cell r="C346">
            <v>602</v>
          </cell>
          <cell r="D346" t="str">
            <v>Riolsa</v>
          </cell>
          <cell r="E346">
            <v>3.0800999999999998</v>
          </cell>
          <cell r="F346">
            <v>4</v>
          </cell>
          <cell r="G346">
            <v>4.63</v>
          </cell>
          <cell r="H346">
            <v>689.1456813709666</v>
          </cell>
          <cell r="I346">
            <v>148.84355969135348</v>
          </cell>
          <cell r="J346" t="str">
            <v>CGMEX10-26315</v>
          </cell>
          <cell r="K346">
            <v>45382</v>
          </cell>
          <cell r="L346">
            <v>45736</v>
          </cell>
          <cell r="M346" t="str">
            <v>Mecanizado</v>
          </cell>
          <cell r="N346" t="str">
            <v>Quemado</v>
          </cell>
          <cell r="O346">
            <v>135.46108328039807</v>
          </cell>
          <cell r="P346">
            <v>93352.420536519174</v>
          </cell>
          <cell r="Q346">
            <v>20</v>
          </cell>
        </row>
        <row r="347">
          <cell r="A347" t="str">
            <v>6023.0802</v>
          </cell>
          <cell r="B347" t="str">
            <v>La Union, S.A</v>
          </cell>
          <cell r="C347">
            <v>602</v>
          </cell>
          <cell r="D347" t="str">
            <v>Riolsa</v>
          </cell>
          <cell r="E347">
            <v>3.0802</v>
          </cell>
          <cell r="F347">
            <v>4</v>
          </cell>
          <cell r="G347">
            <v>8.1999999999999993</v>
          </cell>
          <cell r="H347">
            <v>1200.0943358865438</v>
          </cell>
          <cell r="I347">
            <v>146.35296779104195</v>
          </cell>
          <cell r="J347" t="str">
            <v>CGMEX10-26315</v>
          </cell>
          <cell r="K347">
            <v>45384</v>
          </cell>
          <cell r="L347">
            <v>45736</v>
          </cell>
          <cell r="M347" t="str">
            <v>Mecanizado</v>
          </cell>
          <cell r="N347" t="str">
            <v>Quemado</v>
          </cell>
          <cell r="O347">
            <v>136.59298328039807</v>
          </cell>
          <cell r="P347">
            <v>163924.46555665112</v>
          </cell>
          <cell r="Q347">
            <v>20</v>
          </cell>
        </row>
        <row r="348">
          <cell r="A348" t="str">
            <v>6023.0805</v>
          </cell>
          <cell r="B348" t="str">
            <v>La Union, S.A</v>
          </cell>
          <cell r="C348">
            <v>602</v>
          </cell>
          <cell r="D348" t="str">
            <v>Riolsa</v>
          </cell>
          <cell r="E348">
            <v>3.0804999999999998</v>
          </cell>
          <cell r="F348">
            <v>4</v>
          </cell>
          <cell r="G348">
            <v>10.9</v>
          </cell>
          <cell r="H348">
            <v>1622.394800635753</v>
          </cell>
          <cell r="I348">
            <v>148.84355969135348</v>
          </cell>
          <cell r="J348" t="str">
            <v>CGMEX10-26315</v>
          </cell>
          <cell r="K348">
            <v>45382</v>
          </cell>
          <cell r="L348">
            <v>45736</v>
          </cell>
          <cell r="M348" t="str">
            <v>Mecanizado</v>
          </cell>
          <cell r="N348" t="str">
            <v>Quemado</v>
          </cell>
          <cell r="O348">
            <v>137.71783328039805</v>
          </cell>
          <cell r="P348">
            <v>223432.69666893926</v>
          </cell>
          <cell r="Q348">
            <v>20</v>
          </cell>
        </row>
        <row r="349">
          <cell r="A349" t="str">
            <v>6023.0806</v>
          </cell>
          <cell r="B349" t="str">
            <v>La Union, S.A</v>
          </cell>
          <cell r="C349">
            <v>602</v>
          </cell>
          <cell r="D349" t="str">
            <v>Riolsa</v>
          </cell>
          <cell r="E349">
            <v>3.0806</v>
          </cell>
          <cell r="F349">
            <v>4</v>
          </cell>
          <cell r="G349">
            <v>4.6399999999999997</v>
          </cell>
          <cell r="H349">
            <v>679.07777055043459</v>
          </cell>
          <cell r="I349">
            <v>146.35296779104195</v>
          </cell>
          <cell r="J349" t="str">
            <v>CGMEX10-26315</v>
          </cell>
          <cell r="K349">
            <v>45384</v>
          </cell>
          <cell r="L349">
            <v>45736</v>
          </cell>
          <cell r="M349" t="str">
            <v>Mecanizado</v>
          </cell>
          <cell r="N349" t="str">
            <v>Quemado</v>
          </cell>
          <cell r="O349">
            <v>135.58293328039807</v>
          </cell>
          <cell r="P349">
            <v>92071.356056741046</v>
          </cell>
          <cell r="Q349">
            <v>20</v>
          </cell>
        </row>
        <row r="350">
          <cell r="A350" t="str">
            <v>6023.0809</v>
          </cell>
          <cell r="B350" t="str">
            <v>La Union, S.A</v>
          </cell>
          <cell r="C350">
            <v>602</v>
          </cell>
          <cell r="D350" t="str">
            <v>Riolsa</v>
          </cell>
          <cell r="E350">
            <v>3.0809000000000002</v>
          </cell>
          <cell r="F350">
            <v>4</v>
          </cell>
          <cell r="G350">
            <v>12.99</v>
          </cell>
          <cell r="H350">
            <v>1756.8450403906816</v>
          </cell>
          <cell r="I350">
            <v>135.24596153892853</v>
          </cell>
          <cell r="J350" t="str">
            <v>CGMEX10-26315</v>
          </cell>
          <cell r="K350">
            <v>45383</v>
          </cell>
          <cell r="L350">
            <v>45736</v>
          </cell>
          <cell r="M350" t="str">
            <v>Mecanizado</v>
          </cell>
          <cell r="N350" t="str">
            <v>Quemado</v>
          </cell>
          <cell r="O350">
            <v>131.45138328039806</v>
          </cell>
          <cell r="P350">
            <v>230939.7107686619</v>
          </cell>
          <cell r="Q350">
            <v>20</v>
          </cell>
        </row>
        <row r="351">
          <cell r="A351" t="str">
            <v>6023.081</v>
          </cell>
          <cell r="B351" t="str">
            <v>La Union, S.A</v>
          </cell>
          <cell r="C351">
            <v>602</v>
          </cell>
          <cell r="D351" t="str">
            <v>Riolsa</v>
          </cell>
          <cell r="E351">
            <v>3.081</v>
          </cell>
          <cell r="F351">
            <v>4</v>
          </cell>
          <cell r="G351">
            <v>9.56</v>
          </cell>
          <cell r="H351">
            <v>1351.041230649339</v>
          </cell>
          <cell r="I351">
            <v>141.32230446122793</v>
          </cell>
          <cell r="J351" t="str">
            <v>CGMEX10-26315</v>
          </cell>
          <cell r="K351">
            <v>45384</v>
          </cell>
          <cell r="L351">
            <v>45736</v>
          </cell>
          <cell r="M351" t="str">
            <v>Mecanizado</v>
          </cell>
          <cell r="N351" t="str">
            <v>Quemado</v>
          </cell>
          <cell r="O351">
            <v>135.42248328039807</v>
          </cell>
          <cell r="P351">
            <v>182961.35846873853</v>
          </cell>
          <cell r="Q351">
            <v>20</v>
          </cell>
        </row>
        <row r="352">
          <cell r="A352" t="str">
            <v>6023.0803</v>
          </cell>
          <cell r="B352" t="str">
            <v>La Union, S.A</v>
          </cell>
          <cell r="C352">
            <v>602</v>
          </cell>
          <cell r="D352" t="str">
            <v>Riolsa</v>
          </cell>
          <cell r="E352">
            <v>3.0802999999999998</v>
          </cell>
          <cell r="F352">
            <v>5</v>
          </cell>
          <cell r="G352">
            <v>10.32</v>
          </cell>
          <cell r="H352">
            <v>1507.9951360147679</v>
          </cell>
          <cell r="I352">
            <v>146.12355969135348</v>
          </cell>
          <cell r="J352" t="str">
            <v>CG05-77440</v>
          </cell>
          <cell r="K352">
            <v>45385</v>
          </cell>
          <cell r="L352">
            <v>45736</v>
          </cell>
          <cell r="M352" t="str">
            <v>Mecanizado</v>
          </cell>
          <cell r="N352" t="str">
            <v>Quemado</v>
          </cell>
          <cell r="O352">
            <v>127.13303328039807</v>
          </cell>
          <cell r="P352">
            <v>191715.99581364391</v>
          </cell>
          <cell r="Q352">
            <v>20</v>
          </cell>
        </row>
        <row r="353">
          <cell r="A353" t="str">
            <v>6023.0807</v>
          </cell>
          <cell r="B353" t="str">
            <v>La Union, S.A</v>
          </cell>
          <cell r="C353">
            <v>602</v>
          </cell>
          <cell r="D353" t="str">
            <v>Riolsa</v>
          </cell>
          <cell r="E353">
            <v>3.0807000000000002</v>
          </cell>
          <cell r="F353">
            <v>5</v>
          </cell>
          <cell r="G353">
            <v>9.84</v>
          </cell>
          <cell r="H353">
            <v>1277.7858273629183</v>
          </cell>
          <cell r="I353">
            <v>129.85628326858927</v>
          </cell>
          <cell r="J353" t="str">
            <v>CG05-77440</v>
          </cell>
          <cell r="K353">
            <v>45385</v>
          </cell>
          <cell r="L353">
            <v>45736</v>
          </cell>
          <cell r="M353" t="str">
            <v>Mecanizado</v>
          </cell>
          <cell r="N353" t="str">
            <v>Quemado</v>
          </cell>
          <cell r="O353">
            <v>133.24898328039805</v>
          </cell>
          <cell r="P353">
            <v>170263.66234621109</v>
          </cell>
          <cell r="Q353">
            <v>20</v>
          </cell>
        </row>
        <row r="354">
          <cell r="A354" t="str">
            <v>6022.0607</v>
          </cell>
          <cell r="B354" t="str">
            <v>La Union, S.A</v>
          </cell>
          <cell r="C354">
            <v>602</v>
          </cell>
          <cell r="D354" t="str">
            <v>Riolsa</v>
          </cell>
          <cell r="E354">
            <v>2.0607000000000002</v>
          </cell>
          <cell r="F354">
            <v>3</v>
          </cell>
          <cell r="G354">
            <v>15.46</v>
          </cell>
          <cell r="H354">
            <v>2053.1114328283243</v>
          </cell>
          <cell r="I354">
            <v>132.80151570687738</v>
          </cell>
          <cell r="J354" t="str">
            <v>CGMEX10-26315</v>
          </cell>
          <cell r="K354">
            <v>45378</v>
          </cell>
          <cell r="L354">
            <v>45736</v>
          </cell>
          <cell r="M354" t="str">
            <v>Mecanizado</v>
          </cell>
          <cell r="N354" t="str">
            <v>Quemado</v>
          </cell>
          <cell r="O354">
            <v>126.27793328039806</v>
          </cell>
          <cell r="P354">
            <v>259262.66853191759</v>
          </cell>
          <cell r="Q354">
            <v>20</v>
          </cell>
        </row>
        <row r="355">
          <cell r="A355" t="str">
            <v>6022.0608</v>
          </cell>
          <cell r="B355" t="str">
            <v>La Union, S.A</v>
          </cell>
          <cell r="C355">
            <v>602</v>
          </cell>
          <cell r="D355" t="str">
            <v>Riolsa</v>
          </cell>
          <cell r="E355">
            <v>2.0608</v>
          </cell>
          <cell r="F355">
            <v>3</v>
          </cell>
          <cell r="G355">
            <v>19.14</v>
          </cell>
          <cell r="H355">
            <v>2411.2707324925059</v>
          </cell>
          <cell r="I355">
            <v>125.98070702677668</v>
          </cell>
          <cell r="J355" t="str">
            <v>CGMEX10-26315</v>
          </cell>
          <cell r="K355">
            <v>45379</v>
          </cell>
          <cell r="L355">
            <v>45736</v>
          </cell>
          <cell r="M355" t="str">
            <v>Mecanizado</v>
          </cell>
          <cell r="N355" t="str">
            <v>Quemado</v>
          </cell>
          <cell r="O355">
            <v>123.93458328039806</v>
          </cell>
          <cell r="P355">
            <v>298839.83340767887</v>
          </cell>
          <cell r="Q355">
            <v>20</v>
          </cell>
        </row>
        <row r="356">
          <cell r="A356" t="str">
            <v>6022.0611</v>
          </cell>
          <cell r="B356" t="str">
            <v>La Union, S.A</v>
          </cell>
          <cell r="C356">
            <v>602</v>
          </cell>
          <cell r="D356" t="str">
            <v>Riolsa</v>
          </cell>
          <cell r="E356">
            <v>2.0611000000000002</v>
          </cell>
          <cell r="F356">
            <v>3</v>
          </cell>
          <cell r="G356">
            <v>16.8</v>
          </cell>
          <cell r="H356">
            <v>2370.9918028147385</v>
          </cell>
          <cell r="I356">
            <v>141.13046445325824</v>
          </cell>
          <cell r="J356" t="str">
            <v>CGMEX10-26315</v>
          </cell>
          <cell r="K356">
            <v>45379</v>
          </cell>
          <cell r="L356">
            <v>45736</v>
          </cell>
          <cell r="M356" t="str">
            <v>Mecanizado</v>
          </cell>
          <cell r="N356" t="str">
            <v>Quemado</v>
          </cell>
          <cell r="O356">
            <v>111.66123328039806</v>
          </cell>
          <cell r="P356">
            <v>264747.86880000809</v>
          </cell>
          <cell r="Q356">
            <v>20</v>
          </cell>
        </row>
        <row r="357">
          <cell r="A357" t="str">
            <v>6022.0104</v>
          </cell>
          <cell r="B357" t="str">
            <v>La Union, S.A</v>
          </cell>
          <cell r="C357">
            <v>602</v>
          </cell>
          <cell r="D357" t="str">
            <v>Riolsa</v>
          </cell>
          <cell r="E357">
            <v>2.0104000000000002</v>
          </cell>
          <cell r="F357">
            <v>3</v>
          </cell>
          <cell r="G357">
            <v>9.59</v>
          </cell>
          <cell r="H357">
            <v>1401.3249374400798</v>
          </cell>
          <cell r="I357">
            <v>146.12355969135348</v>
          </cell>
          <cell r="J357" t="str">
            <v>CGMEX10-26315</v>
          </cell>
          <cell r="K357">
            <v>45389</v>
          </cell>
          <cell r="L357">
            <v>45736</v>
          </cell>
          <cell r="M357" t="str">
            <v>Mecanizado</v>
          </cell>
          <cell r="N357" t="str">
            <v>Quemado</v>
          </cell>
          <cell r="O357">
            <v>141.55418328039806</v>
          </cell>
          <cell r="P357">
            <v>198363.40702978542</v>
          </cell>
          <cell r="Q357">
            <v>20</v>
          </cell>
        </row>
        <row r="358">
          <cell r="A358" t="str">
            <v>6022.0105</v>
          </cell>
          <cell r="B358" t="str">
            <v>La Union, S.A</v>
          </cell>
          <cell r="C358">
            <v>602</v>
          </cell>
          <cell r="D358" t="str">
            <v>Riolsa</v>
          </cell>
          <cell r="E358">
            <v>2.0105</v>
          </cell>
          <cell r="F358">
            <v>3</v>
          </cell>
          <cell r="G358">
            <v>12.04</v>
          </cell>
          <cell r="H358">
            <v>1759.3276586838958</v>
          </cell>
          <cell r="I358">
            <v>146.12355969135348</v>
          </cell>
          <cell r="J358" t="str">
            <v>CGMEX10-26315</v>
          </cell>
          <cell r="K358">
            <v>45390</v>
          </cell>
          <cell r="L358">
            <v>45736</v>
          </cell>
          <cell r="M358" t="str">
            <v>Mecanizado</v>
          </cell>
          <cell r="N358" t="str">
            <v>Quemado</v>
          </cell>
          <cell r="O358">
            <v>141.51338328039807</v>
          </cell>
          <cell r="P358">
            <v>248968.40927913951</v>
          </cell>
          <cell r="Q358">
            <v>20</v>
          </cell>
        </row>
        <row r="359">
          <cell r="A359" t="str">
            <v>6022.0109</v>
          </cell>
          <cell r="B359" t="str">
            <v>La Union, S.A</v>
          </cell>
          <cell r="C359">
            <v>602</v>
          </cell>
          <cell r="D359" t="str">
            <v>Riolsa</v>
          </cell>
          <cell r="E359">
            <v>2.0108999999999999</v>
          </cell>
          <cell r="F359">
            <v>3</v>
          </cell>
          <cell r="G359">
            <v>13.5</v>
          </cell>
          <cell r="H359">
            <v>1961.1680558332721</v>
          </cell>
          <cell r="I359">
            <v>145.27170783950163</v>
          </cell>
          <cell r="J359" t="str">
            <v>CGMEX10-26315</v>
          </cell>
          <cell r="K359">
            <v>45389</v>
          </cell>
          <cell r="L359">
            <v>45736</v>
          </cell>
          <cell r="M359" t="str">
            <v>Mecanizado</v>
          </cell>
          <cell r="N359" t="str">
            <v>Quemado</v>
          </cell>
          <cell r="O359">
            <v>142.63388328039807</v>
          </cell>
          <cell r="P359">
            <v>279729.01556896814</v>
          </cell>
          <cell r="Q359">
            <v>20</v>
          </cell>
        </row>
        <row r="360">
          <cell r="A360" t="str">
            <v>6022.011</v>
          </cell>
          <cell r="B360" t="str">
            <v>La Union, S.A</v>
          </cell>
          <cell r="C360">
            <v>602</v>
          </cell>
          <cell r="D360" t="str">
            <v>Riolsa</v>
          </cell>
          <cell r="E360">
            <v>2.0110000000000001</v>
          </cell>
          <cell r="F360">
            <v>3</v>
          </cell>
          <cell r="G360">
            <v>6.79</v>
          </cell>
          <cell r="H360">
            <v>992.17897030429015</v>
          </cell>
          <cell r="I360">
            <v>146.12355969135348</v>
          </cell>
          <cell r="J360" t="str">
            <v>CGMEX10-26315</v>
          </cell>
          <cell r="K360">
            <v>45390</v>
          </cell>
          <cell r="L360">
            <v>45736</v>
          </cell>
          <cell r="M360" t="str">
            <v>Mecanizado</v>
          </cell>
          <cell r="N360" t="str">
            <v>Quemado</v>
          </cell>
          <cell r="O360">
            <v>132.91593328039806</v>
          </cell>
          <cell r="P360">
            <v>131876.39381917909</v>
          </cell>
          <cell r="Q360">
            <v>20</v>
          </cell>
        </row>
        <row r="361">
          <cell r="A361" t="str">
            <v>6022.0102</v>
          </cell>
          <cell r="B361" t="str">
            <v>La Union, S.A</v>
          </cell>
          <cell r="C361">
            <v>602</v>
          </cell>
          <cell r="D361" t="str">
            <v>Riolsa</v>
          </cell>
          <cell r="E361">
            <v>2.0102000000000002</v>
          </cell>
          <cell r="F361">
            <v>3</v>
          </cell>
          <cell r="G361">
            <v>10.42</v>
          </cell>
          <cell r="H361">
            <v>1522.6074919839032</v>
          </cell>
          <cell r="I361">
            <v>146.12355969135348</v>
          </cell>
          <cell r="J361" t="str">
            <v>CGMEX10-26315</v>
          </cell>
          <cell r="K361">
            <v>45392</v>
          </cell>
          <cell r="L361">
            <v>45736</v>
          </cell>
          <cell r="M361" t="str">
            <v>Mecanizado</v>
          </cell>
          <cell r="N361" t="str">
            <v>Quemado</v>
          </cell>
          <cell r="O361">
            <v>128.48938328039807</v>
          </cell>
          <cell r="P361">
            <v>195638.89762312538</v>
          </cell>
          <cell r="Q361">
            <v>20</v>
          </cell>
        </row>
        <row r="362">
          <cell r="A362" t="str">
            <v>6022.0103</v>
          </cell>
          <cell r="B362" t="str">
            <v>La Union, S.A</v>
          </cell>
          <cell r="C362">
            <v>602</v>
          </cell>
          <cell r="D362" t="str">
            <v>Riolsa</v>
          </cell>
          <cell r="E362">
            <v>2.0103</v>
          </cell>
          <cell r="F362">
            <v>3</v>
          </cell>
          <cell r="G362">
            <v>15.12</v>
          </cell>
          <cell r="H362">
            <v>2209.3882225332645</v>
          </cell>
          <cell r="I362">
            <v>146.12355969135348</v>
          </cell>
          <cell r="J362" t="str">
            <v>CGMEX10-26315</v>
          </cell>
          <cell r="K362">
            <v>45390</v>
          </cell>
          <cell r="L362">
            <v>45736</v>
          </cell>
          <cell r="M362" t="str">
            <v>Mecanizado</v>
          </cell>
          <cell r="N362" t="str">
            <v>Quemado</v>
          </cell>
          <cell r="O362">
            <v>135.27853328039805</v>
          </cell>
          <cell r="P362">
            <v>298882.79819128569</v>
          </cell>
          <cell r="Q362">
            <v>20</v>
          </cell>
        </row>
        <row r="363">
          <cell r="A363" t="str">
            <v>6022.0107</v>
          </cell>
          <cell r="B363" t="str">
            <v>La Union, S.A</v>
          </cell>
          <cell r="C363">
            <v>602</v>
          </cell>
          <cell r="D363" t="str">
            <v>Riolsa</v>
          </cell>
          <cell r="E363">
            <v>2.0106999999999999</v>
          </cell>
          <cell r="F363">
            <v>3</v>
          </cell>
          <cell r="G363">
            <v>15.66</v>
          </cell>
          <cell r="H363">
            <v>2288.2949447665956</v>
          </cell>
          <cell r="I363">
            <v>146.12355969135348</v>
          </cell>
          <cell r="J363" t="str">
            <v>CGMEX10-26315</v>
          </cell>
          <cell r="K363">
            <v>45394</v>
          </cell>
          <cell r="L363">
            <v>45736</v>
          </cell>
          <cell r="M363" t="str">
            <v>Mecanizado</v>
          </cell>
          <cell r="N363" t="str">
            <v>Quemado</v>
          </cell>
          <cell r="O363">
            <v>133.77113328039806</v>
          </cell>
          <cell r="P363">
            <v>306107.80804123339</v>
          </cell>
          <cell r="Q363">
            <v>20</v>
          </cell>
        </row>
        <row r="364">
          <cell r="A364" t="str">
            <v>6022.0108</v>
          </cell>
          <cell r="B364" t="str">
            <v>La Union, S.A</v>
          </cell>
          <cell r="C364">
            <v>602</v>
          </cell>
          <cell r="D364" t="str">
            <v>Riolsa</v>
          </cell>
          <cell r="E364">
            <v>2.0108000000000001</v>
          </cell>
          <cell r="F364">
            <v>3</v>
          </cell>
          <cell r="G364">
            <v>21.63</v>
          </cell>
          <cell r="H364">
            <v>3027.9625961239753</v>
          </cell>
          <cell r="I364">
            <v>139.98902432380839</v>
          </cell>
          <cell r="J364" t="str">
            <v>CGMEX10-26315</v>
          </cell>
          <cell r="K364">
            <v>45391</v>
          </cell>
          <cell r="L364">
            <v>45736</v>
          </cell>
          <cell r="M364" t="str">
            <v>Mecanizado</v>
          </cell>
          <cell r="N364" t="str">
            <v>Quemado</v>
          </cell>
          <cell r="O364">
            <v>136.46078328039806</v>
          </cell>
          <cell r="P364">
            <v>413198.14761082525</v>
          </cell>
          <cell r="Q364">
            <v>20</v>
          </cell>
        </row>
        <row r="365">
          <cell r="A365" t="str">
            <v>6022.0112</v>
          </cell>
          <cell r="B365" t="str">
            <v>La Union, S.A</v>
          </cell>
          <cell r="C365">
            <v>602</v>
          </cell>
          <cell r="D365" t="str">
            <v>Riolsa</v>
          </cell>
          <cell r="E365">
            <v>2.0112000000000001</v>
          </cell>
          <cell r="F365">
            <v>3</v>
          </cell>
          <cell r="G365">
            <v>12.47</v>
          </cell>
          <cell r="H365">
            <v>1822.160789351178</v>
          </cell>
          <cell r="I365">
            <v>146.12355969135348</v>
          </cell>
          <cell r="J365" t="str">
            <v>CGMEX10-26315</v>
          </cell>
          <cell r="K365">
            <v>45394</v>
          </cell>
          <cell r="L365">
            <v>45736</v>
          </cell>
          <cell r="M365" t="str">
            <v>Mecanizado</v>
          </cell>
          <cell r="N365" t="str">
            <v>Quemado</v>
          </cell>
          <cell r="O365">
            <v>129.26473328039808</v>
          </cell>
          <cell r="P365">
            <v>235541.12842947964</v>
          </cell>
          <cell r="Q365">
            <v>20</v>
          </cell>
        </row>
        <row r="366">
          <cell r="A366" t="str">
            <v>6023.0812</v>
          </cell>
          <cell r="B366" t="str">
            <v>La Union, S.A</v>
          </cell>
          <cell r="C366">
            <v>602</v>
          </cell>
          <cell r="D366" t="str">
            <v>Riolsa</v>
          </cell>
          <cell r="E366">
            <v>3.0811999999999999</v>
          </cell>
          <cell r="F366">
            <v>5</v>
          </cell>
          <cell r="G366">
            <v>14.53</v>
          </cell>
          <cell r="H366">
            <v>1575.855322315366</v>
          </cell>
          <cell r="I366">
            <v>108.45528715178018</v>
          </cell>
          <cell r="J366" t="str">
            <v>CG02-163</v>
          </cell>
          <cell r="K366">
            <v>45386</v>
          </cell>
          <cell r="L366">
            <v>45743</v>
          </cell>
          <cell r="M366" t="str">
            <v>Mecanizado</v>
          </cell>
          <cell r="N366" t="str">
            <v>Quemado</v>
          </cell>
          <cell r="O366">
            <v>142.92313328039808</v>
          </cell>
          <cell r="P366">
            <v>225226.18026190373</v>
          </cell>
          <cell r="Q366">
            <v>21</v>
          </cell>
        </row>
        <row r="367">
          <cell r="A367" t="str">
            <v>6023.0814</v>
          </cell>
          <cell r="B367" t="str">
            <v>La Union, S.A</v>
          </cell>
          <cell r="C367">
            <v>602</v>
          </cell>
          <cell r="D367" t="str">
            <v>Riolsa</v>
          </cell>
          <cell r="E367">
            <v>3.0813999999999999</v>
          </cell>
          <cell r="F367">
            <v>5</v>
          </cell>
          <cell r="G367">
            <v>6.49</v>
          </cell>
          <cell r="H367">
            <v>948.34190239688405</v>
          </cell>
          <cell r="I367">
            <v>146.12355969135348</v>
          </cell>
          <cell r="J367" t="str">
            <v>CG02-163</v>
          </cell>
          <cell r="K367">
            <v>45386</v>
          </cell>
          <cell r="L367">
            <v>45743</v>
          </cell>
          <cell r="M367" t="str">
            <v>Mecanizado</v>
          </cell>
          <cell r="N367" t="str">
            <v>Quemado</v>
          </cell>
          <cell r="O367">
            <v>152.16718328039806</v>
          </cell>
          <cell r="P367">
            <v>144306.51607450802</v>
          </cell>
          <cell r="Q367">
            <v>21</v>
          </cell>
        </row>
        <row r="368">
          <cell r="A368" t="str">
            <v>6023.0804</v>
          </cell>
          <cell r="B368" t="str">
            <v>La Union, S.A</v>
          </cell>
          <cell r="C368">
            <v>602</v>
          </cell>
          <cell r="D368" t="str">
            <v>Riolsa</v>
          </cell>
          <cell r="E368">
            <v>3.0804</v>
          </cell>
          <cell r="F368">
            <v>5</v>
          </cell>
          <cell r="G368">
            <v>14.74</v>
          </cell>
          <cell r="H368">
            <v>1831.1912698505505</v>
          </cell>
          <cell r="I368">
            <v>124.23278628565471</v>
          </cell>
          <cell r="J368" t="str">
            <v>CG02-163</v>
          </cell>
          <cell r="K368">
            <v>45386</v>
          </cell>
          <cell r="L368">
            <v>45743</v>
          </cell>
          <cell r="M368" t="str">
            <v>Mecanizado</v>
          </cell>
          <cell r="N368" t="str">
            <v>Quemado</v>
          </cell>
          <cell r="O368">
            <v>148.39328328039807</v>
          </cell>
          <cell r="P368">
            <v>271736.48484752461</v>
          </cell>
          <cell r="Q368">
            <v>21</v>
          </cell>
        </row>
        <row r="369">
          <cell r="A369" t="str">
            <v>6023.0808</v>
          </cell>
          <cell r="B369" t="str">
            <v>La Union, S.A</v>
          </cell>
          <cell r="C369">
            <v>602</v>
          </cell>
          <cell r="D369" t="str">
            <v>Riolsa</v>
          </cell>
          <cell r="E369">
            <v>3.0808</v>
          </cell>
          <cell r="F369">
            <v>5</v>
          </cell>
          <cell r="G369">
            <v>7.22</v>
          </cell>
          <cell r="H369">
            <v>1055.0121009715722</v>
          </cell>
          <cell r="I369">
            <v>146.12355969135348</v>
          </cell>
          <cell r="J369" t="str">
            <v>CG02-163</v>
          </cell>
          <cell r="K369">
            <v>45387</v>
          </cell>
          <cell r="L369">
            <v>45743</v>
          </cell>
          <cell r="M369" t="str">
            <v>Mecanizado</v>
          </cell>
          <cell r="N369" t="str">
            <v>Quemado</v>
          </cell>
          <cell r="O369">
            <v>147.62913328039807</v>
          </cell>
          <cell r="P369">
            <v>155750.522066765</v>
          </cell>
          <cell r="Q369">
            <v>21</v>
          </cell>
        </row>
        <row r="370">
          <cell r="A370" t="str">
            <v>6023.0811</v>
          </cell>
          <cell r="B370" t="str">
            <v>La Union, S.A</v>
          </cell>
          <cell r="C370">
            <v>602</v>
          </cell>
          <cell r="D370" t="str">
            <v>Riolsa</v>
          </cell>
          <cell r="E370">
            <v>3.0811000000000002</v>
          </cell>
          <cell r="F370">
            <v>5</v>
          </cell>
          <cell r="G370">
            <v>8.89</v>
          </cell>
          <cell r="H370">
            <v>1272.4834456561323</v>
          </cell>
          <cell r="I370">
            <v>143.13649557436807</v>
          </cell>
          <cell r="J370" t="str">
            <v>CG02-163</v>
          </cell>
          <cell r="K370">
            <v>45387</v>
          </cell>
          <cell r="L370">
            <v>45743</v>
          </cell>
          <cell r="M370" t="str">
            <v>Mecanizado</v>
          </cell>
          <cell r="N370" t="str">
            <v>Quemado</v>
          </cell>
          <cell r="O370">
            <v>148.40853328039807</v>
          </cell>
          <cell r="P370">
            <v>188847.40179341374</v>
          </cell>
          <cell r="Q370">
            <v>21</v>
          </cell>
        </row>
        <row r="371">
          <cell r="A371" t="str">
            <v>6023.0813</v>
          </cell>
          <cell r="B371" t="str">
            <v>La Union, S.A</v>
          </cell>
          <cell r="C371">
            <v>602</v>
          </cell>
          <cell r="D371" t="str">
            <v>Riolsa</v>
          </cell>
          <cell r="E371">
            <v>3.0813000000000001</v>
          </cell>
          <cell r="F371">
            <v>5</v>
          </cell>
          <cell r="G371">
            <v>11.26</v>
          </cell>
          <cell r="H371">
            <v>1645.3512821246402</v>
          </cell>
          <cell r="I371">
            <v>146.12355969135348</v>
          </cell>
          <cell r="J371" t="str">
            <v>CG02-163</v>
          </cell>
          <cell r="K371">
            <v>45387</v>
          </cell>
          <cell r="L371">
            <v>45743</v>
          </cell>
          <cell r="M371" t="str">
            <v>Mecanizado</v>
          </cell>
          <cell r="N371" t="str">
            <v>Quemado</v>
          </cell>
          <cell r="O371">
            <v>147.74003328039805</v>
          </cell>
          <cell r="P371">
            <v>243084.25317903995</v>
          </cell>
          <cell r="Q371">
            <v>21</v>
          </cell>
        </row>
        <row r="372">
          <cell r="A372" t="str">
            <v>6023.0815</v>
          </cell>
          <cell r="B372" t="str">
            <v>La Union, S.A</v>
          </cell>
          <cell r="C372">
            <v>602</v>
          </cell>
          <cell r="D372" t="str">
            <v>Riolsa</v>
          </cell>
          <cell r="E372">
            <v>3.0815000000000001</v>
          </cell>
          <cell r="F372">
            <v>5</v>
          </cell>
          <cell r="G372">
            <v>8.9499999999999993</v>
          </cell>
          <cell r="H372">
            <v>1307.8058592376135</v>
          </cell>
          <cell r="I372">
            <v>146.12355969135348</v>
          </cell>
          <cell r="J372" t="str">
            <v>CG02-163</v>
          </cell>
          <cell r="K372">
            <v>45389</v>
          </cell>
          <cell r="L372">
            <v>45743</v>
          </cell>
          <cell r="M372" t="str">
            <v>Mecanizado</v>
          </cell>
          <cell r="N372" t="str">
            <v>Quemado</v>
          </cell>
          <cell r="O372">
            <v>150.84528328039806</v>
          </cell>
          <cell r="P372">
            <v>197276.34531246222</v>
          </cell>
          <cell r="Q372">
            <v>21</v>
          </cell>
        </row>
        <row r="373">
          <cell r="A373" t="str">
            <v>6023.0816</v>
          </cell>
          <cell r="B373" t="str">
            <v>La Union, S.A</v>
          </cell>
          <cell r="C373">
            <v>602</v>
          </cell>
          <cell r="D373" t="str">
            <v>Riolsa</v>
          </cell>
          <cell r="E373">
            <v>3.0815999999999999</v>
          </cell>
          <cell r="F373">
            <v>5</v>
          </cell>
          <cell r="G373">
            <v>11.37</v>
          </cell>
          <cell r="H373">
            <v>1012.2648736906891</v>
          </cell>
          <cell r="I373">
            <v>89.029452391441438</v>
          </cell>
          <cell r="J373" t="str">
            <v>CG02-163</v>
          </cell>
          <cell r="K373">
            <v>45389</v>
          </cell>
          <cell r="L373">
            <v>45743</v>
          </cell>
          <cell r="M373" t="str">
            <v>Mecanizado</v>
          </cell>
          <cell r="N373" t="str">
            <v>Quemado</v>
          </cell>
          <cell r="O373">
            <v>151.38903328039805</v>
          </cell>
          <cell r="P373">
            <v>153245.80065173766</v>
          </cell>
          <cell r="Q373">
            <v>21</v>
          </cell>
        </row>
        <row r="374">
          <cell r="A374" t="str">
            <v>6023.0901</v>
          </cell>
          <cell r="B374" t="str">
            <v>La Union, S.A</v>
          </cell>
          <cell r="C374">
            <v>602</v>
          </cell>
          <cell r="D374" t="str">
            <v>Riolsa</v>
          </cell>
          <cell r="E374">
            <v>3.0901000000000001</v>
          </cell>
          <cell r="F374" t="str">
            <v>1</v>
          </cell>
          <cell r="G374">
            <v>10.79</v>
          </cell>
          <cell r="H374">
            <v>1552.0720090697039</v>
          </cell>
          <cell r="I374">
            <v>143.84355969135348</v>
          </cell>
          <cell r="J374" t="str">
            <v>CG02-163</v>
          </cell>
          <cell r="K374">
            <v>45365</v>
          </cell>
          <cell r="L374">
            <v>45743</v>
          </cell>
          <cell r="M374" t="str">
            <v>Mecanizado</v>
          </cell>
          <cell r="N374" t="str">
            <v>Quemado</v>
          </cell>
          <cell r="O374">
            <v>143.06738328039808</v>
          </cell>
          <cell r="P374">
            <v>222050.88100035279</v>
          </cell>
          <cell r="Q374">
            <v>21</v>
          </cell>
        </row>
        <row r="375">
          <cell r="A375" t="str">
            <v>6023.0902</v>
          </cell>
          <cell r="B375" t="str">
            <v>La Union, S.A</v>
          </cell>
          <cell r="C375">
            <v>602</v>
          </cell>
          <cell r="D375" t="str">
            <v>Riolsa</v>
          </cell>
          <cell r="E375">
            <v>3.0901999999999998</v>
          </cell>
          <cell r="F375" t="str">
            <v>1</v>
          </cell>
          <cell r="G375">
            <v>18.07</v>
          </cell>
          <cell r="H375">
            <v>2599.2531236227574</v>
          </cell>
          <cell r="I375">
            <v>143.84355969135348</v>
          </cell>
          <cell r="J375" t="str">
            <v>CG02-163</v>
          </cell>
          <cell r="K375">
            <v>45367</v>
          </cell>
          <cell r="L375">
            <v>45743</v>
          </cell>
          <cell r="M375" t="str">
            <v>Mecanizado</v>
          </cell>
          <cell r="N375" t="str">
            <v>Quemado</v>
          </cell>
          <cell r="O375">
            <v>148.91088328039805</v>
          </cell>
          <cell r="P375">
            <v>387057.07850799849</v>
          </cell>
          <cell r="Q375">
            <v>21</v>
          </cell>
        </row>
        <row r="376">
          <cell r="A376" t="str">
            <v>6023.0907</v>
          </cell>
          <cell r="B376" t="str">
            <v>La Union, S.A</v>
          </cell>
          <cell r="C376">
            <v>602</v>
          </cell>
          <cell r="D376" t="str">
            <v>Riolsa</v>
          </cell>
          <cell r="E376">
            <v>3.0907</v>
          </cell>
          <cell r="F376" t="str">
            <v>1</v>
          </cell>
          <cell r="G376">
            <v>16.7</v>
          </cell>
          <cell r="H376">
            <v>2402.1874468456031</v>
          </cell>
          <cell r="I376">
            <v>143.84355969135348</v>
          </cell>
          <cell r="J376" t="str">
            <v>CG02-163</v>
          </cell>
          <cell r="K376">
            <v>45368</v>
          </cell>
          <cell r="L376">
            <v>45743</v>
          </cell>
          <cell r="M376" t="str">
            <v>Mecanizado</v>
          </cell>
          <cell r="N376" t="str">
            <v>Quemado</v>
          </cell>
          <cell r="O376">
            <v>147.57663328039806</v>
          </cell>
          <cell r="P376">
            <v>354506.73591390927</v>
          </cell>
          <cell r="Q376">
            <v>21</v>
          </cell>
        </row>
        <row r="377">
          <cell r="A377" t="str">
            <v>6023.091</v>
          </cell>
          <cell r="B377" t="str">
            <v>La Union, S.A</v>
          </cell>
          <cell r="C377">
            <v>602</v>
          </cell>
          <cell r="D377" t="str">
            <v>Riolsa</v>
          </cell>
          <cell r="E377">
            <v>3.0910000000000002</v>
          </cell>
          <cell r="F377" t="str">
            <v>1</v>
          </cell>
          <cell r="G377">
            <v>4.68</v>
          </cell>
          <cell r="H377">
            <v>673.18785935553421</v>
          </cell>
          <cell r="I377">
            <v>143.84355969135348</v>
          </cell>
          <cell r="J377" t="str">
            <v>CG02-163</v>
          </cell>
          <cell r="K377">
            <v>45368</v>
          </cell>
          <cell r="L377">
            <v>45743</v>
          </cell>
          <cell r="M377" t="str">
            <v>Mecanizado</v>
          </cell>
          <cell r="N377" t="str">
            <v>Quemado</v>
          </cell>
          <cell r="O377">
            <v>146.53298328039807</v>
          </cell>
          <cell r="P377">
            <v>98644.225339511468</v>
          </cell>
          <cell r="Q377">
            <v>21</v>
          </cell>
        </row>
        <row r="378">
          <cell r="A378" t="str">
            <v>6023.0903</v>
          </cell>
          <cell r="B378" t="str">
            <v>La Union, S.A</v>
          </cell>
          <cell r="C378">
            <v>602</v>
          </cell>
          <cell r="D378" t="str">
            <v>Riolsa</v>
          </cell>
          <cell r="E378">
            <v>3.0903</v>
          </cell>
          <cell r="F378" t="str">
            <v>1</v>
          </cell>
          <cell r="G378">
            <v>10.79</v>
          </cell>
          <cell r="H378">
            <v>1552.0720090697039</v>
          </cell>
          <cell r="I378">
            <v>143.84355969135348</v>
          </cell>
          <cell r="J378" t="str">
            <v>CG02-163</v>
          </cell>
          <cell r="K378">
            <v>45369</v>
          </cell>
          <cell r="L378">
            <v>45743</v>
          </cell>
          <cell r="M378" t="str">
            <v>Mecanizado</v>
          </cell>
          <cell r="N378" t="str">
            <v>Quemado</v>
          </cell>
          <cell r="O378">
            <v>149.08968328039805</v>
          </cell>
          <cell r="P378">
            <v>231397.92426057323</v>
          </cell>
          <cell r="Q378">
            <v>21</v>
          </cell>
        </row>
        <row r="379">
          <cell r="A379" t="str">
            <v>6023.0904</v>
          </cell>
          <cell r="B379" t="str">
            <v>La Union, S.A</v>
          </cell>
          <cell r="C379">
            <v>602</v>
          </cell>
          <cell r="D379" t="str">
            <v>Riolsa</v>
          </cell>
          <cell r="E379">
            <v>3.0903999999999998</v>
          </cell>
          <cell r="F379" t="str">
            <v>1</v>
          </cell>
          <cell r="G379">
            <v>9.86</v>
          </cell>
          <cell r="H379">
            <v>1418.2974985567453</v>
          </cell>
          <cell r="I379">
            <v>143.84355969135348</v>
          </cell>
          <cell r="J379" t="str">
            <v>CG02-163</v>
          </cell>
          <cell r="K379">
            <v>45371</v>
          </cell>
          <cell r="L379">
            <v>45743</v>
          </cell>
          <cell r="M379" t="str">
            <v>Mecanizado</v>
          </cell>
          <cell r="N379" t="str">
            <v>Quemado</v>
          </cell>
          <cell r="O379">
            <v>148.41333328039806</v>
          </cell>
          <cell r="P379">
            <v>210494.25934405712</v>
          </cell>
          <cell r="Q379">
            <v>21</v>
          </cell>
        </row>
        <row r="380">
          <cell r="A380" t="str">
            <v>6023.0909</v>
          </cell>
          <cell r="B380" t="str">
            <v>La Union, S.A</v>
          </cell>
          <cell r="C380">
            <v>602</v>
          </cell>
          <cell r="D380" t="str">
            <v>Riolsa</v>
          </cell>
          <cell r="E380">
            <v>3.0909</v>
          </cell>
          <cell r="F380" t="str">
            <v>1</v>
          </cell>
          <cell r="G380">
            <v>13.61</v>
          </cell>
          <cell r="H380">
            <v>1957.7108473993208</v>
          </cell>
          <cell r="I380">
            <v>143.84355969135348</v>
          </cell>
          <cell r="J380" t="str">
            <v>CG02-163</v>
          </cell>
          <cell r="K380">
            <v>45376</v>
          </cell>
          <cell r="L380">
            <v>45743</v>
          </cell>
          <cell r="M380" t="str">
            <v>Mecanizado</v>
          </cell>
          <cell r="N380" t="str">
            <v>Quemado</v>
          </cell>
          <cell r="O380">
            <v>153.50463328039805</v>
          </cell>
          <cell r="P380">
            <v>300517.68569909007</v>
          </cell>
          <cell r="Q380">
            <v>21</v>
          </cell>
        </row>
        <row r="381">
          <cell r="A381" t="str">
            <v>6023.0912</v>
          </cell>
          <cell r="B381" t="str">
            <v>La Union, S.A</v>
          </cell>
          <cell r="C381">
            <v>602</v>
          </cell>
          <cell r="D381" t="str">
            <v>Riolsa</v>
          </cell>
          <cell r="E381">
            <v>3.0912000000000002</v>
          </cell>
          <cell r="F381" t="str">
            <v>1</v>
          </cell>
          <cell r="G381">
            <v>9.3000000000000007</v>
          </cell>
          <cell r="H381">
            <v>1337.7451051295875</v>
          </cell>
          <cell r="I381">
            <v>143.84355969135348</v>
          </cell>
          <cell r="J381" t="str">
            <v>CG02-163</v>
          </cell>
          <cell r="K381">
            <v>45376</v>
          </cell>
          <cell r="L381">
            <v>45743</v>
          </cell>
          <cell r="M381" t="str">
            <v>Mecanizado</v>
          </cell>
          <cell r="N381" t="str">
            <v>Quemado</v>
          </cell>
          <cell r="O381">
            <v>153.22203328039805</v>
          </cell>
          <cell r="P381">
            <v>204972.02501885526</v>
          </cell>
          <cell r="Q381">
            <v>21</v>
          </cell>
        </row>
        <row r="382">
          <cell r="A382" t="str">
            <v>6022.0101</v>
          </cell>
          <cell r="B382" t="str">
            <v>La Union, S.A</v>
          </cell>
          <cell r="C382">
            <v>602</v>
          </cell>
          <cell r="D382" t="str">
            <v>Riolsa</v>
          </cell>
          <cell r="E382">
            <v>2.0101</v>
          </cell>
          <cell r="F382">
            <v>3</v>
          </cell>
          <cell r="G382">
            <v>6.9</v>
          </cell>
          <cell r="H382">
            <v>1008.252561870339</v>
          </cell>
          <cell r="I382">
            <v>146.12355969135348</v>
          </cell>
          <cell r="J382" t="str">
            <v>CGMEX10-26315</v>
          </cell>
          <cell r="K382">
            <v>45392</v>
          </cell>
          <cell r="L382">
            <v>45743</v>
          </cell>
          <cell r="M382" t="str">
            <v>Mecanizado</v>
          </cell>
          <cell r="N382" t="str">
            <v>Quemado</v>
          </cell>
          <cell r="O382">
            <v>130.48333328039806</v>
          </cell>
          <cell r="P382">
            <v>131560.15506134261</v>
          </cell>
          <cell r="Q382">
            <v>21</v>
          </cell>
        </row>
        <row r="383">
          <cell r="A383" t="str">
            <v>6022.0106</v>
          </cell>
          <cell r="B383" t="str">
            <v>La Union, S.A</v>
          </cell>
          <cell r="C383">
            <v>602</v>
          </cell>
          <cell r="D383" t="str">
            <v>Riolsa</v>
          </cell>
          <cell r="E383">
            <v>2.0106000000000002</v>
          </cell>
          <cell r="F383">
            <v>3</v>
          </cell>
          <cell r="G383">
            <v>14.89</v>
          </cell>
          <cell r="H383">
            <v>2175.7798038042533</v>
          </cell>
          <cell r="I383">
            <v>146.12355969135348</v>
          </cell>
          <cell r="J383" t="str">
            <v>CGMEX10-26315</v>
          </cell>
          <cell r="K383">
            <v>45393</v>
          </cell>
          <cell r="L383">
            <v>45743</v>
          </cell>
          <cell r="M383" t="str">
            <v>Mecanizado</v>
          </cell>
          <cell r="N383" t="str">
            <v>Quemado</v>
          </cell>
          <cell r="O383">
            <v>130.96088328039806</v>
          </cell>
          <cell r="P383">
            <v>284942.0449298562</v>
          </cell>
          <cell r="Q383">
            <v>21</v>
          </cell>
        </row>
        <row r="384">
          <cell r="A384" t="str">
            <v>6022.0111</v>
          </cell>
          <cell r="B384" t="str">
            <v>La Union, S.A</v>
          </cell>
          <cell r="C384">
            <v>602</v>
          </cell>
          <cell r="D384" t="str">
            <v>Riolsa</v>
          </cell>
          <cell r="E384">
            <v>2.0110999999999999</v>
          </cell>
          <cell r="F384">
            <v>3</v>
          </cell>
          <cell r="G384">
            <v>7.19</v>
          </cell>
          <cell r="H384">
            <v>1050.6283941808315</v>
          </cell>
          <cell r="I384">
            <v>146.12355969135348</v>
          </cell>
          <cell r="J384" t="str">
            <v>CGMEX10-26315</v>
          </cell>
          <cell r="K384">
            <v>45393</v>
          </cell>
          <cell r="L384">
            <v>45743</v>
          </cell>
          <cell r="M384" t="str">
            <v>Mecanizado</v>
          </cell>
          <cell r="N384" t="str">
            <v>Quemado</v>
          </cell>
          <cell r="O384">
            <v>132.63443328039807</v>
          </cell>
          <cell r="P384">
            <v>139349.50165046926</v>
          </cell>
          <cell r="Q384">
            <v>21</v>
          </cell>
        </row>
        <row r="385">
          <cell r="A385" t="str">
            <v>6022.0301</v>
          </cell>
          <cell r="B385" t="str">
            <v>La Union, S.A</v>
          </cell>
          <cell r="C385">
            <v>602</v>
          </cell>
          <cell r="D385" t="str">
            <v>Riolsa</v>
          </cell>
          <cell r="E385">
            <v>2.0301</v>
          </cell>
          <cell r="F385">
            <v>3</v>
          </cell>
          <cell r="G385">
            <v>3.54</v>
          </cell>
          <cell r="H385">
            <v>517.2774013073913</v>
          </cell>
          <cell r="I385">
            <v>146.12355969135348</v>
          </cell>
          <cell r="J385" t="str">
            <v>CP72-2086</v>
          </cell>
          <cell r="K385">
            <v>45389</v>
          </cell>
          <cell r="L385">
            <v>45743</v>
          </cell>
          <cell r="M385" t="str">
            <v>Mecanizado</v>
          </cell>
          <cell r="N385" t="str">
            <v>Quemado</v>
          </cell>
          <cell r="O385">
            <v>136.57474534244321</v>
          </cell>
          <cell r="P385">
            <v>70647.029354957762</v>
          </cell>
          <cell r="Q385">
            <v>21</v>
          </cell>
        </row>
        <row r="386">
          <cell r="A386" t="str">
            <v>6022.0302</v>
          </cell>
          <cell r="B386" t="str">
            <v>La Union, S.A</v>
          </cell>
          <cell r="C386">
            <v>602</v>
          </cell>
          <cell r="D386" t="str">
            <v>Riolsa</v>
          </cell>
          <cell r="E386">
            <v>2.0301999999999998</v>
          </cell>
          <cell r="F386">
            <v>3</v>
          </cell>
          <cell r="G386">
            <v>3.78</v>
          </cell>
          <cell r="H386">
            <v>552.34705563331613</v>
          </cell>
          <cell r="I386">
            <v>146.12355969135348</v>
          </cell>
          <cell r="J386" t="str">
            <v>CP72-2086</v>
          </cell>
          <cell r="K386">
            <v>45387</v>
          </cell>
          <cell r="L386">
            <v>45743</v>
          </cell>
          <cell r="M386" t="str">
            <v>Mecanizado</v>
          </cell>
          <cell r="N386" t="str">
            <v>Quemado</v>
          </cell>
          <cell r="O386">
            <v>136.57474534244321</v>
          </cell>
          <cell r="P386">
            <v>75436.658463768457</v>
          </cell>
          <cell r="Q386">
            <v>21</v>
          </cell>
        </row>
        <row r="387">
          <cell r="A387" t="str">
            <v>6022.0303</v>
          </cell>
          <cell r="B387" t="str">
            <v>La Union, S.A</v>
          </cell>
          <cell r="C387">
            <v>602</v>
          </cell>
          <cell r="D387" t="str">
            <v>Riolsa</v>
          </cell>
          <cell r="E387">
            <v>2.0303</v>
          </cell>
          <cell r="F387">
            <v>3</v>
          </cell>
          <cell r="G387">
            <v>6.28</v>
          </cell>
          <cell r="H387">
            <v>917.65595486169991</v>
          </cell>
          <cell r="I387">
            <v>146.12355969135348</v>
          </cell>
          <cell r="J387" t="str">
            <v>CP72-2086</v>
          </cell>
          <cell r="K387">
            <v>45389</v>
          </cell>
          <cell r="L387">
            <v>45743</v>
          </cell>
          <cell r="M387" t="str">
            <v>Mecanizado</v>
          </cell>
          <cell r="N387" t="str">
            <v>Quemado</v>
          </cell>
          <cell r="O387">
            <v>136.57474534244321</v>
          </cell>
          <cell r="P387">
            <v>125328.62834721322</v>
          </cell>
          <cell r="Q387">
            <v>21</v>
          </cell>
        </row>
        <row r="388">
          <cell r="A388" t="str">
            <v>6022.0304</v>
          </cell>
          <cell r="B388" t="str">
            <v>La Union, S.A</v>
          </cell>
          <cell r="C388">
            <v>602</v>
          </cell>
          <cell r="D388" t="str">
            <v>Riolsa</v>
          </cell>
          <cell r="E388">
            <v>2.0304000000000002</v>
          </cell>
          <cell r="F388">
            <v>3</v>
          </cell>
          <cell r="G388">
            <v>7.42</v>
          </cell>
          <cell r="H388">
            <v>1084.2368129098427</v>
          </cell>
          <cell r="I388">
            <v>146.12355969135348</v>
          </cell>
          <cell r="J388" t="str">
            <v>CP72-2086</v>
          </cell>
          <cell r="K388">
            <v>45387</v>
          </cell>
          <cell r="L388">
            <v>45743</v>
          </cell>
          <cell r="M388" t="str">
            <v>Mecanizado</v>
          </cell>
          <cell r="N388" t="str">
            <v>Quemado</v>
          </cell>
          <cell r="O388">
            <v>136.57474534244321</v>
          </cell>
          <cell r="P388">
            <v>148079.366614064</v>
          </cell>
          <cell r="Q388">
            <v>21</v>
          </cell>
        </row>
        <row r="389">
          <cell r="A389" t="str">
            <v>6022.0305</v>
          </cell>
          <cell r="B389" t="str">
            <v>La Union, S.A</v>
          </cell>
          <cell r="C389">
            <v>602</v>
          </cell>
          <cell r="D389" t="str">
            <v>Riolsa</v>
          </cell>
          <cell r="E389">
            <v>2.0305</v>
          </cell>
          <cell r="F389" t="str">
            <v>2</v>
          </cell>
          <cell r="G389">
            <v>4.8099999999999996</v>
          </cell>
          <cell r="H389">
            <v>682.2675221154102</v>
          </cell>
          <cell r="I389">
            <v>141.84355969135348</v>
          </cell>
          <cell r="J389" t="str">
            <v>CG02-163</v>
          </cell>
          <cell r="K389">
            <v>45389</v>
          </cell>
          <cell r="L389">
            <v>45743</v>
          </cell>
          <cell r="M389" t="str">
            <v>Mecanizado</v>
          </cell>
          <cell r="N389" t="str">
            <v>Quemado</v>
          </cell>
          <cell r="O389">
            <v>136.57474534244321</v>
          </cell>
          <cell r="P389">
            <v>93180.513088331893</v>
          </cell>
          <cell r="Q389">
            <v>21</v>
          </cell>
        </row>
        <row r="390">
          <cell r="A390" t="str">
            <v>6022.0306</v>
          </cell>
          <cell r="B390" t="str">
            <v>La Union, S.A</v>
          </cell>
          <cell r="C390">
            <v>602</v>
          </cell>
          <cell r="D390" t="str">
            <v>Riolsa</v>
          </cell>
          <cell r="E390">
            <v>2.0306000000000002</v>
          </cell>
          <cell r="F390">
            <v>3</v>
          </cell>
          <cell r="G390">
            <v>12.11</v>
          </cell>
          <cell r="H390">
            <v>1568.9263078622905</v>
          </cell>
          <cell r="I390">
            <v>129.55625993908262</v>
          </cell>
          <cell r="J390" t="str">
            <v>CGMEX10-26315</v>
          </cell>
          <cell r="K390">
            <v>45389</v>
          </cell>
          <cell r="L390">
            <v>45743</v>
          </cell>
          <cell r="M390" t="str">
            <v>Mecanizado</v>
          </cell>
          <cell r="N390" t="str">
            <v>Quemado</v>
          </cell>
          <cell r="O390">
            <v>136.57474534244321</v>
          </cell>
          <cell r="P390">
            <v>214275.71095735198</v>
          </cell>
          <cell r="Q390">
            <v>21</v>
          </cell>
        </row>
        <row r="391">
          <cell r="A391" t="str">
            <v>6022.0307</v>
          </cell>
          <cell r="B391" t="str">
            <v>La Union, S.A</v>
          </cell>
          <cell r="C391">
            <v>602</v>
          </cell>
          <cell r="D391" t="str">
            <v>Riolsa</v>
          </cell>
          <cell r="E391">
            <v>2.0306999999999999</v>
          </cell>
          <cell r="F391">
            <v>3</v>
          </cell>
          <cell r="G391">
            <v>14.3</v>
          </cell>
          <cell r="H391">
            <v>2039.5669035863548</v>
          </cell>
          <cell r="I391">
            <v>142.62705619484998</v>
          </cell>
          <cell r="J391" t="str">
            <v>CGMEX10-26315</v>
          </cell>
          <cell r="K391">
            <v>45388</v>
          </cell>
          <cell r="L391">
            <v>45743</v>
          </cell>
          <cell r="M391" t="str">
            <v>Mecanizado</v>
          </cell>
          <cell r="N391" t="str">
            <v>Quemado</v>
          </cell>
          <cell r="O391">
            <v>136.57474534244321</v>
          </cell>
          <cell r="P391">
            <v>278553.3304661818</v>
          </cell>
          <cell r="Q391">
            <v>21</v>
          </cell>
        </row>
        <row r="392">
          <cell r="A392" t="str">
            <v>6022.0309</v>
          </cell>
          <cell r="B392" t="str">
            <v>La Union, S.A</v>
          </cell>
          <cell r="C392">
            <v>602</v>
          </cell>
          <cell r="D392" t="str">
            <v>Riolsa</v>
          </cell>
          <cell r="E392">
            <v>2.0308999999999999</v>
          </cell>
          <cell r="F392">
            <v>3</v>
          </cell>
          <cell r="G392">
            <v>4.51</v>
          </cell>
          <cell r="H392">
            <v>658.09725420800419</v>
          </cell>
          <cell r="I392">
            <v>145.91956856053309</v>
          </cell>
          <cell r="J392" t="str">
            <v>CG02-163</v>
          </cell>
          <cell r="K392">
            <v>45397</v>
          </cell>
          <cell r="L392">
            <v>45743</v>
          </cell>
          <cell r="M392" t="str">
            <v>Mecanizado</v>
          </cell>
          <cell r="N392" t="str">
            <v>Quemado</v>
          </cell>
          <cell r="O392">
            <v>146.70538328039805</v>
          </cell>
          <cell r="P392">
            <v>96546.409914362797</v>
          </cell>
          <cell r="Q392">
            <v>21</v>
          </cell>
        </row>
        <row r="393">
          <cell r="A393" t="str">
            <v>6022.031</v>
          </cell>
          <cell r="B393" t="str">
            <v>La Union, S.A</v>
          </cell>
          <cell r="C393">
            <v>602</v>
          </cell>
          <cell r="D393" t="str">
            <v>Riolsa</v>
          </cell>
          <cell r="E393">
            <v>2.0310000000000001</v>
          </cell>
          <cell r="F393">
            <v>3</v>
          </cell>
          <cell r="G393">
            <v>5.42</v>
          </cell>
          <cell r="H393">
            <v>791.98969352713584</v>
          </cell>
          <cell r="I393">
            <v>146.12355969135348</v>
          </cell>
          <cell r="J393" t="str">
            <v>VARIAS</v>
          </cell>
          <cell r="K393">
            <v>45397</v>
          </cell>
          <cell r="L393">
            <v>45743</v>
          </cell>
          <cell r="M393" t="str">
            <v>Mecanizado</v>
          </cell>
          <cell r="N393" t="str">
            <v>Quemado</v>
          </cell>
          <cell r="O393">
            <v>139.57508328039808</v>
          </cell>
          <cell r="P393">
            <v>110542.02743126694</v>
          </cell>
          <cell r="Q393">
            <v>21</v>
          </cell>
        </row>
        <row r="394">
          <cell r="A394" t="str">
            <v>6022.0312</v>
          </cell>
          <cell r="B394" t="str">
            <v>La Union, S.A</v>
          </cell>
          <cell r="C394">
            <v>602</v>
          </cell>
          <cell r="D394" t="str">
            <v>Riolsa</v>
          </cell>
          <cell r="E394">
            <v>2.0312000000000001</v>
          </cell>
          <cell r="F394">
            <v>3</v>
          </cell>
          <cell r="G394">
            <v>7.5</v>
          </cell>
          <cell r="H394">
            <v>1095.9266976851511</v>
          </cell>
          <cell r="I394">
            <v>146.12355969135348</v>
          </cell>
          <cell r="J394" t="str">
            <v>CG02-163</v>
          </cell>
          <cell r="K394">
            <v>45397</v>
          </cell>
          <cell r="L394">
            <v>45743</v>
          </cell>
          <cell r="M394" t="str">
            <v>Mecanizado</v>
          </cell>
          <cell r="N394" t="str">
            <v>Quemado</v>
          </cell>
          <cell r="O394">
            <v>142.69443328039807</v>
          </cell>
          <cell r="P394">
            <v>156382.63904304078</v>
          </cell>
          <cell r="Q394">
            <v>21</v>
          </cell>
        </row>
        <row r="395">
          <cell r="A395" t="str">
            <v>6022.0313</v>
          </cell>
          <cell r="B395" t="str">
            <v>La Union, S.A</v>
          </cell>
          <cell r="C395">
            <v>602</v>
          </cell>
          <cell r="D395" t="str">
            <v>Riolsa</v>
          </cell>
          <cell r="E395">
            <v>2.0312999999999999</v>
          </cell>
          <cell r="F395">
            <v>3</v>
          </cell>
          <cell r="G395">
            <v>6.18</v>
          </cell>
          <cell r="H395">
            <v>903.04359889256443</v>
          </cell>
          <cell r="I395">
            <v>146.12355969135348</v>
          </cell>
          <cell r="J395" t="str">
            <v>CG02-163</v>
          </cell>
          <cell r="K395">
            <v>45397</v>
          </cell>
          <cell r="L395">
            <v>45743</v>
          </cell>
          <cell r="M395" t="str">
            <v>Mecanizado</v>
          </cell>
          <cell r="N395" t="str">
            <v>Quemado</v>
          </cell>
          <cell r="O395">
            <v>139.71853328039805</v>
          </cell>
          <cell r="P395">
            <v>126171.92712552119</v>
          </cell>
          <cell r="Q395">
            <v>21</v>
          </cell>
        </row>
        <row r="396">
          <cell r="A396" t="str">
            <v>6022.091</v>
          </cell>
          <cell r="B396" t="str">
            <v>La Union, S.A</v>
          </cell>
          <cell r="C396">
            <v>602</v>
          </cell>
          <cell r="D396" t="str">
            <v>Riolsa</v>
          </cell>
          <cell r="E396">
            <v>2.0910000000000002</v>
          </cell>
          <cell r="F396">
            <v>5</v>
          </cell>
          <cell r="G396">
            <v>6.83</v>
          </cell>
          <cell r="H396">
            <v>763.05391269194422</v>
          </cell>
          <cell r="I396">
            <v>111.72092425943546</v>
          </cell>
          <cell r="J396" t="str">
            <v>CGMEX10-26315</v>
          </cell>
          <cell r="K396">
            <v>45395</v>
          </cell>
          <cell r="L396">
            <v>45743</v>
          </cell>
          <cell r="M396" t="str">
            <v>Mecanizado</v>
          </cell>
          <cell r="N396" t="str">
            <v>Quemado</v>
          </cell>
          <cell r="O396">
            <v>141.15978328039807</v>
          </cell>
          <cell r="P396">
            <v>107712.52494685464</v>
          </cell>
          <cell r="Q396">
            <v>21</v>
          </cell>
        </row>
        <row r="397">
          <cell r="A397" t="str">
            <v>6022.0911</v>
          </cell>
          <cell r="B397" t="str">
            <v>La Union, S.A</v>
          </cell>
          <cell r="C397">
            <v>602</v>
          </cell>
          <cell r="D397" t="str">
            <v>Riolsa</v>
          </cell>
          <cell r="E397">
            <v>2.0911</v>
          </cell>
          <cell r="F397">
            <v>5</v>
          </cell>
          <cell r="G397">
            <v>8.9</v>
          </cell>
          <cell r="H397">
            <v>1097.8096812530457</v>
          </cell>
          <cell r="I397">
            <v>123.34940238798266</v>
          </cell>
          <cell r="J397" t="str">
            <v>CGMEX10-26315</v>
          </cell>
          <cell r="K397">
            <v>45396</v>
          </cell>
          <cell r="L397">
            <v>45743</v>
          </cell>
          <cell r="M397" t="str">
            <v>Mecanizado</v>
          </cell>
          <cell r="N397" t="str">
            <v>Quemado</v>
          </cell>
          <cell r="O397">
            <v>139.90623328039806</v>
          </cell>
          <cell r="P397">
            <v>153590.41736286806</v>
          </cell>
          <cell r="Q397">
            <v>21</v>
          </cell>
        </row>
        <row r="398">
          <cell r="A398" t="str">
            <v>6022.0912</v>
          </cell>
          <cell r="B398" t="str">
            <v>La Union, S.A</v>
          </cell>
          <cell r="C398">
            <v>602</v>
          </cell>
          <cell r="D398" t="str">
            <v>Riolsa</v>
          </cell>
          <cell r="E398">
            <v>2.0912000000000002</v>
          </cell>
          <cell r="F398">
            <v>5</v>
          </cell>
          <cell r="G398">
            <v>7.22</v>
          </cell>
          <cell r="H398">
            <v>894.39210097157195</v>
          </cell>
          <cell r="I398">
            <v>123.87702229523158</v>
          </cell>
          <cell r="J398" t="str">
            <v>CGMEX10-26315</v>
          </cell>
          <cell r="K398">
            <v>45396</v>
          </cell>
          <cell r="L398">
            <v>45743</v>
          </cell>
          <cell r="M398" t="str">
            <v>Mecanizado</v>
          </cell>
          <cell r="N398" t="str">
            <v>Quemado</v>
          </cell>
          <cell r="O398">
            <v>135.75983328039806</v>
          </cell>
          <cell r="P398">
            <v>121422.52251520555</v>
          </cell>
          <cell r="Q398">
            <v>21</v>
          </cell>
        </row>
        <row r="399">
          <cell r="A399" t="str">
            <v>6022.0913</v>
          </cell>
          <cell r="B399" t="str">
            <v>La Union, S.A</v>
          </cell>
          <cell r="C399">
            <v>602</v>
          </cell>
          <cell r="D399" t="str">
            <v>Riolsa</v>
          </cell>
          <cell r="E399">
            <v>2.0912999999999999</v>
          </cell>
          <cell r="F399">
            <v>5</v>
          </cell>
          <cell r="G399">
            <v>5.71</v>
          </cell>
          <cell r="H399">
            <v>610.36552583762841</v>
          </cell>
          <cell r="I399">
            <v>106.89413762480358</v>
          </cell>
          <cell r="J399" t="str">
            <v>CG05-77440</v>
          </cell>
          <cell r="K399">
            <v>45395</v>
          </cell>
          <cell r="L399">
            <v>45743</v>
          </cell>
          <cell r="M399" t="str">
            <v>Mecanizado</v>
          </cell>
          <cell r="N399" t="str">
            <v>Quemado</v>
          </cell>
          <cell r="O399">
            <v>142.81958328039806</v>
          </cell>
          <cell r="P399">
            <v>87172.150048851123</v>
          </cell>
          <cell r="Q399">
            <v>21</v>
          </cell>
        </row>
        <row r="400">
          <cell r="A400" t="str">
            <v>6022.0914</v>
          </cell>
          <cell r="B400" t="str">
            <v>La Union, S.A</v>
          </cell>
          <cell r="C400">
            <v>602</v>
          </cell>
          <cell r="D400" t="str">
            <v>Riolsa</v>
          </cell>
          <cell r="E400">
            <v>2.0914000000000001</v>
          </cell>
          <cell r="F400">
            <v>5</v>
          </cell>
          <cell r="G400">
            <v>7.54</v>
          </cell>
          <cell r="H400">
            <v>1101.7716400728052</v>
          </cell>
          <cell r="I400">
            <v>146.12355969135348</v>
          </cell>
          <cell r="J400" t="str">
            <v>CGMEX10-26315</v>
          </cell>
          <cell r="K400">
            <v>45396</v>
          </cell>
          <cell r="L400">
            <v>45743</v>
          </cell>
          <cell r="M400" t="str">
            <v>Mecanizado</v>
          </cell>
          <cell r="N400" t="str">
            <v>Quemado</v>
          </cell>
          <cell r="O400">
            <v>138.88383328039805</v>
          </cell>
          <cell r="P400">
            <v>153018.26877294222</v>
          </cell>
          <cell r="Q400">
            <v>21</v>
          </cell>
        </row>
        <row r="401">
          <cell r="A401" t="str">
            <v>6022.0915</v>
          </cell>
          <cell r="B401" t="str">
            <v>La Union, S.A</v>
          </cell>
          <cell r="C401">
            <v>602</v>
          </cell>
          <cell r="D401" t="str">
            <v>Riolsa</v>
          </cell>
          <cell r="E401">
            <v>2.0914999999999999</v>
          </cell>
          <cell r="F401">
            <v>5</v>
          </cell>
          <cell r="G401">
            <v>6.29</v>
          </cell>
          <cell r="H401">
            <v>897.2871904586134</v>
          </cell>
          <cell r="I401">
            <v>142.65297145605936</v>
          </cell>
          <cell r="J401" t="str">
            <v>CGMEX10-26315</v>
          </cell>
          <cell r="K401">
            <v>45397</v>
          </cell>
          <cell r="L401">
            <v>45743</v>
          </cell>
          <cell r="M401" t="str">
            <v>Mecanizado</v>
          </cell>
          <cell r="N401" t="str">
            <v>Quemado</v>
          </cell>
          <cell r="O401">
            <v>133.60873328039807</v>
          </cell>
          <cell r="P401">
            <v>119885.40490590261</v>
          </cell>
          <cell r="Q401">
            <v>21</v>
          </cell>
        </row>
        <row r="402">
          <cell r="A402" t="str">
            <v>6023.0908</v>
          </cell>
          <cell r="B402" t="str">
            <v>La Union, S.A</v>
          </cell>
          <cell r="C402">
            <v>602</v>
          </cell>
          <cell r="D402" t="str">
            <v>Riolsa</v>
          </cell>
          <cell r="E402">
            <v>3.0908000000000002</v>
          </cell>
          <cell r="F402" t="str">
            <v>1</v>
          </cell>
          <cell r="G402">
            <v>18.04</v>
          </cell>
          <cell r="H402">
            <v>2594.9378168320168</v>
          </cell>
          <cell r="I402">
            <v>143.84355969135348</v>
          </cell>
          <cell r="J402" t="str">
            <v>CG02-163</v>
          </cell>
          <cell r="K402">
            <v>45373</v>
          </cell>
          <cell r="L402">
            <v>45750</v>
          </cell>
          <cell r="M402" t="str">
            <v>Mecanizado</v>
          </cell>
          <cell r="N402" t="str">
            <v>Quemado</v>
          </cell>
          <cell r="O402">
            <v>150.56153328039807</v>
          </cell>
          <cell r="P402">
            <v>390697.81646951719</v>
          </cell>
          <cell r="Q402">
            <v>22</v>
          </cell>
        </row>
        <row r="403">
          <cell r="A403" t="str">
            <v>6023.0911</v>
          </cell>
          <cell r="B403" t="str">
            <v>La Union, S.A</v>
          </cell>
          <cell r="C403">
            <v>602</v>
          </cell>
          <cell r="D403" t="str">
            <v>Riolsa</v>
          </cell>
          <cell r="E403">
            <v>3.0911</v>
          </cell>
          <cell r="F403" t="str">
            <v>1</v>
          </cell>
          <cell r="G403">
            <v>9.94</v>
          </cell>
          <cell r="H403">
            <v>1429.8049833320536</v>
          </cell>
          <cell r="I403">
            <v>143.84355969135348</v>
          </cell>
          <cell r="J403" t="str">
            <v>CG02-163</v>
          </cell>
          <cell r="K403">
            <v>45372</v>
          </cell>
          <cell r="L403">
            <v>45750</v>
          </cell>
          <cell r="M403" t="str">
            <v>Mecanizado</v>
          </cell>
          <cell r="N403" t="str">
            <v>Quemado</v>
          </cell>
          <cell r="O403">
            <v>150.09713328039805</v>
          </cell>
          <cell r="P403">
            <v>214609.62914816855</v>
          </cell>
          <cell r="Q403">
            <v>22</v>
          </cell>
        </row>
        <row r="404">
          <cell r="A404" t="str">
            <v>6023.0913</v>
          </cell>
          <cell r="B404" t="str">
            <v>La Union, S.A</v>
          </cell>
          <cell r="C404">
            <v>602</v>
          </cell>
          <cell r="D404" t="str">
            <v>Riolsa</v>
          </cell>
          <cell r="E404">
            <v>3.0912999999999999</v>
          </cell>
          <cell r="F404" t="str">
            <v>1</v>
          </cell>
          <cell r="G404">
            <v>4.7300000000000004</v>
          </cell>
          <cell r="H404">
            <v>680.38003734010204</v>
          </cell>
          <cell r="I404">
            <v>143.84355969135348</v>
          </cell>
          <cell r="J404" t="str">
            <v>CG02-163</v>
          </cell>
          <cell r="K404">
            <v>45372</v>
          </cell>
          <cell r="L404">
            <v>45750</v>
          </cell>
          <cell r="M404" t="str">
            <v>Mecanizado</v>
          </cell>
          <cell r="N404" t="str">
            <v>Quemado</v>
          </cell>
          <cell r="O404">
            <v>152.32358328039805</v>
          </cell>
          <cell r="P404">
            <v>103637.92528009537</v>
          </cell>
          <cell r="Q404">
            <v>22</v>
          </cell>
        </row>
        <row r="405">
          <cell r="A405" t="str">
            <v>6023.0401</v>
          </cell>
          <cell r="B405" t="str">
            <v>La Union, S.A</v>
          </cell>
          <cell r="C405">
            <v>602</v>
          </cell>
          <cell r="D405" t="str">
            <v>Riolsa</v>
          </cell>
          <cell r="E405">
            <v>3.0400999999999998</v>
          </cell>
          <cell r="F405">
            <v>5</v>
          </cell>
          <cell r="G405">
            <v>24.32</v>
          </cell>
          <cell r="H405">
            <v>3553.7249716937167</v>
          </cell>
          <cell r="I405">
            <v>146.12355969135348</v>
          </cell>
          <cell r="J405" t="str">
            <v>CG02-163</v>
          </cell>
          <cell r="K405">
            <v>45401</v>
          </cell>
          <cell r="L405">
            <v>45750</v>
          </cell>
          <cell r="M405" t="str">
            <v>Mecanizado</v>
          </cell>
          <cell r="N405" t="str">
            <v>Quemado</v>
          </cell>
          <cell r="O405">
            <v>152.14063328039805</v>
          </cell>
          <cell r="P405">
            <v>540665.9676978467</v>
          </cell>
          <cell r="Q405">
            <v>22</v>
          </cell>
        </row>
        <row r="406">
          <cell r="A406" t="str">
            <v>6023.0402</v>
          </cell>
          <cell r="B406" t="str">
            <v>La Union, S.A</v>
          </cell>
          <cell r="C406">
            <v>602</v>
          </cell>
          <cell r="D406" t="str">
            <v>Riolsa</v>
          </cell>
          <cell r="E406">
            <v>3.0402</v>
          </cell>
          <cell r="F406">
            <v>5</v>
          </cell>
          <cell r="G406">
            <v>4.1500000000000004</v>
          </cell>
          <cell r="H406">
            <v>606.41277271911702</v>
          </cell>
          <cell r="I406">
            <v>146.12355969135348</v>
          </cell>
          <cell r="J406" t="str">
            <v>CG02-163</v>
          </cell>
          <cell r="K406">
            <v>45400</v>
          </cell>
          <cell r="L406">
            <v>45750</v>
          </cell>
          <cell r="M406" t="str">
            <v>Mecanizado</v>
          </cell>
          <cell r="N406" t="str">
            <v>Quemado</v>
          </cell>
          <cell r="O406">
            <v>149.20243328039805</v>
          </cell>
          <cell r="P406">
            <v>90478.261262005239</v>
          </cell>
          <cell r="Q406">
            <v>22</v>
          </cell>
        </row>
        <row r="407">
          <cell r="A407" t="str">
            <v>6023.0403</v>
          </cell>
          <cell r="B407" t="str">
            <v>La Union, S.A</v>
          </cell>
          <cell r="C407">
            <v>602</v>
          </cell>
          <cell r="D407" t="str">
            <v>Riolsa</v>
          </cell>
          <cell r="E407">
            <v>3.0402999999999998</v>
          </cell>
          <cell r="F407">
            <v>5</v>
          </cell>
          <cell r="G407">
            <v>24.53</v>
          </cell>
          <cell r="H407">
            <v>3580.8609192289009</v>
          </cell>
          <cell r="I407">
            <v>145.97883894125155</v>
          </cell>
          <cell r="J407" t="str">
            <v>CG02-163</v>
          </cell>
          <cell r="K407">
            <v>45402</v>
          </cell>
          <cell r="L407">
            <v>45750</v>
          </cell>
          <cell r="M407" t="str">
            <v>Mecanizado</v>
          </cell>
          <cell r="N407" t="str">
            <v>Quemado</v>
          </cell>
          <cell r="O407">
            <v>148.34918328039805</v>
          </cell>
          <cell r="P407">
            <v>531217.79280830291</v>
          </cell>
          <cell r="Q407">
            <v>22</v>
          </cell>
        </row>
        <row r="408">
          <cell r="A408" t="str">
            <v>6023.0404</v>
          </cell>
          <cell r="B408" t="str">
            <v>La Union, S.A</v>
          </cell>
          <cell r="C408">
            <v>602</v>
          </cell>
          <cell r="D408" t="str">
            <v>Riolsa</v>
          </cell>
          <cell r="E408">
            <v>3.0404</v>
          </cell>
          <cell r="F408">
            <v>5</v>
          </cell>
          <cell r="G408">
            <v>23.86</v>
          </cell>
          <cell r="H408">
            <v>3125.8131342356942</v>
          </cell>
          <cell r="I408">
            <v>131.00641803167201</v>
          </cell>
          <cell r="J408" t="str">
            <v>CG02-163</v>
          </cell>
          <cell r="K408">
            <v>45400</v>
          </cell>
          <cell r="L408">
            <v>45750</v>
          </cell>
          <cell r="M408" t="str">
            <v>Mecanizado</v>
          </cell>
          <cell r="N408" t="str">
            <v>Quemado</v>
          </cell>
          <cell r="O408">
            <v>147.12838328039805</v>
          </cell>
          <cell r="P408">
            <v>459895.83287673153</v>
          </cell>
          <cell r="Q408">
            <v>22</v>
          </cell>
        </row>
        <row r="409">
          <cell r="A409" t="str">
            <v>6023.0405</v>
          </cell>
          <cell r="B409" t="str">
            <v>La Union, S.A</v>
          </cell>
          <cell r="C409">
            <v>602</v>
          </cell>
          <cell r="D409" t="str">
            <v>Riolsa</v>
          </cell>
          <cell r="E409">
            <v>3.0405000000000002</v>
          </cell>
          <cell r="F409">
            <v>5</v>
          </cell>
          <cell r="G409">
            <v>22.35</v>
          </cell>
          <cell r="H409">
            <v>2624.1365591017502</v>
          </cell>
          <cell r="I409">
            <v>117.41103172714766</v>
          </cell>
          <cell r="J409" t="str">
            <v>CG02-163</v>
          </cell>
          <cell r="K409">
            <v>45399</v>
          </cell>
          <cell r="L409">
            <v>45750</v>
          </cell>
          <cell r="M409" t="str">
            <v>Mecanizado</v>
          </cell>
          <cell r="N409" t="str">
            <v>Quemado</v>
          </cell>
          <cell r="O409">
            <v>147.84373328039806</v>
          </cell>
          <cell r="P409">
            <v>387962.14553518069</v>
          </cell>
          <cell r="Q409">
            <v>22</v>
          </cell>
        </row>
        <row r="410">
          <cell r="A410" t="str">
            <v>6023.0406</v>
          </cell>
          <cell r="B410" t="str">
            <v>La Union, S.A</v>
          </cell>
          <cell r="C410">
            <v>602</v>
          </cell>
          <cell r="D410" t="str">
            <v>Riolsa</v>
          </cell>
          <cell r="E410">
            <v>3.0406</v>
          </cell>
          <cell r="F410">
            <v>5</v>
          </cell>
          <cell r="G410">
            <v>10.87</v>
          </cell>
          <cell r="H410">
            <v>1588.3630938450121</v>
          </cell>
          <cell r="I410">
            <v>146.12355969135348</v>
          </cell>
          <cell r="J410" t="str">
            <v>CG02-163</v>
          </cell>
          <cell r="K410">
            <v>45400</v>
          </cell>
          <cell r="L410">
            <v>45750</v>
          </cell>
          <cell r="M410" t="str">
            <v>Mecanizado</v>
          </cell>
          <cell r="N410" t="str">
            <v>Quemado</v>
          </cell>
          <cell r="O410">
            <v>148.36653328039807</v>
          </cell>
          <cell r="P410">
            <v>235659.92582431206</v>
          </cell>
          <cell r="Q410">
            <v>22</v>
          </cell>
        </row>
        <row r="411">
          <cell r="A411" t="str">
            <v>6023.0407</v>
          </cell>
          <cell r="B411" t="str">
            <v>La Union, S.A</v>
          </cell>
          <cell r="C411">
            <v>602</v>
          </cell>
          <cell r="D411" t="str">
            <v>Riolsa</v>
          </cell>
          <cell r="E411">
            <v>3.0407000000000002</v>
          </cell>
          <cell r="F411">
            <v>5</v>
          </cell>
          <cell r="G411">
            <v>7.32</v>
          </cell>
          <cell r="H411">
            <v>1069.6244569407074</v>
          </cell>
          <cell r="I411">
            <v>146.12355969135348</v>
          </cell>
          <cell r="J411" t="str">
            <v>CG02-163</v>
          </cell>
          <cell r="K411">
            <v>45399</v>
          </cell>
          <cell r="L411">
            <v>45750</v>
          </cell>
          <cell r="M411" t="str">
            <v>Mecanizado</v>
          </cell>
          <cell r="N411" t="str">
            <v>Quemado</v>
          </cell>
          <cell r="O411">
            <v>147.04528328039805</v>
          </cell>
          <cell r="P411">
            <v>157283.23127448827</v>
          </cell>
          <cell r="Q411">
            <v>22</v>
          </cell>
        </row>
        <row r="412">
          <cell r="A412" t="str">
            <v>6023.0408</v>
          </cell>
          <cell r="B412" t="str">
            <v>La Union, S.A</v>
          </cell>
          <cell r="C412">
            <v>602</v>
          </cell>
          <cell r="D412" t="str">
            <v>Riolsa</v>
          </cell>
          <cell r="E412">
            <v>3.0407999999999999</v>
          </cell>
          <cell r="F412">
            <v>5</v>
          </cell>
          <cell r="G412">
            <v>6.05</v>
          </cell>
          <cell r="H412">
            <v>715.81253613268848</v>
          </cell>
          <cell r="I412">
            <v>118.31612167482454</v>
          </cell>
          <cell r="J412" t="str">
            <v>CG02-163</v>
          </cell>
          <cell r="K412">
            <v>45398</v>
          </cell>
          <cell r="L412">
            <v>45750</v>
          </cell>
          <cell r="M412" t="str">
            <v>Mecanizado</v>
          </cell>
          <cell r="N412" t="str">
            <v>Quemado</v>
          </cell>
          <cell r="O412">
            <v>145.13238328039807</v>
          </cell>
          <cell r="P412">
            <v>103887.57935092314</v>
          </cell>
          <cell r="Q412">
            <v>22</v>
          </cell>
        </row>
        <row r="413">
          <cell r="A413" t="str">
            <v>6023.0206</v>
          </cell>
          <cell r="B413" t="str">
            <v>La Union, S.A</v>
          </cell>
          <cell r="C413">
            <v>602</v>
          </cell>
          <cell r="D413" t="str">
            <v>Riolsa</v>
          </cell>
          <cell r="E413">
            <v>3.0206</v>
          </cell>
          <cell r="F413">
            <v>4</v>
          </cell>
          <cell r="G413">
            <v>12.39</v>
          </cell>
          <cell r="H413">
            <v>1810.4709045758698</v>
          </cell>
          <cell r="I413">
            <v>146.12355969135348</v>
          </cell>
          <cell r="J413" t="str">
            <v>CG02-163</v>
          </cell>
          <cell r="K413">
            <v>45401</v>
          </cell>
          <cell r="L413">
            <v>45750</v>
          </cell>
          <cell r="M413" t="str">
            <v>Mecanizado</v>
          </cell>
          <cell r="N413" t="str">
            <v>Quemado</v>
          </cell>
          <cell r="O413">
            <v>136.57474534244321</v>
          </cell>
          <cell r="P413">
            <v>247264.6027423522</v>
          </cell>
          <cell r="Q413">
            <v>22</v>
          </cell>
        </row>
        <row r="414">
          <cell r="A414" t="str">
            <v>6023.0208</v>
          </cell>
          <cell r="B414" t="str">
            <v>La Union, S.A</v>
          </cell>
          <cell r="C414">
            <v>602</v>
          </cell>
          <cell r="D414" t="str">
            <v>Riolsa</v>
          </cell>
          <cell r="E414">
            <v>3.0207999999999999</v>
          </cell>
          <cell r="F414">
            <v>4</v>
          </cell>
          <cell r="G414">
            <v>9.4600000000000009</v>
          </cell>
          <cell r="H414">
            <v>1382.3288746802041</v>
          </cell>
          <cell r="I414">
            <v>146.12355969135348</v>
          </cell>
          <cell r="J414" t="str">
            <v>VARIAS</v>
          </cell>
          <cell r="K414">
            <v>45401</v>
          </cell>
          <cell r="L414">
            <v>45750</v>
          </cell>
          <cell r="M414" t="str">
            <v>Mecanizado</v>
          </cell>
          <cell r="N414" t="str">
            <v>Quemado</v>
          </cell>
          <cell r="O414">
            <v>136.57474534244321</v>
          </cell>
          <cell r="P414">
            <v>188791.21403895496</v>
          </cell>
          <cell r="Q414">
            <v>22</v>
          </cell>
        </row>
        <row r="415">
          <cell r="A415" t="str">
            <v>6021.0101</v>
          </cell>
          <cell r="B415" t="str">
            <v>La Union, S.A</v>
          </cell>
          <cell r="C415">
            <v>602</v>
          </cell>
          <cell r="D415" t="str">
            <v>Riolsa</v>
          </cell>
          <cell r="E415">
            <v>1.0101</v>
          </cell>
          <cell r="F415">
            <v>4</v>
          </cell>
          <cell r="G415">
            <v>2.68</v>
          </cell>
          <cell r="H415">
            <v>365.32613997282738</v>
          </cell>
          <cell r="I415">
            <v>136.31572387045796</v>
          </cell>
          <cell r="J415" t="str">
            <v>CG05-77440</v>
          </cell>
          <cell r="K415">
            <v>45401</v>
          </cell>
          <cell r="L415">
            <v>45750</v>
          </cell>
          <cell r="M415" t="str">
            <v>Mecanizado</v>
          </cell>
          <cell r="N415" t="str">
            <v>Quemado</v>
          </cell>
          <cell r="O415">
            <v>129.08023328039806</v>
          </cell>
          <cell r="P415">
            <v>47156.383371119911</v>
          </cell>
          <cell r="Q415">
            <v>22</v>
          </cell>
        </row>
        <row r="416">
          <cell r="A416" t="str">
            <v>6021.0102</v>
          </cell>
          <cell r="B416" t="str">
            <v>La Union, S.A</v>
          </cell>
          <cell r="C416">
            <v>602</v>
          </cell>
          <cell r="D416" t="str">
            <v>Riolsa</v>
          </cell>
          <cell r="E416">
            <v>1.0102</v>
          </cell>
          <cell r="F416">
            <v>4</v>
          </cell>
          <cell r="G416">
            <v>12.82</v>
          </cell>
          <cell r="H416">
            <v>1636.7440352431518</v>
          </cell>
          <cell r="I416">
            <v>127.67114159462962</v>
          </cell>
          <cell r="J416" t="str">
            <v>CG04-10295</v>
          </cell>
          <cell r="K416">
            <v>45400</v>
          </cell>
          <cell r="L416">
            <v>45750</v>
          </cell>
          <cell r="M416" t="str">
            <v>Mecanizado</v>
          </cell>
          <cell r="N416" t="str">
            <v>Quemado</v>
          </cell>
          <cell r="O416">
            <v>134.71423328039808</v>
          </cell>
          <cell r="P416">
            <v>220492.71778404605</v>
          </cell>
          <cell r="Q416">
            <v>22</v>
          </cell>
        </row>
        <row r="417">
          <cell r="A417" t="str">
            <v>6021.0103</v>
          </cell>
          <cell r="B417" t="str">
            <v>La Union, S.A</v>
          </cell>
          <cell r="C417">
            <v>602</v>
          </cell>
          <cell r="D417" t="str">
            <v>Riolsa</v>
          </cell>
          <cell r="E417">
            <v>1.0103</v>
          </cell>
          <cell r="F417">
            <v>4</v>
          </cell>
          <cell r="G417">
            <v>8.4700000000000006</v>
          </cell>
          <cell r="H417">
            <v>1237.6665505857641</v>
          </cell>
          <cell r="I417">
            <v>146.12355969135348</v>
          </cell>
          <cell r="J417" t="str">
            <v>CGMEX10-26315</v>
          </cell>
          <cell r="K417">
            <v>45399</v>
          </cell>
          <cell r="L417">
            <v>45750</v>
          </cell>
          <cell r="M417" t="str">
            <v>Mecanizado</v>
          </cell>
          <cell r="N417" t="str">
            <v>Quemado</v>
          </cell>
          <cell r="O417">
            <v>137.86288328039805</v>
          </cell>
          <cell r="P417">
            <v>170628.27920345805</v>
          </cell>
          <cell r="Q417">
            <v>22</v>
          </cell>
        </row>
        <row r="418">
          <cell r="A418" t="str">
            <v>6021.0104</v>
          </cell>
          <cell r="B418" t="str">
            <v>La Union, S.A</v>
          </cell>
          <cell r="C418">
            <v>602</v>
          </cell>
          <cell r="D418" t="str">
            <v>Riolsa</v>
          </cell>
          <cell r="E418">
            <v>1.0104</v>
          </cell>
          <cell r="F418">
            <v>4</v>
          </cell>
          <cell r="G418">
            <v>23.42</v>
          </cell>
          <cell r="H418">
            <v>3016.0437679714983</v>
          </cell>
          <cell r="I418">
            <v>128.78069034891109</v>
          </cell>
          <cell r="J418" t="str">
            <v>CGMEX10-26315</v>
          </cell>
          <cell r="K418">
            <v>45398</v>
          </cell>
          <cell r="L418">
            <v>45750</v>
          </cell>
          <cell r="M418" t="str">
            <v>Mecanizado</v>
          </cell>
          <cell r="N418" t="str">
            <v>Quemado</v>
          </cell>
          <cell r="O418">
            <v>139.65933328039807</v>
          </cell>
          <cell r="P418">
            <v>421218.66177939909</v>
          </cell>
          <cell r="Q418">
            <v>22</v>
          </cell>
        </row>
        <row r="419">
          <cell r="A419" t="str">
            <v>6021.0105</v>
          </cell>
          <cell r="B419" t="str">
            <v>La Union, S.A</v>
          </cell>
          <cell r="C419">
            <v>602</v>
          </cell>
          <cell r="D419" t="str">
            <v>Riolsa</v>
          </cell>
          <cell r="E419">
            <v>1.0105</v>
          </cell>
          <cell r="F419">
            <v>4</v>
          </cell>
          <cell r="G419">
            <v>9.64</v>
          </cell>
          <cell r="H419">
            <v>1163.2961154246475</v>
          </cell>
          <cell r="I419">
            <v>120.67387089467296</v>
          </cell>
          <cell r="J419" t="str">
            <v>CG05-77440</v>
          </cell>
          <cell r="K419">
            <v>45401</v>
          </cell>
          <cell r="L419">
            <v>45750</v>
          </cell>
          <cell r="M419" t="str">
            <v>Mecanizado</v>
          </cell>
          <cell r="N419" t="str">
            <v>Quemado</v>
          </cell>
          <cell r="O419">
            <v>127.98278328039805</v>
          </cell>
          <cell r="P419">
            <v>148881.87463132158</v>
          </cell>
          <cell r="Q419">
            <v>22</v>
          </cell>
        </row>
        <row r="420">
          <cell r="A420" t="str">
            <v>6021.0106</v>
          </cell>
          <cell r="B420" t="str">
            <v>La Union, S.A</v>
          </cell>
          <cell r="C420">
            <v>602</v>
          </cell>
          <cell r="D420" t="str">
            <v>Riolsa</v>
          </cell>
          <cell r="E420">
            <v>1.0105999999999999</v>
          </cell>
          <cell r="F420">
            <v>4</v>
          </cell>
          <cell r="G420">
            <v>25.03</v>
          </cell>
          <cell r="H420">
            <v>3170.9376990745777</v>
          </cell>
          <cell r="I420">
            <v>126.68548538052647</v>
          </cell>
          <cell r="J420" t="str">
            <v>CGMEX10-26315</v>
          </cell>
          <cell r="K420">
            <v>45400</v>
          </cell>
          <cell r="L420">
            <v>45750</v>
          </cell>
          <cell r="M420" t="str">
            <v>Mecanizado</v>
          </cell>
          <cell r="N420" t="str">
            <v>Quemado</v>
          </cell>
          <cell r="O420">
            <v>139.10828328039807</v>
          </cell>
          <cell r="P420">
            <v>441103.69970736001</v>
          </cell>
          <cell r="Q420">
            <v>22</v>
          </cell>
        </row>
        <row r="421">
          <cell r="A421" t="str">
            <v>6021.0107</v>
          </cell>
          <cell r="B421" t="str">
            <v>La Union, S.A</v>
          </cell>
          <cell r="C421">
            <v>602</v>
          </cell>
          <cell r="D421" t="str">
            <v>Riolsa</v>
          </cell>
          <cell r="E421">
            <v>1.0106999999999999</v>
          </cell>
          <cell r="F421">
            <v>4</v>
          </cell>
          <cell r="G421">
            <v>28.66</v>
          </cell>
          <cell r="H421">
            <v>4143.4762207541899</v>
          </cell>
          <cell r="I421">
            <v>144.57348990768284</v>
          </cell>
          <cell r="J421" t="str">
            <v>CGMEX10-26315</v>
          </cell>
          <cell r="K421">
            <v>45402</v>
          </cell>
          <cell r="L421">
            <v>45750</v>
          </cell>
          <cell r="M421" t="str">
            <v>Mecanizado</v>
          </cell>
          <cell r="N421" t="str">
            <v>Quemado</v>
          </cell>
          <cell r="O421">
            <v>131.67983328039807</v>
          </cell>
          <cell r="P421">
            <v>545612.25795020559</v>
          </cell>
          <cell r="Q421">
            <v>22</v>
          </cell>
        </row>
        <row r="422">
          <cell r="A422" t="str">
            <v>6024.0304</v>
          </cell>
          <cell r="B422" t="str">
            <v>La Union, S.A</v>
          </cell>
          <cell r="C422">
            <v>602</v>
          </cell>
          <cell r="D422" t="str">
            <v>Riolsa</v>
          </cell>
          <cell r="E422">
            <v>4.0304000000000002</v>
          </cell>
          <cell r="F422">
            <v>3</v>
          </cell>
          <cell r="G422">
            <v>26.18</v>
          </cell>
          <cell r="H422">
            <v>3429.329792719634</v>
          </cell>
          <cell r="I422">
            <v>130.99044280823659</v>
          </cell>
          <cell r="J422" t="str">
            <v>CGMEX10-26315</v>
          </cell>
          <cell r="K422">
            <v>45397</v>
          </cell>
          <cell r="L422">
            <v>45750</v>
          </cell>
          <cell r="M422" t="str">
            <v>Mecanizado</v>
          </cell>
          <cell r="N422" t="str">
            <v>Quemado</v>
          </cell>
          <cell r="O422">
            <v>136.57474534244321</v>
          </cell>
          <cell r="P422">
            <v>468359.84313593758</v>
          </cell>
          <cell r="Q422">
            <v>22</v>
          </cell>
        </row>
        <row r="423">
          <cell r="A423" t="str">
            <v>6023.0201</v>
          </cell>
          <cell r="B423" t="str">
            <v>La Union, S.A</v>
          </cell>
          <cell r="C423">
            <v>602</v>
          </cell>
          <cell r="D423" t="str">
            <v>Riolsa</v>
          </cell>
          <cell r="E423">
            <v>3.0200999999999998</v>
          </cell>
          <cell r="F423">
            <v>4</v>
          </cell>
          <cell r="G423">
            <v>12.09</v>
          </cell>
          <cell r="H423">
            <v>1486.2338366684637</v>
          </cell>
          <cell r="I423">
            <v>122.9308384341161</v>
          </cell>
          <cell r="J423" t="str">
            <v>VARIAS</v>
          </cell>
          <cell r="K423">
            <v>45403</v>
          </cell>
          <cell r="L423">
            <v>45757</v>
          </cell>
          <cell r="M423" t="str">
            <v>Mecanizado</v>
          </cell>
          <cell r="N423" t="str">
            <v>Quemado</v>
          </cell>
          <cell r="O423">
            <v>95.131033280398057</v>
          </cell>
          <cell r="P423">
            <v>141386.96057856132</v>
          </cell>
          <cell r="Q423">
            <v>23</v>
          </cell>
        </row>
        <row r="424">
          <cell r="A424" t="str">
            <v>6023.0202</v>
          </cell>
          <cell r="B424" t="str">
            <v>La Union, S.A</v>
          </cell>
          <cell r="C424">
            <v>602</v>
          </cell>
          <cell r="D424" t="str">
            <v>Riolsa</v>
          </cell>
          <cell r="E424">
            <v>3.0202</v>
          </cell>
          <cell r="F424">
            <v>4</v>
          </cell>
          <cell r="G424">
            <v>12.63</v>
          </cell>
          <cell r="H424">
            <v>1679.9905589017944</v>
          </cell>
          <cell r="I424">
            <v>133.01587956467097</v>
          </cell>
          <cell r="J424" t="str">
            <v>CGMEX10-26315</v>
          </cell>
          <cell r="K424">
            <v>45400</v>
          </cell>
          <cell r="L424">
            <v>45757</v>
          </cell>
          <cell r="M424" t="str">
            <v>Mecanizado</v>
          </cell>
          <cell r="N424" t="str">
            <v>Quemado</v>
          </cell>
          <cell r="O424">
            <v>136.57474534244321</v>
          </cell>
          <cell r="P424">
            <v>229444.28275972142</v>
          </cell>
          <cell r="Q424">
            <v>23</v>
          </cell>
        </row>
        <row r="425">
          <cell r="A425" t="str">
            <v>6023.0203</v>
          </cell>
          <cell r="B425" t="str">
            <v>La Union, S.A</v>
          </cell>
          <cell r="C425">
            <v>602</v>
          </cell>
          <cell r="D425" t="str">
            <v>Riolsa</v>
          </cell>
          <cell r="E425">
            <v>3.0203000000000002</v>
          </cell>
          <cell r="F425">
            <v>4</v>
          </cell>
          <cell r="G425">
            <v>14.48</v>
          </cell>
          <cell r="H425">
            <v>2059.7791443307983</v>
          </cell>
          <cell r="I425">
            <v>142.2499409068231</v>
          </cell>
          <cell r="J425" t="str">
            <v>CGMEX10-26315</v>
          </cell>
          <cell r="K425">
            <v>45403</v>
          </cell>
          <cell r="L425">
            <v>45757</v>
          </cell>
          <cell r="M425" t="str">
            <v>Mecanizado</v>
          </cell>
          <cell r="N425" t="str">
            <v>Quemado</v>
          </cell>
          <cell r="O425">
            <v>136.57474534244321</v>
          </cell>
          <cell r="P425">
            <v>281313.81209865434</v>
          </cell>
          <cell r="Q425">
            <v>23</v>
          </cell>
        </row>
        <row r="426">
          <cell r="A426" t="str">
            <v>6023.0204</v>
          </cell>
          <cell r="B426" t="str">
            <v>La Union, S.A</v>
          </cell>
          <cell r="C426">
            <v>602</v>
          </cell>
          <cell r="D426" t="str">
            <v>Riolsa</v>
          </cell>
          <cell r="E426">
            <v>3.0204</v>
          </cell>
          <cell r="F426">
            <v>4</v>
          </cell>
          <cell r="G426">
            <v>12.37</v>
          </cell>
          <cell r="H426">
            <v>1705.9584333820424</v>
          </cell>
          <cell r="I426">
            <v>137.91094853533085</v>
          </cell>
          <cell r="J426" t="str">
            <v>VARIAS</v>
          </cell>
          <cell r="K426">
            <v>45400</v>
          </cell>
          <cell r="L426">
            <v>45757</v>
          </cell>
          <cell r="M426" t="str">
            <v>Mecanizado</v>
          </cell>
          <cell r="N426" t="str">
            <v>Quemado</v>
          </cell>
          <cell r="O426">
            <v>136.57474534244321</v>
          </cell>
          <cell r="P426">
            <v>232990.8386039458</v>
          </cell>
          <cell r="Q426">
            <v>23</v>
          </cell>
        </row>
        <row r="427">
          <cell r="A427" t="str">
            <v>6023.0205</v>
          </cell>
          <cell r="B427" t="str">
            <v>La Union, S.A</v>
          </cell>
          <cell r="C427">
            <v>602</v>
          </cell>
          <cell r="D427" t="str">
            <v>Riolsa</v>
          </cell>
          <cell r="E427">
            <v>3.0205000000000002</v>
          </cell>
          <cell r="F427">
            <v>4</v>
          </cell>
          <cell r="G427">
            <v>14.45</v>
          </cell>
          <cell r="H427">
            <v>1650.4854375400575</v>
          </cell>
          <cell r="I427">
            <v>114.22044550450227</v>
          </cell>
          <cell r="J427" t="str">
            <v>CGMEX10-26315</v>
          </cell>
          <cell r="K427">
            <v>45403</v>
          </cell>
          <cell r="L427">
            <v>45757</v>
          </cell>
          <cell r="M427" t="str">
            <v>Mecanizado</v>
          </cell>
          <cell r="N427" t="str">
            <v>Quemado</v>
          </cell>
          <cell r="O427">
            <v>136.57474534244321</v>
          </cell>
          <cell r="P427">
            <v>225414.62832344431</v>
          </cell>
          <cell r="Q427">
            <v>23</v>
          </cell>
        </row>
        <row r="428">
          <cell r="A428" t="str">
            <v>6023.0207</v>
          </cell>
          <cell r="B428" t="str">
            <v>La Union, S.A</v>
          </cell>
          <cell r="C428">
            <v>602</v>
          </cell>
          <cell r="D428" t="str">
            <v>Riolsa</v>
          </cell>
          <cell r="E428">
            <v>3.0207000000000002</v>
          </cell>
          <cell r="F428">
            <v>4</v>
          </cell>
          <cell r="G428">
            <v>12.43</v>
          </cell>
          <cell r="H428">
            <v>1347.4858469635237</v>
          </cell>
          <cell r="I428">
            <v>108.40594102683217</v>
          </cell>
          <cell r="J428" t="str">
            <v>CG02-163</v>
          </cell>
          <cell r="K428">
            <v>45403</v>
          </cell>
          <cell r="L428">
            <v>45757</v>
          </cell>
          <cell r="M428" t="str">
            <v>Mecanizado</v>
          </cell>
          <cell r="N428" t="str">
            <v>Quemado</v>
          </cell>
          <cell r="O428">
            <v>136.57474534244321</v>
          </cell>
          <cell r="P428">
            <v>184032.53640158966</v>
          </cell>
          <cell r="Q428">
            <v>23</v>
          </cell>
        </row>
        <row r="429">
          <cell r="A429" t="str">
            <v>6024.0101</v>
          </cell>
          <cell r="B429" t="str">
            <v>La Union, S.A</v>
          </cell>
          <cell r="C429">
            <v>602</v>
          </cell>
          <cell r="D429" t="str">
            <v>Riolsa</v>
          </cell>
          <cell r="E429">
            <v>4.0101000000000004</v>
          </cell>
          <cell r="F429">
            <v>3</v>
          </cell>
          <cell r="G429">
            <v>3.74</v>
          </cell>
          <cell r="H429">
            <v>546.50211324566203</v>
          </cell>
          <cell r="I429">
            <v>146.12355969135348</v>
          </cell>
          <cell r="J429" t="str">
            <v>CGMEX10-26315</v>
          </cell>
          <cell r="K429">
            <v>45407</v>
          </cell>
          <cell r="L429">
            <v>45757</v>
          </cell>
          <cell r="M429" t="str">
            <v>Mecanizado</v>
          </cell>
          <cell r="N429" t="str">
            <v>Quemado</v>
          </cell>
          <cell r="O429">
            <v>138.60288328039806</v>
          </cell>
          <cell r="P429">
            <v>75746.768614679371</v>
          </cell>
          <cell r="Q429">
            <v>23</v>
          </cell>
        </row>
        <row r="430">
          <cell r="A430" t="str">
            <v>6024.0102</v>
          </cell>
          <cell r="B430" t="str">
            <v>La Union, S.A</v>
          </cell>
          <cell r="C430">
            <v>602</v>
          </cell>
          <cell r="D430" t="str">
            <v>Riolsa</v>
          </cell>
          <cell r="E430">
            <v>4.0102000000000002</v>
          </cell>
          <cell r="F430">
            <v>3</v>
          </cell>
          <cell r="G430">
            <v>10.79</v>
          </cell>
          <cell r="H430">
            <v>1576.6732090697039</v>
          </cell>
          <cell r="I430">
            <v>146.12355969135348</v>
          </cell>
          <cell r="J430" t="str">
            <v>CGMEX10-26315</v>
          </cell>
          <cell r="K430">
            <v>45405</v>
          </cell>
          <cell r="L430">
            <v>45757</v>
          </cell>
          <cell r="M430" t="str">
            <v>Mecanizado</v>
          </cell>
          <cell r="N430" t="str">
            <v>Quemado</v>
          </cell>
          <cell r="O430">
            <v>128.35743328039806</v>
          </cell>
          <cell r="P430">
            <v>202377.72623815562</v>
          </cell>
          <cell r="Q430">
            <v>23</v>
          </cell>
        </row>
        <row r="431">
          <cell r="A431" t="str">
            <v>6024.0104</v>
          </cell>
          <cell r="B431" t="str">
            <v>La Union, S.A</v>
          </cell>
          <cell r="C431">
            <v>602</v>
          </cell>
          <cell r="D431" t="str">
            <v>Riolsa</v>
          </cell>
          <cell r="E431">
            <v>4.0103999999999997</v>
          </cell>
          <cell r="F431">
            <v>3</v>
          </cell>
          <cell r="G431">
            <v>9.2899999999999991</v>
          </cell>
          <cell r="H431">
            <v>1357.4878695326736</v>
          </cell>
          <cell r="I431">
            <v>146.12355969135348</v>
          </cell>
          <cell r="J431" t="str">
            <v>CGMEX10-26315</v>
          </cell>
          <cell r="K431">
            <v>45407</v>
          </cell>
          <cell r="L431">
            <v>45757</v>
          </cell>
          <cell r="M431" t="str">
            <v>Mecanizado</v>
          </cell>
          <cell r="N431" t="str">
            <v>Quemado</v>
          </cell>
          <cell r="O431">
            <v>136.17283328039807</v>
          </cell>
          <cell r="P431">
            <v>184852.96933803553</v>
          </cell>
          <cell r="Q431">
            <v>23</v>
          </cell>
        </row>
        <row r="432">
          <cell r="A432" t="str">
            <v>6024.0105</v>
          </cell>
          <cell r="B432" t="str">
            <v>La Union, S.A</v>
          </cell>
          <cell r="C432">
            <v>602</v>
          </cell>
          <cell r="D432" t="str">
            <v>Riolsa</v>
          </cell>
          <cell r="E432">
            <v>4.0105000000000004</v>
          </cell>
          <cell r="F432">
            <v>3</v>
          </cell>
          <cell r="G432">
            <v>15.53</v>
          </cell>
          <cell r="H432">
            <v>2269.2988820067194</v>
          </cell>
          <cell r="I432">
            <v>146.12355969135348</v>
          </cell>
          <cell r="J432" t="str">
            <v>CGMEX10-26315</v>
          </cell>
          <cell r="K432">
            <v>45406</v>
          </cell>
          <cell r="L432">
            <v>45757</v>
          </cell>
          <cell r="M432" t="str">
            <v>Mecanizado</v>
          </cell>
          <cell r="N432" t="str">
            <v>Quemado</v>
          </cell>
          <cell r="O432">
            <v>133.21378328039808</v>
          </cell>
          <cell r="P432">
            <v>302301.88946609275</v>
          </cell>
          <cell r="Q432">
            <v>23</v>
          </cell>
        </row>
        <row r="433">
          <cell r="A433" t="str">
            <v>6024.0107</v>
          </cell>
          <cell r="B433" t="str">
            <v>La Union, S.A</v>
          </cell>
          <cell r="C433">
            <v>602</v>
          </cell>
          <cell r="D433" t="str">
            <v>Riolsa</v>
          </cell>
          <cell r="E433">
            <v>4.0106999999999999</v>
          </cell>
          <cell r="F433">
            <v>3</v>
          </cell>
          <cell r="G433">
            <v>11.24</v>
          </cell>
          <cell r="H433">
            <v>1642.4288109308131</v>
          </cell>
          <cell r="I433">
            <v>146.12355969135348</v>
          </cell>
          <cell r="J433" t="str">
            <v>CGMEX10-26315</v>
          </cell>
          <cell r="K433">
            <v>45406</v>
          </cell>
          <cell r="L433">
            <v>45757</v>
          </cell>
          <cell r="M433" t="str">
            <v>Mecanizado</v>
          </cell>
          <cell r="N433" t="str">
            <v>Quemado</v>
          </cell>
          <cell r="O433">
            <v>131.22843328039806</v>
          </cell>
          <cell r="P433">
            <v>215533.35963303773</v>
          </cell>
          <cell r="Q433">
            <v>23</v>
          </cell>
        </row>
        <row r="434">
          <cell r="A434" t="str">
            <v>6024.0108</v>
          </cell>
          <cell r="B434" t="str">
            <v>La Union, S.A</v>
          </cell>
          <cell r="C434">
            <v>602</v>
          </cell>
          <cell r="D434" t="str">
            <v>Riolsa</v>
          </cell>
          <cell r="E434">
            <v>4.0107999999999997</v>
          </cell>
          <cell r="F434">
            <v>3</v>
          </cell>
          <cell r="G434">
            <v>11.19</v>
          </cell>
          <cell r="H434">
            <v>1473.1726329462454</v>
          </cell>
          <cell r="I434">
            <v>131.65081617035258</v>
          </cell>
          <cell r="J434" t="str">
            <v>CGMEX10-26315</v>
          </cell>
          <cell r="K434">
            <v>45404</v>
          </cell>
          <cell r="L434">
            <v>45757</v>
          </cell>
          <cell r="M434" t="str">
            <v>Mecanizado</v>
          </cell>
          <cell r="N434" t="str">
            <v>Quemado</v>
          </cell>
          <cell r="O434">
            <v>130.37458328039807</v>
          </cell>
          <cell r="P434">
            <v>192064.26812045358</v>
          </cell>
          <cell r="Q434">
            <v>23</v>
          </cell>
        </row>
        <row r="435">
          <cell r="A435" t="str">
            <v>6024.0109</v>
          </cell>
          <cell r="B435" t="str">
            <v>La Union, S.A</v>
          </cell>
          <cell r="C435">
            <v>602</v>
          </cell>
          <cell r="D435" t="str">
            <v>Riolsa</v>
          </cell>
          <cell r="E435">
            <v>4.0109000000000004</v>
          </cell>
          <cell r="F435">
            <v>5</v>
          </cell>
          <cell r="G435">
            <v>25.92</v>
          </cell>
          <cell r="H435">
            <v>3645.8676671998824</v>
          </cell>
          <cell r="I435">
            <v>140.65847481481026</v>
          </cell>
          <cell r="J435" t="str">
            <v>CG02-163</v>
          </cell>
          <cell r="K435">
            <v>45405</v>
          </cell>
          <cell r="L435">
            <v>45757</v>
          </cell>
          <cell r="M435" t="str">
            <v>Mecanizado</v>
          </cell>
          <cell r="N435" t="str">
            <v>Quemado</v>
          </cell>
          <cell r="O435">
            <v>143.44488328039807</v>
          </cell>
          <cell r="P435">
            <v>522981.06197726435</v>
          </cell>
          <cell r="Q435">
            <v>23</v>
          </cell>
        </row>
        <row r="436">
          <cell r="A436" t="str">
            <v>6024.011</v>
          </cell>
          <cell r="B436" t="str">
            <v>La Union, S.A</v>
          </cell>
          <cell r="C436">
            <v>602</v>
          </cell>
          <cell r="D436" t="str">
            <v>Riolsa</v>
          </cell>
          <cell r="E436">
            <v>4.0110000000000001</v>
          </cell>
          <cell r="F436">
            <v>3</v>
          </cell>
          <cell r="G436">
            <v>11.22</v>
          </cell>
          <cell r="H436">
            <v>1639.5063397369861</v>
          </cell>
          <cell r="I436">
            <v>146.12355969135348</v>
          </cell>
          <cell r="J436" t="str">
            <v>CGMEX10-26315</v>
          </cell>
          <cell r="K436">
            <v>45404</v>
          </cell>
          <cell r="L436">
            <v>45757</v>
          </cell>
          <cell r="M436" t="str">
            <v>Mecanizado</v>
          </cell>
          <cell r="N436" t="str">
            <v>Quemado</v>
          </cell>
          <cell r="O436">
            <v>137.31388328039807</v>
          </cell>
          <cell r="P436">
            <v>225126.98217211719</v>
          </cell>
          <cell r="Q436">
            <v>23</v>
          </cell>
        </row>
        <row r="437">
          <cell r="A437" t="str">
            <v>6024.0111</v>
          </cell>
          <cell r="B437" t="str">
            <v>La Union, S.A</v>
          </cell>
          <cell r="C437">
            <v>602</v>
          </cell>
          <cell r="D437" t="str">
            <v>Riolsa</v>
          </cell>
          <cell r="E437">
            <v>4.0110999999999999</v>
          </cell>
          <cell r="F437">
            <v>5</v>
          </cell>
          <cell r="G437">
            <v>4.66</v>
          </cell>
          <cell r="H437">
            <v>680.93578816170725</v>
          </cell>
          <cell r="I437">
            <v>146.12355969135348</v>
          </cell>
          <cell r="J437" t="str">
            <v>CG02-163</v>
          </cell>
          <cell r="K437">
            <v>45405</v>
          </cell>
          <cell r="L437">
            <v>45757</v>
          </cell>
          <cell r="M437" t="str">
            <v>Mecanizado</v>
          </cell>
          <cell r="N437" t="str">
            <v>Quemado</v>
          </cell>
          <cell r="O437">
            <v>144.45273328039806</v>
          </cell>
          <cell r="P437">
            <v>98363.035788400739</v>
          </cell>
          <cell r="Q437">
            <v>23</v>
          </cell>
        </row>
        <row r="438">
          <cell r="A438" t="str">
            <v>6024.0112</v>
          </cell>
          <cell r="B438" t="str">
            <v>La Union, S.A</v>
          </cell>
          <cell r="C438">
            <v>602</v>
          </cell>
          <cell r="D438" t="str">
            <v>Riolsa</v>
          </cell>
          <cell r="E438">
            <v>4.0111999999999997</v>
          </cell>
          <cell r="F438">
            <v>5</v>
          </cell>
          <cell r="G438">
            <v>1.53</v>
          </cell>
          <cell r="H438">
            <v>223.56904632777082</v>
          </cell>
          <cell r="I438">
            <v>146.12355969135348</v>
          </cell>
          <cell r="J438" t="str">
            <v>CG04-10295</v>
          </cell>
          <cell r="K438">
            <v>45404</v>
          </cell>
          <cell r="L438">
            <v>45757</v>
          </cell>
          <cell r="M438" t="str">
            <v>Mecanizado</v>
          </cell>
          <cell r="N438" t="str">
            <v>Quemado</v>
          </cell>
          <cell r="O438">
            <v>131.57183328039807</v>
          </cell>
          <cell r="P438">
            <v>29415.389290095056</v>
          </cell>
          <cell r="Q438">
            <v>23</v>
          </cell>
        </row>
        <row r="439">
          <cell r="A439" t="str">
            <v>6024.0113</v>
          </cell>
          <cell r="B439" t="str">
            <v>La Union, S.A</v>
          </cell>
          <cell r="C439">
            <v>602</v>
          </cell>
          <cell r="D439" t="str">
            <v>Riolsa</v>
          </cell>
          <cell r="E439">
            <v>4.0113000000000003</v>
          </cell>
          <cell r="F439">
            <v>5</v>
          </cell>
          <cell r="G439">
            <v>7.33</v>
          </cell>
          <cell r="H439">
            <v>1071.0856925376211</v>
          </cell>
          <cell r="I439">
            <v>146.12355969135348</v>
          </cell>
          <cell r="J439" t="str">
            <v>VARIAS</v>
          </cell>
          <cell r="K439">
            <v>45406</v>
          </cell>
          <cell r="L439">
            <v>45757</v>
          </cell>
          <cell r="M439" t="str">
            <v>Mecanizado</v>
          </cell>
          <cell r="N439" t="str">
            <v>Quemado</v>
          </cell>
          <cell r="O439">
            <v>131.81788328039806</v>
          </cell>
          <cell r="P439">
            <v>141188.24880222845</v>
          </cell>
          <cell r="Q439">
            <v>23</v>
          </cell>
        </row>
        <row r="440">
          <cell r="A440" t="str">
            <v>6024.0201</v>
          </cell>
          <cell r="B440" t="str">
            <v>La Union, S.A</v>
          </cell>
          <cell r="C440">
            <v>602</v>
          </cell>
          <cell r="D440" t="str">
            <v>Riolsa</v>
          </cell>
          <cell r="E440">
            <v>4.0201000000000002</v>
          </cell>
          <cell r="F440">
            <v>2</v>
          </cell>
          <cell r="G440">
            <v>17.59</v>
          </cell>
          <cell r="H440">
            <v>2466.0834149709081</v>
          </cell>
          <cell r="I440">
            <v>140.19803382438363</v>
          </cell>
          <cell r="J440" t="str">
            <v>CGMEX10-26315</v>
          </cell>
          <cell r="K440">
            <v>45405</v>
          </cell>
          <cell r="L440">
            <v>45764</v>
          </cell>
          <cell r="M440" t="str">
            <v>Mecanizado</v>
          </cell>
          <cell r="N440" t="str">
            <v>Quemado</v>
          </cell>
          <cell r="O440">
            <v>137.97553328039805</v>
          </cell>
          <cell r="P440">
            <v>340259.1742945562</v>
          </cell>
          <cell r="Q440">
            <v>24</v>
          </cell>
        </row>
        <row r="441">
          <cell r="A441" t="str">
            <v>6024.0202</v>
          </cell>
          <cell r="B441" t="str">
            <v>La Union, S.A</v>
          </cell>
          <cell r="C441">
            <v>602</v>
          </cell>
          <cell r="D441" t="str">
            <v>Riolsa</v>
          </cell>
          <cell r="E441">
            <v>4.0202</v>
          </cell>
          <cell r="F441">
            <v>3</v>
          </cell>
          <cell r="G441">
            <v>10.130000000000001</v>
          </cell>
          <cell r="H441">
            <v>1417.1116596734107</v>
          </cell>
          <cell r="I441">
            <v>139.89256265285397</v>
          </cell>
          <cell r="J441" t="str">
            <v>CG12-116</v>
          </cell>
          <cell r="K441">
            <v>45403</v>
          </cell>
          <cell r="L441">
            <v>45764</v>
          </cell>
          <cell r="M441" t="str">
            <v>Mecanizado</v>
          </cell>
          <cell r="N441" t="str">
            <v>Quemado</v>
          </cell>
          <cell r="O441">
            <v>139.86323328039805</v>
          </cell>
          <cell r="P441">
            <v>198201.81864127429</v>
          </cell>
          <cell r="Q441">
            <v>24</v>
          </cell>
        </row>
        <row r="442">
          <cell r="A442" t="str">
            <v>6024.0207</v>
          </cell>
          <cell r="B442" t="str">
            <v>La Union, S.A</v>
          </cell>
          <cell r="C442">
            <v>602</v>
          </cell>
          <cell r="D442" t="str">
            <v>Riolsa</v>
          </cell>
          <cell r="E442">
            <v>4.0206999999999997</v>
          </cell>
          <cell r="F442">
            <v>5</v>
          </cell>
          <cell r="G442">
            <v>21.92</v>
          </cell>
          <cell r="H442">
            <v>2983.2584284344684</v>
          </cell>
          <cell r="I442">
            <v>136.09755604171843</v>
          </cell>
          <cell r="J442" t="str">
            <v>CG02-163</v>
          </cell>
          <cell r="K442">
            <v>45408</v>
          </cell>
          <cell r="L442">
            <v>45764</v>
          </cell>
          <cell r="M442" t="str">
            <v>Mecanizado</v>
          </cell>
          <cell r="N442" t="str">
            <v>Quemado</v>
          </cell>
          <cell r="O442">
            <v>142.41563328039805</v>
          </cell>
          <cell r="P442">
            <v>424862.63832457986</v>
          </cell>
          <cell r="Q442">
            <v>24</v>
          </cell>
        </row>
        <row r="443">
          <cell r="A443" t="str">
            <v>6024.0208</v>
          </cell>
          <cell r="B443" t="str">
            <v>La Union, S.A</v>
          </cell>
          <cell r="C443">
            <v>602</v>
          </cell>
          <cell r="D443" t="str">
            <v>Riolsa</v>
          </cell>
          <cell r="E443">
            <v>4.0208000000000004</v>
          </cell>
          <cell r="F443">
            <v>5</v>
          </cell>
          <cell r="G443">
            <v>21.63</v>
          </cell>
          <cell r="H443">
            <v>2993.1925961239758</v>
          </cell>
          <cell r="I443">
            <v>138.38153472602755</v>
          </cell>
          <cell r="J443" t="str">
            <v>VARIAS</v>
          </cell>
          <cell r="K443">
            <v>45408</v>
          </cell>
          <cell r="L443">
            <v>45764</v>
          </cell>
          <cell r="M443" t="str">
            <v>Mecanizado</v>
          </cell>
          <cell r="N443" t="str">
            <v>Quemado</v>
          </cell>
          <cell r="O443">
            <v>129.94948328039806</v>
          </cell>
          <cell r="P443">
            <v>388963.83122502384</v>
          </cell>
          <cell r="Q443">
            <v>24</v>
          </cell>
        </row>
        <row r="444">
          <cell r="A444" t="str">
            <v>6024.0209</v>
          </cell>
          <cell r="B444" t="str">
            <v>La Union, S.A</v>
          </cell>
          <cell r="C444">
            <v>602</v>
          </cell>
          <cell r="D444" t="str">
            <v>Riolsa</v>
          </cell>
          <cell r="E444">
            <v>4.0209000000000001</v>
          </cell>
          <cell r="F444">
            <v>5</v>
          </cell>
          <cell r="G444">
            <v>8.5299999999999994</v>
          </cell>
          <cell r="H444">
            <v>1254.8639641672453</v>
          </cell>
          <cell r="I444">
            <v>147.11183636192794</v>
          </cell>
          <cell r="J444" t="str">
            <v>CG04-10295</v>
          </cell>
          <cell r="K444">
            <v>45408</v>
          </cell>
          <cell r="L444">
            <v>45764</v>
          </cell>
          <cell r="M444" t="str">
            <v>Mecanizado</v>
          </cell>
          <cell r="N444" t="str">
            <v>Quemado</v>
          </cell>
          <cell r="O444">
            <v>133.93813328039806</v>
          </cell>
          <cell r="P444">
            <v>168074.13688140115</v>
          </cell>
          <cell r="Q444">
            <v>24</v>
          </cell>
        </row>
        <row r="445">
          <cell r="A445" t="str">
            <v>6024.021</v>
          </cell>
          <cell r="B445" t="str">
            <v>La Union, S.A</v>
          </cell>
          <cell r="C445">
            <v>602</v>
          </cell>
          <cell r="D445" t="str">
            <v>Riolsa</v>
          </cell>
          <cell r="E445">
            <v>4.0209999999999999</v>
          </cell>
          <cell r="F445">
            <v>5</v>
          </cell>
          <cell r="G445">
            <v>9.7200000000000006</v>
          </cell>
          <cell r="H445">
            <v>1059.051000199956</v>
          </cell>
          <cell r="I445">
            <v>108.95586421810245</v>
          </cell>
          <cell r="J445" t="str">
            <v>CG04-10295</v>
          </cell>
          <cell r="K445">
            <v>45408</v>
          </cell>
          <cell r="L445">
            <v>45764</v>
          </cell>
          <cell r="M445" t="str">
            <v>Mecanizado</v>
          </cell>
          <cell r="N445" t="str">
            <v>Quemado</v>
          </cell>
          <cell r="O445">
            <v>128.59358328039806</v>
          </cell>
          <cell r="P445">
            <v>136187.16299240189</v>
          </cell>
          <cell r="Q445">
            <v>24</v>
          </cell>
        </row>
        <row r="446">
          <cell r="A446" t="str">
            <v>6024.0301</v>
          </cell>
          <cell r="B446" t="str">
            <v>La Union, S.A</v>
          </cell>
          <cell r="C446">
            <v>602</v>
          </cell>
          <cell r="D446" t="str">
            <v>Riolsa</v>
          </cell>
          <cell r="E446">
            <v>4.0301</v>
          </cell>
          <cell r="F446">
            <v>3</v>
          </cell>
          <cell r="G446">
            <v>8.7799999999999994</v>
          </cell>
          <cell r="H446">
            <v>1327.1598540900836</v>
          </cell>
          <cell r="I446">
            <v>151.15715878019176</v>
          </cell>
          <cell r="J446" t="str">
            <v>CG02-163</v>
          </cell>
          <cell r="K446">
            <v>45403</v>
          </cell>
          <cell r="L446">
            <v>45764</v>
          </cell>
          <cell r="M446" t="str">
            <v>Mecanizado</v>
          </cell>
          <cell r="N446" t="str">
            <v>Quemado</v>
          </cell>
          <cell r="O446">
            <v>146.08583328039805</v>
          </cell>
          <cell r="P446">
            <v>193879.25318104136</v>
          </cell>
          <cell r="Q446">
            <v>24</v>
          </cell>
        </row>
        <row r="447">
          <cell r="A447" t="str">
            <v>6024.0302</v>
          </cell>
          <cell r="B447" t="str">
            <v>La Union, S.A</v>
          </cell>
          <cell r="C447">
            <v>602</v>
          </cell>
          <cell r="D447" t="str">
            <v>Riolsa</v>
          </cell>
          <cell r="E447">
            <v>4.0301999999999998</v>
          </cell>
          <cell r="F447">
            <v>3</v>
          </cell>
          <cell r="G447">
            <v>18.23</v>
          </cell>
          <cell r="H447">
            <v>2519.3824931733739</v>
          </cell>
          <cell r="I447">
            <v>138.19980763430465</v>
          </cell>
          <cell r="J447" t="str">
            <v>CGMEX10-26315</v>
          </cell>
          <cell r="K447">
            <v>45396</v>
          </cell>
          <cell r="L447">
            <v>45764</v>
          </cell>
          <cell r="M447" t="str">
            <v>Mecanizado</v>
          </cell>
          <cell r="N447" t="str">
            <v>Quemado</v>
          </cell>
          <cell r="O447">
            <v>136.57474534244321</v>
          </cell>
          <cell r="P447">
            <v>344084.02242536319</v>
          </cell>
          <cell r="Q447">
            <v>24</v>
          </cell>
        </row>
        <row r="448">
          <cell r="A448" t="str">
            <v>6024.0303</v>
          </cell>
          <cell r="B448" t="str">
            <v>La Union, S.A</v>
          </cell>
          <cell r="C448">
            <v>602</v>
          </cell>
          <cell r="D448" t="str">
            <v>Riolsa</v>
          </cell>
          <cell r="E448">
            <v>4.0303000000000004</v>
          </cell>
          <cell r="F448">
            <v>3</v>
          </cell>
          <cell r="G448">
            <v>10.83</v>
          </cell>
          <cell r="H448">
            <v>1582.5181514573583</v>
          </cell>
          <cell r="I448">
            <v>146.12355969135348</v>
          </cell>
          <cell r="J448" t="str">
            <v>CG02-163</v>
          </cell>
          <cell r="K448">
            <v>45403</v>
          </cell>
          <cell r="L448">
            <v>45764</v>
          </cell>
          <cell r="M448" t="str">
            <v>Mecanizado</v>
          </cell>
          <cell r="N448" t="str">
            <v>Quemado</v>
          </cell>
          <cell r="O448">
            <v>148.77033328039806</v>
          </cell>
          <cell r="P448">
            <v>235431.75281459064</v>
          </cell>
          <cell r="Q448">
            <v>24</v>
          </cell>
        </row>
        <row r="449">
          <cell r="A449" t="str">
            <v>6024.0309</v>
          </cell>
          <cell r="B449" t="str">
            <v>La Union, S.A</v>
          </cell>
          <cell r="C449">
            <v>602</v>
          </cell>
          <cell r="D449" t="str">
            <v>Riolsa</v>
          </cell>
          <cell r="E449">
            <v>4.0308999999999999</v>
          </cell>
          <cell r="F449">
            <v>3</v>
          </cell>
          <cell r="G449">
            <v>4.76</v>
          </cell>
          <cell r="H449">
            <v>690.34814413084257</v>
          </cell>
          <cell r="I449">
            <v>145.03112271656357</v>
          </cell>
          <cell r="J449" t="str">
            <v>VARIAS</v>
          </cell>
          <cell r="K449">
            <v>45407</v>
          </cell>
          <cell r="L449">
            <v>45764</v>
          </cell>
          <cell r="M449" t="str">
            <v>Mecanizado</v>
          </cell>
          <cell r="N449" t="str">
            <v>Quemado</v>
          </cell>
          <cell r="O449">
            <v>127.90168328039806</v>
          </cell>
          <cell r="P449">
            <v>88296.689683833611</v>
          </cell>
          <cell r="Q449">
            <v>24</v>
          </cell>
        </row>
        <row r="450">
          <cell r="A450" t="str">
            <v>6024.031</v>
          </cell>
          <cell r="B450" t="str">
            <v>La Union, S.A</v>
          </cell>
          <cell r="C450">
            <v>602</v>
          </cell>
          <cell r="D450" t="str">
            <v>Riolsa</v>
          </cell>
          <cell r="E450">
            <v>4.0309999999999997</v>
          </cell>
          <cell r="F450">
            <v>3</v>
          </cell>
          <cell r="G450">
            <v>9.86</v>
          </cell>
          <cell r="H450">
            <v>1315.4682985567454</v>
          </cell>
          <cell r="I450">
            <v>133.41463474206344</v>
          </cell>
          <cell r="J450" t="str">
            <v>VARIAS</v>
          </cell>
          <cell r="K450">
            <v>45406</v>
          </cell>
          <cell r="L450">
            <v>45764</v>
          </cell>
          <cell r="M450" t="str">
            <v>Mecanizado</v>
          </cell>
          <cell r="N450" t="str">
            <v>Quemado</v>
          </cell>
          <cell r="O450">
            <v>144.29068328039807</v>
          </cell>
          <cell r="P450">
            <v>189809.81963245547</v>
          </cell>
          <cell r="Q450">
            <v>24</v>
          </cell>
        </row>
        <row r="451">
          <cell r="A451" t="str">
            <v>6024.0311</v>
          </cell>
          <cell r="B451" t="str">
            <v>La Union, S.A</v>
          </cell>
          <cell r="C451">
            <v>602</v>
          </cell>
          <cell r="D451" t="str">
            <v>Riolsa</v>
          </cell>
          <cell r="E451">
            <v>4.0311000000000003</v>
          </cell>
          <cell r="F451">
            <v>3</v>
          </cell>
          <cell r="G451">
            <v>7.59</v>
          </cell>
          <cell r="H451">
            <v>955.55781805737286</v>
          </cell>
          <cell r="I451">
            <v>125.89694572560907</v>
          </cell>
          <cell r="J451" t="str">
            <v>CGMEX10-26315</v>
          </cell>
          <cell r="K451">
            <v>45407</v>
          </cell>
          <cell r="L451">
            <v>45764</v>
          </cell>
          <cell r="M451" t="str">
            <v>Mecanizado</v>
          </cell>
          <cell r="N451" t="str">
            <v>Quemado</v>
          </cell>
          <cell r="O451">
            <v>142.36308328039806</v>
          </cell>
          <cell r="P451">
            <v>136036.15723133722</v>
          </cell>
          <cell r="Q451">
            <v>24</v>
          </cell>
        </row>
        <row r="452">
          <cell r="A452" t="str">
            <v>6024.0312</v>
          </cell>
          <cell r="B452" t="str">
            <v>La Union, S.A</v>
          </cell>
          <cell r="C452">
            <v>602</v>
          </cell>
          <cell r="D452" t="str">
            <v>Riolsa</v>
          </cell>
          <cell r="E452">
            <v>4.0312000000000001</v>
          </cell>
          <cell r="F452">
            <v>3</v>
          </cell>
          <cell r="G452">
            <v>9.73</v>
          </cell>
          <cell r="H452">
            <v>1153.5622357968696</v>
          </cell>
          <cell r="I452">
            <v>118.55726986607087</v>
          </cell>
          <cell r="J452" t="str">
            <v>VARIAS</v>
          </cell>
          <cell r="K452">
            <v>45408</v>
          </cell>
          <cell r="L452">
            <v>45764</v>
          </cell>
          <cell r="M452" t="str">
            <v>Mecanizado</v>
          </cell>
          <cell r="N452" t="str">
            <v>Quemado</v>
          </cell>
          <cell r="O452">
            <v>134.80148328039806</v>
          </cell>
          <cell r="P452">
            <v>155501.90044167032</v>
          </cell>
          <cell r="Q452">
            <v>24</v>
          </cell>
        </row>
        <row r="453">
          <cell r="A453" t="str">
            <v>6024.0313</v>
          </cell>
          <cell r="B453" t="str">
            <v>La Union, S.A</v>
          </cell>
          <cell r="C453">
            <v>602</v>
          </cell>
          <cell r="D453" t="str">
            <v>Riolsa</v>
          </cell>
          <cell r="E453">
            <v>4.0312999999999999</v>
          </cell>
          <cell r="F453">
            <v>3</v>
          </cell>
          <cell r="G453">
            <v>6.02</v>
          </cell>
          <cell r="H453">
            <v>832.50382934194795</v>
          </cell>
          <cell r="I453">
            <v>138.28967264816413</v>
          </cell>
          <cell r="J453" t="str">
            <v>CGMEX10-26315</v>
          </cell>
          <cell r="K453">
            <v>45407</v>
          </cell>
          <cell r="L453">
            <v>45764</v>
          </cell>
          <cell r="M453" t="str">
            <v>Mecanizado</v>
          </cell>
          <cell r="N453" t="str">
            <v>Quemado</v>
          </cell>
          <cell r="O453">
            <v>131.09608328039806</v>
          </cell>
          <cell r="P453">
            <v>109137.99134266231</v>
          </cell>
          <cell r="Q453">
            <v>24</v>
          </cell>
        </row>
        <row r="454">
          <cell r="A454" t="str">
            <v>6024.0314</v>
          </cell>
          <cell r="B454" t="str">
            <v>La Union, S.A</v>
          </cell>
          <cell r="C454">
            <v>602</v>
          </cell>
          <cell r="D454" t="str">
            <v>Riolsa</v>
          </cell>
          <cell r="E454">
            <v>4.0313999999999997</v>
          </cell>
          <cell r="F454">
            <v>3</v>
          </cell>
          <cell r="G454">
            <v>2.91</v>
          </cell>
          <cell r="H454">
            <v>425.21955870183865</v>
          </cell>
          <cell r="I454">
            <v>146.12355969135348</v>
          </cell>
          <cell r="J454" t="str">
            <v>CG02-163</v>
          </cell>
          <cell r="K454">
            <v>45407</v>
          </cell>
          <cell r="L454">
            <v>45764</v>
          </cell>
          <cell r="M454" t="str">
            <v>Mecanizado</v>
          </cell>
          <cell r="N454" t="str">
            <v>Quemado</v>
          </cell>
          <cell r="O454">
            <v>138.55403328039807</v>
          </cell>
          <cell r="P454">
            <v>58915.884887850734</v>
          </cell>
          <cell r="Q454">
            <v>24</v>
          </cell>
        </row>
        <row r="455">
          <cell r="A455" t="str">
            <v>6024.0315</v>
          </cell>
          <cell r="B455" t="str">
            <v>La Union, S.A</v>
          </cell>
          <cell r="C455">
            <v>602</v>
          </cell>
          <cell r="D455" t="str">
            <v>Riolsa</v>
          </cell>
          <cell r="E455">
            <v>4.0315000000000003</v>
          </cell>
          <cell r="F455">
            <v>3</v>
          </cell>
          <cell r="G455">
            <v>13.91</v>
          </cell>
          <cell r="H455">
            <v>1884.4887153067266</v>
          </cell>
          <cell r="I455">
            <v>135.47726206374742</v>
          </cell>
          <cell r="J455" t="str">
            <v>CG04-10295</v>
          </cell>
          <cell r="K455">
            <v>45405</v>
          </cell>
          <cell r="L455">
            <v>45764</v>
          </cell>
          <cell r="M455" t="str">
            <v>Mecanizado</v>
          </cell>
          <cell r="N455" t="str">
            <v>Quemado</v>
          </cell>
          <cell r="O455">
            <v>136.57474534244321</v>
          </cell>
          <cell r="P455">
            <v>257373.56639372415</v>
          </cell>
          <cell r="Q455">
            <v>24</v>
          </cell>
        </row>
        <row r="456">
          <cell r="A456" t="str">
            <v>5512.02</v>
          </cell>
          <cell r="B456" t="str">
            <v>La Union, S.A</v>
          </cell>
          <cell r="C456">
            <v>551</v>
          </cell>
          <cell r="D456" t="str">
            <v>Las Marias Inafeb</v>
          </cell>
          <cell r="E456">
            <v>2.02</v>
          </cell>
          <cell r="F456">
            <v>5</v>
          </cell>
          <cell r="G456">
            <v>63.56</v>
          </cell>
          <cell r="H456">
            <v>8262.8000000000011</v>
          </cell>
          <cell r="I456">
            <v>130</v>
          </cell>
          <cell r="J456" t="str">
            <v>CG02-163</v>
          </cell>
          <cell r="K456">
            <v>45293</v>
          </cell>
          <cell r="L456">
            <v>45658</v>
          </cell>
          <cell r="M456" t="str">
            <v>Mecanizado</v>
          </cell>
          <cell r="N456" t="str">
            <v>Quemado</v>
          </cell>
          <cell r="O456">
            <v>127.71282391277714</v>
          </cell>
          <cell r="P456">
            <v>1055265.5214264952</v>
          </cell>
          <cell r="Q456">
            <v>9</v>
          </cell>
        </row>
        <row r="457">
          <cell r="A457" t="str">
            <v>5512.04</v>
          </cell>
          <cell r="B457" t="str">
            <v>La Union, S.A</v>
          </cell>
          <cell r="C457">
            <v>551</v>
          </cell>
          <cell r="D457" t="str">
            <v>Las Marias Inafeb</v>
          </cell>
          <cell r="E457">
            <v>2.04</v>
          </cell>
          <cell r="F457">
            <v>3</v>
          </cell>
          <cell r="G457">
            <v>46.84</v>
          </cell>
          <cell r="H457">
            <v>5620.8</v>
          </cell>
          <cell r="I457">
            <v>120</v>
          </cell>
          <cell r="J457" t="str">
            <v>CG04-10295</v>
          </cell>
          <cell r="K457">
            <v>45328</v>
          </cell>
          <cell r="L457">
            <v>45693</v>
          </cell>
          <cell r="M457" t="str">
            <v>Mecanizado</v>
          </cell>
          <cell r="N457" t="str">
            <v>Quemado</v>
          </cell>
          <cell r="O457">
            <v>127.71282391277714</v>
          </cell>
          <cell r="P457">
            <v>717848.24064893776</v>
          </cell>
          <cell r="Q457">
            <v>14</v>
          </cell>
        </row>
        <row r="458">
          <cell r="A458" t="str">
            <v>5341.01</v>
          </cell>
          <cell r="B458" t="str">
            <v>La Union, S.A</v>
          </cell>
          <cell r="C458">
            <v>534</v>
          </cell>
          <cell r="D458" t="str">
            <v>Las Arenas Inafeb</v>
          </cell>
          <cell r="E458">
            <v>1.01</v>
          </cell>
          <cell r="F458">
            <v>1</v>
          </cell>
          <cell r="G458">
            <v>14.19</v>
          </cell>
          <cell r="H458">
            <v>993.3</v>
          </cell>
          <cell r="I458">
            <v>70</v>
          </cell>
          <cell r="J458" t="str">
            <v>CGMEX10-26315</v>
          </cell>
          <cell r="K458">
            <v>45414</v>
          </cell>
          <cell r="L458">
            <v>45767</v>
          </cell>
          <cell r="M458" t="str">
            <v>Mecanizado</v>
          </cell>
          <cell r="N458" t="str">
            <v>Quemado</v>
          </cell>
          <cell r="O458">
            <v>127.71282391277714</v>
          </cell>
          <cell r="P458">
            <v>126857.14799256153</v>
          </cell>
          <cell r="Q458">
            <v>24</v>
          </cell>
        </row>
        <row r="459">
          <cell r="A459" t="str">
            <v>5342.01</v>
          </cell>
          <cell r="B459" t="str">
            <v>La Union, S.A</v>
          </cell>
          <cell r="C459">
            <v>534</v>
          </cell>
          <cell r="D459" t="str">
            <v>Las Arenas Inafeb</v>
          </cell>
          <cell r="E459">
            <v>2.0099999999999998</v>
          </cell>
          <cell r="F459">
            <v>2</v>
          </cell>
          <cell r="G459">
            <v>14.8</v>
          </cell>
          <cell r="H459">
            <v>1332</v>
          </cell>
          <cell r="I459">
            <v>90</v>
          </cell>
          <cell r="J459" t="str">
            <v>CGMEX10-26315</v>
          </cell>
          <cell r="K459">
            <v>45386</v>
          </cell>
          <cell r="L459">
            <v>45751</v>
          </cell>
          <cell r="M459" t="str">
            <v>Mecanizado</v>
          </cell>
          <cell r="N459" t="str">
            <v>Quemado</v>
          </cell>
          <cell r="O459">
            <v>127.71282391277714</v>
          </cell>
          <cell r="P459">
            <v>170113.48145181916</v>
          </cell>
          <cell r="Q459">
            <v>22</v>
          </cell>
        </row>
        <row r="460">
          <cell r="A460" t="str">
            <v>5343.01</v>
          </cell>
          <cell r="B460" t="str">
            <v>La Union, S.A</v>
          </cell>
          <cell r="C460">
            <v>534</v>
          </cell>
          <cell r="D460" t="str">
            <v>Las Arenas Inafeb</v>
          </cell>
          <cell r="E460">
            <v>3.01</v>
          </cell>
          <cell r="F460">
            <v>6</v>
          </cell>
          <cell r="G460">
            <v>72.22</v>
          </cell>
          <cell r="H460">
            <v>8666.4</v>
          </cell>
          <cell r="I460">
            <v>120</v>
          </cell>
          <cell r="J460" t="str">
            <v>CG02-163</v>
          </cell>
          <cell r="K460">
            <v>45292</v>
          </cell>
          <cell r="L460">
            <v>45657</v>
          </cell>
          <cell r="M460" t="str">
            <v>Mecanizado</v>
          </cell>
          <cell r="N460" t="str">
            <v>Quemado</v>
          </cell>
          <cell r="O460">
            <v>127.71282391277714</v>
          </cell>
          <cell r="P460">
            <v>1106810.4171576917</v>
          </cell>
          <cell r="Q460">
            <v>9</v>
          </cell>
        </row>
        <row r="461">
          <cell r="A461" t="str">
            <v>5344.01</v>
          </cell>
          <cell r="B461" t="str">
            <v>La Union, S.A</v>
          </cell>
          <cell r="C461">
            <v>534</v>
          </cell>
          <cell r="D461" t="str">
            <v>Las Arenas Inafeb</v>
          </cell>
          <cell r="E461">
            <v>4.01</v>
          </cell>
          <cell r="F461">
            <v>6</v>
          </cell>
          <cell r="G461">
            <v>41.65</v>
          </cell>
          <cell r="H461">
            <v>4581.5</v>
          </cell>
          <cell r="I461">
            <v>110</v>
          </cell>
          <cell r="J461" t="str">
            <v>CG04-10295</v>
          </cell>
          <cell r="K461">
            <v>45294</v>
          </cell>
          <cell r="L461">
            <v>45659</v>
          </cell>
          <cell r="M461" t="str">
            <v>Mecanizado</v>
          </cell>
          <cell r="N461" t="str">
            <v>Quemado</v>
          </cell>
          <cell r="O461">
            <v>127.71282391277714</v>
          </cell>
          <cell r="P461">
            <v>585116.30275638844</v>
          </cell>
          <cell r="Q461">
            <v>9</v>
          </cell>
        </row>
        <row r="462">
          <cell r="A462" t="str">
            <v>5345.01</v>
          </cell>
          <cell r="B462" t="str">
            <v>La Union, S.A</v>
          </cell>
          <cell r="C462">
            <v>534</v>
          </cell>
          <cell r="D462" t="str">
            <v>Las Arenas Inafeb</v>
          </cell>
          <cell r="E462">
            <v>5.01</v>
          </cell>
          <cell r="F462">
            <v>2</v>
          </cell>
          <cell r="G462">
            <v>18.93</v>
          </cell>
          <cell r="H462">
            <v>1230.45</v>
          </cell>
          <cell r="I462">
            <v>65</v>
          </cell>
          <cell r="J462" t="str">
            <v>CGMEX10-26315</v>
          </cell>
          <cell r="K462">
            <v>45432</v>
          </cell>
          <cell r="L462">
            <v>45767</v>
          </cell>
          <cell r="M462" t="str">
            <v>Manual</v>
          </cell>
          <cell r="N462" t="str">
            <v>Quemado</v>
          </cell>
          <cell r="O462">
            <v>127.71282391277714</v>
          </cell>
          <cell r="P462">
            <v>157144.24418347664</v>
          </cell>
          <cell r="Q462">
            <v>24</v>
          </cell>
        </row>
        <row r="463">
          <cell r="A463" t="str">
            <v>5346.01</v>
          </cell>
          <cell r="B463" t="str">
            <v>La Union, S.A</v>
          </cell>
          <cell r="C463">
            <v>534</v>
          </cell>
          <cell r="D463" t="str">
            <v>Las Arenas Inafeb</v>
          </cell>
          <cell r="E463">
            <v>6.01</v>
          </cell>
          <cell r="F463">
            <v>3</v>
          </cell>
          <cell r="G463">
            <v>19.100000000000001</v>
          </cell>
          <cell r="H463">
            <v>1967.3000000000002</v>
          </cell>
          <cell r="I463">
            <v>103</v>
          </cell>
          <cell r="J463" t="str">
            <v>CG10-044124</v>
          </cell>
          <cell r="K463">
            <v>45295</v>
          </cell>
          <cell r="L463">
            <v>45660</v>
          </cell>
          <cell r="M463" t="str">
            <v>Mecanizado</v>
          </cell>
          <cell r="N463" t="str">
            <v>Quemado</v>
          </cell>
          <cell r="O463">
            <v>127.71282391277714</v>
          </cell>
          <cell r="P463">
            <v>251249.4384836065</v>
          </cell>
          <cell r="Q463">
            <v>9</v>
          </cell>
        </row>
        <row r="464">
          <cell r="A464" t="str">
            <v>5347.01</v>
          </cell>
          <cell r="B464" t="str">
            <v>La Union, S.A</v>
          </cell>
          <cell r="C464">
            <v>534</v>
          </cell>
          <cell r="D464" t="str">
            <v>Las Arenas Inafeb</v>
          </cell>
          <cell r="E464">
            <v>7.01</v>
          </cell>
          <cell r="F464">
            <v>3</v>
          </cell>
          <cell r="G464">
            <v>32.04</v>
          </cell>
          <cell r="H464">
            <v>3844.7999999999997</v>
          </cell>
          <cell r="I464">
            <v>120</v>
          </cell>
          <cell r="J464" t="str">
            <v>CG02-163</v>
          </cell>
          <cell r="K464">
            <v>45292</v>
          </cell>
          <cell r="L464">
            <v>45657</v>
          </cell>
          <cell r="M464" t="str">
            <v>Mecanizado</v>
          </cell>
          <cell r="N464" t="str">
            <v>Quemado</v>
          </cell>
          <cell r="O464">
            <v>127.71282391277714</v>
          </cell>
          <cell r="P464">
            <v>491030.26537984551</v>
          </cell>
          <cell r="Q464">
            <v>9</v>
          </cell>
        </row>
        <row r="465">
          <cell r="A465" t="str">
            <v>5348.01</v>
          </cell>
          <cell r="B465" t="str">
            <v>La Union, S.A</v>
          </cell>
          <cell r="C465">
            <v>534</v>
          </cell>
          <cell r="D465" t="str">
            <v>Las Arenas Inafeb</v>
          </cell>
          <cell r="E465">
            <v>8.01</v>
          </cell>
          <cell r="F465">
            <v>3</v>
          </cell>
          <cell r="G465">
            <v>21.22</v>
          </cell>
          <cell r="H465">
            <v>1591.5</v>
          </cell>
          <cell r="I465">
            <v>75</v>
          </cell>
          <cell r="J465" t="str">
            <v>CG02-163</v>
          </cell>
          <cell r="K465">
            <v>45293</v>
          </cell>
          <cell r="L465">
            <v>45658</v>
          </cell>
          <cell r="M465" t="str">
            <v>Mecanizado</v>
          </cell>
          <cell r="N465" t="str">
            <v>Quemado</v>
          </cell>
          <cell r="O465">
            <v>127.71282391277714</v>
          </cell>
          <cell r="P465">
            <v>203254.95925718482</v>
          </cell>
          <cell r="Q465">
            <v>9</v>
          </cell>
        </row>
        <row r="466">
          <cell r="A466" t="str">
            <v>5349.01</v>
          </cell>
          <cell r="B466" t="str">
            <v>La Union, S.A</v>
          </cell>
          <cell r="C466">
            <v>534</v>
          </cell>
          <cell r="D466" t="str">
            <v>Las Arenas Inafeb</v>
          </cell>
          <cell r="E466">
            <v>9.01</v>
          </cell>
          <cell r="F466">
            <v>3</v>
          </cell>
          <cell r="G466">
            <v>15.92</v>
          </cell>
          <cell r="H466">
            <v>875.6</v>
          </cell>
          <cell r="I466">
            <v>55</v>
          </cell>
          <cell r="J466" t="str">
            <v>CG02-163</v>
          </cell>
          <cell r="K466">
            <v>45261</v>
          </cell>
          <cell r="L466">
            <v>45626</v>
          </cell>
          <cell r="M466" t="str">
            <v>Manual</v>
          </cell>
          <cell r="N466" t="str">
            <v>Quemado</v>
          </cell>
          <cell r="O466">
            <v>127.71282391277714</v>
          </cell>
          <cell r="P466">
            <v>111825.34861802767</v>
          </cell>
          <cell r="Q466">
            <v>4</v>
          </cell>
        </row>
        <row r="467">
          <cell r="A467" t="str">
            <v>5321.1</v>
          </cell>
          <cell r="B467" t="str">
            <v>La Union, S.A</v>
          </cell>
          <cell r="C467">
            <v>532</v>
          </cell>
          <cell r="D467" t="str">
            <v>Barriles Inafeb</v>
          </cell>
          <cell r="E467">
            <v>1.1000000000000001</v>
          </cell>
          <cell r="F467">
            <v>2</v>
          </cell>
          <cell r="G467">
            <v>51.14</v>
          </cell>
          <cell r="H467">
            <v>3579.8</v>
          </cell>
          <cell r="I467">
            <v>70</v>
          </cell>
          <cell r="J467" t="str">
            <v>CG04-10295</v>
          </cell>
          <cell r="K467">
            <v>45338</v>
          </cell>
          <cell r="L467">
            <v>45703</v>
          </cell>
          <cell r="M467" t="str">
            <v>Mecanizado</v>
          </cell>
          <cell r="N467" t="str">
            <v>Quemado</v>
          </cell>
          <cell r="O467">
            <v>127.71282391277714</v>
          </cell>
          <cell r="P467">
            <v>457186.36704295961</v>
          </cell>
          <cell r="Q467">
            <v>15</v>
          </cell>
        </row>
        <row r="468">
          <cell r="A468" t="str">
            <v>5321.11</v>
          </cell>
          <cell r="B468" t="str">
            <v>La Union, S.A</v>
          </cell>
          <cell r="C468">
            <v>532</v>
          </cell>
          <cell r="D468" t="str">
            <v>Barriles Inafeb</v>
          </cell>
          <cell r="E468">
            <v>1.1100000000000001</v>
          </cell>
          <cell r="F468">
            <v>4</v>
          </cell>
          <cell r="G468">
            <v>63.93</v>
          </cell>
          <cell r="H468">
            <v>6393</v>
          </cell>
          <cell r="I468">
            <v>100</v>
          </cell>
          <cell r="J468" t="str">
            <v>CG04-10295</v>
          </cell>
          <cell r="K468">
            <v>45286</v>
          </cell>
          <cell r="L468">
            <v>45651</v>
          </cell>
          <cell r="M468" t="str">
            <v>Mecanizado</v>
          </cell>
          <cell r="N468" t="str">
            <v>Quemado</v>
          </cell>
          <cell r="O468">
            <v>127.71282391277714</v>
          </cell>
          <cell r="P468">
            <v>816468.08327438426</v>
          </cell>
          <cell r="Q468">
            <v>8</v>
          </cell>
        </row>
        <row r="469">
          <cell r="A469" t="str">
            <v>5321.12</v>
          </cell>
          <cell r="B469" t="str">
            <v>La Union, S.A</v>
          </cell>
          <cell r="C469">
            <v>532</v>
          </cell>
          <cell r="D469" t="str">
            <v>Barriles Inafeb</v>
          </cell>
          <cell r="E469">
            <v>1.1200000000000001</v>
          </cell>
          <cell r="F469">
            <v>3</v>
          </cell>
          <cell r="G469">
            <v>47.44</v>
          </cell>
          <cell r="H469">
            <v>3795.2</v>
          </cell>
          <cell r="I469">
            <v>80</v>
          </cell>
          <cell r="J469" t="str">
            <v>CG02-163</v>
          </cell>
          <cell r="K469">
            <v>45276</v>
          </cell>
          <cell r="L469">
            <v>45641</v>
          </cell>
          <cell r="M469" t="str">
            <v>Mecanizado</v>
          </cell>
          <cell r="N469" t="str">
            <v>Quemado</v>
          </cell>
          <cell r="O469">
            <v>127.71282391277714</v>
          </cell>
          <cell r="P469">
            <v>484695.7093137718</v>
          </cell>
          <cell r="Q469">
            <v>6</v>
          </cell>
        </row>
        <row r="470">
          <cell r="A470" t="str">
            <v>5321.13</v>
          </cell>
          <cell r="B470" t="str">
            <v>La Union, S.A</v>
          </cell>
          <cell r="C470">
            <v>532</v>
          </cell>
          <cell r="D470" t="str">
            <v>Barriles Inafeb</v>
          </cell>
          <cell r="E470">
            <v>1.1299999999999999</v>
          </cell>
          <cell r="F470">
            <v>5</v>
          </cell>
          <cell r="G470">
            <v>47.22</v>
          </cell>
          <cell r="H470">
            <v>4722</v>
          </cell>
          <cell r="I470">
            <v>100</v>
          </cell>
          <cell r="J470" t="str">
            <v>CG04-10295</v>
          </cell>
          <cell r="K470">
            <v>45263</v>
          </cell>
          <cell r="L470">
            <v>45628</v>
          </cell>
          <cell r="M470" t="str">
            <v>Mecanizado</v>
          </cell>
          <cell r="N470" t="str">
            <v>Quemado</v>
          </cell>
          <cell r="O470">
            <v>127.71282391277714</v>
          </cell>
          <cell r="P470">
            <v>603059.95451613364</v>
          </cell>
          <cell r="Q470">
            <v>5</v>
          </cell>
        </row>
        <row r="471">
          <cell r="A471" t="str">
            <v>5331.04</v>
          </cell>
          <cell r="B471" t="str">
            <v>La Union, S.A</v>
          </cell>
          <cell r="C471">
            <v>533</v>
          </cell>
          <cell r="D471" t="str">
            <v>La Flora Inafeb</v>
          </cell>
          <cell r="E471">
            <v>1.04</v>
          </cell>
          <cell r="F471">
            <v>12</v>
          </cell>
          <cell r="G471">
            <v>45.59</v>
          </cell>
          <cell r="H471">
            <v>4695.7700000000004</v>
          </cell>
          <cell r="I471">
            <v>103</v>
          </cell>
          <cell r="J471" t="str">
            <v>CP72-2086</v>
          </cell>
          <cell r="K471">
            <v>45263</v>
          </cell>
          <cell r="L471">
            <v>45628</v>
          </cell>
          <cell r="M471" t="str">
            <v>Mecanizado</v>
          </cell>
          <cell r="N471" t="str">
            <v>Quemado</v>
          </cell>
          <cell r="O471">
            <v>127.71282391277714</v>
          </cell>
          <cell r="P471">
            <v>599710.04714490159</v>
          </cell>
          <cell r="Q471">
            <v>5</v>
          </cell>
        </row>
        <row r="472">
          <cell r="A472" t="str">
            <v>5351.01</v>
          </cell>
          <cell r="B472" t="str">
            <v>La Union, S.A</v>
          </cell>
          <cell r="C472">
            <v>535</v>
          </cell>
          <cell r="D472" t="str">
            <v>Totonicapan Inafeb</v>
          </cell>
          <cell r="E472">
            <v>1.01</v>
          </cell>
          <cell r="F472">
            <v>5</v>
          </cell>
          <cell r="G472">
            <v>64.66</v>
          </cell>
          <cell r="H472">
            <v>7112.5999999999995</v>
          </cell>
          <cell r="I472">
            <v>110</v>
          </cell>
          <cell r="J472" t="str">
            <v>CG02-163</v>
          </cell>
          <cell r="K472">
            <v>45344</v>
          </cell>
          <cell r="L472">
            <v>45709</v>
          </cell>
          <cell r="M472" t="str">
            <v>Mecanizado</v>
          </cell>
          <cell r="N472" t="str">
            <v>Quemado</v>
          </cell>
          <cell r="O472">
            <v>127.71282391277714</v>
          </cell>
          <cell r="P472">
            <v>908370.23136201862</v>
          </cell>
          <cell r="Q472">
            <v>16</v>
          </cell>
        </row>
        <row r="473">
          <cell r="A473" t="str">
            <v>5351.02</v>
          </cell>
          <cell r="B473" t="str">
            <v>La Union, S.A</v>
          </cell>
          <cell r="C473">
            <v>535</v>
          </cell>
          <cell r="D473" t="str">
            <v>Totonicapan Inafeb</v>
          </cell>
          <cell r="E473">
            <v>1.02</v>
          </cell>
          <cell r="F473">
            <v>5</v>
          </cell>
          <cell r="G473">
            <v>102.47</v>
          </cell>
          <cell r="H473">
            <v>12793.125586843609</v>
          </cell>
          <cell r="I473">
            <v>124.84752207322738</v>
          </cell>
          <cell r="J473" t="str">
            <v>CG02-163</v>
          </cell>
          <cell r="K473">
            <v>45349</v>
          </cell>
          <cell r="L473">
            <v>45714</v>
          </cell>
          <cell r="M473" t="str">
            <v>Mecanizado</v>
          </cell>
          <cell r="N473" t="str">
            <v>Quemado</v>
          </cell>
          <cell r="O473">
            <v>127.71282391277714</v>
          </cell>
          <cell r="P473">
            <v>1633846.1953666015</v>
          </cell>
          <cell r="Q473">
            <v>17</v>
          </cell>
        </row>
        <row r="474">
          <cell r="A474" t="str">
            <v>5351.03</v>
          </cell>
          <cell r="B474" t="str">
            <v>La Union, S.A</v>
          </cell>
          <cell r="C474">
            <v>535</v>
          </cell>
          <cell r="D474" t="str">
            <v>Totonicapan Inafeb</v>
          </cell>
          <cell r="E474">
            <v>1.03</v>
          </cell>
          <cell r="F474">
            <v>5</v>
          </cell>
          <cell r="G474">
            <v>54.9</v>
          </cell>
          <cell r="H474">
            <v>6039</v>
          </cell>
          <cell r="I474">
            <v>110</v>
          </cell>
          <cell r="J474" t="str">
            <v>CG02-163</v>
          </cell>
          <cell r="K474">
            <v>45354</v>
          </cell>
          <cell r="L474">
            <v>45719</v>
          </cell>
          <cell r="M474" t="str">
            <v>Mecanizado</v>
          </cell>
          <cell r="N474" t="str">
            <v>Quemado</v>
          </cell>
          <cell r="O474">
            <v>127.71282391277714</v>
          </cell>
          <cell r="P474">
            <v>771257.74360926112</v>
          </cell>
          <cell r="Q474">
            <v>18</v>
          </cell>
        </row>
        <row r="475">
          <cell r="A475" t="str">
            <v>5371.13</v>
          </cell>
          <cell r="B475" t="str">
            <v>La Union, S.A</v>
          </cell>
          <cell r="C475">
            <v>537</v>
          </cell>
          <cell r="D475" t="str">
            <v>Parcelas INAFEB</v>
          </cell>
          <cell r="E475">
            <v>1.1299999999999999</v>
          </cell>
          <cell r="F475">
            <v>2</v>
          </cell>
          <cell r="G475">
            <v>11.24</v>
          </cell>
          <cell r="H475">
            <v>1236.4000000000001</v>
          </cell>
          <cell r="I475">
            <v>110</v>
          </cell>
          <cell r="J475" t="str">
            <v>CG02-163</v>
          </cell>
          <cell r="K475">
            <v>45270</v>
          </cell>
          <cell r="L475">
            <v>45635</v>
          </cell>
          <cell r="M475" t="str">
            <v>Mecanizado</v>
          </cell>
          <cell r="N475" t="str">
            <v>Quemado</v>
          </cell>
          <cell r="O475">
            <v>127.71282391277714</v>
          </cell>
          <cell r="P475">
            <v>157904.13548575767</v>
          </cell>
          <cell r="Q475">
            <v>6</v>
          </cell>
        </row>
        <row r="476">
          <cell r="A476" t="str">
            <v>5371.19</v>
          </cell>
          <cell r="B476" t="str">
            <v>La Union, S.A</v>
          </cell>
          <cell r="C476">
            <v>537</v>
          </cell>
          <cell r="D476" t="str">
            <v>Parcelas INAFEB</v>
          </cell>
          <cell r="E476">
            <v>1.19</v>
          </cell>
          <cell r="F476">
            <v>3</v>
          </cell>
          <cell r="G476">
            <v>19.53</v>
          </cell>
          <cell r="H476">
            <v>1562.4</v>
          </cell>
          <cell r="I476">
            <v>80</v>
          </cell>
          <cell r="J476" t="str">
            <v>CG02-163</v>
          </cell>
          <cell r="K476">
            <v>45260</v>
          </cell>
          <cell r="L476">
            <v>45625</v>
          </cell>
          <cell r="M476" t="str">
            <v>Mecanizado</v>
          </cell>
          <cell r="N476" t="str">
            <v>Quemado</v>
          </cell>
          <cell r="O476">
            <v>127.71282391277714</v>
          </cell>
          <cell r="P476">
            <v>199538.516081323</v>
          </cell>
          <cell r="Q476">
            <v>4</v>
          </cell>
        </row>
        <row r="477">
          <cell r="A477" t="str">
            <v>5371.2</v>
          </cell>
          <cell r="B477" t="str">
            <v>La Union, S.A</v>
          </cell>
          <cell r="C477">
            <v>537</v>
          </cell>
          <cell r="D477" t="str">
            <v>Parcelas INAFEB</v>
          </cell>
          <cell r="E477">
            <v>1.2</v>
          </cell>
          <cell r="F477">
            <v>8</v>
          </cell>
          <cell r="G477">
            <v>24.38</v>
          </cell>
          <cell r="H477">
            <v>2681.7999999999997</v>
          </cell>
          <cell r="I477">
            <v>110</v>
          </cell>
          <cell r="J477" t="str">
            <v>CG02-163</v>
          </cell>
          <cell r="K477">
            <v>45243</v>
          </cell>
          <cell r="L477">
            <v>45608</v>
          </cell>
          <cell r="M477" t="str">
            <v>Mecanizado</v>
          </cell>
          <cell r="N477" t="str">
            <v>Quemado</v>
          </cell>
          <cell r="O477">
            <v>127.71282391277714</v>
          </cell>
          <cell r="P477">
            <v>342500.25116928568</v>
          </cell>
          <cell r="Q477">
            <v>2</v>
          </cell>
        </row>
        <row r="478">
          <cell r="A478" t="str">
            <v>5371.21</v>
          </cell>
          <cell r="B478" t="str">
            <v>La Union, S.A</v>
          </cell>
          <cell r="C478">
            <v>537</v>
          </cell>
          <cell r="D478" t="str">
            <v>Parcelas INAFEB</v>
          </cell>
          <cell r="E478">
            <v>1.21</v>
          </cell>
          <cell r="F478">
            <v>3</v>
          </cell>
          <cell r="G478">
            <v>18.59</v>
          </cell>
          <cell r="H478">
            <v>1766.05</v>
          </cell>
          <cell r="I478">
            <v>95</v>
          </cell>
          <cell r="J478" t="str">
            <v>CG02-163</v>
          </cell>
          <cell r="K478">
            <v>45261</v>
          </cell>
          <cell r="L478">
            <v>45626</v>
          </cell>
          <cell r="M478" t="str">
            <v>Mecanizado</v>
          </cell>
          <cell r="N478" t="str">
            <v>Quemado</v>
          </cell>
          <cell r="O478">
            <v>127.71282391277714</v>
          </cell>
          <cell r="P478">
            <v>225547.23267116005</v>
          </cell>
          <cell r="Q478">
            <v>4</v>
          </cell>
        </row>
        <row r="479">
          <cell r="A479" t="str">
            <v>6251.01</v>
          </cell>
          <cell r="B479" t="str">
            <v>La Union, S.A</v>
          </cell>
          <cell r="C479">
            <v>625</v>
          </cell>
          <cell r="D479" t="str">
            <v>El Jabali Inafeb</v>
          </cell>
          <cell r="E479">
            <v>1.01</v>
          </cell>
          <cell r="F479">
            <v>5</v>
          </cell>
          <cell r="G479">
            <v>55.8</v>
          </cell>
          <cell r="H479">
            <v>7142.4</v>
          </cell>
          <cell r="I479">
            <v>128</v>
          </cell>
          <cell r="J479" t="str">
            <v>CG02-163</v>
          </cell>
          <cell r="K479">
            <v>45281</v>
          </cell>
          <cell r="L479">
            <v>45646</v>
          </cell>
          <cell r="M479" t="str">
            <v>Mecanizado</v>
          </cell>
          <cell r="N479" t="str">
            <v>Quemado</v>
          </cell>
          <cell r="O479">
            <v>120.39968328039807</v>
          </cell>
          <cell r="P479">
            <v>859942.69786191511</v>
          </cell>
          <cell r="Q479">
            <v>7</v>
          </cell>
        </row>
        <row r="480">
          <cell r="A480" t="str">
            <v>3676.01</v>
          </cell>
          <cell r="B480" t="str">
            <v>La Union, S.A</v>
          </cell>
          <cell r="C480">
            <v>367</v>
          </cell>
          <cell r="D480" t="str">
            <v>BANDURRIA</v>
          </cell>
          <cell r="E480">
            <v>6.01</v>
          </cell>
          <cell r="F480">
            <v>5</v>
          </cell>
          <cell r="G480">
            <v>15.21</v>
          </cell>
          <cell r="H480">
            <v>1976.9170108207247</v>
          </cell>
          <cell r="I480">
            <v>129.97481990931786</v>
          </cell>
          <cell r="J480" t="str">
            <v>CG02-163</v>
          </cell>
          <cell r="K480">
            <v>45305</v>
          </cell>
          <cell r="L480">
            <v>45667</v>
          </cell>
          <cell r="M480" t="str">
            <v>Manual</v>
          </cell>
          <cell r="N480" t="str">
            <v>Quemado</v>
          </cell>
          <cell r="O480">
            <v>147.82208328039806</v>
          </cell>
          <cell r="P480">
            <v>292231.99101197679</v>
          </cell>
          <cell r="Q480">
            <v>10</v>
          </cell>
        </row>
        <row r="481">
          <cell r="A481" t="str">
            <v>3676.02</v>
          </cell>
          <cell r="B481" t="str">
            <v>La Union, S.A</v>
          </cell>
          <cell r="C481">
            <v>367</v>
          </cell>
          <cell r="D481" t="str">
            <v>BANDURRIA</v>
          </cell>
          <cell r="E481">
            <v>6.02</v>
          </cell>
          <cell r="F481">
            <v>1</v>
          </cell>
          <cell r="G481">
            <v>12.45</v>
          </cell>
          <cell r="H481">
            <v>1446.3765078710073</v>
          </cell>
          <cell r="I481">
            <v>116.17481990931786</v>
          </cell>
          <cell r="J481" t="str">
            <v>CG02-163</v>
          </cell>
          <cell r="K481">
            <v>45332</v>
          </cell>
          <cell r="L481">
            <v>45664</v>
          </cell>
          <cell r="M481" t="str">
            <v>Manual</v>
          </cell>
          <cell r="N481" t="str">
            <v>Quemado</v>
          </cell>
          <cell r="O481">
            <v>126.78408328039806</v>
          </cell>
          <cell r="P481">
            <v>183377.51962872912</v>
          </cell>
          <cell r="Q481">
            <v>10</v>
          </cell>
        </row>
        <row r="482">
          <cell r="A482" t="str">
            <v>3676.1</v>
          </cell>
          <cell r="B482" t="str">
            <v>La Union, S.A</v>
          </cell>
          <cell r="C482">
            <v>367</v>
          </cell>
          <cell r="D482" t="str">
            <v>BANDURRIA</v>
          </cell>
          <cell r="E482">
            <v>6.1</v>
          </cell>
          <cell r="F482">
            <v>8</v>
          </cell>
          <cell r="G482">
            <v>25.01</v>
          </cell>
          <cell r="H482">
            <v>2944.4282459320393</v>
          </cell>
          <cell r="I482">
            <v>117.73003782215271</v>
          </cell>
          <cell r="J482" t="str">
            <v>CG02-163</v>
          </cell>
          <cell r="K482">
            <v>45282</v>
          </cell>
          <cell r="L482">
            <v>45645</v>
          </cell>
          <cell r="M482" t="str">
            <v>Manual</v>
          </cell>
          <cell r="N482" t="str">
            <v>Quemado</v>
          </cell>
          <cell r="O482">
            <v>136.66643328039805</v>
          </cell>
          <cell r="P482">
            <v>402404.50642159051</v>
          </cell>
          <cell r="Q482">
            <v>7</v>
          </cell>
        </row>
        <row r="483">
          <cell r="A483" t="str">
            <v>3676.11</v>
          </cell>
          <cell r="B483" t="str">
            <v>La Union, S.A</v>
          </cell>
          <cell r="C483">
            <v>367</v>
          </cell>
          <cell r="D483" t="str">
            <v>BANDURRIA</v>
          </cell>
          <cell r="E483">
            <v>6.11</v>
          </cell>
          <cell r="F483">
            <v>3</v>
          </cell>
          <cell r="G483">
            <v>10.47</v>
          </cell>
          <cell r="H483">
            <v>1360.462364450558</v>
          </cell>
          <cell r="I483">
            <v>129.93909880139043</v>
          </cell>
          <cell r="J483" t="str">
            <v>CG02-163</v>
          </cell>
          <cell r="K483">
            <v>45281</v>
          </cell>
          <cell r="L483">
            <v>45646</v>
          </cell>
          <cell r="M483" t="str">
            <v>Manual</v>
          </cell>
          <cell r="N483" t="str">
            <v>Quemado</v>
          </cell>
          <cell r="O483">
            <v>133.03758328039805</v>
          </cell>
          <cell r="P483">
            <v>180992.62511043836</v>
          </cell>
          <cell r="Q483">
            <v>7</v>
          </cell>
        </row>
        <row r="484">
          <cell r="A484" t="str">
            <v>3676.12</v>
          </cell>
          <cell r="B484" t="str">
            <v>La Union, S.A</v>
          </cell>
          <cell r="C484">
            <v>367</v>
          </cell>
          <cell r="D484" t="str">
            <v>BANDURRIA</v>
          </cell>
          <cell r="E484">
            <v>6.12</v>
          </cell>
          <cell r="F484">
            <v>2</v>
          </cell>
          <cell r="G484">
            <v>2.69</v>
          </cell>
          <cell r="H484">
            <v>337.258265556065</v>
          </cell>
          <cell r="I484">
            <v>125.37481990931785</v>
          </cell>
          <cell r="J484" t="str">
            <v>CG02-163</v>
          </cell>
          <cell r="K484">
            <v>45279</v>
          </cell>
          <cell r="L484">
            <v>45644</v>
          </cell>
          <cell r="M484" t="str">
            <v>Manual</v>
          </cell>
          <cell r="N484" t="str">
            <v>Quemado</v>
          </cell>
          <cell r="O484">
            <v>128.23778328039808</v>
          </cell>
          <cell r="P484">
            <v>43249.252367901609</v>
          </cell>
          <cell r="Q484">
            <v>7</v>
          </cell>
        </row>
        <row r="485">
          <cell r="A485" t="str">
            <v>3676.13</v>
          </cell>
          <cell r="B485" t="str">
            <v>La Union, S.A</v>
          </cell>
          <cell r="C485">
            <v>367</v>
          </cell>
          <cell r="D485" t="str">
            <v>BANDURRIA</v>
          </cell>
          <cell r="E485">
            <v>6.13</v>
          </cell>
          <cell r="F485">
            <v>2</v>
          </cell>
          <cell r="G485">
            <v>9.09</v>
          </cell>
          <cell r="H485">
            <v>1056.0291129756993</v>
          </cell>
          <cell r="I485">
            <v>116.17481990931786</v>
          </cell>
          <cell r="J485" t="str">
            <v>CG02-163</v>
          </cell>
          <cell r="K485">
            <v>45277</v>
          </cell>
          <cell r="L485">
            <v>45642</v>
          </cell>
          <cell r="M485" t="str">
            <v>Manual</v>
          </cell>
          <cell r="N485" t="str">
            <v>Quemado</v>
          </cell>
          <cell r="O485">
            <v>143.61433328039806</v>
          </cell>
          <cell r="P485">
            <v>151660.91698469521</v>
          </cell>
          <cell r="Q485">
            <v>7</v>
          </cell>
        </row>
        <row r="486">
          <cell r="A486" t="str">
            <v>3676.14</v>
          </cell>
          <cell r="B486" t="str">
            <v>La Union, S.A</v>
          </cell>
          <cell r="C486">
            <v>367</v>
          </cell>
          <cell r="D486" t="str">
            <v>BANDURRIA</v>
          </cell>
          <cell r="E486">
            <v>6.14</v>
          </cell>
          <cell r="F486">
            <v>2</v>
          </cell>
          <cell r="G486">
            <v>7.56</v>
          </cell>
          <cell r="H486">
            <v>913.05763851444306</v>
          </cell>
          <cell r="I486">
            <v>120.77481990931787</v>
          </cell>
          <cell r="J486" t="str">
            <v>CG02-163</v>
          </cell>
          <cell r="K486">
            <v>45279</v>
          </cell>
          <cell r="L486">
            <v>45644</v>
          </cell>
          <cell r="M486" t="str">
            <v>Manual</v>
          </cell>
          <cell r="N486" t="str">
            <v>Quemado</v>
          </cell>
          <cell r="O486">
            <v>134.17558328039806</v>
          </cell>
          <cell r="P486">
            <v>122510.04121629824</v>
          </cell>
          <cell r="Q486">
            <v>7</v>
          </cell>
        </row>
        <row r="487">
          <cell r="A487" t="str">
            <v>3676.15</v>
          </cell>
          <cell r="B487" t="str">
            <v>La Union, S.A</v>
          </cell>
          <cell r="C487">
            <v>367</v>
          </cell>
          <cell r="D487" t="str">
            <v>BANDURRIA</v>
          </cell>
          <cell r="E487">
            <v>6.15</v>
          </cell>
          <cell r="F487">
            <v>2</v>
          </cell>
          <cell r="G487">
            <v>13.75</v>
          </cell>
          <cell r="H487">
            <v>1479.4037737531205</v>
          </cell>
          <cell r="I487">
            <v>107.59300172749967</v>
          </cell>
          <cell r="J487" t="str">
            <v>CG02-163</v>
          </cell>
          <cell r="K487">
            <v>45306</v>
          </cell>
          <cell r="L487">
            <v>45669</v>
          </cell>
          <cell r="M487" t="str">
            <v>Manual</v>
          </cell>
          <cell r="N487" t="str">
            <v>Quemado</v>
          </cell>
          <cell r="O487">
            <v>147.24943328039805</v>
          </cell>
          <cell r="P487">
            <v>217841.36727802921</v>
          </cell>
          <cell r="Q487">
            <v>10</v>
          </cell>
        </row>
        <row r="488">
          <cell r="A488" t="str">
            <v>3676.16</v>
          </cell>
          <cell r="B488" t="str">
            <v>La Union, S.A</v>
          </cell>
          <cell r="C488">
            <v>367</v>
          </cell>
          <cell r="D488" t="str">
            <v>BANDURRIA</v>
          </cell>
          <cell r="E488">
            <v>6.16</v>
          </cell>
          <cell r="F488">
            <v>4</v>
          </cell>
          <cell r="G488">
            <v>4.22</v>
          </cell>
          <cell r="H488">
            <v>509.66974001732137</v>
          </cell>
          <cell r="I488">
            <v>120.77481990931787</v>
          </cell>
          <cell r="J488" t="str">
            <v>CG02-163</v>
          </cell>
          <cell r="K488">
            <v>45306</v>
          </cell>
          <cell r="L488">
            <v>45669</v>
          </cell>
          <cell r="M488" t="str">
            <v>Manual</v>
          </cell>
          <cell r="N488" t="str">
            <v>Quemado</v>
          </cell>
          <cell r="O488">
            <v>134.59663328039807</v>
          </cell>
          <cell r="P488">
            <v>68599.831091227228</v>
          </cell>
          <cell r="Q488">
            <v>10</v>
          </cell>
        </row>
        <row r="489">
          <cell r="A489" t="str">
            <v>3676.17</v>
          </cell>
          <cell r="B489" t="str">
            <v>La Union, S.A</v>
          </cell>
          <cell r="C489">
            <v>367</v>
          </cell>
          <cell r="D489" t="str">
            <v>BANDURRIA</v>
          </cell>
          <cell r="E489">
            <v>6.17</v>
          </cell>
          <cell r="F489">
            <v>4</v>
          </cell>
          <cell r="G489">
            <v>6.34</v>
          </cell>
          <cell r="H489">
            <v>882.3683582250751</v>
          </cell>
          <cell r="I489">
            <v>139.17481990931785</v>
          </cell>
          <cell r="J489" t="str">
            <v>CG02-163</v>
          </cell>
          <cell r="K489">
            <v>45305</v>
          </cell>
          <cell r="L489">
            <v>45667</v>
          </cell>
          <cell r="M489" t="str">
            <v>Manual</v>
          </cell>
          <cell r="N489" t="str">
            <v>Quemado</v>
          </cell>
          <cell r="O489">
            <v>121.29383328039806</v>
          </cell>
          <cell r="P489">
            <v>107025.84053445081</v>
          </cell>
          <cell r="Q489">
            <v>10</v>
          </cell>
        </row>
        <row r="490">
          <cell r="A490" t="str">
            <v>3676.27</v>
          </cell>
          <cell r="B490" t="str">
            <v>La Union, S.A</v>
          </cell>
          <cell r="C490">
            <v>367</v>
          </cell>
          <cell r="D490" t="str">
            <v>BANDURRIA</v>
          </cell>
          <cell r="E490">
            <v>6.27</v>
          </cell>
          <cell r="F490">
            <v>3</v>
          </cell>
          <cell r="G490">
            <v>14.56</v>
          </cell>
          <cell r="H490">
            <v>1584.081377879668</v>
          </cell>
          <cell r="I490">
            <v>108.79679793129587</v>
          </cell>
          <cell r="J490" t="str">
            <v>CP72-2086</v>
          </cell>
          <cell r="K490">
            <v>45311</v>
          </cell>
          <cell r="L490">
            <v>45670</v>
          </cell>
          <cell r="M490" t="str">
            <v>Manual</v>
          </cell>
          <cell r="N490" t="str">
            <v>Quemado</v>
          </cell>
          <cell r="O490">
            <v>142.05713328039806</v>
          </cell>
          <cell r="P490">
            <v>225030.05942444861</v>
          </cell>
          <cell r="Q490">
            <v>11</v>
          </cell>
        </row>
        <row r="491">
          <cell r="A491" t="str">
            <v>3676.28</v>
          </cell>
          <cell r="B491" t="str">
            <v>La Union, S.A</v>
          </cell>
          <cell r="C491">
            <v>367</v>
          </cell>
          <cell r="D491" t="str">
            <v>BANDURRIA</v>
          </cell>
          <cell r="E491">
            <v>6.28</v>
          </cell>
          <cell r="F491">
            <v>3</v>
          </cell>
          <cell r="G491">
            <v>13.82</v>
          </cell>
          <cell r="H491">
            <v>1796.2520111467729</v>
          </cell>
          <cell r="I491">
            <v>129.97481990931786</v>
          </cell>
          <cell r="J491" t="str">
            <v>CP72-2086</v>
          </cell>
          <cell r="K491">
            <v>45310</v>
          </cell>
          <cell r="L491">
            <v>45670</v>
          </cell>
          <cell r="M491" t="str">
            <v>Manual</v>
          </cell>
          <cell r="N491" t="str">
            <v>Quemado</v>
          </cell>
          <cell r="O491">
            <v>136.83493328039808</v>
          </cell>
          <cell r="P491">
            <v>245790.02410004954</v>
          </cell>
          <cell r="Q491">
            <v>11</v>
          </cell>
        </row>
        <row r="492">
          <cell r="A492" t="str">
            <v>3676.29</v>
          </cell>
          <cell r="B492" t="str">
            <v>La Union, S.A</v>
          </cell>
          <cell r="C492">
            <v>367</v>
          </cell>
          <cell r="D492" t="str">
            <v>BANDURRIA</v>
          </cell>
          <cell r="E492">
            <v>6.29</v>
          </cell>
          <cell r="F492">
            <v>2</v>
          </cell>
          <cell r="G492">
            <v>6.53</v>
          </cell>
          <cell r="H492">
            <v>728.58357400784564</v>
          </cell>
          <cell r="I492">
            <v>111.57481990931785</v>
          </cell>
          <cell r="J492" t="str">
            <v>CG98-46</v>
          </cell>
          <cell r="K492">
            <v>45276</v>
          </cell>
          <cell r="L492">
            <v>45641</v>
          </cell>
          <cell r="M492" t="str">
            <v>Manual</v>
          </cell>
          <cell r="N492" t="str">
            <v>Quemado</v>
          </cell>
          <cell r="O492">
            <v>122.95418328039807</v>
          </cell>
          <cell r="P492">
            <v>89582.398293648119</v>
          </cell>
          <cell r="Q492">
            <v>6</v>
          </cell>
        </row>
        <row r="493">
          <cell r="A493" t="str">
            <v>3676.3</v>
          </cell>
          <cell r="B493" t="str">
            <v>La Union, S.A</v>
          </cell>
          <cell r="C493">
            <v>367</v>
          </cell>
          <cell r="D493" t="str">
            <v>BANDURRIA</v>
          </cell>
          <cell r="E493">
            <v>6.3</v>
          </cell>
          <cell r="F493">
            <v>4</v>
          </cell>
          <cell r="G493">
            <v>6.83</v>
          </cell>
          <cell r="H493">
            <v>887.72801998064074</v>
          </cell>
          <cell r="I493">
            <v>129.97481990931783</v>
          </cell>
          <cell r="J493" t="str">
            <v>CG02-163</v>
          </cell>
          <cell r="K493">
            <v>45280</v>
          </cell>
          <cell r="L493">
            <v>45645</v>
          </cell>
          <cell r="M493" t="str">
            <v>Manual</v>
          </cell>
          <cell r="N493" t="str">
            <v>Quemado</v>
          </cell>
          <cell r="O493">
            <v>127.94073328039806</v>
          </cell>
          <cell r="P493">
            <v>113576.57382987904</v>
          </cell>
          <cell r="Q493">
            <v>7</v>
          </cell>
        </row>
        <row r="494">
          <cell r="A494" t="str">
            <v>3676.31</v>
          </cell>
          <cell r="B494" t="str">
            <v>La Union, S.A</v>
          </cell>
          <cell r="C494">
            <v>367</v>
          </cell>
          <cell r="D494" t="str">
            <v>BANDURRIA</v>
          </cell>
          <cell r="E494">
            <v>6.31</v>
          </cell>
          <cell r="F494">
            <v>2</v>
          </cell>
          <cell r="G494">
            <v>7.74</v>
          </cell>
          <cell r="H494">
            <v>863.58910609812017</v>
          </cell>
          <cell r="I494">
            <v>111.57481990931785</v>
          </cell>
          <cell r="J494" t="str">
            <v>CG02-163</v>
          </cell>
          <cell r="K494">
            <v>45276</v>
          </cell>
          <cell r="L494">
            <v>45641</v>
          </cell>
          <cell r="M494" t="str">
            <v>Manual</v>
          </cell>
          <cell r="N494" t="str">
            <v>Quemado</v>
          </cell>
          <cell r="O494">
            <v>137.11748328039806</v>
          </cell>
          <cell r="P494">
            <v>118413.16481654291</v>
          </cell>
          <cell r="Q494">
            <v>6</v>
          </cell>
        </row>
        <row r="495">
          <cell r="A495" t="str">
            <v>3676.32</v>
          </cell>
          <cell r="B495" t="str">
            <v>La Union, S.A</v>
          </cell>
          <cell r="C495">
            <v>367</v>
          </cell>
          <cell r="D495" t="str">
            <v>BANDURRIA</v>
          </cell>
          <cell r="E495">
            <v>6.32</v>
          </cell>
          <cell r="F495">
            <v>1</v>
          </cell>
          <cell r="G495">
            <v>3.5</v>
          </cell>
          <cell r="H495">
            <v>245.61186968261251</v>
          </cell>
          <cell r="I495">
            <v>70.174819909317861</v>
          </cell>
          <cell r="J495" t="str">
            <v>CG02-163</v>
          </cell>
          <cell r="K495">
            <v>45407</v>
          </cell>
          <cell r="L495">
            <v>45772</v>
          </cell>
          <cell r="M495" t="str">
            <v>Manual</v>
          </cell>
          <cell r="N495" t="str">
            <v>Quemado</v>
          </cell>
          <cell r="O495">
            <v>118.67978328039807</v>
          </cell>
          <cell r="P495">
            <v>29149.163465025824</v>
          </cell>
          <cell r="Q495">
            <v>25</v>
          </cell>
        </row>
        <row r="496">
          <cell r="A496" t="str">
            <v>3676.33</v>
          </cell>
          <cell r="B496" t="str">
            <v>La Union, S.A</v>
          </cell>
          <cell r="C496">
            <v>367</v>
          </cell>
          <cell r="D496" t="str">
            <v>BANDURRIA</v>
          </cell>
          <cell r="E496">
            <v>6.33</v>
          </cell>
          <cell r="F496">
            <v>2</v>
          </cell>
          <cell r="G496">
            <v>8.25</v>
          </cell>
          <cell r="H496">
            <v>947.64226425187235</v>
          </cell>
          <cell r="I496">
            <v>114.86572900022695</v>
          </cell>
          <cell r="J496" t="str">
            <v>CG02-163</v>
          </cell>
          <cell r="K496">
            <v>45301</v>
          </cell>
          <cell r="L496">
            <v>45668</v>
          </cell>
          <cell r="M496" t="str">
            <v>Manual</v>
          </cell>
          <cell r="N496" t="str">
            <v>Quemado</v>
          </cell>
          <cell r="O496">
            <v>144.80148328039806</v>
          </cell>
          <cell r="P496">
            <v>137220.00548286605</v>
          </cell>
          <cell r="Q496">
            <v>10</v>
          </cell>
        </row>
        <row r="497">
          <cell r="A497" t="str">
            <v>3676.34</v>
          </cell>
          <cell r="B497" t="str">
            <v>La Union, S.A</v>
          </cell>
          <cell r="C497">
            <v>367</v>
          </cell>
          <cell r="D497" t="str">
            <v>BANDURRIA</v>
          </cell>
          <cell r="E497">
            <v>6.34</v>
          </cell>
          <cell r="F497">
            <v>3</v>
          </cell>
          <cell r="G497">
            <v>7.27</v>
          </cell>
          <cell r="H497">
            <v>878.03294074074086</v>
          </cell>
          <cell r="I497">
            <v>120.77481990931787</v>
          </cell>
          <cell r="J497" t="str">
            <v>Varias</v>
          </cell>
          <cell r="K497">
            <v>45364</v>
          </cell>
          <cell r="L497">
            <v>45715</v>
          </cell>
          <cell r="M497" t="str">
            <v>Manual</v>
          </cell>
          <cell r="N497" t="str">
            <v>Quemado</v>
          </cell>
          <cell r="O497">
            <v>122.33063328039806</v>
          </cell>
          <cell r="P497">
            <v>107410.32568186506</v>
          </cell>
          <cell r="Q497">
            <v>17</v>
          </cell>
        </row>
        <row r="498">
          <cell r="A498" t="str">
            <v>3676.35</v>
          </cell>
          <cell r="B498" t="str">
            <v>La Union, S.A</v>
          </cell>
          <cell r="C498">
            <v>367</v>
          </cell>
          <cell r="D498" t="str">
            <v>BANDURRIA</v>
          </cell>
          <cell r="E498">
            <v>6.35</v>
          </cell>
          <cell r="F498">
            <v>4</v>
          </cell>
          <cell r="G498">
            <v>5.76</v>
          </cell>
          <cell r="H498">
            <v>695.66296267767086</v>
          </cell>
          <cell r="I498">
            <v>120.77481990931786</v>
          </cell>
          <cell r="J498" t="str">
            <v>CGMex10-26315</v>
          </cell>
          <cell r="K498">
            <v>45359</v>
          </cell>
          <cell r="L498">
            <v>45712</v>
          </cell>
          <cell r="M498" t="str">
            <v>Manual</v>
          </cell>
          <cell r="N498" t="str">
            <v>Quemado</v>
          </cell>
          <cell r="O498">
            <v>138.25688328039806</v>
          </cell>
          <cell r="P498">
            <v>96180.193033422649</v>
          </cell>
          <cell r="Q498">
            <v>17</v>
          </cell>
        </row>
        <row r="499">
          <cell r="A499" t="str">
            <v>3676.36</v>
          </cell>
          <cell r="B499" t="str">
            <v>La Union, S.A</v>
          </cell>
          <cell r="C499">
            <v>367</v>
          </cell>
          <cell r="D499" t="str">
            <v>BANDURRIA</v>
          </cell>
          <cell r="E499">
            <v>6.36</v>
          </cell>
          <cell r="F499">
            <v>4</v>
          </cell>
          <cell r="G499">
            <v>11.05</v>
          </cell>
          <cell r="H499">
            <v>1215.5</v>
          </cell>
          <cell r="I499">
            <v>110</v>
          </cell>
          <cell r="J499" t="str">
            <v>Varias</v>
          </cell>
          <cell r="K499">
            <v>45407</v>
          </cell>
          <cell r="L499">
            <v>45772</v>
          </cell>
          <cell r="M499" t="str">
            <v>Manual</v>
          </cell>
          <cell r="N499" t="str">
            <v>Quemado</v>
          </cell>
          <cell r="O499">
            <v>120.66338328039807</v>
          </cell>
          <cell r="P499">
            <v>146666.34237732386</v>
          </cell>
          <cell r="Q499">
            <v>25</v>
          </cell>
        </row>
        <row r="500">
          <cell r="A500" t="str">
            <v>3676.18</v>
          </cell>
          <cell r="B500" t="str">
            <v>La Union, S.A</v>
          </cell>
          <cell r="C500">
            <v>367</v>
          </cell>
          <cell r="D500" t="str">
            <v>BANDURRIA</v>
          </cell>
          <cell r="E500">
            <v>6.18</v>
          </cell>
          <cell r="F500">
            <v>5</v>
          </cell>
          <cell r="G500">
            <v>1.99</v>
          </cell>
          <cell r="H500">
            <v>194.57189161954253</v>
          </cell>
          <cell r="I500">
            <v>97.774819909317856</v>
          </cell>
          <cell r="J500" t="str">
            <v>CG04-10295</v>
          </cell>
          <cell r="K500">
            <v>45304</v>
          </cell>
          <cell r="L500">
            <v>45668</v>
          </cell>
          <cell r="M500" t="str">
            <v>Manual</v>
          </cell>
          <cell r="N500" t="str">
            <v>Quemado</v>
          </cell>
          <cell r="O500">
            <v>128.03128328039807</v>
          </cell>
          <cell r="P500">
            <v>24911.288974344559</v>
          </cell>
          <cell r="Q500">
            <v>10</v>
          </cell>
        </row>
        <row r="501">
          <cell r="A501" t="str">
            <v>3676.19</v>
          </cell>
          <cell r="B501" t="str">
            <v>La Union, S.A</v>
          </cell>
          <cell r="C501">
            <v>367</v>
          </cell>
          <cell r="D501" t="str">
            <v>BANDURRIA</v>
          </cell>
          <cell r="E501">
            <v>6.19</v>
          </cell>
          <cell r="F501">
            <v>5</v>
          </cell>
          <cell r="G501">
            <v>0.56000000000000005</v>
          </cell>
          <cell r="H501">
            <v>54.753899149218014</v>
          </cell>
          <cell r="I501">
            <v>97.77481990931787</v>
          </cell>
          <cell r="J501" t="str">
            <v>CG04-10295</v>
          </cell>
          <cell r="K501">
            <v>45304</v>
          </cell>
          <cell r="L501">
            <v>45668</v>
          </cell>
          <cell r="M501" t="str">
            <v>Manual</v>
          </cell>
          <cell r="N501" t="str">
            <v>Quemado</v>
          </cell>
          <cell r="O501">
            <v>136.94443328039807</v>
          </cell>
          <cell r="P501">
            <v>7498.2416888817315</v>
          </cell>
          <cell r="Q501">
            <v>10</v>
          </cell>
        </row>
        <row r="502">
          <cell r="A502" t="str">
            <v>3676.2</v>
          </cell>
          <cell r="B502" t="str">
            <v>La Union, S.A</v>
          </cell>
          <cell r="C502">
            <v>367</v>
          </cell>
          <cell r="D502" t="str">
            <v>BANDURRIA</v>
          </cell>
          <cell r="E502">
            <v>6.2</v>
          </cell>
          <cell r="F502">
            <v>6</v>
          </cell>
          <cell r="G502">
            <v>8.5500000000000007</v>
          </cell>
          <cell r="H502">
            <v>1026</v>
          </cell>
          <cell r="I502">
            <v>120</v>
          </cell>
          <cell r="J502" t="str">
            <v>Varias</v>
          </cell>
          <cell r="K502">
            <v>45282</v>
          </cell>
          <cell r="L502">
            <v>45647</v>
          </cell>
          <cell r="M502" t="str">
            <v>Manual</v>
          </cell>
          <cell r="N502" t="str">
            <v>Quemado</v>
          </cell>
          <cell r="O502">
            <v>125.49098328039807</v>
          </cell>
          <cell r="P502">
            <v>128753.74884568842</v>
          </cell>
          <cell r="Q502">
            <v>7</v>
          </cell>
        </row>
        <row r="503">
          <cell r="A503" t="str">
            <v>3676.21</v>
          </cell>
          <cell r="B503" t="str">
            <v>La Union, S.A</v>
          </cell>
          <cell r="C503">
            <v>367</v>
          </cell>
          <cell r="D503" t="str">
            <v>BANDURRIA</v>
          </cell>
          <cell r="E503">
            <v>6.21</v>
          </cell>
          <cell r="F503">
            <v>3</v>
          </cell>
          <cell r="G503">
            <v>8.58</v>
          </cell>
          <cell r="H503">
            <v>1029.5999999999999</v>
          </cell>
          <cell r="I503">
            <v>120</v>
          </cell>
          <cell r="J503" t="str">
            <v>CG02-163</v>
          </cell>
          <cell r="K503">
            <v>45283</v>
          </cell>
          <cell r="L503">
            <v>45648</v>
          </cell>
          <cell r="M503" t="str">
            <v>Manual</v>
          </cell>
          <cell r="N503" t="str">
            <v>Quemado</v>
          </cell>
          <cell r="O503">
            <v>131.50053328039806</v>
          </cell>
          <cell r="P503">
            <v>135392.94906549784</v>
          </cell>
          <cell r="Q503">
            <v>7</v>
          </cell>
        </row>
        <row r="504">
          <cell r="A504" t="str">
            <v>3676.22</v>
          </cell>
          <cell r="B504" t="str">
            <v>La Union, S.A</v>
          </cell>
          <cell r="C504">
            <v>367</v>
          </cell>
          <cell r="D504" t="str">
            <v>BANDURRIA</v>
          </cell>
          <cell r="E504">
            <v>6.22</v>
          </cell>
          <cell r="F504">
            <v>3</v>
          </cell>
          <cell r="G504">
            <v>11.43</v>
          </cell>
          <cell r="H504">
            <v>1516.0061915635029</v>
          </cell>
          <cell r="I504">
            <v>132.63396251649195</v>
          </cell>
          <cell r="J504" t="str">
            <v>CG02-163</v>
          </cell>
          <cell r="K504">
            <v>45283</v>
          </cell>
          <cell r="L504">
            <v>45648</v>
          </cell>
          <cell r="M504" t="str">
            <v>Manual</v>
          </cell>
          <cell r="N504" t="str">
            <v>Quemado</v>
          </cell>
          <cell r="O504">
            <v>124.04678328039806</v>
          </cell>
          <cell r="P504">
            <v>188055.69149661946</v>
          </cell>
          <cell r="Q504">
            <v>7</v>
          </cell>
        </row>
        <row r="505">
          <cell r="A505" t="str">
            <v>3676.23</v>
          </cell>
          <cell r="B505" t="str">
            <v>La Union, S.A</v>
          </cell>
          <cell r="C505">
            <v>367</v>
          </cell>
          <cell r="D505" t="str">
            <v>BANDURRIA</v>
          </cell>
          <cell r="E505">
            <v>6.23</v>
          </cell>
          <cell r="F505">
            <v>8</v>
          </cell>
          <cell r="G505">
            <v>12.13</v>
          </cell>
          <cell r="H505">
            <v>1464.9985655000257</v>
          </cell>
          <cell r="I505">
            <v>120.77481990931786</v>
          </cell>
          <cell r="J505" t="str">
            <v>CP72-2086</v>
          </cell>
          <cell r="K505">
            <v>45279</v>
          </cell>
          <cell r="L505">
            <v>45645</v>
          </cell>
          <cell r="M505" t="str">
            <v>Manual</v>
          </cell>
          <cell r="N505" t="str">
            <v>Quemado</v>
          </cell>
          <cell r="O505">
            <v>131.08618328039807</v>
          </cell>
          <cell r="P505">
            <v>192041.07046265664</v>
          </cell>
          <cell r="Q505">
            <v>7</v>
          </cell>
        </row>
        <row r="506">
          <cell r="A506" t="str">
            <v>3676.24</v>
          </cell>
          <cell r="B506" t="str">
            <v>La Union, S.A</v>
          </cell>
          <cell r="C506">
            <v>367</v>
          </cell>
          <cell r="D506" t="str">
            <v>BANDURRIA</v>
          </cell>
          <cell r="E506">
            <v>6.24</v>
          </cell>
          <cell r="F506">
            <v>1</v>
          </cell>
          <cell r="G506">
            <v>26.2</v>
          </cell>
          <cell r="H506">
            <v>3043.7802816241278</v>
          </cell>
          <cell r="I506">
            <v>116.17481990931786</v>
          </cell>
          <cell r="J506" t="str">
            <v>CG02-163</v>
          </cell>
          <cell r="K506">
            <v>45413</v>
          </cell>
          <cell r="L506">
            <v>45713</v>
          </cell>
          <cell r="M506" t="str">
            <v>Manual</v>
          </cell>
          <cell r="N506" t="str">
            <v>Quemado</v>
          </cell>
          <cell r="O506">
            <v>137.65863328039805</v>
          </cell>
          <cell r="P506">
            <v>419002.63357420254</v>
          </cell>
          <cell r="Q506">
            <v>17</v>
          </cell>
        </row>
        <row r="507">
          <cell r="A507" t="str">
            <v>3676.25</v>
          </cell>
          <cell r="B507" t="str">
            <v>La Union, S.A</v>
          </cell>
          <cell r="C507">
            <v>367</v>
          </cell>
          <cell r="D507" t="str">
            <v>BANDURRIA</v>
          </cell>
          <cell r="E507">
            <v>6.25</v>
          </cell>
          <cell r="F507">
            <v>1</v>
          </cell>
          <cell r="G507">
            <v>21.3</v>
          </cell>
          <cell r="H507">
            <v>2474.5236640684702</v>
          </cell>
          <cell r="I507">
            <v>116.17481990931785</v>
          </cell>
          <cell r="J507" t="str">
            <v>CG02-163</v>
          </cell>
          <cell r="K507">
            <v>45402</v>
          </cell>
          <cell r="L507">
            <v>45714</v>
          </cell>
          <cell r="M507" t="str">
            <v>Manual</v>
          </cell>
          <cell r="N507" t="str">
            <v>Quemado</v>
          </cell>
          <cell r="O507">
            <v>135.90623328039806</v>
          </cell>
          <cell r="P507">
            <v>336303.19034675485</v>
          </cell>
          <cell r="Q507">
            <v>17</v>
          </cell>
        </row>
        <row r="508">
          <cell r="A508" t="str">
            <v>3676.26</v>
          </cell>
          <cell r="B508" t="str">
            <v>La Union, S.A</v>
          </cell>
          <cell r="C508">
            <v>367</v>
          </cell>
          <cell r="D508" t="str">
            <v>BANDURRIA</v>
          </cell>
          <cell r="E508">
            <v>6.26</v>
          </cell>
          <cell r="F508">
            <v>6</v>
          </cell>
          <cell r="G508">
            <v>11.41</v>
          </cell>
          <cell r="H508">
            <v>1115.98928</v>
          </cell>
          <cell r="I508">
            <v>97.808000000000007</v>
          </cell>
          <cell r="J508" t="str">
            <v>CG02-163</v>
          </cell>
          <cell r="K508">
            <v>45303</v>
          </cell>
          <cell r="L508">
            <v>45666</v>
          </cell>
          <cell r="M508" t="str">
            <v>Manual</v>
          </cell>
          <cell r="N508" t="str">
            <v>Quemado</v>
          </cell>
          <cell r="O508">
            <v>136.14438328039807</v>
          </cell>
          <cell r="P508">
            <v>151935.67227313548</v>
          </cell>
          <cell r="Q508">
            <v>10</v>
          </cell>
        </row>
        <row r="509">
          <cell r="A509" t="str">
            <v>3676.03</v>
          </cell>
          <cell r="B509" t="str">
            <v>La Union, S.A</v>
          </cell>
          <cell r="C509">
            <v>367</v>
          </cell>
          <cell r="D509" t="str">
            <v>BANDURRIA</v>
          </cell>
          <cell r="E509">
            <v>6.03</v>
          </cell>
          <cell r="F509">
            <v>1</v>
          </cell>
          <cell r="G509">
            <v>11.24</v>
          </cell>
          <cell r="H509">
            <v>1305.3089757807329</v>
          </cell>
          <cell r="I509">
            <v>116.13069179543886</v>
          </cell>
          <cell r="J509" t="str">
            <v>CG02-163</v>
          </cell>
          <cell r="K509">
            <v>45337</v>
          </cell>
          <cell r="L509">
            <v>45664</v>
          </cell>
          <cell r="M509" t="str">
            <v>Manual</v>
          </cell>
          <cell r="N509" t="str">
            <v>Quemado</v>
          </cell>
          <cell r="O509">
            <v>126.43068328039806</v>
          </cell>
          <cell r="P509">
            <v>165031.10569999463</v>
          </cell>
          <cell r="Q509">
            <v>10</v>
          </cell>
        </row>
        <row r="510">
          <cell r="A510" t="str">
            <v>3676.04</v>
          </cell>
          <cell r="B510" t="str">
            <v>La Union, S.A</v>
          </cell>
          <cell r="C510">
            <v>367</v>
          </cell>
          <cell r="D510" t="str">
            <v>BANDURRIA</v>
          </cell>
          <cell r="E510">
            <v>6.04</v>
          </cell>
          <cell r="F510">
            <v>1</v>
          </cell>
          <cell r="G510">
            <v>9.1999999999999993</v>
          </cell>
          <cell r="H510">
            <v>1111.1283431657243</v>
          </cell>
          <cell r="I510">
            <v>120.77481990931787</v>
          </cell>
          <cell r="J510" t="str">
            <v>CG02-163</v>
          </cell>
          <cell r="K510">
            <v>45342</v>
          </cell>
          <cell r="L510">
            <v>45665</v>
          </cell>
          <cell r="M510" t="str">
            <v>Manual</v>
          </cell>
          <cell r="N510" t="str">
            <v>Quemado</v>
          </cell>
          <cell r="O510">
            <v>127.79568328039807</v>
          </cell>
          <cell r="P510">
            <v>141997.40582708037</v>
          </cell>
          <cell r="Q510">
            <v>10</v>
          </cell>
        </row>
        <row r="511">
          <cell r="A511" t="str">
            <v>3676.05</v>
          </cell>
          <cell r="B511" t="str">
            <v>La Union, S.A</v>
          </cell>
          <cell r="C511">
            <v>367</v>
          </cell>
          <cell r="D511" t="str">
            <v>BANDURRIA</v>
          </cell>
          <cell r="E511">
            <v>6.05</v>
          </cell>
          <cell r="F511">
            <v>1</v>
          </cell>
          <cell r="G511">
            <v>8.7799999999999994</v>
          </cell>
          <cell r="H511">
            <v>1053.5999999999999</v>
          </cell>
          <cell r="I511">
            <v>120</v>
          </cell>
          <cell r="J511" t="str">
            <v>CG02-163</v>
          </cell>
          <cell r="K511">
            <v>45346</v>
          </cell>
          <cell r="L511">
            <v>45665</v>
          </cell>
          <cell r="M511" t="str">
            <v>Manual</v>
          </cell>
          <cell r="N511" t="str">
            <v>Quemado</v>
          </cell>
          <cell r="O511">
            <v>129.16523328039807</v>
          </cell>
          <cell r="P511">
            <v>136088.48978422739</v>
          </cell>
          <cell r="Q511">
            <v>10</v>
          </cell>
        </row>
        <row r="512">
          <cell r="A512" t="str">
            <v>3676.06</v>
          </cell>
          <cell r="B512" t="str">
            <v>La Union, S.A</v>
          </cell>
          <cell r="C512">
            <v>367</v>
          </cell>
          <cell r="D512" t="str">
            <v>BANDURRIA</v>
          </cell>
          <cell r="E512">
            <v>6.06</v>
          </cell>
          <cell r="F512">
            <v>3</v>
          </cell>
          <cell r="G512">
            <v>21.48</v>
          </cell>
          <cell r="H512">
            <v>2624.0431316521476</v>
          </cell>
          <cell r="I512">
            <v>122.16215696704597</v>
          </cell>
          <cell r="J512" t="str">
            <v>CG02-163</v>
          </cell>
          <cell r="K512">
            <v>45360</v>
          </cell>
          <cell r="L512">
            <v>45710</v>
          </cell>
          <cell r="M512" t="str">
            <v>Manual</v>
          </cell>
          <cell r="N512" t="str">
            <v>Quemado</v>
          </cell>
          <cell r="O512">
            <v>141.79743328039805</v>
          </cell>
          <cell r="P512">
            <v>372082.58088533219</v>
          </cell>
          <cell r="Q512">
            <v>16</v>
          </cell>
        </row>
        <row r="513">
          <cell r="A513" t="str">
            <v>3676.07</v>
          </cell>
          <cell r="B513" t="str">
            <v>La Union, S.A</v>
          </cell>
          <cell r="C513">
            <v>367</v>
          </cell>
          <cell r="D513" t="str">
            <v>BANDURRIA</v>
          </cell>
          <cell r="E513">
            <v>6.07</v>
          </cell>
          <cell r="F513">
            <v>4</v>
          </cell>
          <cell r="G513">
            <v>16.149999999999999</v>
          </cell>
          <cell r="H513">
            <v>1893.2633415354833</v>
          </cell>
          <cell r="I513">
            <v>117.22992826845099</v>
          </cell>
          <cell r="J513" t="str">
            <v>CG02-163</v>
          </cell>
          <cell r="K513">
            <v>45361</v>
          </cell>
          <cell r="L513">
            <v>45711</v>
          </cell>
          <cell r="M513" t="str">
            <v>Manual</v>
          </cell>
          <cell r="N513" t="str">
            <v>Quemado</v>
          </cell>
          <cell r="O513">
            <v>136.32693328039807</v>
          </cell>
          <cell r="P513">
            <v>258102.78524373131</v>
          </cell>
          <cell r="Q513">
            <v>16</v>
          </cell>
        </row>
        <row r="514">
          <cell r="A514" t="str">
            <v>3676.08</v>
          </cell>
          <cell r="B514" t="str">
            <v>La Union, S.A</v>
          </cell>
          <cell r="C514">
            <v>367</v>
          </cell>
          <cell r="D514" t="str">
            <v>BANDURRIA</v>
          </cell>
          <cell r="E514">
            <v>6.08</v>
          </cell>
          <cell r="F514">
            <v>4</v>
          </cell>
          <cell r="G514">
            <v>19.55</v>
          </cell>
          <cell r="H514">
            <v>2407.8977292271638</v>
          </cell>
          <cell r="I514">
            <v>123.16612425714393</v>
          </cell>
          <cell r="J514" t="str">
            <v>CG02-163</v>
          </cell>
          <cell r="K514">
            <v>45362</v>
          </cell>
          <cell r="L514">
            <v>45712</v>
          </cell>
          <cell r="M514" t="str">
            <v>Manual</v>
          </cell>
          <cell r="N514" t="str">
            <v>Quemado</v>
          </cell>
          <cell r="O514">
            <v>142.94068328039808</v>
          </cell>
          <cell r="P514">
            <v>344186.54668504978</v>
          </cell>
          <cell r="Q514">
            <v>17</v>
          </cell>
        </row>
        <row r="515">
          <cell r="A515" t="str">
            <v>3676.09</v>
          </cell>
          <cell r="B515" t="str">
            <v>La Union, S.A</v>
          </cell>
          <cell r="C515">
            <v>367</v>
          </cell>
          <cell r="D515" t="str">
            <v>BANDURRIA</v>
          </cell>
          <cell r="E515">
            <v>6.09</v>
          </cell>
          <cell r="F515">
            <v>2</v>
          </cell>
          <cell r="G515">
            <v>11.93</v>
          </cell>
          <cell r="H515">
            <v>1368.8936015181621</v>
          </cell>
          <cell r="I515">
            <v>114.74380565952741</v>
          </cell>
          <cell r="J515" t="str">
            <v>CG02-163</v>
          </cell>
          <cell r="K515">
            <v>45303</v>
          </cell>
          <cell r="L515">
            <v>45666</v>
          </cell>
          <cell r="M515" t="str">
            <v>Manual</v>
          </cell>
          <cell r="N515" t="str">
            <v>Quemado</v>
          </cell>
          <cell r="O515">
            <v>146.65098328039807</v>
          </cell>
          <cell r="P515">
            <v>200749.59266888388</v>
          </cell>
          <cell r="Q515">
            <v>10</v>
          </cell>
        </row>
        <row r="516">
          <cell r="A516" t="str">
            <v>2361.01</v>
          </cell>
          <cell r="B516" t="str">
            <v>La Union, S.A</v>
          </cell>
          <cell r="C516">
            <v>236</v>
          </cell>
          <cell r="D516" t="str">
            <v>PARCELA ORO VERDE</v>
          </cell>
          <cell r="E516">
            <v>1.01</v>
          </cell>
          <cell r="F516">
            <v>6</v>
          </cell>
          <cell r="G516">
            <v>10.5</v>
          </cell>
          <cell r="H516">
            <v>1210.1694424260652</v>
          </cell>
          <cell r="I516">
            <v>115.25423261200621</v>
          </cell>
          <cell r="J516" t="str">
            <v>CG02-163</v>
          </cell>
          <cell r="K516">
            <v>45364</v>
          </cell>
          <cell r="L516">
            <v>45733</v>
          </cell>
          <cell r="M516" t="str">
            <v>Manual</v>
          </cell>
          <cell r="N516" t="str">
            <v>Quemado</v>
          </cell>
          <cell r="O516">
            <v>128.10443328039807</v>
          </cell>
          <cell r="P516">
            <v>155028.07059524639</v>
          </cell>
          <cell r="Q516">
            <v>20</v>
          </cell>
        </row>
        <row r="517">
          <cell r="A517" t="str">
            <v>2361.02</v>
          </cell>
          <cell r="B517" t="str">
            <v>La Union, S.A</v>
          </cell>
          <cell r="C517">
            <v>236</v>
          </cell>
          <cell r="D517" t="str">
            <v>PARCELA ORO VERDE</v>
          </cell>
          <cell r="E517">
            <v>1.02</v>
          </cell>
          <cell r="F517">
            <v>6</v>
          </cell>
          <cell r="G517">
            <v>8.7799999999999994</v>
          </cell>
          <cell r="H517">
            <v>938.26351471436703</v>
          </cell>
          <cell r="I517">
            <v>106.86372604947233</v>
          </cell>
          <cell r="J517" t="str">
            <v>CG02-163</v>
          </cell>
          <cell r="K517">
            <v>45363</v>
          </cell>
          <cell r="L517">
            <v>45733</v>
          </cell>
          <cell r="M517" t="str">
            <v>Manual</v>
          </cell>
          <cell r="N517" t="str">
            <v>Quemado</v>
          </cell>
          <cell r="O517">
            <v>131.97393328039806</v>
          </cell>
          <cell r="P517">
            <v>123826.32649034566</v>
          </cell>
          <cell r="Q517">
            <v>20</v>
          </cell>
        </row>
        <row r="518">
          <cell r="A518" t="str">
            <v>2361.03</v>
          </cell>
          <cell r="B518" t="str">
            <v>La Union, S.A</v>
          </cell>
          <cell r="C518">
            <v>236</v>
          </cell>
          <cell r="D518" t="str">
            <v>PARCELA ORO VERDE</v>
          </cell>
          <cell r="E518">
            <v>1.03</v>
          </cell>
          <cell r="F518">
            <v>6</v>
          </cell>
          <cell r="G518">
            <v>2.57</v>
          </cell>
          <cell r="H518">
            <v>268.05978733666547</v>
          </cell>
          <cell r="I518">
            <v>104.30341919714611</v>
          </cell>
          <cell r="J518" t="str">
            <v>CG02-163</v>
          </cell>
          <cell r="K518">
            <v>45291</v>
          </cell>
          <cell r="L518">
            <v>45642</v>
          </cell>
          <cell r="M518" t="str">
            <v>Manual</v>
          </cell>
          <cell r="N518" t="str">
            <v>Quemado</v>
          </cell>
          <cell r="O518">
            <v>129.26503328039806</v>
          </cell>
          <cell r="P518">
            <v>34650.757331210487</v>
          </cell>
          <cell r="Q518">
            <v>7</v>
          </cell>
        </row>
        <row r="519">
          <cell r="A519" t="str">
            <v>2381.04</v>
          </cell>
          <cell r="B519" t="str">
            <v>La Union, S.A</v>
          </cell>
          <cell r="C519">
            <v>238</v>
          </cell>
          <cell r="D519" t="str">
            <v>MANGALES  CAJON</v>
          </cell>
          <cell r="E519">
            <v>1.04</v>
          </cell>
          <cell r="F519">
            <v>1</v>
          </cell>
          <cell r="G519">
            <v>4.3600000000000003</v>
          </cell>
          <cell r="H519">
            <v>475.61313707188839</v>
          </cell>
          <cell r="I519">
            <v>109.0855818972221</v>
          </cell>
          <cell r="J519" t="str">
            <v>CG02-163</v>
          </cell>
          <cell r="K519">
            <v>45443</v>
          </cell>
          <cell r="L519">
            <v>45733</v>
          </cell>
          <cell r="M519" t="str">
            <v>Manual</v>
          </cell>
          <cell r="N519" t="str">
            <v>Quemado</v>
          </cell>
          <cell r="O519">
            <v>133.43388328039805</v>
          </cell>
          <cell r="P519">
            <v>63462.907818674314</v>
          </cell>
          <cell r="Q519">
            <v>20</v>
          </cell>
        </row>
        <row r="520">
          <cell r="A520" t="str">
            <v>2381.05</v>
          </cell>
          <cell r="B520" t="str">
            <v>La Union, S.A</v>
          </cell>
          <cell r="C520">
            <v>238</v>
          </cell>
          <cell r="D520" t="str">
            <v>MANGALES  CAJON</v>
          </cell>
          <cell r="E520">
            <v>1.05</v>
          </cell>
          <cell r="F520">
            <v>2</v>
          </cell>
          <cell r="G520">
            <v>2.15</v>
          </cell>
          <cell r="H520">
            <v>150</v>
          </cell>
          <cell r="I520">
            <v>69.767441860465112</v>
          </cell>
          <cell r="J520" t="str">
            <v>CG02-163</v>
          </cell>
          <cell r="K520">
            <v>45322</v>
          </cell>
          <cell r="L520">
            <v>45733</v>
          </cell>
          <cell r="M520" t="str">
            <v>Manual</v>
          </cell>
          <cell r="N520" t="str">
            <v>Quemado</v>
          </cell>
          <cell r="O520">
            <v>125.37573328039807</v>
          </cell>
          <cell r="P520">
            <v>18806.359992059712</v>
          </cell>
          <cell r="Q520">
            <v>20</v>
          </cell>
        </row>
        <row r="521">
          <cell r="A521" t="str">
            <v>2381.06</v>
          </cell>
          <cell r="B521" t="str">
            <v>La Union, S.A</v>
          </cell>
          <cell r="C521">
            <v>238</v>
          </cell>
          <cell r="D521" t="str">
            <v>MANGALES  CAJON</v>
          </cell>
          <cell r="E521">
            <v>1.06</v>
          </cell>
          <cell r="F521">
            <v>1</v>
          </cell>
          <cell r="G521">
            <v>4.3499999999999996</v>
          </cell>
          <cell r="H521">
            <v>479.34234841805369</v>
          </cell>
          <cell r="I521">
            <v>110.19364331449511</v>
          </cell>
          <cell r="J521" t="str">
            <v>CG02-163</v>
          </cell>
          <cell r="K521">
            <v>45443</v>
          </cell>
          <cell r="L521">
            <v>45733</v>
          </cell>
          <cell r="M521" t="str">
            <v>Manual</v>
          </cell>
          <cell r="N521" t="str">
            <v>Quemado</v>
          </cell>
          <cell r="O521">
            <v>120.92573328039806</v>
          </cell>
          <cell r="P521">
            <v>57964.824974801202</v>
          </cell>
          <cell r="Q521">
            <v>20</v>
          </cell>
        </row>
        <row r="522">
          <cell r="A522" t="str">
            <v>2381.07</v>
          </cell>
          <cell r="B522" t="str">
            <v>La Union, S.A</v>
          </cell>
          <cell r="C522">
            <v>238</v>
          </cell>
          <cell r="D522" t="str">
            <v>MANGALES  CAJON</v>
          </cell>
          <cell r="E522">
            <v>1.07</v>
          </cell>
          <cell r="F522">
            <v>6</v>
          </cell>
          <cell r="G522">
            <v>5.79</v>
          </cell>
          <cell r="H522">
            <v>730.61859457023706</v>
          </cell>
          <cell r="I522">
            <v>126.18628576342608</v>
          </cell>
          <cell r="J522" t="str">
            <v>CG02-163</v>
          </cell>
          <cell r="K522">
            <v>45371</v>
          </cell>
          <cell r="L522">
            <v>45733</v>
          </cell>
          <cell r="M522" t="str">
            <v>Manual</v>
          </cell>
          <cell r="N522" t="str">
            <v>Quemado</v>
          </cell>
          <cell r="O522">
            <v>126.43098328039807</v>
          </cell>
          <cell r="P522">
            <v>92372.82731445758</v>
          </cell>
          <cell r="Q522">
            <v>20</v>
          </cell>
        </row>
        <row r="523">
          <cell r="A523" t="str">
            <v>2381.09</v>
          </cell>
          <cell r="B523" t="str">
            <v>La Union, S.A</v>
          </cell>
          <cell r="C523">
            <v>238</v>
          </cell>
          <cell r="D523" t="str">
            <v>MANGALES  CAJON</v>
          </cell>
          <cell r="E523">
            <v>1.0900000000000001</v>
          </cell>
          <cell r="F523">
            <v>1</v>
          </cell>
          <cell r="G523">
            <v>3.55</v>
          </cell>
          <cell r="H523">
            <v>413.67398811128515</v>
          </cell>
          <cell r="I523">
            <v>116.52788397500991</v>
          </cell>
          <cell r="J523" t="str">
            <v>CG02-163</v>
          </cell>
          <cell r="K523">
            <v>45443</v>
          </cell>
          <cell r="L523">
            <v>45733</v>
          </cell>
          <cell r="M523" t="str">
            <v>Manual</v>
          </cell>
          <cell r="N523" t="str">
            <v>Quemado</v>
          </cell>
          <cell r="O523">
            <v>139.20643328039807</v>
          </cell>
          <cell r="P523">
            <v>57586.080425849803</v>
          </cell>
          <cell r="Q523">
            <v>20</v>
          </cell>
        </row>
        <row r="524">
          <cell r="A524" t="str">
            <v>2381.1</v>
          </cell>
          <cell r="B524" t="str">
            <v>La Union, S.A</v>
          </cell>
          <cell r="C524">
            <v>238</v>
          </cell>
          <cell r="D524" t="str">
            <v>MANGALES  CAJON</v>
          </cell>
          <cell r="E524">
            <v>1.1000000000000001</v>
          </cell>
          <cell r="F524">
            <v>6</v>
          </cell>
          <cell r="G524">
            <v>3.95</v>
          </cell>
          <cell r="H524">
            <v>362.25700626466949</v>
          </cell>
          <cell r="I524">
            <v>91.710634497384675</v>
          </cell>
          <cell r="J524" t="str">
            <v>CG02-163</v>
          </cell>
          <cell r="K524">
            <v>45373</v>
          </cell>
          <cell r="L524">
            <v>45733</v>
          </cell>
          <cell r="M524" t="str">
            <v>Manual</v>
          </cell>
          <cell r="N524" t="str">
            <v>Quemado</v>
          </cell>
          <cell r="O524">
            <v>128.10673328039806</v>
          </cell>
          <cell r="P524">
            <v>46407.561680503502</v>
          </cell>
          <cell r="Q524">
            <v>20</v>
          </cell>
        </row>
        <row r="525">
          <cell r="A525" t="str">
            <v>2381.11</v>
          </cell>
          <cell r="B525" t="str">
            <v>La Union, S.A</v>
          </cell>
          <cell r="C525">
            <v>238</v>
          </cell>
          <cell r="D525" t="str">
            <v>MANGALES  CAJON</v>
          </cell>
          <cell r="E525">
            <v>1.1100000000000001</v>
          </cell>
          <cell r="F525">
            <v>6</v>
          </cell>
          <cell r="G525">
            <v>6.11</v>
          </cell>
          <cell r="H525">
            <v>774.85458749294446</v>
          </cell>
          <cell r="I525">
            <v>126.81744476152936</v>
          </cell>
          <cell r="J525" t="str">
            <v>CG02-163</v>
          </cell>
          <cell r="K525">
            <v>45373</v>
          </cell>
          <cell r="L525">
            <v>45733</v>
          </cell>
          <cell r="M525" t="str">
            <v>Manual</v>
          </cell>
          <cell r="N525" t="str">
            <v>Quemado</v>
          </cell>
          <cell r="O525">
            <v>129.65853328039807</v>
          </cell>
          <cell r="P525">
            <v>100466.50931992306</v>
          </cell>
          <cell r="Q525">
            <v>20</v>
          </cell>
        </row>
        <row r="526">
          <cell r="A526" t="str">
            <v>2381.12</v>
          </cell>
          <cell r="B526" t="str">
            <v>La Union, S.A</v>
          </cell>
          <cell r="C526">
            <v>238</v>
          </cell>
          <cell r="D526" t="str">
            <v>MANGALES  CAJON</v>
          </cell>
          <cell r="E526">
            <v>1.1200000000000001</v>
          </cell>
          <cell r="F526">
            <v>7</v>
          </cell>
          <cell r="G526">
            <v>4.28</v>
          </cell>
          <cell r="H526">
            <v>466.7511678412115</v>
          </cell>
          <cell r="I526">
            <v>109.05401117785314</v>
          </cell>
          <cell r="J526" t="str">
            <v>CG04-10295</v>
          </cell>
          <cell r="K526">
            <v>45372</v>
          </cell>
          <cell r="L526">
            <v>45733</v>
          </cell>
          <cell r="M526" t="str">
            <v>Manual</v>
          </cell>
          <cell r="N526" t="str">
            <v>Quemado</v>
          </cell>
          <cell r="O526">
            <v>138.77808328039805</v>
          </cell>
          <cell r="P526">
            <v>64774.8324418907</v>
          </cell>
          <cell r="Q526">
            <v>20</v>
          </cell>
        </row>
        <row r="527">
          <cell r="A527" t="str">
            <v>2381.13</v>
          </cell>
          <cell r="B527" t="str">
            <v>La Union, S.A</v>
          </cell>
          <cell r="C527">
            <v>238</v>
          </cell>
          <cell r="D527" t="str">
            <v>MANGALES  CAJON</v>
          </cell>
          <cell r="E527">
            <v>1.1299999999999999</v>
          </cell>
          <cell r="F527">
            <v>7</v>
          </cell>
          <cell r="G527">
            <v>5.86</v>
          </cell>
          <cell r="H527">
            <v>613.72051114707926</v>
          </cell>
          <cell r="I527">
            <v>104.7304626530852</v>
          </cell>
          <cell r="J527" t="str">
            <v>CG04-10295</v>
          </cell>
          <cell r="K527">
            <v>45371</v>
          </cell>
          <cell r="L527">
            <v>45733</v>
          </cell>
          <cell r="M527" t="str">
            <v>Manual</v>
          </cell>
          <cell r="N527" t="str">
            <v>Quemado</v>
          </cell>
          <cell r="O527">
            <v>145.34673328039807</v>
          </cell>
          <cell r="P527">
            <v>89202.271442404104</v>
          </cell>
          <cell r="Q527">
            <v>20</v>
          </cell>
        </row>
        <row r="528">
          <cell r="A528" t="str">
            <v>2381.14</v>
          </cell>
          <cell r="B528" t="str">
            <v>La Union, S.A</v>
          </cell>
          <cell r="C528">
            <v>238</v>
          </cell>
          <cell r="D528" t="str">
            <v>MANGALES  CAJON</v>
          </cell>
          <cell r="E528">
            <v>1.1399999999999999</v>
          </cell>
          <cell r="F528">
            <v>6</v>
          </cell>
          <cell r="G528">
            <v>2.15</v>
          </cell>
          <cell r="H528">
            <v>215</v>
          </cell>
          <cell r="I528">
            <v>100</v>
          </cell>
          <cell r="J528" t="str">
            <v>CG04-10295</v>
          </cell>
          <cell r="K528">
            <v>45322</v>
          </cell>
          <cell r="L528">
            <v>45712</v>
          </cell>
          <cell r="M528" t="str">
            <v>Manual</v>
          </cell>
          <cell r="N528" t="str">
            <v>Quemado</v>
          </cell>
          <cell r="O528">
            <v>128.12188328039807</v>
          </cell>
          <cell r="P528">
            <v>27546.204905285584</v>
          </cell>
          <cell r="Q528">
            <v>17</v>
          </cell>
        </row>
        <row r="529">
          <cell r="A529" t="str">
            <v>2381.15</v>
          </cell>
          <cell r="B529" t="str">
            <v>La Union, S.A</v>
          </cell>
          <cell r="C529">
            <v>238</v>
          </cell>
          <cell r="D529" t="str">
            <v>MANGALES  CAJON</v>
          </cell>
          <cell r="E529">
            <v>1.1499999999999999</v>
          </cell>
          <cell r="F529">
            <v>2</v>
          </cell>
          <cell r="G529">
            <v>3.36</v>
          </cell>
          <cell r="H529">
            <v>374.27951568842769</v>
          </cell>
          <cell r="I529">
            <v>111.39271300250824</v>
          </cell>
          <cell r="J529" t="str">
            <v>CG02-163</v>
          </cell>
          <cell r="K529">
            <v>45373</v>
          </cell>
          <cell r="L529">
            <v>45733</v>
          </cell>
          <cell r="M529" t="str">
            <v>Manual</v>
          </cell>
          <cell r="N529" t="str">
            <v>Quemado</v>
          </cell>
          <cell r="O529">
            <v>128.87383328039806</v>
          </cell>
          <cell r="P529">
            <v>48234.83590509856</v>
          </cell>
          <cell r="Q529">
            <v>20</v>
          </cell>
        </row>
        <row r="530">
          <cell r="A530" t="str">
            <v>2381.16</v>
          </cell>
          <cell r="B530" t="str">
            <v>La Union, S.A</v>
          </cell>
          <cell r="C530">
            <v>238</v>
          </cell>
          <cell r="D530" t="str">
            <v>MANGALES  CAJON</v>
          </cell>
          <cell r="E530">
            <v>1.1599999999999999</v>
          </cell>
          <cell r="F530">
            <v>7</v>
          </cell>
          <cell r="G530">
            <v>5.14</v>
          </cell>
          <cell r="H530">
            <v>590.70167207098757</v>
          </cell>
          <cell r="I530">
            <v>114.92250429396645</v>
          </cell>
          <cell r="J530" t="str">
            <v>CG02-163</v>
          </cell>
          <cell r="K530">
            <v>45373</v>
          </cell>
          <cell r="L530">
            <v>45733</v>
          </cell>
          <cell r="M530" t="str">
            <v>Manual</v>
          </cell>
          <cell r="N530" t="str">
            <v>Quemado</v>
          </cell>
          <cell r="O530">
            <v>125.45083328039806</v>
          </cell>
          <cell r="P530">
            <v>74104.016981429828</v>
          </cell>
          <cell r="Q530">
            <v>20</v>
          </cell>
        </row>
        <row r="531">
          <cell r="A531" t="str">
            <v>2381.17</v>
          </cell>
          <cell r="B531" t="str">
            <v>La Union, S.A</v>
          </cell>
          <cell r="C531">
            <v>238</v>
          </cell>
          <cell r="D531" t="str">
            <v>MANGALES  CAJON</v>
          </cell>
          <cell r="E531">
            <v>1.17</v>
          </cell>
          <cell r="F531">
            <v>7</v>
          </cell>
          <cell r="G531">
            <v>7.2</v>
          </cell>
          <cell r="H531">
            <v>724.42021076091646</v>
          </cell>
          <cell r="I531">
            <v>100.61391816123839</v>
          </cell>
          <cell r="J531" t="str">
            <v>CG04-10295</v>
          </cell>
          <cell r="K531">
            <v>45372</v>
          </cell>
          <cell r="L531">
            <v>45733</v>
          </cell>
          <cell r="M531" t="str">
            <v>Manual</v>
          </cell>
          <cell r="N531" t="str">
            <v>Quemado</v>
          </cell>
          <cell r="O531">
            <v>131.71878328039807</v>
          </cell>
          <cell r="P531">
            <v>95419.748745157456</v>
          </cell>
          <cell r="Q531">
            <v>20</v>
          </cell>
        </row>
        <row r="532">
          <cell r="A532" t="str">
            <v>2381.18</v>
          </cell>
          <cell r="B532" t="str">
            <v>La Union, S.A</v>
          </cell>
          <cell r="C532">
            <v>238</v>
          </cell>
          <cell r="D532" t="str">
            <v>MANGALES  CAJON</v>
          </cell>
          <cell r="E532">
            <v>1.18</v>
          </cell>
          <cell r="F532">
            <v>7</v>
          </cell>
          <cell r="G532">
            <v>1.49</v>
          </cell>
          <cell r="H532">
            <v>169.8681574213563</v>
          </cell>
          <cell r="I532">
            <v>114.00547477943375</v>
          </cell>
          <cell r="J532" t="str">
            <v>CG04-10295</v>
          </cell>
          <cell r="K532">
            <v>45322</v>
          </cell>
          <cell r="L532">
            <v>45733</v>
          </cell>
          <cell r="M532" t="str">
            <v>Manual</v>
          </cell>
          <cell r="N532" t="str">
            <v>Quemado</v>
          </cell>
          <cell r="O532">
            <v>114.33458328039806</v>
          </cell>
          <cell r="P532">
            <v>19421.804991379831</v>
          </cell>
          <cell r="Q532">
            <v>20</v>
          </cell>
        </row>
        <row r="533">
          <cell r="A533" t="str">
            <v>2381.19</v>
          </cell>
          <cell r="B533" t="str">
            <v>La Union, S.A</v>
          </cell>
          <cell r="C533">
            <v>238</v>
          </cell>
          <cell r="D533" t="str">
            <v>MANGALES  CAJON</v>
          </cell>
          <cell r="E533">
            <v>1.19</v>
          </cell>
          <cell r="F533">
            <v>3</v>
          </cell>
          <cell r="G533">
            <v>2.19</v>
          </cell>
          <cell r="H533">
            <v>277.05133918977879</v>
          </cell>
          <cell r="I533">
            <v>126.50746081725059</v>
          </cell>
          <cell r="J533" t="str">
            <v>CG04-10295</v>
          </cell>
          <cell r="K533">
            <v>45374</v>
          </cell>
          <cell r="L533">
            <v>45733</v>
          </cell>
          <cell r="M533" t="str">
            <v>Manual</v>
          </cell>
          <cell r="N533" t="str">
            <v>Quemado</v>
          </cell>
          <cell r="O533">
            <v>102.04818328039806</v>
          </cell>
          <cell r="P533">
            <v>28272.585839718275</v>
          </cell>
          <cell r="Q533">
            <v>20</v>
          </cell>
        </row>
        <row r="534">
          <cell r="A534" t="str">
            <v>2381.2</v>
          </cell>
          <cell r="B534" t="str">
            <v>La Union, S.A</v>
          </cell>
          <cell r="C534">
            <v>238</v>
          </cell>
          <cell r="D534" t="str">
            <v>MANGALES  CAJON</v>
          </cell>
          <cell r="E534">
            <v>1.2</v>
          </cell>
          <cell r="F534">
            <v>7</v>
          </cell>
          <cell r="G534">
            <v>3.69</v>
          </cell>
          <cell r="H534">
            <v>568.63587326496963</v>
          </cell>
          <cell r="I534">
            <v>154.10186267343352</v>
          </cell>
          <cell r="J534" t="str">
            <v>CG02-163</v>
          </cell>
          <cell r="K534">
            <v>45374</v>
          </cell>
          <cell r="L534">
            <v>45733</v>
          </cell>
          <cell r="M534" t="str">
            <v>Manual</v>
          </cell>
          <cell r="N534" t="str">
            <v>Quemado</v>
          </cell>
          <cell r="O534">
            <v>135.66918328039807</v>
          </cell>
          <cell r="P534">
            <v>77146.364509794381</v>
          </cell>
          <cell r="Q534">
            <v>20</v>
          </cell>
        </row>
        <row r="535">
          <cell r="A535" t="str">
            <v>2381.21</v>
          </cell>
          <cell r="B535" t="str">
            <v>La Union, S.A</v>
          </cell>
          <cell r="C535">
            <v>238</v>
          </cell>
          <cell r="D535" t="str">
            <v>MANGALES  CAJON</v>
          </cell>
          <cell r="E535">
            <v>1.21</v>
          </cell>
          <cell r="F535">
            <v>9</v>
          </cell>
          <cell r="G535">
            <v>1.43</v>
          </cell>
          <cell r="H535">
            <v>153.65706149834872</v>
          </cell>
          <cell r="I535">
            <v>107.45249055828583</v>
          </cell>
          <cell r="J535" t="str">
            <v>CG02-163</v>
          </cell>
          <cell r="K535">
            <v>45322</v>
          </cell>
          <cell r="L535">
            <v>45733</v>
          </cell>
          <cell r="M535" t="str">
            <v>Manual</v>
          </cell>
          <cell r="N535" t="str">
            <v>Quemado</v>
          </cell>
          <cell r="O535">
            <v>123.54253328039806</v>
          </cell>
          <cell r="P535">
            <v>18983.182633927918</v>
          </cell>
          <cell r="Q535">
            <v>20</v>
          </cell>
        </row>
        <row r="536">
          <cell r="A536" t="str">
            <v>2381.22</v>
          </cell>
          <cell r="B536" t="str">
            <v>La Union, S.A</v>
          </cell>
          <cell r="C536">
            <v>238</v>
          </cell>
          <cell r="D536" t="str">
            <v>MANGALES  CAJON</v>
          </cell>
          <cell r="E536">
            <v>1.22</v>
          </cell>
          <cell r="F536">
            <v>6</v>
          </cell>
          <cell r="G536">
            <v>0.65</v>
          </cell>
          <cell r="H536">
            <v>40.363722499249398</v>
          </cell>
          <cell r="I536">
            <v>62.098034614229839</v>
          </cell>
          <cell r="J536" t="str">
            <v>CG04-10295</v>
          </cell>
          <cell r="K536">
            <v>45322</v>
          </cell>
          <cell r="L536">
            <v>45712</v>
          </cell>
          <cell r="M536" t="str">
            <v>Manual</v>
          </cell>
          <cell r="N536" t="str">
            <v>Quemado</v>
          </cell>
          <cell r="O536">
            <v>125.37573328039807</v>
          </cell>
          <cell r="P536">
            <v>5060.6313062698946</v>
          </cell>
          <cell r="Q536">
            <v>17</v>
          </cell>
        </row>
        <row r="537">
          <cell r="A537" t="str">
            <v>2381.23</v>
          </cell>
          <cell r="B537" t="str">
            <v>La Union, S.A</v>
          </cell>
          <cell r="C537">
            <v>238</v>
          </cell>
          <cell r="D537" t="str">
            <v>MANGALES  CAJON</v>
          </cell>
          <cell r="E537">
            <v>1.23</v>
          </cell>
          <cell r="F537">
            <v>5</v>
          </cell>
          <cell r="G537">
            <v>2.2400000000000002</v>
          </cell>
          <cell r="H537">
            <v>252.49235045895179</v>
          </cell>
          <cell r="I537">
            <v>112.71979931203204</v>
          </cell>
          <cell r="J537" t="str">
            <v>CG02-163</v>
          </cell>
          <cell r="K537">
            <v>45375</v>
          </cell>
          <cell r="L537">
            <v>45733</v>
          </cell>
          <cell r="M537" t="str">
            <v>Manual</v>
          </cell>
          <cell r="N537" t="str">
            <v>Quemado</v>
          </cell>
          <cell r="O537">
            <v>118.21973328039806</v>
          </cell>
          <cell r="P537">
            <v>29849.578326598072</v>
          </cell>
          <cell r="Q537">
            <v>20</v>
          </cell>
        </row>
        <row r="538">
          <cell r="A538" t="str">
            <v>2381.24</v>
          </cell>
          <cell r="B538" t="str">
            <v>La Union, S.A</v>
          </cell>
          <cell r="C538">
            <v>238</v>
          </cell>
          <cell r="D538" t="str">
            <v>MANGALES  CAJON</v>
          </cell>
          <cell r="E538">
            <v>1.24</v>
          </cell>
          <cell r="F538">
            <v>4</v>
          </cell>
          <cell r="G538">
            <v>3.25</v>
          </cell>
          <cell r="H538">
            <v>604.83822849624698</v>
          </cell>
          <cell r="I538">
            <v>186.10407030653752</v>
          </cell>
          <cell r="J538" t="str">
            <v>CG02-163</v>
          </cell>
          <cell r="K538">
            <v>45375</v>
          </cell>
          <cell r="L538">
            <v>45733</v>
          </cell>
          <cell r="M538" t="str">
            <v>Manual</v>
          </cell>
          <cell r="N538" t="str">
            <v>Quemado</v>
          </cell>
          <cell r="O538">
            <v>126.80763328039806</v>
          </cell>
          <cell r="P538">
            <v>76698.1042731177</v>
          </cell>
          <cell r="Q538">
            <v>20</v>
          </cell>
        </row>
        <row r="539">
          <cell r="A539" t="str">
            <v>2381.25</v>
          </cell>
          <cell r="B539" t="str">
            <v>La Union, S.A</v>
          </cell>
          <cell r="C539">
            <v>238</v>
          </cell>
          <cell r="D539" t="str">
            <v>MANGALES  CAJON</v>
          </cell>
          <cell r="E539">
            <v>1.25</v>
          </cell>
          <cell r="F539">
            <v>4</v>
          </cell>
          <cell r="G539">
            <v>1.9</v>
          </cell>
          <cell r="H539">
            <v>204.25443222857518</v>
          </cell>
          <cell r="I539">
            <v>107.50233275188168</v>
          </cell>
          <cell r="J539" t="str">
            <v>CG04-10295</v>
          </cell>
          <cell r="K539">
            <v>45375</v>
          </cell>
          <cell r="L539">
            <v>45733</v>
          </cell>
          <cell r="M539" t="str">
            <v>Manual</v>
          </cell>
          <cell r="N539" t="str">
            <v>Quemado</v>
          </cell>
          <cell r="O539">
            <v>132.45833328039805</v>
          </cell>
          <cell r="P539">
            <v>27055.201658131089</v>
          </cell>
          <cell r="Q539">
            <v>20</v>
          </cell>
        </row>
        <row r="540">
          <cell r="A540" t="str">
            <v>2381.26</v>
          </cell>
          <cell r="B540" t="str">
            <v>La Union, S.A</v>
          </cell>
          <cell r="C540">
            <v>238</v>
          </cell>
          <cell r="D540" t="str">
            <v>MANGALES  CAJON</v>
          </cell>
          <cell r="E540">
            <v>1.26</v>
          </cell>
          <cell r="F540">
            <v>6</v>
          </cell>
          <cell r="G540">
            <v>0.72</v>
          </cell>
          <cell r="H540">
            <v>55.945915076091644</v>
          </cell>
          <cell r="I540">
            <v>77.702659827905066</v>
          </cell>
          <cell r="J540" t="str">
            <v>CG04-10295</v>
          </cell>
          <cell r="K540">
            <v>45322</v>
          </cell>
          <cell r="L540">
            <v>45712</v>
          </cell>
          <cell r="M540" t="str">
            <v>Manual</v>
          </cell>
          <cell r="N540" t="str">
            <v>Quemado</v>
          </cell>
          <cell r="O540">
            <v>125.37573328039807</v>
          </cell>
          <cell r="P540">
            <v>7014.2601267078671</v>
          </cell>
          <cell r="Q540">
            <v>17</v>
          </cell>
        </row>
        <row r="541">
          <cell r="A541" t="str">
            <v>2381.27</v>
          </cell>
          <cell r="B541" t="str">
            <v>La Union, S.A</v>
          </cell>
          <cell r="C541">
            <v>238</v>
          </cell>
          <cell r="D541" t="str">
            <v>MANGALES  CAJON</v>
          </cell>
          <cell r="E541">
            <v>1.27</v>
          </cell>
          <cell r="F541">
            <v>3</v>
          </cell>
          <cell r="G541">
            <v>3</v>
          </cell>
          <cell r="H541">
            <v>330</v>
          </cell>
          <cell r="I541">
            <v>110</v>
          </cell>
          <cell r="J541" t="str">
            <v>CG02-163</v>
          </cell>
          <cell r="K541">
            <v>45374</v>
          </cell>
          <cell r="L541">
            <v>45733</v>
          </cell>
          <cell r="M541" t="str">
            <v>Manual</v>
          </cell>
          <cell r="N541" t="str">
            <v>Quemado</v>
          </cell>
          <cell r="O541">
            <v>127.05143328039806</v>
          </cell>
          <cell r="P541">
            <v>41926.972982531363</v>
          </cell>
          <cell r="Q541">
            <v>20</v>
          </cell>
        </row>
        <row r="542">
          <cell r="A542" t="str">
            <v>2381.28</v>
          </cell>
          <cell r="B542" t="str">
            <v>La Union, S.A</v>
          </cell>
          <cell r="C542">
            <v>238</v>
          </cell>
          <cell r="D542" t="str">
            <v>MANGALES  CAJON</v>
          </cell>
          <cell r="E542">
            <v>1.28</v>
          </cell>
          <cell r="F542">
            <v>7</v>
          </cell>
          <cell r="G542">
            <v>3.12</v>
          </cell>
          <cell r="H542">
            <v>311.08165599639716</v>
          </cell>
          <cell r="I542">
            <v>99.705658973204208</v>
          </cell>
          <cell r="J542" t="str">
            <v>CG04-10295</v>
          </cell>
          <cell r="K542">
            <v>45375</v>
          </cell>
          <cell r="L542">
            <v>45733</v>
          </cell>
          <cell r="M542" t="str">
            <v>Manual</v>
          </cell>
          <cell r="N542" t="str">
            <v>Quemado</v>
          </cell>
          <cell r="O542">
            <v>125.08263328039806</v>
          </cell>
          <cell r="P542">
            <v>38910.912697256288</v>
          </cell>
          <cell r="Q542">
            <v>20</v>
          </cell>
        </row>
        <row r="543">
          <cell r="A543" t="str">
            <v>2382.01</v>
          </cell>
          <cell r="B543" t="str">
            <v>La Union, S.A</v>
          </cell>
          <cell r="C543">
            <v>238</v>
          </cell>
          <cell r="D543" t="str">
            <v>MANGALES  CAJON</v>
          </cell>
          <cell r="E543">
            <v>2.0099999999999998</v>
          </cell>
          <cell r="F543">
            <v>6</v>
          </cell>
          <cell r="G543">
            <v>1.37</v>
          </cell>
          <cell r="H543">
            <v>132.60584557534105</v>
          </cell>
          <cell r="I543">
            <v>96.792588011197836</v>
          </cell>
          <cell r="J543" t="str">
            <v>CG04-10295</v>
          </cell>
          <cell r="K543">
            <v>45343</v>
          </cell>
          <cell r="L543">
            <v>45712</v>
          </cell>
          <cell r="M543" t="str">
            <v>Manual</v>
          </cell>
          <cell r="N543" t="str">
            <v>Quemado</v>
          </cell>
          <cell r="O543">
            <v>128.86623328039806</v>
          </cell>
          <cell r="P543">
            <v>17088.415830256341</v>
          </cell>
          <cell r="Q543">
            <v>17</v>
          </cell>
        </row>
        <row r="544">
          <cell r="A544" t="str">
            <v>2382.02</v>
          </cell>
          <cell r="B544" t="str">
            <v>La Union, S.A</v>
          </cell>
          <cell r="C544">
            <v>238</v>
          </cell>
          <cell r="D544" t="str">
            <v>MANGALES  CAJON</v>
          </cell>
          <cell r="E544">
            <v>2.02</v>
          </cell>
          <cell r="F544">
            <v>6</v>
          </cell>
          <cell r="G544">
            <v>2.48</v>
          </cell>
          <cell r="H544">
            <v>250</v>
          </cell>
          <cell r="I544">
            <v>100.80645161290323</v>
          </cell>
          <cell r="J544" t="str">
            <v>CG04-10295</v>
          </cell>
          <cell r="K544">
            <v>45343</v>
          </cell>
          <cell r="L544">
            <v>45712</v>
          </cell>
          <cell r="M544" t="str">
            <v>Manual</v>
          </cell>
          <cell r="N544" t="str">
            <v>Quemado</v>
          </cell>
          <cell r="O544">
            <v>130.95828328039806</v>
          </cell>
          <cell r="P544">
            <v>32739.570820099514</v>
          </cell>
          <cell r="Q544">
            <v>17</v>
          </cell>
        </row>
        <row r="545">
          <cell r="A545" t="str">
            <v>2382.03</v>
          </cell>
          <cell r="B545" t="str">
            <v>La Union, S.A</v>
          </cell>
          <cell r="C545">
            <v>238</v>
          </cell>
          <cell r="D545" t="str">
            <v>MANGALES  CAJON</v>
          </cell>
          <cell r="E545">
            <v>2.0299999999999998</v>
          </cell>
          <cell r="F545">
            <v>6</v>
          </cell>
          <cell r="G545">
            <v>2.13</v>
          </cell>
          <cell r="H545">
            <v>220</v>
          </cell>
          <cell r="I545">
            <v>103.28638497652582</v>
          </cell>
          <cell r="J545" t="str">
            <v>CG04-10295</v>
          </cell>
          <cell r="K545">
            <v>45343</v>
          </cell>
          <cell r="L545">
            <v>45712</v>
          </cell>
          <cell r="M545" t="str">
            <v>Manual</v>
          </cell>
          <cell r="N545" t="str">
            <v>Quemado</v>
          </cell>
          <cell r="O545">
            <v>141.99418328039806</v>
          </cell>
          <cell r="P545">
            <v>31238.720321687575</v>
          </cell>
          <cell r="Q545">
            <v>17</v>
          </cell>
        </row>
        <row r="546">
          <cell r="A546" t="str">
            <v>2382.04</v>
          </cell>
          <cell r="B546" t="str">
            <v>La Union, S.A</v>
          </cell>
          <cell r="C546">
            <v>238</v>
          </cell>
          <cell r="D546" t="str">
            <v>MANGALES  CAJON</v>
          </cell>
          <cell r="E546">
            <v>2.04</v>
          </cell>
          <cell r="F546">
            <v>4</v>
          </cell>
          <cell r="G546">
            <v>0.67</v>
          </cell>
          <cell r="H546">
            <v>62.721855806918626</v>
          </cell>
          <cell r="I546">
            <v>93.614710159580028</v>
          </cell>
          <cell r="J546" t="str">
            <v>CG04-10295</v>
          </cell>
          <cell r="K546">
            <v>45342</v>
          </cell>
          <cell r="L546">
            <v>45712</v>
          </cell>
          <cell r="M546" t="str">
            <v>Manual</v>
          </cell>
          <cell r="N546" t="str">
            <v>Quemado</v>
          </cell>
          <cell r="O546">
            <v>128.86623328039806</v>
          </cell>
          <cell r="P546">
            <v>8082.7293021938658</v>
          </cell>
          <cell r="Q546">
            <v>17</v>
          </cell>
        </row>
        <row r="547">
          <cell r="A547" t="str">
            <v>2382.05</v>
          </cell>
          <cell r="B547" t="str">
            <v>La Union, S.A</v>
          </cell>
          <cell r="C547">
            <v>238</v>
          </cell>
          <cell r="D547" t="str">
            <v>MANGALES  CAJON</v>
          </cell>
          <cell r="E547">
            <v>2.0499999999999998</v>
          </cell>
          <cell r="F547">
            <v>4</v>
          </cell>
          <cell r="G547">
            <v>1.26</v>
          </cell>
          <cell r="H547">
            <v>139.71854638316037</v>
          </cell>
          <cell r="I547">
            <v>110.88773522473045</v>
          </cell>
          <cell r="J547" t="str">
            <v>CG04-10295</v>
          </cell>
          <cell r="K547">
            <v>45342</v>
          </cell>
          <cell r="L547">
            <v>45712</v>
          </cell>
          <cell r="M547" t="str">
            <v>Manual</v>
          </cell>
          <cell r="N547" t="str">
            <v>Quemado</v>
          </cell>
          <cell r="O547">
            <v>133.07473328039805</v>
          </cell>
          <cell r="P547">
            <v>18593.008294263989</v>
          </cell>
          <cell r="Q547">
            <v>17</v>
          </cell>
        </row>
        <row r="548">
          <cell r="A548" t="str">
            <v>2382.06</v>
          </cell>
          <cell r="B548" t="str">
            <v>La Union, S.A</v>
          </cell>
          <cell r="C548">
            <v>238</v>
          </cell>
          <cell r="D548" t="str">
            <v>MANGALES  CAJON</v>
          </cell>
          <cell r="E548">
            <v>2.06</v>
          </cell>
          <cell r="F548">
            <v>4</v>
          </cell>
          <cell r="G548">
            <v>2.17</v>
          </cell>
          <cell r="H548">
            <v>222.91309388210954</v>
          </cell>
          <cell r="I548">
            <v>102.72492805627168</v>
          </cell>
          <cell r="J548" t="str">
            <v>CG04-10295</v>
          </cell>
          <cell r="K548">
            <v>45342</v>
          </cell>
          <cell r="L548">
            <v>45712</v>
          </cell>
          <cell r="M548" t="str">
            <v>Manual</v>
          </cell>
          <cell r="N548" t="str">
            <v>Quemado</v>
          </cell>
          <cell r="O548">
            <v>133.02048328039805</v>
          </cell>
          <cell r="P548">
            <v>29652.007477726955</v>
          </cell>
          <cell r="Q548">
            <v>17</v>
          </cell>
        </row>
        <row r="549">
          <cell r="A549" t="str">
            <v>2382.07</v>
          </cell>
          <cell r="B549" t="str">
            <v>La Union, S.A</v>
          </cell>
          <cell r="C549">
            <v>238</v>
          </cell>
          <cell r="D549" t="str">
            <v>MANGALES  CAJON</v>
          </cell>
          <cell r="E549">
            <v>2.0699999999999998</v>
          </cell>
          <cell r="F549">
            <v>4</v>
          </cell>
          <cell r="G549">
            <v>2.97</v>
          </cell>
          <cell r="H549">
            <v>290</v>
          </cell>
          <cell r="I549">
            <v>97.643097643097633</v>
          </cell>
          <cell r="J549" t="str">
            <v>CG04-10295</v>
          </cell>
          <cell r="K549">
            <v>45343</v>
          </cell>
          <cell r="L549">
            <v>45712</v>
          </cell>
          <cell r="M549" t="str">
            <v>Manual</v>
          </cell>
          <cell r="N549" t="str">
            <v>Quemado</v>
          </cell>
          <cell r="O549">
            <v>114.83398328039806</v>
          </cell>
          <cell r="P549">
            <v>33301.855151315438</v>
          </cell>
          <cell r="Q549">
            <v>17</v>
          </cell>
        </row>
        <row r="550">
          <cell r="A550" t="str">
            <v>2382.08</v>
          </cell>
          <cell r="B550" t="str">
            <v>La Union, S.A</v>
          </cell>
          <cell r="C550">
            <v>238</v>
          </cell>
          <cell r="D550" t="str">
            <v>MANGALES  CAJON</v>
          </cell>
          <cell r="E550">
            <v>2.08</v>
          </cell>
          <cell r="F550">
            <v>4</v>
          </cell>
          <cell r="G550">
            <v>0.83</v>
          </cell>
          <cell r="H550">
            <v>76.97</v>
          </cell>
          <cell r="I550">
            <v>92.734939759036152</v>
          </cell>
          <cell r="J550" t="str">
            <v>CG04-10295</v>
          </cell>
          <cell r="K550">
            <v>45342</v>
          </cell>
          <cell r="L550">
            <v>45712</v>
          </cell>
          <cell r="M550" t="str">
            <v>Manual</v>
          </cell>
          <cell r="N550" t="str">
            <v>Quemado</v>
          </cell>
          <cell r="O550">
            <v>128.86623328039806</v>
          </cell>
          <cell r="P550">
            <v>9918.8339755922389</v>
          </cell>
          <cell r="Q550">
            <v>17</v>
          </cell>
        </row>
        <row r="551">
          <cell r="A551" t="str">
            <v>2382.09</v>
          </cell>
          <cell r="B551" t="str">
            <v>La Union, S.A</v>
          </cell>
          <cell r="C551">
            <v>238</v>
          </cell>
          <cell r="D551" t="str">
            <v>MANGALES  CAJON</v>
          </cell>
          <cell r="E551">
            <v>2.09</v>
          </cell>
          <cell r="F551">
            <v>4</v>
          </cell>
          <cell r="G551">
            <v>1.99</v>
          </cell>
          <cell r="H551">
            <v>212.90190611308662</v>
          </cell>
          <cell r="I551">
            <v>106.98588246888775</v>
          </cell>
          <cell r="J551" t="str">
            <v>CG04-10295</v>
          </cell>
          <cell r="K551">
            <v>45343</v>
          </cell>
          <cell r="L551">
            <v>45712</v>
          </cell>
          <cell r="M551" t="str">
            <v>Manual</v>
          </cell>
          <cell r="N551" t="str">
            <v>Quemado</v>
          </cell>
          <cell r="O551">
            <v>125.15448328039807</v>
          </cell>
          <cell r="P551">
            <v>26645.628048995179</v>
          </cell>
          <cell r="Q551">
            <v>17</v>
          </cell>
        </row>
        <row r="552">
          <cell r="A552" t="str">
            <v>3851.01</v>
          </cell>
          <cell r="B552" t="str">
            <v>La Union, S.A</v>
          </cell>
          <cell r="C552">
            <v>385</v>
          </cell>
          <cell r="D552" t="str">
            <v>EL CEDRO CUNTAN</v>
          </cell>
          <cell r="E552">
            <v>1.01</v>
          </cell>
          <cell r="F552">
            <v>4</v>
          </cell>
          <cell r="G552">
            <v>10.74</v>
          </cell>
          <cell r="H552">
            <v>1210.7403393385537</v>
          </cell>
          <cell r="I552">
            <v>112.73187517118748</v>
          </cell>
          <cell r="J552" t="str">
            <v>CG02-163</v>
          </cell>
          <cell r="K552">
            <v>45353</v>
          </cell>
          <cell r="L552">
            <v>45718</v>
          </cell>
          <cell r="M552" t="str">
            <v>Mecanizado</v>
          </cell>
          <cell r="N552" t="str">
            <v>Quemado</v>
          </cell>
          <cell r="O552">
            <v>143.66143328039806</v>
          </cell>
          <cell r="P552">
            <v>173936.69247977214</v>
          </cell>
          <cell r="Q552">
            <v>17</v>
          </cell>
        </row>
        <row r="553">
          <cell r="A553" t="str">
            <v>3851.02</v>
          </cell>
          <cell r="B553" t="str">
            <v>La Union, S.A</v>
          </cell>
          <cell r="C553">
            <v>385</v>
          </cell>
          <cell r="D553" t="str">
            <v>EL CEDRO CUNTAN</v>
          </cell>
          <cell r="E553">
            <v>1.02</v>
          </cell>
          <cell r="F553">
            <v>2</v>
          </cell>
          <cell r="G553">
            <v>13.59</v>
          </cell>
          <cell r="H553">
            <v>1640.1267422356557</v>
          </cell>
          <cell r="I553">
            <v>120.68629449857659</v>
          </cell>
          <cell r="J553" t="str">
            <v>CG02-163</v>
          </cell>
          <cell r="K553">
            <v>45354</v>
          </cell>
          <cell r="L553">
            <v>45718</v>
          </cell>
          <cell r="M553" t="str">
            <v>Mecanizado</v>
          </cell>
          <cell r="N553" t="str">
            <v>Quemado</v>
          </cell>
          <cell r="O553">
            <v>138.78893328039806</v>
          </cell>
          <cell r="P553">
            <v>227631.44099954102</v>
          </cell>
          <cell r="Q553">
            <v>17</v>
          </cell>
        </row>
        <row r="554">
          <cell r="A554" t="str">
            <v>3851.03</v>
          </cell>
          <cell r="B554" t="str">
            <v>La Union, S.A</v>
          </cell>
          <cell r="C554">
            <v>385</v>
          </cell>
          <cell r="D554" t="str">
            <v>EL CEDRO CUNTAN</v>
          </cell>
          <cell r="E554">
            <v>1.03</v>
          </cell>
          <cell r="F554">
            <v>3</v>
          </cell>
          <cell r="G554">
            <v>11.253</v>
          </cell>
          <cell r="H554">
            <v>1416.0298918600322</v>
          </cell>
          <cell r="I554">
            <v>125.83576751622076</v>
          </cell>
          <cell r="J554" t="str">
            <v>CG02-163</v>
          </cell>
          <cell r="K554">
            <v>45355</v>
          </cell>
          <cell r="L554">
            <v>45717</v>
          </cell>
          <cell r="M554" t="str">
            <v>Mecanizado</v>
          </cell>
          <cell r="N554" t="str">
            <v>Quemado</v>
          </cell>
          <cell r="O554">
            <v>139.04313328039805</v>
          </cell>
          <cell r="P554">
            <v>196889.23298292208</v>
          </cell>
          <cell r="Q554">
            <v>17</v>
          </cell>
        </row>
        <row r="555">
          <cell r="A555" t="str">
            <v>3851.04</v>
          </cell>
          <cell r="B555" t="str">
            <v>La Union, S.A</v>
          </cell>
          <cell r="C555">
            <v>385</v>
          </cell>
          <cell r="D555" t="str">
            <v>EL CEDRO CUNTAN</v>
          </cell>
          <cell r="E555">
            <v>1.04</v>
          </cell>
          <cell r="F555">
            <v>4</v>
          </cell>
          <cell r="G555">
            <v>9.6590000000000007</v>
          </cell>
          <cell r="H555">
            <v>1199.5941282747756</v>
          </cell>
          <cell r="I555">
            <v>124.19444334556118</v>
          </cell>
          <cell r="J555" t="str">
            <v>CG02-163</v>
          </cell>
          <cell r="K555">
            <v>45352</v>
          </cell>
          <cell r="L555">
            <v>45716</v>
          </cell>
          <cell r="M555" t="str">
            <v>Mecanizado</v>
          </cell>
          <cell r="N555" t="str">
            <v>Quemado</v>
          </cell>
          <cell r="O555">
            <v>144.01573328039805</v>
          </cell>
          <cell r="P555">
            <v>172760.4280223517</v>
          </cell>
          <cell r="Q555">
            <v>17</v>
          </cell>
        </row>
        <row r="556">
          <cell r="A556" t="str">
            <v>3851.05</v>
          </cell>
          <cell r="B556" t="str">
            <v>La Union, S.A</v>
          </cell>
          <cell r="C556">
            <v>385</v>
          </cell>
          <cell r="D556" t="str">
            <v>EL CEDRO CUNTAN</v>
          </cell>
          <cell r="E556">
            <v>1.05</v>
          </cell>
          <cell r="F556">
            <v>4</v>
          </cell>
          <cell r="G556">
            <v>9.9160000000000004</v>
          </cell>
          <cell r="H556">
            <v>1212.2440600447951</v>
          </cell>
          <cell r="I556">
            <v>122.25131706784944</v>
          </cell>
          <cell r="J556" t="str">
            <v>CG02-163</v>
          </cell>
          <cell r="K556">
            <v>45356</v>
          </cell>
          <cell r="L556">
            <v>45716</v>
          </cell>
          <cell r="M556" t="str">
            <v>Mecanizado</v>
          </cell>
          <cell r="N556" t="str">
            <v>Quemado</v>
          </cell>
          <cell r="O556">
            <v>140.93308328039805</v>
          </cell>
          <cell r="P556">
            <v>170845.29307046096</v>
          </cell>
          <cell r="Q556">
            <v>17</v>
          </cell>
        </row>
        <row r="557">
          <cell r="A557" t="str">
            <v>3851.06</v>
          </cell>
          <cell r="B557" t="str">
            <v>La Union, S.A</v>
          </cell>
          <cell r="C557">
            <v>385</v>
          </cell>
          <cell r="D557" t="str">
            <v>EL CEDRO CUNTAN</v>
          </cell>
          <cell r="E557">
            <v>1.06</v>
          </cell>
          <cell r="F557">
            <v>8</v>
          </cell>
          <cell r="G557">
            <v>8.56</v>
          </cell>
          <cell r="H557">
            <v>824.26231887691074</v>
          </cell>
          <cell r="I557">
            <v>96.29232697160171</v>
          </cell>
          <cell r="J557" t="str">
            <v>CP72-2086</v>
          </cell>
          <cell r="K557">
            <v>45349</v>
          </cell>
          <cell r="L557">
            <v>45690</v>
          </cell>
          <cell r="M557" t="str">
            <v>Mecanizado</v>
          </cell>
          <cell r="N557" t="str">
            <v>Quemado</v>
          </cell>
          <cell r="O557">
            <v>140.62848328039806</v>
          </cell>
          <cell r="P557">
            <v>115914.75972884377</v>
          </cell>
          <cell r="Q557">
            <v>13</v>
          </cell>
        </row>
        <row r="558">
          <cell r="A558" t="str">
            <v>3851.07</v>
          </cell>
          <cell r="B558" t="str">
            <v>La Union, S.A</v>
          </cell>
          <cell r="C558">
            <v>385</v>
          </cell>
          <cell r="D558" t="str">
            <v>EL CEDRO CUNTAN</v>
          </cell>
          <cell r="E558">
            <v>1.07</v>
          </cell>
          <cell r="F558">
            <v>3</v>
          </cell>
          <cell r="G558">
            <v>11.398</v>
          </cell>
          <cell r="H558">
            <v>1417.5249895512879</v>
          </cell>
          <cell r="I558">
            <v>124.36611594589297</v>
          </cell>
          <cell r="J558" t="str">
            <v>CG02-163</v>
          </cell>
          <cell r="K558">
            <v>45352</v>
          </cell>
          <cell r="L558">
            <v>45715</v>
          </cell>
          <cell r="M558" t="str">
            <v>Mecanizado</v>
          </cell>
          <cell r="N558" t="str">
            <v>Quemado</v>
          </cell>
          <cell r="O558">
            <v>132.95988328039806</v>
          </cell>
          <cell r="P558">
            <v>188473.95715778673</v>
          </cell>
          <cell r="Q558">
            <v>17</v>
          </cell>
        </row>
        <row r="559">
          <cell r="A559" t="str">
            <v>3851.08</v>
          </cell>
          <cell r="B559" t="str">
            <v>La Union, S.A</v>
          </cell>
          <cell r="C559">
            <v>385</v>
          </cell>
          <cell r="D559" t="str">
            <v>EL CEDRO CUNTAN</v>
          </cell>
          <cell r="E559">
            <v>1.08</v>
          </cell>
          <cell r="F559">
            <v>1</v>
          </cell>
          <cell r="G559">
            <v>8.1259999999999994</v>
          </cell>
          <cell r="H559">
            <v>983.78733682170264</v>
          </cell>
          <cell r="I559">
            <v>121.06661787124079</v>
          </cell>
          <cell r="J559" t="str">
            <v>CG02-163</v>
          </cell>
          <cell r="K559">
            <v>45324</v>
          </cell>
          <cell r="L559">
            <v>45715</v>
          </cell>
          <cell r="M559" t="str">
            <v>Mecanizado</v>
          </cell>
          <cell r="N559" t="str">
            <v>Quemado</v>
          </cell>
          <cell r="O559">
            <v>144.10293328039808</v>
          </cell>
          <cell r="P559">
            <v>141766.64096011833</v>
          </cell>
          <cell r="Q559">
            <v>17</v>
          </cell>
        </row>
        <row r="560">
          <cell r="A560" t="str">
            <v>3851.09</v>
          </cell>
          <cell r="B560" t="str">
            <v>La Union, S.A</v>
          </cell>
          <cell r="C560">
            <v>385</v>
          </cell>
          <cell r="D560" t="str">
            <v>EL CEDRO CUNTAN</v>
          </cell>
          <cell r="E560">
            <v>1.0900000000000001</v>
          </cell>
          <cell r="F560">
            <v>2</v>
          </cell>
          <cell r="G560">
            <v>15.355</v>
          </cell>
          <cell r="H560">
            <v>1958.3256899947385</v>
          </cell>
          <cell r="I560">
            <v>127.53667795472083</v>
          </cell>
          <cell r="J560" t="str">
            <v>CG02-163</v>
          </cell>
          <cell r="K560">
            <v>45351</v>
          </cell>
          <cell r="L560">
            <v>45716</v>
          </cell>
          <cell r="M560" t="str">
            <v>Mecanizado</v>
          </cell>
          <cell r="N560" t="str">
            <v>Quemado</v>
          </cell>
          <cell r="O560">
            <v>124.39803328039807</v>
          </cell>
          <cell r="P560">
            <v>243611.86435782397</v>
          </cell>
          <cell r="Q560">
            <v>17</v>
          </cell>
        </row>
        <row r="561">
          <cell r="A561" t="str">
            <v>3851.1</v>
          </cell>
          <cell r="B561" t="str">
            <v>La Union, S.A</v>
          </cell>
          <cell r="C561">
            <v>385</v>
          </cell>
          <cell r="D561" t="str">
            <v>EL CEDRO CUNTAN</v>
          </cell>
          <cell r="E561">
            <v>1.1000000000000001</v>
          </cell>
          <cell r="F561">
            <v>2</v>
          </cell>
          <cell r="G561">
            <v>6.6120000000000001</v>
          </cell>
          <cell r="H561">
            <v>804.1764547212772</v>
          </cell>
          <cell r="I561">
            <v>121.62378323068319</v>
          </cell>
          <cell r="J561" t="str">
            <v>CG02-163</v>
          </cell>
          <cell r="K561">
            <v>45347</v>
          </cell>
          <cell r="L561">
            <v>45714</v>
          </cell>
          <cell r="M561" t="str">
            <v>Mecanizado</v>
          </cell>
          <cell r="N561" t="str">
            <v>Quemado</v>
          </cell>
          <cell r="O561">
            <v>134.32153328039806</v>
          </cell>
          <cell r="P561">
            <v>108018.21442615656</v>
          </cell>
          <cell r="Q561">
            <v>17</v>
          </cell>
        </row>
        <row r="562">
          <cell r="A562" t="str">
            <v>3851.11</v>
          </cell>
          <cell r="B562" t="str">
            <v>La Union, S.A</v>
          </cell>
          <cell r="C562">
            <v>385</v>
          </cell>
          <cell r="D562" t="str">
            <v>EL CEDRO CUNTAN</v>
          </cell>
          <cell r="E562">
            <v>1.1100000000000001</v>
          </cell>
          <cell r="F562">
            <v>1</v>
          </cell>
          <cell r="G562">
            <v>16.734999999999999</v>
          </cell>
          <cell r="H562">
            <v>2072.5548956080725</v>
          </cell>
          <cell r="I562">
            <v>123.84552707547491</v>
          </cell>
          <cell r="J562" t="str">
            <v>CG02-163</v>
          </cell>
          <cell r="K562">
            <v>45407</v>
          </cell>
          <cell r="L562">
            <v>45772</v>
          </cell>
          <cell r="M562" t="str">
            <v>Mecanizado</v>
          </cell>
          <cell r="N562" t="str">
            <v>Quemado</v>
          </cell>
          <cell r="O562">
            <v>133.35088328039805</v>
          </cell>
          <cell r="P562">
            <v>276377.02597644966</v>
          </cell>
          <cell r="Q562">
            <v>25</v>
          </cell>
        </row>
        <row r="563">
          <cell r="A563" t="str">
            <v>3851.13</v>
          </cell>
          <cell r="B563" t="str">
            <v>La Union, S.A</v>
          </cell>
          <cell r="C563">
            <v>385</v>
          </cell>
          <cell r="D563" t="str">
            <v>EL CEDRO CUNTAN</v>
          </cell>
          <cell r="E563">
            <v>1.1299999999999999</v>
          </cell>
          <cell r="F563">
            <v>1</v>
          </cell>
          <cell r="G563">
            <v>11.68</v>
          </cell>
          <cell r="H563">
            <v>1500.4326967853174</v>
          </cell>
          <cell r="I563">
            <v>128.46170349189362</v>
          </cell>
          <cell r="J563" t="str">
            <v>CG02-163</v>
          </cell>
          <cell r="K563">
            <v>45409</v>
          </cell>
          <cell r="L563">
            <v>45774</v>
          </cell>
          <cell r="M563" t="str">
            <v>Mecanizado</v>
          </cell>
          <cell r="N563" t="str">
            <v>Quemado</v>
          </cell>
          <cell r="O563">
            <v>131.71128328039805</v>
          </cell>
          <cell r="P563">
            <v>197623.91596946254</v>
          </cell>
          <cell r="Q563">
            <v>25</v>
          </cell>
        </row>
        <row r="564">
          <cell r="A564" t="str">
            <v>3851.14</v>
          </cell>
          <cell r="B564" t="str">
            <v>La Union, S.A</v>
          </cell>
          <cell r="C564">
            <v>385</v>
          </cell>
          <cell r="D564" t="str">
            <v>EL CEDRO CUNTAN</v>
          </cell>
          <cell r="E564">
            <v>1.1399999999999999</v>
          </cell>
          <cell r="F564">
            <v>8</v>
          </cell>
          <cell r="G564">
            <v>15.452</v>
          </cell>
          <cell r="H564">
            <v>1815.3258587950959</v>
          </cell>
          <cell r="I564">
            <v>117.48161136390732</v>
          </cell>
          <cell r="J564" t="str">
            <v>CG02-163</v>
          </cell>
          <cell r="K564">
            <v>45348</v>
          </cell>
          <cell r="L564">
            <v>45689</v>
          </cell>
          <cell r="M564" t="str">
            <v>Mecanizado</v>
          </cell>
          <cell r="N564" t="str">
            <v>Quemado</v>
          </cell>
          <cell r="O564">
            <v>137.49178328039807</v>
          </cell>
          <cell r="P564">
            <v>249592.38956075782</v>
          </cell>
          <cell r="Q564">
            <v>13</v>
          </cell>
        </row>
        <row r="565">
          <cell r="A565" t="str">
            <v>3851.15</v>
          </cell>
          <cell r="B565" t="str">
            <v>La Union, S.A</v>
          </cell>
          <cell r="C565">
            <v>385</v>
          </cell>
          <cell r="D565" t="str">
            <v>EL CEDRO CUNTAN</v>
          </cell>
          <cell r="E565">
            <v>1.1499999999999999</v>
          </cell>
          <cell r="F565">
            <v>1</v>
          </cell>
          <cell r="G565">
            <v>14.284000000000001</v>
          </cell>
          <cell r="H565">
            <v>1747.2825891165646</v>
          </cell>
          <cell r="I565">
            <v>122.32446017338032</v>
          </cell>
          <cell r="J565" t="str">
            <v>CG02-163</v>
          </cell>
          <cell r="K565">
            <v>45355</v>
          </cell>
          <cell r="L565">
            <v>45713</v>
          </cell>
          <cell r="M565" t="str">
            <v>Mecanizado</v>
          </cell>
          <cell r="N565" t="str">
            <v>Quemado</v>
          </cell>
          <cell r="O565">
            <v>124.54778328039806</v>
          </cell>
          <cell r="P565">
            <v>217620.1732389027</v>
          </cell>
          <cell r="Q565">
            <v>17</v>
          </cell>
        </row>
        <row r="566">
          <cell r="A566" t="str">
            <v>3851.16</v>
          </cell>
          <cell r="B566" t="str">
            <v>La Union, S.A</v>
          </cell>
          <cell r="C566">
            <v>385</v>
          </cell>
          <cell r="D566" t="str">
            <v>EL CEDRO CUNTAN</v>
          </cell>
          <cell r="E566">
            <v>1.1599999999999999</v>
          </cell>
          <cell r="F566">
            <v>7</v>
          </cell>
          <cell r="G566">
            <v>13.001999999999999</v>
          </cell>
          <cell r="H566">
            <v>1606.0638633221483</v>
          </cell>
          <cell r="I566">
            <v>123.52437035241874</v>
          </cell>
          <cell r="J566" t="str">
            <v>Varias</v>
          </cell>
          <cell r="K566">
            <v>45325</v>
          </cell>
          <cell r="L566">
            <v>45689</v>
          </cell>
          <cell r="M566" t="str">
            <v>Mecanizado</v>
          </cell>
          <cell r="N566" t="str">
            <v>Quemado</v>
          </cell>
          <cell r="O566">
            <v>121.33698328039806</v>
          </cell>
          <cell r="P566">
            <v>194874.94413117104</v>
          </cell>
          <cell r="Q566">
            <v>13</v>
          </cell>
        </row>
        <row r="567">
          <cell r="A567" t="str">
            <v>3851.17</v>
          </cell>
          <cell r="B567" t="str">
            <v>La Union, S.A</v>
          </cell>
          <cell r="C567">
            <v>385</v>
          </cell>
          <cell r="D567" t="str">
            <v>EL CEDRO CUNTAN</v>
          </cell>
          <cell r="E567">
            <v>1.17</v>
          </cell>
          <cell r="F567">
            <v>1</v>
          </cell>
          <cell r="G567">
            <v>11.17</v>
          </cell>
          <cell r="H567">
            <v>1405.1740773195199</v>
          </cell>
          <cell r="I567">
            <v>125.79893261589257</v>
          </cell>
          <cell r="J567" t="str">
            <v>CG02-163</v>
          </cell>
          <cell r="K567">
            <v>45345</v>
          </cell>
          <cell r="L567">
            <v>45711</v>
          </cell>
          <cell r="M567" t="str">
            <v>Mecanizado</v>
          </cell>
          <cell r="N567" t="str">
            <v>Quemado</v>
          </cell>
          <cell r="O567">
            <v>128.35668328039807</v>
          </cell>
          <cell r="P567">
            <v>180363.48399632721</v>
          </cell>
          <cell r="Q567">
            <v>16</v>
          </cell>
        </row>
        <row r="568">
          <cell r="A568" t="str">
            <v>3851.18</v>
          </cell>
          <cell r="B568" t="str">
            <v>La Union, S.A</v>
          </cell>
          <cell r="C568">
            <v>385</v>
          </cell>
          <cell r="D568" t="str">
            <v>EL CEDRO CUNTAN</v>
          </cell>
          <cell r="E568">
            <v>1.18</v>
          </cell>
          <cell r="F568">
            <v>7</v>
          </cell>
          <cell r="G568">
            <v>7.984</v>
          </cell>
          <cell r="H568">
            <v>982.32317218612775</v>
          </cell>
          <cell r="I568">
            <v>123.03646946219035</v>
          </cell>
          <cell r="J568" t="str">
            <v>CG04-10267</v>
          </cell>
          <cell r="K568">
            <v>45326</v>
          </cell>
          <cell r="L568">
            <v>45689</v>
          </cell>
          <cell r="M568" t="str">
            <v>Mecanizado</v>
          </cell>
          <cell r="N568" t="str">
            <v>Quemado</v>
          </cell>
          <cell r="O568">
            <v>127.51598328039807</v>
          </cell>
          <cell r="P568">
            <v>125261.90520043386</v>
          </cell>
          <cell r="Q568">
            <v>13</v>
          </cell>
        </row>
        <row r="569">
          <cell r="A569" t="str">
            <v>3851.19</v>
          </cell>
          <cell r="B569" t="str">
            <v>La Union, S.A</v>
          </cell>
          <cell r="C569">
            <v>385</v>
          </cell>
          <cell r="D569" t="str">
            <v>EL CEDRO CUNTAN</v>
          </cell>
          <cell r="E569">
            <v>1.19</v>
          </cell>
          <cell r="F569">
            <v>7</v>
          </cell>
          <cell r="G569">
            <v>10.298999999999999</v>
          </cell>
          <cell r="H569">
            <v>1026.1931801534231</v>
          </cell>
          <cell r="I569">
            <v>99.640079634277413</v>
          </cell>
          <cell r="J569" t="str">
            <v>CG04-10267</v>
          </cell>
          <cell r="K569">
            <v>45326</v>
          </cell>
          <cell r="L569">
            <v>45689</v>
          </cell>
          <cell r="M569" t="str">
            <v>Mecanizado</v>
          </cell>
          <cell r="N569" t="str">
            <v>Quemado</v>
          </cell>
          <cell r="O569">
            <v>130.56483328039806</v>
          </cell>
          <cell r="P569">
            <v>133984.74148021318</v>
          </cell>
          <cell r="Q569">
            <v>13</v>
          </cell>
        </row>
        <row r="570">
          <cell r="A570" t="str">
            <v>3851.2</v>
          </cell>
          <cell r="B570" t="str">
            <v>La Union, S.A</v>
          </cell>
          <cell r="C570">
            <v>385</v>
          </cell>
          <cell r="D570" t="str">
            <v>EL CEDRO CUNTAN</v>
          </cell>
          <cell r="E570">
            <v>1.2</v>
          </cell>
          <cell r="F570">
            <v>1</v>
          </cell>
          <cell r="G570">
            <v>11.565000000000001</v>
          </cell>
          <cell r="H570">
            <v>1419.2469296508727</v>
          </cell>
          <cell r="I570">
            <v>122.71914653271705</v>
          </cell>
          <cell r="J570" t="str">
            <v>Varias</v>
          </cell>
          <cell r="K570">
            <v>45347</v>
          </cell>
          <cell r="L570">
            <v>45712</v>
          </cell>
          <cell r="M570" t="str">
            <v>Mecanizado</v>
          </cell>
          <cell r="N570" t="str">
            <v>Quemado</v>
          </cell>
          <cell r="O570">
            <v>132.19838328039808</v>
          </cell>
          <cell r="P570">
            <v>187622.14957551425</v>
          </cell>
          <cell r="Q570">
            <v>17</v>
          </cell>
        </row>
        <row r="571">
          <cell r="A571" t="str">
            <v>4442.01</v>
          </cell>
          <cell r="B571" t="str">
            <v>La Union, S.A</v>
          </cell>
          <cell r="C571">
            <v>444</v>
          </cell>
          <cell r="D571" t="str">
            <v>PARCELA # 47</v>
          </cell>
          <cell r="E571">
            <v>2.0099999999999998</v>
          </cell>
          <cell r="F571">
            <v>5</v>
          </cell>
          <cell r="G571">
            <v>2.27</v>
          </cell>
          <cell r="H571">
            <v>227</v>
          </cell>
          <cell r="I571">
            <v>100</v>
          </cell>
          <cell r="J571" t="str">
            <v>CG02-163</v>
          </cell>
          <cell r="K571">
            <v>45397</v>
          </cell>
          <cell r="L571">
            <v>45748</v>
          </cell>
          <cell r="M571" t="str">
            <v>Mecanizado</v>
          </cell>
          <cell r="N571" t="str">
            <v>Quemado</v>
          </cell>
          <cell r="O571">
            <v>134.82268328039805</v>
          </cell>
          <cell r="P571">
            <v>30604.749104650356</v>
          </cell>
          <cell r="Q571">
            <v>22</v>
          </cell>
        </row>
        <row r="572">
          <cell r="A572" t="str">
            <v>4442.02</v>
          </cell>
          <cell r="B572" t="str">
            <v>La Union, S.A</v>
          </cell>
          <cell r="C572">
            <v>444</v>
          </cell>
          <cell r="D572" t="str">
            <v>PARCELA # 47</v>
          </cell>
          <cell r="E572">
            <v>2.02</v>
          </cell>
          <cell r="F572">
            <v>1</v>
          </cell>
          <cell r="G572">
            <v>3.38</v>
          </cell>
          <cell r="H572">
            <v>340</v>
          </cell>
          <cell r="I572">
            <v>100.59171597633136</v>
          </cell>
          <cell r="J572" t="str">
            <v>CG02-163</v>
          </cell>
          <cell r="K572">
            <v>45443</v>
          </cell>
          <cell r="L572">
            <v>45757</v>
          </cell>
          <cell r="M572" t="str">
            <v>Mecanizado</v>
          </cell>
          <cell r="N572" t="str">
            <v>Quemado</v>
          </cell>
          <cell r="O572">
            <v>152.91058328039807</v>
          </cell>
          <cell r="P572">
            <v>51989.598315335345</v>
          </cell>
          <cell r="Q572">
            <v>23</v>
          </cell>
        </row>
        <row r="573">
          <cell r="A573" t="str">
            <v>4442.03</v>
          </cell>
          <cell r="B573" t="str">
            <v>La Union, S.A</v>
          </cell>
          <cell r="C573">
            <v>444</v>
          </cell>
          <cell r="D573" t="str">
            <v>PARCELA # 47</v>
          </cell>
          <cell r="E573">
            <v>2.0299999999999998</v>
          </cell>
          <cell r="F573">
            <v>3</v>
          </cell>
          <cell r="G573">
            <v>3.38</v>
          </cell>
          <cell r="H573">
            <v>338</v>
          </cell>
          <cell r="I573">
            <v>100</v>
          </cell>
          <cell r="J573" t="str">
            <v>CG02-163</v>
          </cell>
          <cell r="K573">
            <v>45362</v>
          </cell>
          <cell r="L573">
            <v>45748</v>
          </cell>
          <cell r="M573" t="str">
            <v>Mecanizado</v>
          </cell>
          <cell r="N573" t="str">
            <v>Quemado</v>
          </cell>
          <cell r="O573">
            <v>145.08648328039806</v>
          </cell>
          <cell r="P573">
            <v>49039.231348774541</v>
          </cell>
          <cell r="Q573">
            <v>22</v>
          </cell>
        </row>
        <row r="574">
          <cell r="A574" t="str">
            <v>4442.04</v>
          </cell>
          <cell r="B574" t="str">
            <v>La Union, S.A</v>
          </cell>
          <cell r="C574">
            <v>444</v>
          </cell>
          <cell r="D574" t="str">
            <v>PARCELA # 47</v>
          </cell>
          <cell r="E574">
            <v>2.04</v>
          </cell>
          <cell r="F574">
            <v>1</v>
          </cell>
          <cell r="G574">
            <v>5</v>
          </cell>
          <cell r="H574">
            <v>420</v>
          </cell>
          <cell r="I574">
            <v>84</v>
          </cell>
          <cell r="J574" t="str">
            <v>CG02-163</v>
          </cell>
          <cell r="K574">
            <v>45444</v>
          </cell>
          <cell r="L574">
            <v>45757</v>
          </cell>
          <cell r="M574" t="str">
            <v>Mecanizado</v>
          </cell>
          <cell r="N574" t="str">
            <v>Quemado</v>
          </cell>
          <cell r="O574">
            <v>134.88923328039806</v>
          </cell>
          <cell r="P574">
            <v>56653.477977767187</v>
          </cell>
          <cell r="Q574">
            <v>23</v>
          </cell>
        </row>
        <row r="575">
          <cell r="A575" t="str">
            <v>4442.05</v>
          </cell>
          <cell r="B575" t="str">
            <v>La Union, S.A</v>
          </cell>
          <cell r="C575">
            <v>444</v>
          </cell>
          <cell r="D575" t="str">
            <v>PARCELA # 47</v>
          </cell>
          <cell r="E575">
            <v>2.0499999999999998</v>
          </cell>
          <cell r="F575">
            <v>3</v>
          </cell>
          <cell r="G575">
            <v>1.46</v>
          </cell>
          <cell r="H575">
            <v>145</v>
          </cell>
          <cell r="I575">
            <v>99.31506849315069</v>
          </cell>
          <cell r="J575" t="str">
            <v>CG02-163</v>
          </cell>
          <cell r="K575">
            <v>45352</v>
          </cell>
          <cell r="L575">
            <v>45748</v>
          </cell>
          <cell r="M575" t="str">
            <v>Mecanizado</v>
          </cell>
          <cell r="N575" t="str">
            <v>Quemado</v>
          </cell>
          <cell r="O575">
            <v>116.00808328039807</v>
          </cell>
          <cell r="P575">
            <v>16821.17207565772</v>
          </cell>
          <cell r="Q575">
            <v>22</v>
          </cell>
        </row>
        <row r="576">
          <cell r="A576" t="str">
            <v>4441.01</v>
          </cell>
          <cell r="B576" t="str">
            <v>La Union, S.A</v>
          </cell>
          <cell r="C576">
            <v>444</v>
          </cell>
          <cell r="D576" t="str">
            <v>PARCELA # 47</v>
          </cell>
          <cell r="E576">
            <v>1.01</v>
          </cell>
          <cell r="F576">
            <v>2</v>
          </cell>
          <cell r="G576">
            <v>4.4000000000000004</v>
          </cell>
          <cell r="H576">
            <v>439.14</v>
          </cell>
          <cell r="I576">
            <v>99.804545454545448</v>
          </cell>
          <cell r="J576" t="str">
            <v>CG02-163</v>
          </cell>
          <cell r="K576">
            <v>45366</v>
          </cell>
          <cell r="L576">
            <v>45748</v>
          </cell>
          <cell r="M576" t="str">
            <v>Mecanizado</v>
          </cell>
          <cell r="N576" t="str">
            <v>Quemado</v>
          </cell>
          <cell r="O576">
            <v>137.90913328039807</v>
          </cell>
          <cell r="P576">
            <v>60561.416788754002</v>
          </cell>
          <cell r="Q576">
            <v>22</v>
          </cell>
        </row>
        <row r="577">
          <cell r="A577" t="str">
            <v>4441.02</v>
          </cell>
          <cell r="B577" t="str">
            <v>La Union, S.A</v>
          </cell>
          <cell r="C577">
            <v>444</v>
          </cell>
          <cell r="D577" t="str">
            <v>PARCELA # 47</v>
          </cell>
          <cell r="E577">
            <v>1.02</v>
          </cell>
          <cell r="F577">
            <v>4</v>
          </cell>
          <cell r="G577">
            <v>8.67</v>
          </cell>
          <cell r="H577">
            <v>867</v>
          </cell>
          <cell r="I577">
            <v>100</v>
          </cell>
          <cell r="J577" t="str">
            <v>CG02-163</v>
          </cell>
          <cell r="K577">
            <v>45361</v>
          </cell>
          <cell r="L577">
            <v>45748</v>
          </cell>
          <cell r="M577" t="str">
            <v>Mecanizado</v>
          </cell>
          <cell r="N577" t="str">
            <v>Quemado</v>
          </cell>
          <cell r="O577">
            <v>133.10008328039805</v>
          </cell>
          <cell r="P577">
            <v>115397.77220410512</v>
          </cell>
          <cell r="Q577">
            <v>22</v>
          </cell>
        </row>
        <row r="578">
          <cell r="A578" t="str">
            <v>4441.03</v>
          </cell>
          <cell r="B578" t="str">
            <v>La Union, S.A</v>
          </cell>
          <cell r="C578">
            <v>444</v>
          </cell>
          <cell r="D578" t="str">
            <v>PARCELA # 47</v>
          </cell>
          <cell r="E578">
            <v>1.03</v>
          </cell>
          <cell r="F578">
            <v>3</v>
          </cell>
          <cell r="G578">
            <v>3.67</v>
          </cell>
          <cell r="H578">
            <v>367</v>
          </cell>
          <cell r="I578">
            <v>100</v>
          </cell>
          <cell r="J578" t="str">
            <v>CG02-163</v>
          </cell>
          <cell r="K578">
            <v>45352</v>
          </cell>
          <cell r="L578">
            <v>45748</v>
          </cell>
          <cell r="M578" t="str">
            <v>Mecanizado</v>
          </cell>
          <cell r="N578" t="str">
            <v>Quemado</v>
          </cell>
          <cell r="O578">
            <v>130.22568328039807</v>
          </cell>
          <cell r="P578">
            <v>47792.82576390609</v>
          </cell>
          <cell r="Q578">
            <v>22</v>
          </cell>
        </row>
        <row r="579">
          <cell r="A579" t="str">
            <v>5591.101</v>
          </cell>
          <cell r="B579" t="str">
            <v>La Union, S.A</v>
          </cell>
          <cell r="C579">
            <v>559</v>
          </cell>
          <cell r="D579" t="str">
            <v>SAN MARCOS</v>
          </cell>
          <cell r="E579">
            <v>1.101</v>
          </cell>
          <cell r="F579">
            <v>2</v>
          </cell>
          <cell r="G579">
            <v>0.57999999999999996</v>
          </cell>
          <cell r="H579">
            <v>45.80797676282684</v>
          </cell>
          <cell r="I579">
            <v>78.979270280735932</v>
          </cell>
          <cell r="J579" t="str">
            <v>CG02-163</v>
          </cell>
          <cell r="K579">
            <v>45373</v>
          </cell>
          <cell r="L579">
            <v>45731</v>
          </cell>
          <cell r="M579" t="str">
            <v>Mecanizado</v>
          </cell>
          <cell r="N579" t="str">
            <v>Quemado</v>
          </cell>
          <cell r="O579">
            <v>139.16373328039808</v>
          </cell>
          <cell r="P579">
            <v>6374.8090603367073</v>
          </cell>
          <cell r="Q579">
            <v>19</v>
          </cell>
        </row>
        <row r="580">
          <cell r="A580" t="str">
            <v>5591.102</v>
          </cell>
          <cell r="B580" t="str">
            <v>La Union, S.A</v>
          </cell>
          <cell r="C580">
            <v>559</v>
          </cell>
          <cell r="D580" t="str">
            <v>SAN MARCOS</v>
          </cell>
          <cell r="E580">
            <v>1.1020000000000001</v>
          </cell>
          <cell r="F580">
            <v>2</v>
          </cell>
          <cell r="G580">
            <v>0.43</v>
          </cell>
          <cell r="H580">
            <v>37.917086220716442</v>
          </cell>
          <cell r="I580">
            <v>88.179270280735921</v>
          </cell>
          <cell r="J580" t="str">
            <v>CG02-163</v>
          </cell>
          <cell r="K580">
            <v>45373</v>
          </cell>
          <cell r="L580">
            <v>45731</v>
          </cell>
          <cell r="M580" t="str">
            <v>Mecanizado</v>
          </cell>
          <cell r="N580" t="str">
            <v>Quemado</v>
          </cell>
          <cell r="O580">
            <v>146.75013328039807</v>
          </cell>
          <cell r="P580">
            <v>5564.3374564944834</v>
          </cell>
          <cell r="Q580">
            <v>19</v>
          </cell>
        </row>
        <row r="581">
          <cell r="A581" t="str">
            <v>5591.103</v>
          </cell>
          <cell r="B581" t="str">
            <v>La Union, S.A</v>
          </cell>
          <cell r="C581">
            <v>559</v>
          </cell>
          <cell r="D581" t="str">
            <v>SAN MARCOS</v>
          </cell>
          <cell r="E581">
            <v>1.103</v>
          </cell>
          <cell r="F581">
            <v>5</v>
          </cell>
          <cell r="G581">
            <v>10.35</v>
          </cell>
          <cell r="H581">
            <v>1060.4554474056167</v>
          </cell>
          <cell r="I581">
            <v>102.4594635174509</v>
          </cell>
          <cell r="J581" t="str">
            <v>CG02-163</v>
          </cell>
          <cell r="K581">
            <v>45307</v>
          </cell>
          <cell r="L581">
            <v>45671</v>
          </cell>
          <cell r="M581" t="str">
            <v>Mecanizado</v>
          </cell>
          <cell r="N581" t="str">
            <v>Quemado</v>
          </cell>
          <cell r="O581">
            <v>128.77933328039805</v>
          </cell>
          <cell r="P581">
            <v>136564.74549046153</v>
          </cell>
          <cell r="Q581">
            <v>11</v>
          </cell>
        </row>
        <row r="582">
          <cell r="A582" t="str">
            <v>5591.104</v>
          </cell>
          <cell r="B582" t="str">
            <v>La Union, S.A</v>
          </cell>
          <cell r="C582">
            <v>559</v>
          </cell>
          <cell r="D582" t="str">
            <v>SAN MARCOS</v>
          </cell>
          <cell r="E582">
            <v>1.1040000000000001</v>
          </cell>
          <cell r="F582">
            <v>5</v>
          </cell>
          <cell r="G582">
            <v>6.54</v>
          </cell>
          <cell r="H582">
            <v>675.01242763601283</v>
          </cell>
          <cell r="I582">
            <v>103.2129094244668</v>
          </cell>
          <cell r="J582" t="str">
            <v>CG02-163</v>
          </cell>
          <cell r="K582">
            <v>45308</v>
          </cell>
          <cell r="L582">
            <v>45671</v>
          </cell>
          <cell r="M582" t="str">
            <v>Mecanizado</v>
          </cell>
          <cell r="N582" t="str">
            <v>Quemado</v>
          </cell>
          <cell r="O582">
            <v>144.48183328039806</v>
          </cell>
          <cell r="P582">
            <v>97527.033031903164</v>
          </cell>
          <cell r="Q582">
            <v>11</v>
          </cell>
        </row>
        <row r="583">
          <cell r="A583" t="str">
            <v>5591.105</v>
          </cell>
          <cell r="B583" t="str">
            <v>La Union, S.A</v>
          </cell>
          <cell r="C583">
            <v>559</v>
          </cell>
          <cell r="D583" t="str">
            <v>SAN MARCOS</v>
          </cell>
          <cell r="E583">
            <v>1.105</v>
          </cell>
          <cell r="F583">
            <v>2</v>
          </cell>
          <cell r="G583">
            <v>9.24</v>
          </cell>
          <cell r="H583">
            <v>1064.6964573939999</v>
          </cell>
          <cell r="I583">
            <v>115.22688932835497</v>
          </cell>
          <cell r="J583" t="str">
            <v>CG02-163</v>
          </cell>
          <cell r="K583">
            <v>45373</v>
          </cell>
          <cell r="L583">
            <v>45731</v>
          </cell>
          <cell r="M583" t="str">
            <v>Mecanizado</v>
          </cell>
          <cell r="N583" t="str">
            <v>Quemado</v>
          </cell>
          <cell r="O583">
            <v>142.04198328039806</v>
          </cell>
          <cell r="P583">
            <v>151231.59639985758</v>
          </cell>
          <cell r="Q583">
            <v>19</v>
          </cell>
        </row>
        <row r="584">
          <cell r="A584" t="str">
            <v>5591.106</v>
          </cell>
          <cell r="B584" t="str">
            <v>La Union, S.A</v>
          </cell>
          <cell r="C584">
            <v>559</v>
          </cell>
          <cell r="D584" t="str">
            <v>SAN MARCOS</v>
          </cell>
          <cell r="E584">
            <v>1.1060000000000001</v>
          </cell>
          <cell r="F584">
            <v>2</v>
          </cell>
          <cell r="G584">
            <v>5</v>
          </cell>
          <cell r="H584">
            <v>580.89635140367955</v>
          </cell>
          <cell r="I584">
            <v>116.17927028073592</v>
          </cell>
          <cell r="J584" t="str">
            <v>CG02-163</v>
          </cell>
          <cell r="K584">
            <v>45363</v>
          </cell>
          <cell r="L584">
            <v>45731</v>
          </cell>
          <cell r="M584" t="str">
            <v>Mecanizado</v>
          </cell>
          <cell r="N584" t="str">
            <v>Quemado</v>
          </cell>
          <cell r="O584">
            <v>139.1908017958701</v>
          </cell>
          <cell r="P584">
            <v>80855.428912173666</v>
          </cell>
          <cell r="Q584">
            <v>19</v>
          </cell>
        </row>
        <row r="585">
          <cell r="A585" t="str">
            <v>5591.209</v>
          </cell>
          <cell r="B585" t="str">
            <v>La Union, S.A</v>
          </cell>
          <cell r="C585">
            <v>559</v>
          </cell>
          <cell r="D585" t="str">
            <v>SAN MARCOS</v>
          </cell>
          <cell r="E585">
            <v>1.2090000000000001</v>
          </cell>
          <cell r="F585">
            <v>4</v>
          </cell>
          <cell r="G585">
            <v>6.98</v>
          </cell>
          <cell r="H585">
            <v>773.33130655953676</v>
          </cell>
          <cell r="I585">
            <v>110.79245079649523</v>
          </cell>
          <cell r="J585" t="str">
            <v>CG02-163</v>
          </cell>
          <cell r="K585">
            <v>45306</v>
          </cell>
          <cell r="L585">
            <v>45671</v>
          </cell>
          <cell r="M585" t="str">
            <v>Mecanizado</v>
          </cell>
          <cell r="N585" t="str">
            <v>Quemado</v>
          </cell>
          <cell r="O585">
            <v>129.72003328039807</v>
          </cell>
          <cell r="P585">
            <v>100316.56282367682</v>
          </cell>
          <cell r="Q585">
            <v>11</v>
          </cell>
        </row>
        <row r="586">
          <cell r="A586" t="str">
            <v>5591.21</v>
          </cell>
          <cell r="B586" t="str">
            <v>La Union, S.A</v>
          </cell>
          <cell r="C586">
            <v>559</v>
          </cell>
          <cell r="D586" t="str">
            <v>SAN MARCOS</v>
          </cell>
          <cell r="E586">
            <v>1.21</v>
          </cell>
          <cell r="F586">
            <v>3</v>
          </cell>
          <cell r="G586">
            <v>4.42</v>
          </cell>
          <cell r="H586">
            <v>572.74037464085279</v>
          </cell>
          <cell r="I586">
            <v>129.57927028073593</v>
          </cell>
          <cell r="J586" t="str">
            <v>CG02-163</v>
          </cell>
          <cell r="K586">
            <v>45373</v>
          </cell>
          <cell r="L586">
            <v>45671</v>
          </cell>
          <cell r="M586" t="str">
            <v>Mecanizado</v>
          </cell>
          <cell r="N586" t="str">
            <v>Quemado</v>
          </cell>
          <cell r="O586">
            <v>140.34953328039805</v>
          </cell>
          <cell r="P586">
            <v>80383.844271684022</v>
          </cell>
          <cell r="Q586">
            <v>11</v>
          </cell>
        </row>
        <row r="587">
          <cell r="A587" t="str">
            <v>5591.311</v>
          </cell>
          <cell r="B587" t="str">
            <v>La Union, S.A</v>
          </cell>
          <cell r="C587">
            <v>559</v>
          </cell>
          <cell r="D587" t="str">
            <v>SAN MARCOS</v>
          </cell>
          <cell r="E587">
            <v>1.3109999999999999</v>
          </cell>
          <cell r="F587">
            <v>1</v>
          </cell>
          <cell r="G587">
            <v>1.5</v>
          </cell>
          <cell r="H587">
            <v>174.26890542110388</v>
          </cell>
          <cell r="I587">
            <v>116.17927028073592</v>
          </cell>
          <cell r="J587" t="str">
            <v>CG02-163</v>
          </cell>
          <cell r="K587">
            <v>45365</v>
          </cell>
          <cell r="L587">
            <v>45731</v>
          </cell>
          <cell r="M587" t="str">
            <v>Mecanizado</v>
          </cell>
          <cell r="N587" t="str">
            <v>Quemado</v>
          </cell>
          <cell r="O587">
            <v>135.38593328039806</v>
          </cell>
          <cell r="P587">
            <v>23593.55840218957</v>
          </cell>
          <cell r="Q587">
            <v>19</v>
          </cell>
        </row>
        <row r="588">
          <cell r="A588" t="str">
            <v>5591.312</v>
          </cell>
          <cell r="B588" t="str">
            <v>La Union, S.A</v>
          </cell>
          <cell r="C588">
            <v>559</v>
          </cell>
          <cell r="D588" t="str">
            <v>SAN MARCOS</v>
          </cell>
          <cell r="E588">
            <v>1.3120000000000001</v>
          </cell>
          <cell r="F588">
            <v>5</v>
          </cell>
          <cell r="G588">
            <v>3.44</v>
          </cell>
          <cell r="H588">
            <v>366.63268976573158</v>
          </cell>
          <cell r="I588">
            <v>106.57927028073593</v>
          </cell>
          <cell r="J588" t="str">
            <v>CG02-163</v>
          </cell>
          <cell r="K588">
            <v>45308</v>
          </cell>
          <cell r="L588">
            <v>45671</v>
          </cell>
          <cell r="M588" t="str">
            <v>Mecanizado</v>
          </cell>
          <cell r="N588" t="str">
            <v>Quemado</v>
          </cell>
          <cell r="O588">
            <v>140.41783328039807</v>
          </cell>
          <cell r="P588">
            <v>51481.767906668407</v>
          </cell>
          <cell r="Q588">
            <v>11</v>
          </cell>
        </row>
        <row r="589">
          <cell r="A589" t="str">
            <v>5591.313</v>
          </cell>
          <cell r="B589" t="str">
            <v>La Union, S.A</v>
          </cell>
          <cell r="C589">
            <v>559</v>
          </cell>
          <cell r="D589" t="str">
            <v>SAN MARCOS</v>
          </cell>
          <cell r="E589">
            <v>1.3129999999999999</v>
          </cell>
          <cell r="F589">
            <v>4</v>
          </cell>
          <cell r="G589">
            <v>2.83</v>
          </cell>
          <cell r="H589">
            <v>289.18733489448266</v>
          </cell>
          <cell r="I589">
            <v>102.18633741854511</v>
          </cell>
          <cell r="J589" t="str">
            <v>CG02-163</v>
          </cell>
          <cell r="K589">
            <v>45307</v>
          </cell>
          <cell r="L589">
            <v>45671</v>
          </cell>
          <cell r="M589" t="str">
            <v>Mecanizado</v>
          </cell>
          <cell r="N589" t="str">
            <v>Quemado</v>
          </cell>
          <cell r="O589">
            <v>134.70818328039806</v>
          </cell>
          <cell r="P589">
            <v>38955.900511335822</v>
          </cell>
          <cell r="Q589">
            <v>11</v>
          </cell>
        </row>
        <row r="590">
          <cell r="A590" t="str">
            <v>5591.314</v>
          </cell>
          <cell r="B590" t="str">
            <v>La Union, S.A</v>
          </cell>
          <cell r="C590">
            <v>559</v>
          </cell>
          <cell r="D590" t="str">
            <v>SAN MARCOS</v>
          </cell>
          <cell r="E590">
            <v>1.3140000000000001</v>
          </cell>
          <cell r="F590">
            <v>4</v>
          </cell>
          <cell r="G590">
            <v>4.84</v>
          </cell>
          <cell r="H590">
            <v>581.50766815876193</v>
          </cell>
          <cell r="I590">
            <v>120.14621242949626</v>
          </cell>
          <cell r="J590" t="str">
            <v>CG02-163</v>
          </cell>
          <cell r="K590">
            <v>45305</v>
          </cell>
          <cell r="L590">
            <v>45671</v>
          </cell>
          <cell r="M590" t="str">
            <v>Mecanizado</v>
          </cell>
          <cell r="N590" t="str">
            <v>Quemado</v>
          </cell>
          <cell r="O590">
            <v>129.60548328039806</v>
          </cell>
          <cell r="P590">
            <v>75366.582362973684</v>
          </cell>
          <cell r="Q590">
            <v>11</v>
          </cell>
        </row>
        <row r="591">
          <cell r="A591" t="str">
            <v>5591.315</v>
          </cell>
          <cell r="B591" t="str">
            <v>La Union, S.A</v>
          </cell>
          <cell r="C591">
            <v>559</v>
          </cell>
          <cell r="D591" t="str">
            <v>SAN MARCOS</v>
          </cell>
          <cell r="E591">
            <v>1.3149999999999999</v>
          </cell>
          <cell r="F591">
            <v>4</v>
          </cell>
          <cell r="G591">
            <v>3.07</v>
          </cell>
          <cell r="H591">
            <v>388.27035976185925</v>
          </cell>
          <cell r="I591">
            <v>126.47242988985644</v>
          </cell>
          <cell r="J591" t="str">
            <v>CG02-163</v>
          </cell>
          <cell r="K591">
            <v>45308</v>
          </cell>
          <cell r="L591">
            <v>45671</v>
          </cell>
          <cell r="M591" t="str">
            <v>Mecanizado</v>
          </cell>
          <cell r="N591" t="str">
            <v>Quemado</v>
          </cell>
          <cell r="O591">
            <v>133.19018328039806</v>
          </cell>
          <cell r="P591">
            <v>51713.800379028129</v>
          </cell>
          <cell r="Q591">
            <v>11</v>
          </cell>
        </row>
        <row r="592">
          <cell r="A592" t="str">
            <v>5591.316</v>
          </cell>
          <cell r="B592" t="str">
            <v>La Union, S.A</v>
          </cell>
          <cell r="C592">
            <v>559</v>
          </cell>
          <cell r="D592" t="str">
            <v>SAN MARCOS</v>
          </cell>
          <cell r="E592">
            <v>1.3160000000000001</v>
          </cell>
          <cell r="F592">
            <v>3</v>
          </cell>
          <cell r="G592">
            <v>3.99</v>
          </cell>
          <cell r="H592">
            <v>461.95928842013637</v>
          </cell>
          <cell r="I592">
            <v>115.77927028073593</v>
          </cell>
          <cell r="J592" t="str">
            <v>CG02-163</v>
          </cell>
          <cell r="K592">
            <v>45372</v>
          </cell>
          <cell r="L592">
            <v>45671</v>
          </cell>
          <cell r="M592" t="str">
            <v>Mecanizado</v>
          </cell>
          <cell r="N592" t="str">
            <v>Quemado</v>
          </cell>
          <cell r="O592">
            <v>146.72843328039806</v>
          </cell>
          <cell r="P592">
            <v>67782.562629214153</v>
          </cell>
          <cell r="Q592">
            <v>11</v>
          </cell>
        </row>
        <row r="593">
          <cell r="A593" t="str">
            <v>5591.317</v>
          </cell>
          <cell r="B593" t="str">
            <v>La Union, S.A</v>
          </cell>
          <cell r="C593">
            <v>559</v>
          </cell>
          <cell r="D593" t="str">
            <v>SAN MARCOS</v>
          </cell>
          <cell r="E593">
            <v>1.3169999999999999</v>
          </cell>
          <cell r="F593">
            <v>4</v>
          </cell>
          <cell r="G593">
            <v>4.5599999999999996</v>
          </cell>
          <cell r="H593">
            <v>482.57747248015579</v>
          </cell>
          <cell r="I593">
            <v>105.82839308775347</v>
          </cell>
          <cell r="J593" t="str">
            <v>CG02-163</v>
          </cell>
          <cell r="K593">
            <v>45304</v>
          </cell>
          <cell r="L593">
            <v>45671</v>
          </cell>
          <cell r="M593" t="str">
            <v>Mecanizado</v>
          </cell>
          <cell r="N593" t="str">
            <v>Quemado</v>
          </cell>
          <cell r="O593">
            <v>127.72493328039806</v>
          </cell>
          <cell r="P593">
            <v>61637.175475151031</v>
          </cell>
          <cell r="Q593">
            <v>11</v>
          </cell>
        </row>
        <row r="594">
          <cell r="A594" t="str">
            <v>5591.418</v>
          </cell>
          <cell r="B594" t="str">
            <v>La Union, S.A</v>
          </cell>
          <cell r="C594">
            <v>559</v>
          </cell>
          <cell r="D594" t="str">
            <v>SAN MARCOS</v>
          </cell>
          <cell r="E594">
            <v>1.4179999999999999</v>
          </cell>
          <cell r="F594">
            <v>1</v>
          </cell>
          <cell r="G594">
            <v>11.22</v>
          </cell>
          <cell r="H594">
            <v>1257.131412549857</v>
          </cell>
          <cell r="I594">
            <v>112.04379790996943</v>
          </cell>
          <cell r="J594" t="str">
            <v>CG02-163</v>
          </cell>
          <cell r="K594">
            <v>45365</v>
          </cell>
          <cell r="L594">
            <v>45731</v>
          </cell>
          <cell r="M594" t="str">
            <v>Mecanizado</v>
          </cell>
          <cell r="N594" t="str">
            <v>Quemado</v>
          </cell>
          <cell r="O594">
            <v>129.49753328039807</v>
          </cell>
          <cell r="P594">
            <v>162795.41693450895</v>
          </cell>
          <cell r="Q594">
            <v>19</v>
          </cell>
        </row>
        <row r="595">
          <cell r="A595" t="str">
            <v>5591.419</v>
          </cell>
          <cell r="B595" t="str">
            <v>La Union, S.A</v>
          </cell>
          <cell r="C595">
            <v>559</v>
          </cell>
          <cell r="D595" t="str">
            <v>SAN MARCOS</v>
          </cell>
          <cell r="E595">
            <v>1.419</v>
          </cell>
          <cell r="F595">
            <v>3</v>
          </cell>
          <cell r="G595">
            <v>3.16</v>
          </cell>
          <cell r="H595">
            <v>367.92649408712549</v>
          </cell>
          <cell r="I595">
            <v>116.43243483769794</v>
          </cell>
          <cell r="J595" t="str">
            <v>CG02-163</v>
          </cell>
          <cell r="K595">
            <v>45372</v>
          </cell>
          <cell r="L595">
            <v>45671</v>
          </cell>
          <cell r="M595" t="str">
            <v>Mecanizado</v>
          </cell>
          <cell r="N595" t="str">
            <v>Quemado</v>
          </cell>
          <cell r="O595">
            <v>139.51548328039806</v>
          </cell>
          <cell r="P595">
            <v>51331.442634227831</v>
          </cell>
          <cell r="Q595">
            <v>11</v>
          </cell>
        </row>
        <row r="596">
          <cell r="A596" t="str">
            <v>5591.52</v>
          </cell>
          <cell r="B596" t="str">
            <v>La Union, S.A</v>
          </cell>
          <cell r="C596">
            <v>559</v>
          </cell>
          <cell r="D596" t="str">
            <v>SAN MARCOS</v>
          </cell>
          <cell r="E596">
            <v>1.52</v>
          </cell>
          <cell r="F596">
            <v>5</v>
          </cell>
          <cell r="G596">
            <v>4.08</v>
          </cell>
          <cell r="H596">
            <v>416.07542274540253</v>
          </cell>
          <cell r="I596">
            <v>101.97927028073592</v>
          </cell>
          <cell r="J596" t="str">
            <v>CG02-163</v>
          </cell>
          <cell r="K596">
            <v>45309</v>
          </cell>
          <cell r="L596">
            <v>45671</v>
          </cell>
          <cell r="M596" t="str">
            <v>Mecanizado</v>
          </cell>
          <cell r="N596" t="str">
            <v>Quemado</v>
          </cell>
          <cell r="O596">
            <v>139.24593328039805</v>
          </cell>
          <cell r="P596">
            <v>57936.810555219738</v>
          </cell>
          <cell r="Q596">
            <v>11</v>
          </cell>
        </row>
        <row r="597">
          <cell r="A597" t="str">
            <v>5591.521</v>
          </cell>
          <cell r="B597" t="str">
            <v>La Union, S.A</v>
          </cell>
          <cell r="C597">
            <v>559</v>
          </cell>
          <cell r="D597" t="str">
            <v>SAN MARCOS</v>
          </cell>
          <cell r="E597">
            <v>1.5209999999999999</v>
          </cell>
          <cell r="F597">
            <v>5</v>
          </cell>
          <cell r="G597">
            <v>4.4000000000000004</v>
          </cell>
          <cell r="H597">
            <v>468.94878923523811</v>
          </cell>
          <cell r="I597">
            <v>106.57927028073593</v>
          </cell>
          <cell r="J597" t="str">
            <v>CG02-163</v>
          </cell>
          <cell r="K597">
            <v>45309</v>
          </cell>
          <cell r="L597">
            <v>45671</v>
          </cell>
          <cell r="M597" t="str">
            <v>Mecanizado</v>
          </cell>
          <cell r="N597" t="str">
            <v>Quemado</v>
          </cell>
          <cell r="O597">
            <v>139.89668328039807</v>
          </cell>
          <cell r="P597">
            <v>65604.38024236825</v>
          </cell>
          <cell r="Q597">
            <v>11</v>
          </cell>
        </row>
        <row r="598">
          <cell r="A598" t="str">
            <v>5591.522</v>
          </cell>
          <cell r="B598" t="str">
            <v>La Union, S.A</v>
          </cell>
          <cell r="C598">
            <v>559</v>
          </cell>
          <cell r="D598" t="str">
            <v>SAN MARCOS</v>
          </cell>
          <cell r="E598">
            <v>1.522</v>
          </cell>
          <cell r="F598">
            <v>5</v>
          </cell>
          <cell r="G598">
            <v>4.26</v>
          </cell>
          <cell r="H598">
            <v>473.62369139593505</v>
          </cell>
          <cell r="I598">
            <v>111.17927028073593</v>
          </cell>
          <cell r="J598" t="str">
            <v>CG02-163</v>
          </cell>
          <cell r="K598">
            <v>45309</v>
          </cell>
          <cell r="L598">
            <v>45671</v>
          </cell>
          <cell r="M598" t="str">
            <v>Mecanizado</v>
          </cell>
          <cell r="N598" t="str">
            <v>Quemado</v>
          </cell>
          <cell r="O598">
            <v>140.94753328039806</v>
          </cell>
          <cell r="P598">
            <v>66756.091005413531</v>
          </cell>
          <cell r="Q598">
            <v>11</v>
          </cell>
        </row>
        <row r="599">
          <cell r="A599" t="str">
            <v>5591.523</v>
          </cell>
          <cell r="B599" t="str">
            <v>La Union, S.A</v>
          </cell>
          <cell r="C599">
            <v>559</v>
          </cell>
          <cell r="D599" t="str">
            <v>SAN MARCOS</v>
          </cell>
          <cell r="E599">
            <v>1.5229999999999999</v>
          </cell>
          <cell r="F599">
            <v>3</v>
          </cell>
          <cell r="G599">
            <v>4.0999999999999996</v>
          </cell>
          <cell r="H599">
            <v>484.33500815101729</v>
          </cell>
          <cell r="I599">
            <v>118.13048979293106</v>
          </cell>
          <cell r="J599" t="str">
            <v>CG02-163</v>
          </cell>
          <cell r="K599">
            <v>45372</v>
          </cell>
          <cell r="L599">
            <v>45671</v>
          </cell>
          <cell r="M599" t="str">
            <v>Mecanizado</v>
          </cell>
          <cell r="N599" t="str">
            <v>Quemado</v>
          </cell>
          <cell r="O599">
            <v>140.38378328039806</v>
          </cell>
          <cell r="P599">
            <v>67992.780819382242</v>
          </cell>
          <cell r="Q599">
            <v>11</v>
          </cell>
        </row>
        <row r="600">
          <cell r="A600" t="str">
            <v>5591.524</v>
          </cell>
          <cell r="B600" t="str">
            <v>La Union, S.A</v>
          </cell>
          <cell r="C600">
            <v>559</v>
          </cell>
          <cell r="D600" t="str">
            <v>SAN MARCOS</v>
          </cell>
          <cell r="E600">
            <v>1.524</v>
          </cell>
          <cell r="F600">
            <v>5</v>
          </cell>
          <cell r="G600">
            <v>4.0199999999999996</v>
          </cell>
          <cell r="H600">
            <v>434.64066652855843</v>
          </cell>
          <cell r="I600">
            <v>108.11956878819862</v>
          </cell>
          <cell r="J600" t="str">
            <v>CG02-163</v>
          </cell>
          <cell r="K600">
            <v>45304</v>
          </cell>
          <cell r="L600">
            <v>45671</v>
          </cell>
          <cell r="M600" t="str">
            <v>Mecanizado</v>
          </cell>
          <cell r="N600" t="str">
            <v>Quemado</v>
          </cell>
          <cell r="O600">
            <v>135.15918328039805</v>
          </cell>
          <cell r="P600">
            <v>58745.677508447799</v>
          </cell>
          <cell r="Q600">
            <v>11</v>
          </cell>
        </row>
        <row r="601">
          <cell r="A601" t="str">
            <v>5591.525</v>
          </cell>
          <cell r="B601" t="str">
            <v>La Union, S.A</v>
          </cell>
          <cell r="C601">
            <v>559</v>
          </cell>
          <cell r="D601" t="str">
            <v>SAN MARCOS</v>
          </cell>
          <cell r="E601">
            <v>1.5249999999999999</v>
          </cell>
          <cell r="F601">
            <v>5</v>
          </cell>
          <cell r="G601">
            <v>2.1800000000000002</v>
          </cell>
          <cell r="H601">
            <v>232.34280921200434</v>
          </cell>
          <cell r="I601">
            <v>106.57927028073593</v>
          </cell>
          <cell r="J601" t="str">
            <v>CG02-163</v>
          </cell>
          <cell r="K601">
            <v>45304</v>
          </cell>
          <cell r="L601">
            <v>45671</v>
          </cell>
          <cell r="M601" t="str">
            <v>Mecanizado</v>
          </cell>
          <cell r="N601" t="str">
            <v>Quemado</v>
          </cell>
          <cell r="O601">
            <v>142.10953328039807</v>
          </cell>
          <cell r="P601">
            <v>33018.128178174513</v>
          </cell>
          <cell r="Q601">
            <v>11</v>
          </cell>
        </row>
        <row r="602">
          <cell r="A602" t="str">
            <v>5591.626</v>
          </cell>
          <cell r="B602" t="str">
            <v>La Union, S.A</v>
          </cell>
          <cell r="C602">
            <v>559</v>
          </cell>
          <cell r="D602" t="str">
            <v>SAN MARCOS</v>
          </cell>
          <cell r="E602">
            <v>1.6259999999999999</v>
          </cell>
          <cell r="F602">
            <v>3</v>
          </cell>
          <cell r="G602">
            <v>3.65</v>
          </cell>
          <cell r="H602">
            <v>386.05433652468611</v>
          </cell>
          <cell r="I602">
            <v>105.76831137662633</v>
          </cell>
          <cell r="J602" t="str">
            <v>CG02-163</v>
          </cell>
          <cell r="K602">
            <v>45371</v>
          </cell>
          <cell r="L602">
            <v>45671</v>
          </cell>
          <cell r="M602" t="str">
            <v>Mecanizado</v>
          </cell>
          <cell r="N602" t="str">
            <v>Quemado</v>
          </cell>
          <cell r="O602">
            <v>153.88908328039807</v>
          </cell>
          <cell r="P602">
            <v>59409.547944206242</v>
          </cell>
          <cell r="Q602">
            <v>11</v>
          </cell>
        </row>
        <row r="603">
          <cell r="A603" t="str">
            <v>5591.627</v>
          </cell>
          <cell r="B603" t="str">
            <v>La Union, S.A</v>
          </cell>
          <cell r="C603">
            <v>559</v>
          </cell>
          <cell r="D603" t="str">
            <v>SAN MARCOS</v>
          </cell>
          <cell r="E603">
            <v>1.627</v>
          </cell>
          <cell r="F603">
            <v>3</v>
          </cell>
          <cell r="G603">
            <v>3.07</v>
          </cell>
          <cell r="H603">
            <v>378.27035976185931</v>
          </cell>
          <cell r="I603">
            <v>123.21510089962844</v>
          </cell>
          <cell r="J603" t="str">
            <v>CG02-163</v>
          </cell>
          <cell r="K603">
            <v>45371</v>
          </cell>
          <cell r="L603">
            <v>45671</v>
          </cell>
          <cell r="M603" t="str">
            <v>Mecanizado</v>
          </cell>
          <cell r="N603" t="str">
            <v>Quemado</v>
          </cell>
          <cell r="O603">
            <v>150.05308328039806</v>
          </cell>
          <cell r="P603">
            <v>56760.633795852409</v>
          </cell>
          <cell r="Q603">
            <v>11</v>
          </cell>
        </row>
        <row r="604">
          <cell r="A604" t="str">
            <v>5591.628</v>
          </cell>
          <cell r="B604" t="str">
            <v>La Union, S.A</v>
          </cell>
          <cell r="C604">
            <v>559</v>
          </cell>
          <cell r="D604" t="str">
            <v>SAN MARCOS</v>
          </cell>
          <cell r="E604">
            <v>1.6279999999999999</v>
          </cell>
          <cell r="F604">
            <v>5</v>
          </cell>
          <cell r="G604">
            <v>2.97</v>
          </cell>
          <cell r="H604">
            <v>316.54043273378574</v>
          </cell>
          <cell r="I604">
            <v>106.57927028073593</v>
          </cell>
          <cell r="J604" t="str">
            <v>CG02-163</v>
          </cell>
          <cell r="K604">
            <v>45304</v>
          </cell>
          <cell r="L604">
            <v>45671</v>
          </cell>
          <cell r="M604" t="str">
            <v>Mecanizado</v>
          </cell>
          <cell r="N604" t="str">
            <v>Quemado</v>
          </cell>
          <cell r="O604">
            <v>130.79263328039806</v>
          </cell>
          <cell r="P604">
            <v>41401.156736968551</v>
          </cell>
          <cell r="Q604">
            <v>11</v>
          </cell>
        </row>
        <row r="605">
          <cell r="A605" t="str">
            <v>5591.629</v>
          </cell>
          <cell r="B605" t="str">
            <v>La Union, S.A</v>
          </cell>
          <cell r="C605">
            <v>559</v>
          </cell>
          <cell r="D605" t="str">
            <v>SAN MARCOS</v>
          </cell>
          <cell r="E605">
            <v>1.629</v>
          </cell>
          <cell r="F605">
            <v>1</v>
          </cell>
          <cell r="G605">
            <v>3.32</v>
          </cell>
          <cell r="H605">
            <v>387.31517733204328</v>
          </cell>
          <cell r="I605">
            <v>116.6611979915793</v>
          </cell>
          <cell r="J605" t="str">
            <v>CG02-163</v>
          </cell>
          <cell r="K605">
            <v>45363</v>
          </cell>
          <cell r="L605">
            <v>45731</v>
          </cell>
          <cell r="M605" t="str">
            <v>Mecanizado</v>
          </cell>
          <cell r="N605" t="str">
            <v>Quemado</v>
          </cell>
          <cell r="O605">
            <v>144.35593328039806</v>
          </cell>
          <cell r="P605">
            <v>55911.24389742998</v>
          </cell>
          <cell r="Q605">
            <v>19</v>
          </cell>
        </row>
        <row r="606">
          <cell r="A606" t="str">
            <v>5591.63</v>
          </cell>
          <cell r="B606" t="str">
            <v>La Union, S.A</v>
          </cell>
          <cell r="C606">
            <v>559</v>
          </cell>
          <cell r="D606" t="str">
            <v>SAN MARCOS</v>
          </cell>
          <cell r="E606">
            <v>1.63</v>
          </cell>
          <cell r="F606">
            <v>1</v>
          </cell>
          <cell r="G606">
            <v>1.86</v>
          </cell>
          <cell r="H606">
            <v>212.8934427221688</v>
          </cell>
          <cell r="I606">
            <v>114.45884017320903</v>
          </cell>
          <cell r="J606" t="str">
            <v>CG02-163</v>
          </cell>
          <cell r="K606">
            <v>45363</v>
          </cell>
          <cell r="L606">
            <v>45731</v>
          </cell>
          <cell r="M606" t="str">
            <v>Mecanizado</v>
          </cell>
          <cell r="N606" t="str">
            <v>Quemado</v>
          </cell>
          <cell r="O606">
            <v>137.10448328039806</v>
          </cell>
          <cell r="P606">
            <v>29188.645458207975</v>
          </cell>
          <cell r="Q606">
            <v>19</v>
          </cell>
        </row>
        <row r="607">
          <cell r="A607" t="str">
            <v>5591.731</v>
          </cell>
          <cell r="B607" t="str">
            <v>La Union, S.A</v>
          </cell>
          <cell r="C607">
            <v>559</v>
          </cell>
          <cell r="D607" t="str">
            <v>SAN MARCOS</v>
          </cell>
          <cell r="E607">
            <v>1.7310000000000001</v>
          </cell>
          <cell r="F607">
            <v>3</v>
          </cell>
          <cell r="G607">
            <v>4.55</v>
          </cell>
          <cell r="H607">
            <v>482.61567977734848</v>
          </cell>
          <cell r="I607">
            <v>106.06938017084582</v>
          </cell>
          <cell r="J607" t="str">
            <v>CG02-163</v>
          </cell>
          <cell r="K607">
            <v>45371</v>
          </cell>
          <cell r="L607">
            <v>45671</v>
          </cell>
          <cell r="M607" t="str">
            <v>Mecanizado</v>
          </cell>
          <cell r="N607" t="str">
            <v>Quemado</v>
          </cell>
          <cell r="O607">
            <v>153.28773328039807</v>
          </cell>
          <cell r="P607">
            <v>73979.063598648194</v>
          </cell>
          <cell r="Q607">
            <v>11</v>
          </cell>
        </row>
        <row r="608">
          <cell r="A608" t="str">
            <v>5591.732</v>
          </cell>
          <cell r="B608" t="str">
            <v>La Union, S.A</v>
          </cell>
          <cell r="C608">
            <v>559</v>
          </cell>
          <cell r="D608" t="str">
            <v>SAN MARCOS</v>
          </cell>
          <cell r="E608">
            <v>1.732</v>
          </cell>
          <cell r="F608">
            <v>4</v>
          </cell>
          <cell r="G608">
            <v>1.99</v>
          </cell>
          <cell r="H608">
            <v>221.24674785866452</v>
          </cell>
          <cell r="I608">
            <v>111.17927028073593</v>
          </cell>
          <cell r="J608" t="str">
            <v>CG02-163</v>
          </cell>
          <cell r="K608">
            <v>45310</v>
          </cell>
          <cell r="L608">
            <v>45671</v>
          </cell>
          <cell r="M608" t="str">
            <v>Mecanizado</v>
          </cell>
          <cell r="N608" t="str">
            <v>Quemado</v>
          </cell>
          <cell r="O608">
            <v>149.04373328039807</v>
          </cell>
          <cell r="P608">
            <v>32975.441277002275</v>
          </cell>
          <cell r="Q608">
            <v>11</v>
          </cell>
        </row>
        <row r="609">
          <cell r="A609" t="str">
            <v>5591.733</v>
          </cell>
          <cell r="B609" t="str">
            <v>La Union, S.A</v>
          </cell>
          <cell r="C609">
            <v>559</v>
          </cell>
          <cell r="D609" t="str">
            <v>SAN MARCOS</v>
          </cell>
          <cell r="E609">
            <v>1.7330000000000001</v>
          </cell>
          <cell r="F609">
            <v>3</v>
          </cell>
          <cell r="G609">
            <v>3.84</v>
          </cell>
          <cell r="H609">
            <v>409.26439787802587</v>
          </cell>
          <cell r="I609">
            <v>106.57927028073591</v>
          </cell>
          <cell r="J609" t="str">
            <v>CG02-163</v>
          </cell>
          <cell r="K609">
            <v>45370</v>
          </cell>
          <cell r="L609">
            <v>45671</v>
          </cell>
          <cell r="M609" t="str">
            <v>Mecanizado</v>
          </cell>
          <cell r="N609" t="str">
            <v>Quemado</v>
          </cell>
          <cell r="O609">
            <v>150.07368328039806</v>
          </cell>
          <cell r="P609">
            <v>61419.815625089672</v>
          </cell>
          <cell r="Q609">
            <v>11</v>
          </cell>
        </row>
        <row r="610">
          <cell r="A610" t="str">
            <v>5591.734</v>
          </cell>
          <cell r="B610" t="str">
            <v>La Union, S.A</v>
          </cell>
          <cell r="C610">
            <v>559</v>
          </cell>
          <cell r="D610" t="str">
            <v>SAN MARCOS</v>
          </cell>
          <cell r="E610">
            <v>1.734</v>
          </cell>
          <cell r="F610">
            <v>3</v>
          </cell>
          <cell r="G610">
            <v>1.57</v>
          </cell>
          <cell r="H610">
            <v>174.0014543407554</v>
          </cell>
          <cell r="I610">
            <v>110.82895180939833</v>
          </cell>
          <cell r="J610" t="str">
            <v>CG02-163</v>
          </cell>
          <cell r="K610">
            <v>45370</v>
          </cell>
          <cell r="L610">
            <v>45671</v>
          </cell>
          <cell r="M610" t="str">
            <v>Mecanizado</v>
          </cell>
          <cell r="N610" t="str">
            <v>Quemado</v>
          </cell>
          <cell r="O610">
            <v>150.11858328039807</v>
          </cell>
          <cell r="P610">
            <v>26120.851814363072</v>
          </cell>
          <cell r="Q610">
            <v>11</v>
          </cell>
        </row>
        <row r="611">
          <cell r="A611" t="str">
            <v>5591.735</v>
          </cell>
          <cell r="B611" t="str">
            <v>La Union, S.A</v>
          </cell>
          <cell r="C611">
            <v>559</v>
          </cell>
          <cell r="D611" t="str">
            <v>SAN MARCOS</v>
          </cell>
          <cell r="E611">
            <v>1.7350000000000001</v>
          </cell>
          <cell r="F611">
            <v>4</v>
          </cell>
          <cell r="G611">
            <v>4.6100000000000003</v>
          </cell>
          <cell r="H611">
            <v>549.74643599419255</v>
          </cell>
          <cell r="I611">
            <v>119.25085379483569</v>
          </cell>
          <cell r="J611" t="str">
            <v>CG02-163</v>
          </cell>
          <cell r="K611">
            <v>45310</v>
          </cell>
          <cell r="L611">
            <v>45671</v>
          </cell>
          <cell r="M611" t="str">
            <v>Mecanizado</v>
          </cell>
          <cell r="N611" t="str">
            <v>Quemado</v>
          </cell>
          <cell r="O611">
            <v>135.87593328039807</v>
          </cell>
          <cell r="P611">
            <v>74697.310058283532</v>
          </cell>
          <cell r="Q611">
            <v>11</v>
          </cell>
        </row>
        <row r="612">
          <cell r="A612" t="str">
            <v>5591.736</v>
          </cell>
          <cell r="B612" t="str">
            <v>La Union, S.A</v>
          </cell>
          <cell r="C612">
            <v>559</v>
          </cell>
          <cell r="D612" t="str">
            <v>SAN MARCOS</v>
          </cell>
          <cell r="E612">
            <v>1.736</v>
          </cell>
          <cell r="F612">
            <v>4</v>
          </cell>
          <cell r="G612">
            <v>3.49</v>
          </cell>
          <cell r="H612">
            <v>376.66565327976832</v>
          </cell>
          <cell r="I612">
            <v>107.92712128360124</v>
          </cell>
          <cell r="J612" t="str">
            <v>CG02-163</v>
          </cell>
          <cell r="K612">
            <v>45309</v>
          </cell>
          <cell r="L612">
            <v>45671</v>
          </cell>
          <cell r="M612" t="str">
            <v>Mecanizado</v>
          </cell>
          <cell r="N612" t="str">
            <v>Quemado</v>
          </cell>
          <cell r="O612">
            <v>150.97098328039806</v>
          </cell>
          <cell r="P612">
            <v>56865.584043600116</v>
          </cell>
          <cell r="Q612">
            <v>11</v>
          </cell>
        </row>
        <row r="613">
          <cell r="A613" t="str">
            <v>5591.737</v>
          </cell>
          <cell r="B613" t="str">
            <v>La Union, S.A</v>
          </cell>
          <cell r="C613">
            <v>559</v>
          </cell>
          <cell r="D613" t="str">
            <v>SAN MARCOS</v>
          </cell>
          <cell r="E613">
            <v>1.7370000000000001</v>
          </cell>
          <cell r="F613">
            <v>3</v>
          </cell>
          <cell r="G613">
            <v>1.29</v>
          </cell>
          <cell r="H613">
            <v>145.07125866214935</v>
          </cell>
          <cell r="I613">
            <v>112.45834004817777</v>
          </cell>
          <cell r="J613" t="str">
            <v>CG02-163</v>
          </cell>
          <cell r="K613">
            <v>45370</v>
          </cell>
          <cell r="L613">
            <v>45671</v>
          </cell>
          <cell r="M613" t="str">
            <v>Mecanizado</v>
          </cell>
          <cell r="N613" t="str">
            <v>Quemado</v>
          </cell>
          <cell r="O613">
            <v>148.79513328039806</v>
          </cell>
          <cell r="P613">
            <v>21585.897267789613</v>
          </cell>
          <cell r="Q613">
            <v>11</v>
          </cell>
        </row>
        <row r="614">
          <cell r="A614" t="str">
            <v>5591.838</v>
          </cell>
          <cell r="B614" t="str">
            <v>La Union, S.A</v>
          </cell>
          <cell r="C614">
            <v>559</v>
          </cell>
          <cell r="D614" t="str">
            <v>SAN MARCOS</v>
          </cell>
          <cell r="E614">
            <v>1.8380000000000001</v>
          </cell>
          <cell r="F614">
            <v>4</v>
          </cell>
          <cell r="G614">
            <v>2.85</v>
          </cell>
          <cell r="H614">
            <v>343.08092030009738</v>
          </cell>
          <cell r="I614">
            <v>120.37927028073592</v>
          </cell>
          <cell r="J614" t="str">
            <v>CG02-163</v>
          </cell>
          <cell r="K614">
            <v>45311</v>
          </cell>
          <cell r="L614">
            <v>45671</v>
          </cell>
          <cell r="M614" t="str">
            <v>Mecanizado</v>
          </cell>
          <cell r="N614" t="str">
            <v>Quemado</v>
          </cell>
          <cell r="O614">
            <v>143.31433328039807</v>
          </cell>
          <cell r="P614">
            <v>49168.413354033844</v>
          </cell>
          <cell r="Q614">
            <v>11</v>
          </cell>
        </row>
        <row r="615">
          <cell r="A615" t="str">
            <v>5591.839</v>
          </cell>
          <cell r="B615" t="str">
            <v>La Union, S.A</v>
          </cell>
          <cell r="C615">
            <v>559</v>
          </cell>
          <cell r="D615" t="str">
            <v>SAN MARCOS</v>
          </cell>
          <cell r="E615">
            <v>1.839</v>
          </cell>
          <cell r="F615">
            <v>4</v>
          </cell>
          <cell r="G615">
            <v>4.41</v>
          </cell>
          <cell r="H615">
            <v>483.15058193804543</v>
          </cell>
          <cell r="I615">
            <v>109.55795508799216</v>
          </cell>
          <cell r="J615" t="str">
            <v>CG02-163</v>
          </cell>
          <cell r="K615">
            <v>45311</v>
          </cell>
          <cell r="L615">
            <v>45671</v>
          </cell>
          <cell r="M615" t="str">
            <v>Mecanizado</v>
          </cell>
          <cell r="N615" t="str">
            <v>Quemado</v>
          </cell>
          <cell r="O615">
            <v>149.14998328039806</v>
          </cell>
          <cell r="P615">
            <v>72061.901217974068</v>
          </cell>
          <cell r="Q615">
            <v>11</v>
          </cell>
        </row>
        <row r="616">
          <cell r="A616" t="str">
            <v>5591.84</v>
          </cell>
          <cell r="B616" t="str">
            <v>La Union, S.A</v>
          </cell>
          <cell r="C616">
            <v>559</v>
          </cell>
          <cell r="D616" t="str">
            <v>SAN MARCOS</v>
          </cell>
          <cell r="E616">
            <v>1.84</v>
          </cell>
          <cell r="F616">
            <v>4</v>
          </cell>
          <cell r="G616">
            <v>1.99</v>
          </cell>
          <cell r="H616">
            <v>230.40074785866446</v>
          </cell>
          <cell r="I616">
            <v>115.77927028073591</v>
          </cell>
          <cell r="J616" t="str">
            <v>CG02-163</v>
          </cell>
          <cell r="K616">
            <v>45310</v>
          </cell>
          <cell r="L616">
            <v>45671</v>
          </cell>
          <cell r="M616" t="str">
            <v>Mecanizado</v>
          </cell>
          <cell r="N616" t="str">
            <v>Quemado</v>
          </cell>
          <cell r="O616">
            <v>136.50118328039807</v>
          </cell>
          <cell r="P616">
            <v>31449.974711396339</v>
          </cell>
          <cell r="Q616">
            <v>11</v>
          </cell>
        </row>
        <row r="617">
          <cell r="A617" t="str">
            <v>5591.841</v>
          </cell>
          <cell r="B617" t="str">
            <v>La Union, S.A</v>
          </cell>
          <cell r="C617">
            <v>559</v>
          </cell>
          <cell r="D617" t="str">
            <v>SAN MARCOS</v>
          </cell>
          <cell r="E617">
            <v>1.841</v>
          </cell>
          <cell r="F617">
            <v>2</v>
          </cell>
          <cell r="G617">
            <v>5.98</v>
          </cell>
          <cell r="H617">
            <v>697.15203627880089</v>
          </cell>
          <cell r="I617">
            <v>116.58060807337806</v>
          </cell>
          <cell r="J617" t="str">
            <v>CG02-163</v>
          </cell>
          <cell r="K617">
            <v>45370</v>
          </cell>
          <cell r="L617">
            <v>45731</v>
          </cell>
          <cell r="M617" t="str">
            <v>Mecanizado</v>
          </cell>
          <cell r="N617" t="str">
            <v>Quemado</v>
          </cell>
          <cell r="O617">
            <v>146.91918328039807</v>
          </cell>
          <cell r="P617">
            <v>102425.00779234788</v>
          </cell>
          <cell r="Q617">
            <v>19</v>
          </cell>
        </row>
        <row r="618">
          <cell r="A618" t="str">
            <v>5591.842</v>
          </cell>
          <cell r="B618" t="str">
            <v>La Union, S.A</v>
          </cell>
          <cell r="C618">
            <v>559</v>
          </cell>
          <cell r="D618" t="str">
            <v>SAN MARCOS</v>
          </cell>
          <cell r="E618">
            <v>1.8420000000000001</v>
          </cell>
          <cell r="F618">
            <v>2</v>
          </cell>
          <cell r="G618">
            <v>2.6</v>
          </cell>
          <cell r="H618">
            <v>312.9861027299134</v>
          </cell>
          <cell r="I618">
            <v>120.37927028073592</v>
          </cell>
          <cell r="J618" t="str">
            <v>CG02-163</v>
          </cell>
          <cell r="K618">
            <v>45370</v>
          </cell>
          <cell r="L618">
            <v>45731</v>
          </cell>
          <cell r="M618" t="str">
            <v>Mecanizado</v>
          </cell>
          <cell r="N618" t="str">
            <v>Quemado</v>
          </cell>
          <cell r="O618">
            <v>145.44573328039806</v>
          </cell>
          <cell r="P618">
            <v>45522.493218126248</v>
          </cell>
          <cell r="Q618">
            <v>19</v>
          </cell>
        </row>
        <row r="619">
          <cell r="A619" t="str">
            <v>5592.143</v>
          </cell>
          <cell r="B619" t="str">
            <v>La Union, S.A</v>
          </cell>
          <cell r="C619">
            <v>559</v>
          </cell>
          <cell r="D619" t="str">
            <v>SAN MARCOS</v>
          </cell>
          <cell r="E619">
            <v>2.1429999999999998</v>
          </cell>
          <cell r="F619">
            <v>4</v>
          </cell>
          <cell r="G619">
            <v>6.64</v>
          </cell>
          <cell r="H619">
            <v>774.63035466408655</v>
          </cell>
          <cell r="I619">
            <v>116.6611979915793</v>
          </cell>
          <cell r="J619" t="str">
            <v>CG02-163</v>
          </cell>
          <cell r="K619">
            <v>45316</v>
          </cell>
          <cell r="L619">
            <v>45671</v>
          </cell>
          <cell r="M619" t="str">
            <v>Mecanizado</v>
          </cell>
          <cell r="N619" t="str">
            <v>Quemado</v>
          </cell>
          <cell r="O619">
            <v>137.24643328039807</v>
          </cell>
          <cell r="P619">
            <v>106315.25328837565</v>
          </cell>
          <cell r="Q619">
            <v>11</v>
          </cell>
        </row>
        <row r="620">
          <cell r="A620" t="str">
            <v>5592.144</v>
          </cell>
          <cell r="B620" t="str">
            <v>La Union, S.A</v>
          </cell>
          <cell r="C620">
            <v>559</v>
          </cell>
          <cell r="D620" t="str">
            <v>SAN MARCOS</v>
          </cell>
          <cell r="E620">
            <v>2.1440000000000001</v>
          </cell>
          <cell r="F620">
            <v>1</v>
          </cell>
          <cell r="G620">
            <v>1.1399999999999999</v>
          </cell>
          <cell r="H620">
            <v>131.98836812003896</v>
          </cell>
          <cell r="I620">
            <v>115.77927028073593</v>
          </cell>
          <cell r="J620" t="str">
            <v>CG02-163</v>
          </cell>
          <cell r="K620">
            <v>45359</v>
          </cell>
          <cell r="L620">
            <v>45731</v>
          </cell>
          <cell r="M620" t="str">
            <v>Mecanizado</v>
          </cell>
          <cell r="N620" t="str">
            <v>Quemado</v>
          </cell>
          <cell r="O620">
            <v>132.17883328039807</v>
          </cell>
          <cell r="P620">
            <v>17446.068504690436</v>
          </cell>
          <cell r="Q620">
            <v>19</v>
          </cell>
        </row>
        <row r="621">
          <cell r="A621" t="str">
            <v>5592.145</v>
          </cell>
          <cell r="B621" t="str">
            <v>La Union, S.A</v>
          </cell>
          <cell r="C621">
            <v>559</v>
          </cell>
          <cell r="D621" t="str">
            <v>SAN MARCOS</v>
          </cell>
          <cell r="E621">
            <v>2.145</v>
          </cell>
          <cell r="F621">
            <v>1</v>
          </cell>
          <cell r="G621">
            <v>3.94</v>
          </cell>
          <cell r="H621">
            <v>484.94632490609951</v>
          </cell>
          <cell r="I621">
            <v>123.08282358022831</v>
          </cell>
          <cell r="J621" t="str">
            <v>CG02-163</v>
          </cell>
          <cell r="K621">
            <v>45359</v>
          </cell>
          <cell r="L621">
            <v>45731</v>
          </cell>
          <cell r="M621" t="str">
            <v>Mecanizado</v>
          </cell>
          <cell r="N621" t="str">
            <v>Quemado</v>
          </cell>
          <cell r="O621">
            <v>141.92668328039807</v>
          </cell>
          <cell r="P621">
            <v>68826.823462941</v>
          </cell>
          <cell r="Q621">
            <v>19</v>
          </cell>
        </row>
        <row r="622">
          <cell r="A622" t="str">
            <v>5592.146</v>
          </cell>
          <cell r="B622" t="str">
            <v>La Union, S.A</v>
          </cell>
          <cell r="C622">
            <v>559</v>
          </cell>
          <cell r="D622" t="str">
            <v>SAN MARCOS</v>
          </cell>
          <cell r="E622">
            <v>2.1459999999999999</v>
          </cell>
          <cell r="F622">
            <v>1</v>
          </cell>
          <cell r="G622">
            <v>1.42</v>
          </cell>
          <cell r="H622">
            <v>194.57456379864502</v>
          </cell>
          <cell r="I622">
            <v>137.02434070327115</v>
          </cell>
          <cell r="J622" t="str">
            <v>CG02-163</v>
          </cell>
          <cell r="K622">
            <v>45359</v>
          </cell>
          <cell r="L622">
            <v>45731</v>
          </cell>
          <cell r="M622" t="str">
            <v>Mecanizado</v>
          </cell>
          <cell r="N622" t="str">
            <v>Quemado</v>
          </cell>
          <cell r="O622">
            <v>128.21053328039807</v>
          </cell>
          <cell r="P622">
            <v>24946.508587425113</v>
          </cell>
          <cell r="Q622">
            <v>19</v>
          </cell>
        </row>
        <row r="623">
          <cell r="A623" t="str">
            <v>5592.147</v>
          </cell>
          <cell r="B623" t="str">
            <v>La Union, S.A</v>
          </cell>
          <cell r="C623">
            <v>559</v>
          </cell>
          <cell r="D623" t="str">
            <v>SAN MARCOS</v>
          </cell>
          <cell r="E623">
            <v>2.1469999999999998</v>
          </cell>
          <cell r="F623">
            <v>1</v>
          </cell>
          <cell r="G623">
            <v>1.88</v>
          </cell>
          <cell r="H623">
            <v>217.6650281277835</v>
          </cell>
          <cell r="I623">
            <v>115.77927028073591</v>
          </cell>
          <cell r="J623" t="str">
            <v>CG02-163</v>
          </cell>
          <cell r="K623">
            <v>45359</v>
          </cell>
          <cell r="L623">
            <v>45731</v>
          </cell>
          <cell r="M623" t="str">
            <v>Mecanizado</v>
          </cell>
          <cell r="N623" t="str">
            <v>Quemado</v>
          </cell>
          <cell r="O623">
            <v>141.11073328039805</v>
          </cell>
          <cell r="P623">
            <v>30714.871728609996</v>
          </cell>
          <cell r="Q623">
            <v>19</v>
          </cell>
        </row>
        <row r="624">
          <cell r="A624" t="str">
            <v>5592.148</v>
          </cell>
          <cell r="B624" t="str">
            <v>La Union, S.A</v>
          </cell>
          <cell r="C624">
            <v>559</v>
          </cell>
          <cell r="D624" t="str">
            <v>SAN MARCOS</v>
          </cell>
          <cell r="E624">
            <v>2.1480000000000001</v>
          </cell>
          <cell r="F624">
            <v>1</v>
          </cell>
          <cell r="G624">
            <v>2.2000000000000002</v>
          </cell>
          <cell r="H624">
            <v>281.59439461761906</v>
          </cell>
          <cell r="I624">
            <v>127.99745209891773</v>
          </cell>
          <cell r="J624" t="str">
            <v>CG02-163</v>
          </cell>
          <cell r="K624">
            <v>45360</v>
          </cell>
          <cell r="L624">
            <v>45731</v>
          </cell>
          <cell r="M624" t="str">
            <v>Mecanizado</v>
          </cell>
          <cell r="N624" t="str">
            <v>Quemado</v>
          </cell>
          <cell r="O624">
            <v>151.56158328039805</v>
          </cell>
          <cell r="P624">
            <v>42678.892291131546</v>
          </cell>
          <cell r="Q624">
            <v>19</v>
          </cell>
        </row>
        <row r="625">
          <cell r="A625" t="str">
            <v>5592.249</v>
          </cell>
          <cell r="B625" t="str">
            <v>La Union, S.A</v>
          </cell>
          <cell r="C625">
            <v>559</v>
          </cell>
          <cell r="D625" t="str">
            <v>SAN MARCOS</v>
          </cell>
          <cell r="E625">
            <v>2.2490000000000001</v>
          </cell>
          <cell r="F625">
            <v>1</v>
          </cell>
          <cell r="G625">
            <v>0.87</v>
          </cell>
          <cell r="H625">
            <v>96.725965144240263</v>
          </cell>
          <cell r="I625">
            <v>111.17927028073593</v>
          </cell>
          <cell r="J625" t="str">
            <v>CG02-163</v>
          </cell>
          <cell r="K625">
            <v>45360</v>
          </cell>
          <cell r="L625">
            <v>45731</v>
          </cell>
          <cell r="M625" t="str">
            <v>Mecanizado</v>
          </cell>
          <cell r="N625" t="str">
            <v>Quemado</v>
          </cell>
          <cell r="O625">
            <v>115.80468328039807</v>
          </cell>
          <cell r="P625">
            <v>11201.319758519567</v>
          </cell>
          <cell r="Q625">
            <v>19</v>
          </cell>
        </row>
        <row r="626">
          <cell r="A626" t="str">
            <v>5592.25</v>
          </cell>
          <cell r="B626" t="str">
            <v>La Union, S.A</v>
          </cell>
          <cell r="C626">
            <v>559</v>
          </cell>
          <cell r="D626" t="str">
            <v>SAN MARCOS</v>
          </cell>
          <cell r="E626">
            <v>2.25</v>
          </cell>
          <cell r="F626">
            <v>1</v>
          </cell>
          <cell r="G626">
            <v>1.71</v>
          </cell>
          <cell r="H626">
            <v>193.46655218005841</v>
          </cell>
          <cell r="I626">
            <v>113.1383346082213</v>
          </cell>
          <cell r="J626" t="str">
            <v>CG02-163</v>
          </cell>
          <cell r="K626">
            <v>45362</v>
          </cell>
          <cell r="L626">
            <v>45731</v>
          </cell>
          <cell r="M626" t="str">
            <v>Mecanizado</v>
          </cell>
          <cell r="N626" t="str">
            <v>Quemado</v>
          </cell>
          <cell r="O626">
            <v>149.79143328039805</v>
          </cell>
          <cell r="P626">
            <v>28979.632142867868</v>
          </cell>
          <cell r="Q626">
            <v>19</v>
          </cell>
        </row>
        <row r="627">
          <cell r="A627" t="str">
            <v>5592.251</v>
          </cell>
          <cell r="B627" t="str">
            <v>La Union, S.A</v>
          </cell>
          <cell r="C627">
            <v>559</v>
          </cell>
          <cell r="D627" t="str">
            <v>SAN MARCOS</v>
          </cell>
          <cell r="E627">
            <v>2.2509999999999999</v>
          </cell>
          <cell r="F627">
            <v>1</v>
          </cell>
          <cell r="G627">
            <v>2.83</v>
          </cell>
          <cell r="H627">
            <v>319.18733489448266</v>
          </cell>
          <cell r="I627">
            <v>112.78704413232602</v>
          </cell>
          <cell r="J627" t="str">
            <v>CG02-163</v>
          </cell>
          <cell r="K627">
            <v>45362</v>
          </cell>
          <cell r="L627">
            <v>45731</v>
          </cell>
          <cell r="M627" t="str">
            <v>Granel</v>
          </cell>
          <cell r="N627" t="str">
            <v>Quemado</v>
          </cell>
          <cell r="O627">
            <v>142.30908328039806</v>
          </cell>
          <cell r="P627">
            <v>45423.257023547238</v>
          </cell>
          <cell r="Q627">
            <v>19</v>
          </cell>
        </row>
        <row r="628">
          <cell r="A628" t="str">
            <v>5592.252</v>
          </cell>
          <cell r="B628" t="str">
            <v>La Union, S.A</v>
          </cell>
          <cell r="C628">
            <v>559</v>
          </cell>
          <cell r="D628" t="str">
            <v>SAN MARCOS</v>
          </cell>
          <cell r="E628">
            <v>2.2519999999999998</v>
          </cell>
          <cell r="F628">
            <v>1</v>
          </cell>
          <cell r="G628">
            <v>1.06</v>
          </cell>
          <cell r="H628">
            <v>117.82002649758009</v>
          </cell>
          <cell r="I628">
            <v>111.15096839394347</v>
          </cell>
          <cell r="J628" t="str">
            <v>CG02-163</v>
          </cell>
          <cell r="K628">
            <v>45362</v>
          </cell>
          <cell r="L628">
            <v>45731</v>
          </cell>
          <cell r="M628" t="str">
            <v>Granel</v>
          </cell>
          <cell r="N628" t="str">
            <v>Quemado</v>
          </cell>
          <cell r="O628">
            <v>139.86343328039806</v>
          </cell>
          <cell r="P628">
            <v>16478.713415139024</v>
          </cell>
          <cell r="Q628">
            <v>19</v>
          </cell>
        </row>
        <row r="629">
          <cell r="A629" t="str">
            <v>5592.253</v>
          </cell>
          <cell r="B629" t="str">
            <v>La Union, S.A</v>
          </cell>
          <cell r="C629">
            <v>559</v>
          </cell>
          <cell r="D629" t="str">
            <v>SAN MARCOS</v>
          </cell>
          <cell r="E629">
            <v>2.2530000000000001</v>
          </cell>
          <cell r="F629">
            <v>3</v>
          </cell>
          <cell r="G629">
            <v>0.35</v>
          </cell>
          <cell r="H629">
            <v>45.35274459825758</v>
          </cell>
          <cell r="I629">
            <v>129.57927028073595</v>
          </cell>
          <cell r="J629" t="str">
            <v>CG02-163</v>
          </cell>
          <cell r="K629">
            <v>45388</v>
          </cell>
          <cell r="L629">
            <v>45671</v>
          </cell>
          <cell r="M629" t="str">
            <v>Granel</v>
          </cell>
          <cell r="N629" t="str">
            <v>Quemado</v>
          </cell>
          <cell r="O629">
            <v>153.14363328039806</v>
          </cell>
          <cell r="P629">
            <v>6945.4840870151129</v>
          </cell>
          <cell r="Q629">
            <v>11</v>
          </cell>
        </row>
        <row r="630">
          <cell r="A630" t="str">
            <v>5592.254</v>
          </cell>
          <cell r="B630" t="str">
            <v>La Union, S.A</v>
          </cell>
          <cell r="C630">
            <v>559</v>
          </cell>
          <cell r="D630" t="str">
            <v>SAN MARCOS</v>
          </cell>
          <cell r="E630">
            <v>2.254</v>
          </cell>
          <cell r="F630">
            <v>3</v>
          </cell>
          <cell r="G630">
            <v>2.29</v>
          </cell>
          <cell r="H630">
            <v>254.60052894288529</v>
          </cell>
          <cell r="I630">
            <v>111.17927028073593</v>
          </cell>
          <cell r="J630" t="str">
            <v>CG02-163</v>
          </cell>
          <cell r="K630">
            <v>45388</v>
          </cell>
          <cell r="L630">
            <v>45671</v>
          </cell>
          <cell r="M630" t="str">
            <v>Granel</v>
          </cell>
          <cell r="N630" t="str">
            <v>Quemado</v>
          </cell>
          <cell r="O630">
            <v>149.88398328039807</v>
          </cell>
          <cell r="P630">
            <v>38160.541423255927</v>
          </cell>
          <cell r="Q630">
            <v>11</v>
          </cell>
        </row>
        <row r="631">
          <cell r="A631" t="str">
            <v>5592.255</v>
          </cell>
          <cell r="B631" t="str">
            <v>La Union, S.A</v>
          </cell>
          <cell r="C631">
            <v>559</v>
          </cell>
          <cell r="D631" t="str">
            <v>SAN MARCOS</v>
          </cell>
          <cell r="E631">
            <v>2.2549999999999999</v>
          </cell>
          <cell r="F631">
            <v>3</v>
          </cell>
          <cell r="G631">
            <v>0.8</v>
          </cell>
          <cell r="H631">
            <v>85.263416224588752</v>
          </cell>
          <cell r="I631">
            <v>106.57927028073593</v>
          </cell>
          <cell r="J631" t="str">
            <v>CG02-163</v>
          </cell>
          <cell r="K631">
            <v>45388</v>
          </cell>
          <cell r="L631">
            <v>45671</v>
          </cell>
          <cell r="M631" t="str">
            <v>Granel</v>
          </cell>
          <cell r="N631" t="str">
            <v>Quemado</v>
          </cell>
          <cell r="O631">
            <v>153.05638328039805</v>
          </cell>
          <cell r="P631">
            <v>13050.110113466766</v>
          </cell>
          <cell r="Q631">
            <v>11</v>
          </cell>
        </row>
        <row r="632">
          <cell r="A632" t="str">
            <v>5592.256</v>
          </cell>
          <cell r="B632" t="str">
            <v>La Union, S.A</v>
          </cell>
          <cell r="C632">
            <v>559</v>
          </cell>
          <cell r="D632" t="str">
            <v>SAN MARCOS</v>
          </cell>
          <cell r="E632">
            <v>2.2559999999999998</v>
          </cell>
          <cell r="F632">
            <v>3</v>
          </cell>
          <cell r="G632">
            <v>1.05</v>
          </cell>
          <cell r="H632">
            <v>115.98823379477271</v>
          </cell>
          <cell r="I632">
            <v>110.4649845664502</v>
          </cell>
          <cell r="J632" t="str">
            <v>CG02-163</v>
          </cell>
          <cell r="K632">
            <v>45388</v>
          </cell>
          <cell r="L632">
            <v>45671</v>
          </cell>
          <cell r="M632" t="str">
            <v>Granel</v>
          </cell>
          <cell r="N632" t="str">
            <v>Quemado</v>
          </cell>
          <cell r="O632">
            <v>145.84773328039807</v>
          </cell>
          <cell r="P632">
            <v>16916.620986164464</v>
          </cell>
          <cell r="Q632">
            <v>11</v>
          </cell>
        </row>
        <row r="633">
          <cell r="A633" t="str">
            <v>5592.257</v>
          </cell>
          <cell r="B633" t="str">
            <v>La Union, S.A</v>
          </cell>
          <cell r="C633">
            <v>559</v>
          </cell>
          <cell r="D633" t="str">
            <v>SAN MARCOS</v>
          </cell>
          <cell r="E633">
            <v>2.2570000000000001</v>
          </cell>
          <cell r="F633">
            <v>3</v>
          </cell>
          <cell r="G633">
            <v>6.72</v>
          </cell>
          <cell r="H633">
            <v>774.32469628654542</v>
          </cell>
          <cell r="I633">
            <v>115.22688932835497</v>
          </cell>
          <cell r="J633" t="str">
            <v>CG02-163</v>
          </cell>
          <cell r="K633">
            <v>45387</v>
          </cell>
          <cell r="L633">
            <v>45671</v>
          </cell>
          <cell r="M633" t="str">
            <v>Mecanizado</v>
          </cell>
          <cell r="N633" t="str">
            <v>Quemado</v>
          </cell>
          <cell r="O633">
            <v>140.02968328039807</v>
          </cell>
          <cell r="P633">
            <v>108428.44197719538</v>
          </cell>
          <cell r="Q633">
            <v>11</v>
          </cell>
        </row>
        <row r="634">
          <cell r="A634" t="str">
            <v>5592.258</v>
          </cell>
          <cell r="B634" t="str">
            <v>La Union, S.A</v>
          </cell>
          <cell r="C634">
            <v>559</v>
          </cell>
          <cell r="D634" t="str">
            <v>SAN MARCOS</v>
          </cell>
          <cell r="E634">
            <v>2.258</v>
          </cell>
          <cell r="F634">
            <v>2</v>
          </cell>
          <cell r="G634">
            <v>3.72</v>
          </cell>
          <cell r="H634">
            <v>435.7868854443376</v>
          </cell>
          <cell r="I634">
            <v>117.14701221621978</v>
          </cell>
          <cell r="J634" t="str">
            <v>CG02-163</v>
          </cell>
          <cell r="K634">
            <v>45388</v>
          </cell>
          <cell r="L634">
            <v>45731</v>
          </cell>
          <cell r="M634" t="str">
            <v>Mecanizado</v>
          </cell>
          <cell r="N634" t="str">
            <v>Quemado</v>
          </cell>
          <cell r="O634">
            <v>136.03383328039806</v>
          </cell>
          <cell r="P634">
            <v>59281.760520318945</v>
          </cell>
          <cell r="Q634">
            <v>19</v>
          </cell>
        </row>
        <row r="635">
          <cell r="A635" t="str">
            <v>5751.01</v>
          </cell>
          <cell r="B635" t="str">
            <v>Santa Ana</v>
          </cell>
          <cell r="C635">
            <v>575</v>
          </cell>
          <cell r="D635" t="str">
            <v>LAS ILUSIONES</v>
          </cell>
          <cell r="E635">
            <v>1.01</v>
          </cell>
          <cell r="F635">
            <v>2</v>
          </cell>
          <cell r="G635">
            <v>23.44</v>
          </cell>
          <cell r="H635">
            <v>2621.1003405136198</v>
          </cell>
          <cell r="I635">
            <v>111.82168688198036</v>
          </cell>
          <cell r="J635" t="str">
            <v>CG02-163</v>
          </cell>
          <cell r="K635">
            <v>45396</v>
          </cell>
          <cell r="L635">
            <v>45695</v>
          </cell>
          <cell r="M635" t="str">
            <v>Manual</v>
          </cell>
          <cell r="N635" t="str">
            <v>Quemado</v>
          </cell>
          <cell r="O635">
            <v>120.14138975704721</v>
          </cell>
          <cell r="P635">
            <v>314902.63760197593</v>
          </cell>
          <cell r="Q635">
            <v>14</v>
          </cell>
        </row>
        <row r="636">
          <cell r="A636" t="str">
            <v>5751.02</v>
          </cell>
          <cell r="B636" t="str">
            <v>Santa Ana</v>
          </cell>
          <cell r="C636">
            <v>575</v>
          </cell>
          <cell r="D636" t="str">
            <v>LAS ILUSIONES</v>
          </cell>
          <cell r="E636">
            <v>1.02</v>
          </cell>
          <cell r="F636">
            <v>2</v>
          </cell>
          <cell r="G636">
            <v>9.61</v>
          </cell>
          <cell r="H636">
            <v>1180.700810935831</v>
          </cell>
          <cell r="I636">
            <v>122.86168688198033</v>
          </cell>
          <cell r="J636" t="str">
            <v>CG02-163</v>
          </cell>
          <cell r="K636">
            <v>45392</v>
          </cell>
          <cell r="L636">
            <v>45694</v>
          </cell>
          <cell r="M636" t="str">
            <v>Manual</v>
          </cell>
          <cell r="N636" t="str">
            <v>Quemado</v>
          </cell>
          <cell r="O636">
            <v>120.14138975704721</v>
          </cell>
          <cell r="P636">
            <v>141851.03631310337</v>
          </cell>
          <cell r="Q636">
            <v>14</v>
          </cell>
        </row>
        <row r="637">
          <cell r="A637" t="str">
            <v>5752.01</v>
          </cell>
          <cell r="B637" t="str">
            <v>Santa Ana</v>
          </cell>
          <cell r="C637">
            <v>575</v>
          </cell>
          <cell r="D637" t="str">
            <v>LAS ILUSIONES</v>
          </cell>
          <cell r="E637">
            <v>2.0099999999999998</v>
          </cell>
          <cell r="F637">
            <v>2</v>
          </cell>
          <cell r="G637">
            <v>9.68</v>
          </cell>
          <cell r="H637">
            <v>1420.8467290175695</v>
          </cell>
          <cell r="I637">
            <v>146.78168688198033</v>
          </cell>
          <cell r="J637" t="str">
            <v>CG02-163</v>
          </cell>
          <cell r="K637">
            <v>45392</v>
          </cell>
          <cell r="L637">
            <v>45692</v>
          </cell>
          <cell r="M637" t="str">
            <v>Manual</v>
          </cell>
          <cell r="N637" t="str">
            <v>Quemado</v>
          </cell>
          <cell r="O637">
            <v>120.14138975704721</v>
          </cell>
          <cell r="P637">
            <v>170702.50065592545</v>
          </cell>
          <cell r="Q637">
            <v>14</v>
          </cell>
        </row>
        <row r="638">
          <cell r="A638" t="str">
            <v>5753.01</v>
          </cell>
          <cell r="B638" t="str">
            <v>Santa Ana</v>
          </cell>
          <cell r="C638">
            <v>575</v>
          </cell>
          <cell r="D638" t="str">
            <v>LAS ILUSIONES</v>
          </cell>
          <cell r="E638">
            <v>3.01</v>
          </cell>
          <cell r="F638">
            <v>2</v>
          </cell>
          <cell r="G638">
            <v>9.94</v>
          </cell>
          <cell r="H638">
            <v>1459.0099676068844</v>
          </cell>
          <cell r="I638">
            <v>146.78168688198033</v>
          </cell>
          <cell r="J638" t="str">
            <v>CG02-163</v>
          </cell>
          <cell r="K638">
            <v>45389</v>
          </cell>
          <cell r="L638">
            <v>45692</v>
          </cell>
          <cell r="M638" t="str">
            <v>Manual</v>
          </cell>
          <cell r="N638" t="str">
            <v>Quemado</v>
          </cell>
          <cell r="O638">
            <v>120.14138975704721</v>
          </cell>
          <cell r="P638">
            <v>175287.48517767552</v>
          </cell>
          <cell r="Q638">
            <v>14</v>
          </cell>
        </row>
        <row r="639">
          <cell r="A639" t="str">
            <v>5754.01</v>
          </cell>
          <cell r="B639" t="str">
            <v>Santa Ana</v>
          </cell>
          <cell r="C639">
            <v>575</v>
          </cell>
          <cell r="D639" t="str">
            <v>LAS ILUSIONES</v>
          </cell>
          <cell r="E639">
            <v>4.01</v>
          </cell>
          <cell r="F639">
            <v>2</v>
          </cell>
          <cell r="G639">
            <v>16.329999999999998</v>
          </cell>
          <cell r="H639">
            <v>1886.1425467827385</v>
          </cell>
          <cell r="I639">
            <v>115.50168688198032</v>
          </cell>
          <cell r="J639" t="str">
            <v>CG02-163</v>
          </cell>
          <cell r="K639">
            <v>45391</v>
          </cell>
          <cell r="L639">
            <v>45693</v>
          </cell>
          <cell r="M639" t="str">
            <v>Manual</v>
          </cell>
          <cell r="N639" t="str">
            <v>Quemado</v>
          </cell>
          <cell r="O639">
            <v>120.14138975704721</v>
          </cell>
          <cell r="P639">
            <v>226603.78685037463</v>
          </cell>
          <cell r="Q639">
            <v>14</v>
          </cell>
        </row>
        <row r="640">
          <cell r="A640" t="str">
            <v>5755.01</v>
          </cell>
          <cell r="B640" t="str">
            <v>Santa Ana</v>
          </cell>
          <cell r="C640">
            <v>575</v>
          </cell>
          <cell r="D640" t="str">
            <v>LAS ILUSIONES</v>
          </cell>
          <cell r="E640">
            <v>5.01</v>
          </cell>
          <cell r="F640">
            <v>2</v>
          </cell>
          <cell r="G640">
            <v>8.67</v>
          </cell>
          <cell r="H640">
            <v>1065.2108252667695</v>
          </cell>
          <cell r="I640">
            <v>122.86168688198032</v>
          </cell>
          <cell r="J640" t="str">
            <v>CG02-163</v>
          </cell>
          <cell r="K640">
            <v>45389</v>
          </cell>
          <cell r="L640">
            <v>45694</v>
          </cell>
          <cell r="M640" t="str">
            <v>Manual</v>
          </cell>
          <cell r="N640" t="str">
            <v>Quemado</v>
          </cell>
          <cell r="O640">
            <v>120.14138975704721</v>
          </cell>
          <cell r="P640">
            <v>127975.90893180086</v>
          </cell>
          <cell r="Q640">
            <v>14</v>
          </cell>
        </row>
        <row r="641">
          <cell r="A641" t="str">
            <v>5756.01</v>
          </cell>
          <cell r="B641" t="str">
            <v>Santa Ana</v>
          </cell>
          <cell r="C641">
            <v>575</v>
          </cell>
          <cell r="D641" t="str">
            <v>LAS ILUSIONES</v>
          </cell>
          <cell r="E641">
            <v>6.01</v>
          </cell>
          <cell r="F641">
            <v>3</v>
          </cell>
          <cell r="G641">
            <v>12.27</v>
          </cell>
          <cell r="H641">
            <v>1394.6288980418985</v>
          </cell>
          <cell r="I641">
            <v>113.66168688198032</v>
          </cell>
          <cell r="J641" t="str">
            <v>CG02-163</v>
          </cell>
          <cell r="K641">
            <v>45383</v>
          </cell>
          <cell r="L641">
            <v>45690</v>
          </cell>
          <cell r="M641" t="str">
            <v>Manual</v>
          </cell>
          <cell r="N641" t="str">
            <v>Quemado</v>
          </cell>
          <cell r="O641">
            <v>120.14138975704721</v>
          </cell>
          <cell r="P641">
            <v>167552.65400609298</v>
          </cell>
          <cell r="Q641">
            <v>13</v>
          </cell>
        </row>
        <row r="642">
          <cell r="A642" t="str">
            <v>5756.02</v>
          </cell>
          <cell r="B642" t="str">
            <v>Santa Ana</v>
          </cell>
          <cell r="C642">
            <v>575</v>
          </cell>
          <cell r="D642" t="str">
            <v>LAS ILUSIONES</v>
          </cell>
          <cell r="E642">
            <v>6.02</v>
          </cell>
          <cell r="F642">
            <v>2</v>
          </cell>
          <cell r="G642">
            <v>16.72</v>
          </cell>
          <cell r="H642">
            <v>2146.5418046667114</v>
          </cell>
          <cell r="I642">
            <v>128.38168688198036</v>
          </cell>
          <cell r="J642" t="str">
            <v>CG02-163</v>
          </cell>
          <cell r="K642">
            <v>45385</v>
          </cell>
          <cell r="L642">
            <v>45689</v>
          </cell>
          <cell r="M642" t="str">
            <v>Manual</v>
          </cell>
          <cell r="N642" t="str">
            <v>Quemado</v>
          </cell>
          <cell r="O642">
            <v>120.14138975704721</v>
          </cell>
          <cell r="P642">
            <v>257888.51558425886</v>
          </cell>
          <cell r="Q642">
            <v>13</v>
          </cell>
        </row>
        <row r="643">
          <cell r="A643" t="str">
            <v>5756.03</v>
          </cell>
          <cell r="B643" t="str">
            <v>Santa Ana</v>
          </cell>
          <cell r="C643">
            <v>575</v>
          </cell>
          <cell r="D643" t="str">
            <v>LAS ILUSIONES</v>
          </cell>
          <cell r="E643">
            <v>6.03</v>
          </cell>
          <cell r="F643">
            <v>2</v>
          </cell>
          <cell r="G643">
            <v>3.09</v>
          </cell>
          <cell r="H643">
            <v>342.68621246531916</v>
          </cell>
          <cell r="I643">
            <v>110.90168688198031</v>
          </cell>
          <cell r="J643" t="str">
            <v>CG02-163</v>
          </cell>
          <cell r="K643">
            <v>45385</v>
          </cell>
          <cell r="L643">
            <v>45690</v>
          </cell>
          <cell r="M643" t="str">
            <v>Manual</v>
          </cell>
          <cell r="N643" t="str">
            <v>Quemado</v>
          </cell>
          <cell r="O643">
            <v>120.14138975704721</v>
          </cell>
          <cell r="P643">
            <v>41170.797816162201</v>
          </cell>
          <cell r="Q643">
            <v>13</v>
          </cell>
        </row>
        <row r="644">
          <cell r="A644" t="str">
            <v>5757.01</v>
          </cell>
          <cell r="B644" t="str">
            <v>La Union, S.A</v>
          </cell>
          <cell r="C644">
            <v>575</v>
          </cell>
          <cell r="D644" t="str">
            <v>LAS ILUSIONES</v>
          </cell>
          <cell r="E644">
            <v>7.01</v>
          </cell>
          <cell r="F644">
            <v>2</v>
          </cell>
          <cell r="G644">
            <v>9.56</v>
          </cell>
          <cell r="H644">
            <v>1271.3049265917323</v>
          </cell>
          <cell r="I644">
            <v>132.98168688198035</v>
          </cell>
          <cell r="J644" t="str">
            <v>CG02-163</v>
          </cell>
          <cell r="K644">
            <v>45386</v>
          </cell>
          <cell r="L644">
            <v>45691</v>
          </cell>
          <cell r="M644" t="str">
            <v>Manual</v>
          </cell>
          <cell r="N644" t="str">
            <v>Quemado</v>
          </cell>
          <cell r="O644">
            <v>120.23109239310462</v>
          </cell>
          <cell r="P644">
            <v>152850.38008885965</v>
          </cell>
          <cell r="Q644">
            <v>14</v>
          </cell>
        </row>
        <row r="645">
          <cell r="A645" t="str">
            <v>5757.02</v>
          </cell>
          <cell r="B645" t="str">
            <v>La Union, S.A</v>
          </cell>
          <cell r="C645">
            <v>575</v>
          </cell>
          <cell r="D645" t="str">
            <v>LAS ILUSIONES</v>
          </cell>
          <cell r="E645">
            <v>7.02</v>
          </cell>
          <cell r="F645">
            <v>2</v>
          </cell>
          <cell r="G645">
            <v>7.93</v>
          </cell>
          <cell r="H645">
            <v>1053.1884060690154</v>
          </cell>
          <cell r="I645">
            <v>132.81064389268795</v>
          </cell>
          <cell r="J645" t="str">
            <v>CG02-163</v>
          </cell>
          <cell r="K645">
            <v>45387</v>
          </cell>
          <cell r="L645">
            <v>45691</v>
          </cell>
          <cell r="M645" t="str">
            <v>Manual</v>
          </cell>
          <cell r="N645" t="str">
            <v>Quemado</v>
          </cell>
          <cell r="O645">
            <v>120.23109239310462</v>
          </cell>
          <cell r="P645">
            <v>126625.99255743038</v>
          </cell>
          <cell r="Q645">
            <v>14</v>
          </cell>
        </row>
        <row r="646">
          <cell r="A646" t="str">
            <v>5757.03</v>
          </cell>
          <cell r="B646" t="str">
            <v>La Union, S.A</v>
          </cell>
          <cell r="C646">
            <v>575</v>
          </cell>
          <cell r="D646" t="str">
            <v>LAS ILUSIONES</v>
          </cell>
          <cell r="E646">
            <v>7.03</v>
          </cell>
          <cell r="F646">
            <v>2</v>
          </cell>
          <cell r="G646">
            <v>5.35</v>
          </cell>
          <cell r="H646">
            <v>695.5</v>
          </cell>
          <cell r="I646">
            <v>130</v>
          </cell>
          <cell r="J646" t="str">
            <v>CG02-163</v>
          </cell>
          <cell r="K646">
            <v>45384</v>
          </cell>
          <cell r="L646">
            <v>45690</v>
          </cell>
          <cell r="M646" t="str">
            <v>Manual</v>
          </cell>
          <cell r="N646" t="str">
            <v>Quemado</v>
          </cell>
          <cell r="O646">
            <v>120.23109239310462</v>
          </cell>
          <cell r="P646">
            <v>83620.724759404256</v>
          </cell>
          <cell r="Q646">
            <v>13</v>
          </cell>
        </row>
        <row r="647">
          <cell r="A647" t="str">
            <v>5758.01</v>
          </cell>
          <cell r="B647" t="str">
            <v>La Union, S.A</v>
          </cell>
          <cell r="C647">
            <v>575</v>
          </cell>
          <cell r="D647" t="str">
            <v>LAS ILUSIONES</v>
          </cell>
          <cell r="E647">
            <v>8.01</v>
          </cell>
          <cell r="F647">
            <v>4</v>
          </cell>
          <cell r="G647">
            <v>4.46</v>
          </cell>
          <cell r="H647">
            <v>479.31896461597734</v>
          </cell>
          <cell r="I647">
            <v>107.47061986905321</v>
          </cell>
          <cell r="J647" t="str">
            <v>CG02-163</v>
          </cell>
          <cell r="K647">
            <v>45329</v>
          </cell>
          <cell r="L647">
            <v>45695</v>
          </cell>
          <cell r="M647" t="str">
            <v>Manual</v>
          </cell>
          <cell r="N647" t="str">
            <v>Quemado</v>
          </cell>
          <cell r="O647">
            <v>120.23109239310462</v>
          </cell>
          <cell r="P647">
            <v>57629.042720510814</v>
          </cell>
          <cell r="Q647">
            <v>14</v>
          </cell>
        </row>
        <row r="648">
          <cell r="A648" t="str">
            <v>5759.01</v>
          </cell>
          <cell r="B648" t="str">
            <v>La Union, S.A</v>
          </cell>
          <cell r="C648">
            <v>575</v>
          </cell>
          <cell r="D648" t="str">
            <v>LAS ILUSIONES</v>
          </cell>
          <cell r="E648">
            <v>9.01</v>
          </cell>
          <cell r="F648">
            <v>4</v>
          </cell>
          <cell r="G648">
            <v>9.2200000000000006</v>
          </cell>
          <cell r="H648">
            <v>957.24682819715485</v>
          </cell>
          <cell r="I648">
            <v>103.82286639882373</v>
          </cell>
          <cell r="J648" t="str">
            <v>CG02-163</v>
          </cell>
          <cell r="K648">
            <v>45328</v>
          </cell>
          <cell r="L648">
            <v>45685</v>
          </cell>
          <cell r="M648" t="str">
            <v>Manual</v>
          </cell>
          <cell r="N648" t="str">
            <v>Quemado</v>
          </cell>
          <cell r="O648">
            <v>120.23109239310462</v>
          </cell>
          <cell r="P648">
            <v>115090.83184397846</v>
          </cell>
          <cell r="Q648">
            <v>13</v>
          </cell>
        </row>
        <row r="649">
          <cell r="A649" t="str">
            <v>5759.02</v>
          </cell>
          <cell r="B649" t="str">
            <v>La Union, S.A</v>
          </cell>
          <cell r="C649">
            <v>575</v>
          </cell>
          <cell r="D649" t="str">
            <v>LAS ILUSIONES</v>
          </cell>
          <cell r="E649">
            <v>9.02</v>
          </cell>
          <cell r="F649">
            <v>4</v>
          </cell>
          <cell r="G649">
            <v>9.43</v>
          </cell>
          <cell r="H649">
            <v>1131.5999999999999</v>
          </cell>
          <cell r="I649">
            <v>120</v>
          </cell>
          <cell r="J649" t="str">
            <v>CG02-163</v>
          </cell>
          <cell r="K649">
            <v>45328</v>
          </cell>
          <cell r="L649">
            <v>45685</v>
          </cell>
          <cell r="M649" t="str">
            <v>Manual</v>
          </cell>
          <cell r="N649" t="str">
            <v>Quemado</v>
          </cell>
          <cell r="O649">
            <v>120.23109239310462</v>
          </cell>
          <cell r="P649">
            <v>136053.50415203717</v>
          </cell>
          <cell r="Q649">
            <v>13</v>
          </cell>
        </row>
        <row r="650">
          <cell r="A650" t="str">
            <v>57510.01</v>
          </cell>
          <cell r="B650" t="str">
            <v>La Union, S.A</v>
          </cell>
          <cell r="C650">
            <v>575</v>
          </cell>
          <cell r="D650" t="str">
            <v>LAS ILUSIONES</v>
          </cell>
          <cell r="E650">
            <v>10.01</v>
          </cell>
          <cell r="F650">
            <v>4</v>
          </cell>
          <cell r="G650">
            <v>19.79</v>
          </cell>
          <cell r="H650">
            <v>2374.7999999999997</v>
          </cell>
          <cell r="I650">
            <v>119.99999999999999</v>
          </cell>
          <cell r="J650" t="str">
            <v>CG02-163</v>
          </cell>
          <cell r="K650">
            <v>45329</v>
          </cell>
          <cell r="L650">
            <v>45686</v>
          </cell>
          <cell r="M650" t="str">
            <v>Manual</v>
          </cell>
          <cell r="N650" t="str">
            <v>Quemado</v>
          </cell>
          <cell r="O650">
            <v>120.23109239310462</v>
          </cell>
          <cell r="P650">
            <v>285524.79821514484</v>
          </cell>
          <cell r="Q650">
            <v>13</v>
          </cell>
        </row>
        <row r="651">
          <cell r="A651" t="str">
            <v>57511.01</v>
          </cell>
          <cell r="B651" t="str">
            <v>La Union, S.A</v>
          </cell>
          <cell r="C651">
            <v>575</v>
          </cell>
          <cell r="D651" t="str">
            <v>LAS ILUSIONES</v>
          </cell>
          <cell r="E651">
            <v>11.01</v>
          </cell>
          <cell r="F651">
            <v>4</v>
          </cell>
          <cell r="G651">
            <v>8.86</v>
          </cell>
          <cell r="H651">
            <v>933.68174577434581</v>
          </cell>
          <cell r="I651">
            <v>105.38168688198034</v>
          </cell>
          <cell r="J651" t="str">
            <v>CG02-163</v>
          </cell>
          <cell r="K651">
            <v>45331</v>
          </cell>
          <cell r="L651">
            <v>45686</v>
          </cell>
          <cell r="M651" t="str">
            <v>Manual</v>
          </cell>
          <cell r="N651" t="str">
            <v>Quemado</v>
          </cell>
          <cell r="O651">
            <v>120.23109239310462</v>
          </cell>
          <cell r="P651">
            <v>112257.57624195059</v>
          </cell>
          <cell r="Q651">
            <v>13</v>
          </cell>
        </row>
        <row r="652">
          <cell r="A652" t="str">
            <v>57512.01</v>
          </cell>
          <cell r="B652" t="str">
            <v>La Union, S.A</v>
          </cell>
          <cell r="C652">
            <v>575</v>
          </cell>
          <cell r="D652" t="str">
            <v>LAS ILUSIONES</v>
          </cell>
          <cell r="E652">
            <v>12.01</v>
          </cell>
          <cell r="F652">
            <v>4</v>
          </cell>
          <cell r="G652">
            <v>13.24</v>
          </cell>
          <cell r="H652">
            <v>1456.4</v>
          </cell>
          <cell r="I652">
            <v>110</v>
          </cell>
          <cell r="J652" t="str">
            <v>CG02-163</v>
          </cell>
          <cell r="K652">
            <v>45324</v>
          </cell>
          <cell r="L652">
            <v>45688</v>
          </cell>
          <cell r="M652" t="str">
            <v>Manual</v>
          </cell>
          <cell r="N652" t="str">
            <v>Quemado</v>
          </cell>
          <cell r="O652">
            <v>120.23109239310462</v>
          </cell>
          <cell r="P652">
            <v>175104.56296131757</v>
          </cell>
          <cell r="Q652">
            <v>13</v>
          </cell>
        </row>
        <row r="653">
          <cell r="A653" t="str">
            <v>57513.01</v>
          </cell>
          <cell r="B653" t="str">
            <v>La Union, S.A</v>
          </cell>
          <cell r="C653">
            <v>575</v>
          </cell>
          <cell r="D653" t="str">
            <v>LAS ILUSIONES</v>
          </cell>
          <cell r="E653">
            <v>13.01</v>
          </cell>
          <cell r="F653">
            <v>4</v>
          </cell>
          <cell r="G653">
            <v>10.98</v>
          </cell>
          <cell r="H653">
            <v>1098</v>
          </cell>
          <cell r="I653">
            <v>100</v>
          </cell>
          <cell r="J653" t="str">
            <v>CG02-163</v>
          </cell>
          <cell r="K653">
            <v>45323</v>
          </cell>
          <cell r="L653">
            <v>45684</v>
          </cell>
          <cell r="M653" t="str">
            <v>Mecanizado</v>
          </cell>
          <cell r="N653" t="str">
            <v>Quemado</v>
          </cell>
          <cell r="O653">
            <v>120.23109239310462</v>
          </cell>
          <cell r="P653">
            <v>132013.73944762888</v>
          </cell>
          <cell r="Q653">
            <v>13</v>
          </cell>
        </row>
        <row r="654">
          <cell r="A654" t="str">
            <v>57513.02</v>
          </cell>
          <cell r="B654" t="str">
            <v>Santa Ana</v>
          </cell>
          <cell r="C654">
            <v>575</v>
          </cell>
          <cell r="D654" t="str">
            <v>LAS ILUSIONES</v>
          </cell>
          <cell r="E654">
            <v>13.02</v>
          </cell>
          <cell r="F654">
            <v>4</v>
          </cell>
          <cell r="G654">
            <v>9.06</v>
          </cell>
          <cell r="H654">
            <v>757.98874874904811</v>
          </cell>
          <cell r="I654">
            <v>83.663217301219433</v>
          </cell>
          <cell r="J654" t="str">
            <v>CG02-163</v>
          </cell>
          <cell r="K654">
            <v>45324</v>
          </cell>
          <cell r="L654">
            <v>45683</v>
          </cell>
          <cell r="M654" t="str">
            <v>Mecanizado</v>
          </cell>
          <cell r="N654" t="str">
            <v>Quemado</v>
          </cell>
          <cell r="O654">
            <v>120.14138975704721</v>
          </cell>
          <cell r="P654">
            <v>91065.821694915925</v>
          </cell>
          <cell r="Q654">
            <v>12</v>
          </cell>
        </row>
        <row r="655">
          <cell r="A655" t="str">
            <v>57514.01</v>
          </cell>
          <cell r="B655" t="str">
            <v>Santa Ana</v>
          </cell>
          <cell r="C655">
            <v>575</v>
          </cell>
          <cell r="D655" t="str">
            <v>LAS ILUSIONES</v>
          </cell>
          <cell r="E655">
            <v>14.01</v>
          </cell>
          <cell r="F655">
            <v>4</v>
          </cell>
          <cell r="G655">
            <v>19.75</v>
          </cell>
          <cell r="H655">
            <v>1790.5683159191115</v>
          </cell>
          <cell r="I655">
            <v>90.66168688198033</v>
          </cell>
          <cell r="J655" t="str">
            <v>CG02-163</v>
          </cell>
          <cell r="K655">
            <v>45326</v>
          </cell>
          <cell r="L655">
            <v>45683</v>
          </cell>
          <cell r="M655" t="str">
            <v>Mecanizado</v>
          </cell>
          <cell r="N655" t="str">
            <v>Quemado</v>
          </cell>
          <cell r="O655">
            <v>120.14138975704721</v>
          </cell>
          <cell r="P655">
            <v>215121.36592945759</v>
          </cell>
          <cell r="Q655">
            <v>12</v>
          </cell>
        </row>
        <row r="656">
          <cell r="A656" t="str">
            <v>57515.01</v>
          </cell>
          <cell r="B656" t="str">
            <v>Santa Ana</v>
          </cell>
          <cell r="C656">
            <v>575</v>
          </cell>
          <cell r="D656" t="str">
            <v>LAS ILUSIONES</v>
          </cell>
          <cell r="E656">
            <v>15.01</v>
          </cell>
          <cell r="F656">
            <v>4</v>
          </cell>
          <cell r="G656">
            <v>11.1</v>
          </cell>
          <cell r="H656">
            <v>1159.5247243899814</v>
          </cell>
          <cell r="I656">
            <v>104.46168688198031</v>
          </cell>
          <cell r="J656" t="str">
            <v>CG02-163</v>
          </cell>
          <cell r="K656">
            <v>45330</v>
          </cell>
          <cell r="L656">
            <v>45687</v>
          </cell>
          <cell r="M656" t="str">
            <v>Manual</v>
          </cell>
          <cell r="N656" t="str">
            <v>Quemado</v>
          </cell>
          <cell r="O656">
            <v>120.14138975704721</v>
          </cell>
          <cell r="P656">
            <v>139306.9118458695</v>
          </cell>
          <cell r="Q656">
            <v>13</v>
          </cell>
        </row>
        <row r="657">
          <cell r="A657" t="str">
            <v>57515.02</v>
          </cell>
          <cell r="B657" t="str">
            <v>Santa Ana</v>
          </cell>
          <cell r="C657">
            <v>575</v>
          </cell>
          <cell r="D657" t="str">
            <v>LAS ILUSIONES</v>
          </cell>
          <cell r="E657">
            <v>15.02</v>
          </cell>
          <cell r="F657">
            <v>4</v>
          </cell>
          <cell r="G657">
            <v>11.8</v>
          </cell>
          <cell r="H657">
            <v>1145.7999052073678</v>
          </cell>
          <cell r="I657">
            <v>97.101686881980328</v>
          </cell>
          <cell r="J657" t="str">
            <v>CG02-163</v>
          </cell>
          <cell r="K657">
            <v>45330</v>
          </cell>
          <cell r="L657">
            <v>45687</v>
          </cell>
          <cell r="M657" t="str">
            <v>Manual</v>
          </cell>
          <cell r="N657" t="str">
            <v>Quemado</v>
          </cell>
          <cell r="O657">
            <v>120.14138975704721</v>
          </cell>
          <cell r="P657">
            <v>137657.99299510612</v>
          </cell>
          <cell r="Q657">
            <v>13</v>
          </cell>
        </row>
        <row r="658">
          <cell r="A658" t="str">
            <v>57516.01</v>
          </cell>
          <cell r="B658" t="str">
            <v>Santa Ana</v>
          </cell>
          <cell r="C658">
            <v>575</v>
          </cell>
          <cell r="D658" t="str">
            <v>LAS ILUSIONES</v>
          </cell>
          <cell r="E658">
            <v>16.010000000000002</v>
          </cell>
          <cell r="F658">
            <v>4</v>
          </cell>
          <cell r="G658">
            <v>6.81</v>
          </cell>
          <cell r="H658">
            <v>667.52768766628606</v>
          </cell>
          <cell r="I658">
            <v>98.021686881980344</v>
          </cell>
          <cell r="J658" t="str">
            <v>CG02-163</v>
          </cell>
          <cell r="K658">
            <v>45324</v>
          </cell>
          <cell r="L658">
            <v>45688</v>
          </cell>
          <cell r="M658" t="str">
            <v>Manual</v>
          </cell>
          <cell r="N658" t="str">
            <v>Quemado</v>
          </cell>
          <cell r="O658">
            <v>120.14138975704721</v>
          </cell>
          <cell r="P658">
            <v>80197.704097535752</v>
          </cell>
          <cell r="Q658">
            <v>13</v>
          </cell>
        </row>
        <row r="659">
          <cell r="A659" t="str">
            <v>57516.02</v>
          </cell>
          <cell r="B659" t="str">
            <v>Santa Ana</v>
          </cell>
          <cell r="C659">
            <v>575</v>
          </cell>
          <cell r="D659" t="str">
            <v>LAS ILUSIONES</v>
          </cell>
          <cell r="E659">
            <v>16.02</v>
          </cell>
          <cell r="F659">
            <v>4</v>
          </cell>
          <cell r="G659">
            <v>6.29</v>
          </cell>
          <cell r="H659">
            <v>616.55641048765631</v>
          </cell>
          <cell r="I659">
            <v>98.02168688198033</v>
          </cell>
          <cell r="J659" t="str">
            <v>CG02-163</v>
          </cell>
          <cell r="K659">
            <v>45325</v>
          </cell>
          <cell r="L659">
            <v>45688</v>
          </cell>
          <cell r="M659" t="str">
            <v>Manual</v>
          </cell>
          <cell r="N659" t="str">
            <v>Quemado</v>
          </cell>
          <cell r="O659">
            <v>120.14138975704721</v>
          </cell>
          <cell r="P659">
            <v>74073.944019603499</v>
          </cell>
          <cell r="Q659">
            <v>13</v>
          </cell>
        </row>
        <row r="660">
          <cell r="A660" t="str">
            <v>57517.01</v>
          </cell>
          <cell r="B660" t="str">
            <v>Santa Ana</v>
          </cell>
          <cell r="C660">
            <v>575</v>
          </cell>
          <cell r="D660" t="str">
            <v>LAS ILUSIONES</v>
          </cell>
          <cell r="E660">
            <v>17.010000000000002</v>
          </cell>
          <cell r="F660">
            <v>4</v>
          </cell>
          <cell r="G660">
            <v>4.9800000000000004</v>
          </cell>
          <cell r="H660">
            <v>529.38240067226207</v>
          </cell>
          <cell r="I660">
            <v>106.30168688198033</v>
          </cell>
          <cell r="J660" t="str">
            <v>CG02-163</v>
          </cell>
          <cell r="K660">
            <v>45314</v>
          </cell>
          <cell r="L660">
            <v>45684</v>
          </cell>
          <cell r="M660" t="str">
            <v>Mecanizado</v>
          </cell>
          <cell r="N660" t="str">
            <v>Quemado</v>
          </cell>
          <cell r="O660">
            <v>120.14138975704721</v>
          </cell>
          <cell r="P660">
            <v>63600.737329687567</v>
          </cell>
          <cell r="Q660">
            <v>13</v>
          </cell>
        </row>
        <row r="661">
          <cell r="A661" t="str">
            <v>57517.02</v>
          </cell>
          <cell r="B661" t="str">
            <v>Santa Ana</v>
          </cell>
          <cell r="C661">
            <v>575</v>
          </cell>
          <cell r="D661" t="str">
            <v>LAS ILUSIONES</v>
          </cell>
          <cell r="E661">
            <v>17.02</v>
          </cell>
          <cell r="F661">
            <v>4</v>
          </cell>
          <cell r="G661">
            <v>4.6399999999999997</v>
          </cell>
          <cell r="H661">
            <v>531.65902713238881</v>
          </cell>
          <cell r="I661">
            <v>114.58168688198035</v>
          </cell>
          <cell r="J661" t="str">
            <v>CG02-163</v>
          </cell>
          <cell r="K661">
            <v>45315</v>
          </cell>
          <cell r="L661">
            <v>45684</v>
          </cell>
          <cell r="M661" t="str">
            <v>Mecanizado</v>
          </cell>
          <cell r="N661" t="str">
            <v>Quemado</v>
          </cell>
          <cell r="O661">
            <v>120.14138975704721</v>
          </cell>
          <cell r="P661">
            <v>63874.254396564858</v>
          </cell>
          <cell r="Q661">
            <v>13</v>
          </cell>
        </row>
        <row r="662">
          <cell r="A662" t="str">
            <v>57518.01</v>
          </cell>
          <cell r="B662" t="str">
            <v>Santa Ana</v>
          </cell>
          <cell r="C662">
            <v>575</v>
          </cell>
          <cell r="D662" t="str">
            <v>LAS ILUSIONES</v>
          </cell>
          <cell r="E662">
            <v>18.010000000000002</v>
          </cell>
          <cell r="F662">
            <v>4</v>
          </cell>
          <cell r="G662">
            <v>9.33</v>
          </cell>
          <cell r="H662">
            <v>906.73675781772829</v>
          </cell>
          <cell r="I662">
            <v>97.185075864708281</v>
          </cell>
          <cell r="J662" t="str">
            <v>CG02-163</v>
          </cell>
          <cell r="K662">
            <v>45318</v>
          </cell>
          <cell r="L662">
            <v>45682</v>
          </cell>
          <cell r="M662" t="str">
            <v>Mecanizado</v>
          </cell>
          <cell r="N662" t="str">
            <v>Quemado</v>
          </cell>
          <cell r="O662">
            <v>120.14138975704721</v>
          </cell>
          <cell r="P662">
            <v>108936.61422802102</v>
          </cell>
          <cell r="Q662">
            <v>12</v>
          </cell>
        </row>
        <row r="663">
          <cell r="A663" t="str">
            <v>57518.02</v>
          </cell>
          <cell r="B663" t="str">
            <v>Santa Ana</v>
          </cell>
          <cell r="C663">
            <v>575</v>
          </cell>
          <cell r="D663" t="str">
            <v>LAS ILUSIONES</v>
          </cell>
          <cell r="E663">
            <v>18.02</v>
          </cell>
          <cell r="F663">
            <v>4</v>
          </cell>
          <cell r="G663">
            <v>10.050000000000001</v>
          </cell>
          <cell r="H663">
            <v>953.39811533420891</v>
          </cell>
          <cell r="I663">
            <v>94.865484112856606</v>
          </cell>
          <cell r="J663" t="str">
            <v>CG02-163</v>
          </cell>
          <cell r="K663">
            <v>45318</v>
          </cell>
          <cell r="L663">
            <v>45682</v>
          </cell>
          <cell r="M663" t="str">
            <v>Mecanizado</v>
          </cell>
          <cell r="N663" t="str">
            <v>Quemado</v>
          </cell>
          <cell r="O663">
            <v>120.14138975704721</v>
          </cell>
          <cell r="P663">
            <v>114542.57456800144</v>
          </cell>
          <cell r="Q663">
            <v>12</v>
          </cell>
        </row>
        <row r="664">
          <cell r="A664" t="str">
            <v>57519.01</v>
          </cell>
          <cell r="B664" t="str">
            <v>Santa Ana</v>
          </cell>
          <cell r="C664">
            <v>575</v>
          </cell>
          <cell r="D664" t="str">
            <v>LAS ILUSIONES</v>
          </cell>
          <cell r="E664">
            <v>19.010000000000002</v>
          </cell>
          <cell r="F664">
            <v>5</v>
          </cell>
          <cell r="G664">
            <v>14.09</v>
          </cell>
          <cell r="H664">
            <v>1225.571968167103</v>
          </cell>
          <cell r="I664">
            <v>86.981686881980337</v>
          </cell>
          <cell r="J664" t="str">
            <v>CG02-163</v>
          </cell>
          <cell r="K664">
            <v>45319</v>
          </cell>
          <cell r="L664">
            <v>45679</v>
          </cell>
          <cell r="M664" t="str">
            <v>Mecanizado</v>
          </cell>
          <cell r="N664" t="str">
            <v>Quemado</v>
          </cell>
          <cell r="O664">
            <v>120.14138975704721</v>
          </cell>
          <cell r="P664">
            <v>147241.91950287539</v>
          </cell>
          <cell r="Q664">
            <v>12</v>
          </cell>
        </row>
        <row r="665">
          <cell r="A665" t="str">
            <v>57519.02</v>
          </cell>
          <cell r="B665" t="str">
            <v>Santa Ana</v>
          </cell>
          <cell r="C665">
            <v>575</v>
          </cell>
          <cell r="D665" t="str">
            <v>LAS ILUSIONES</v>
          </cell>
          <cell r="E665">
            <v>19.02</v>
          </cell>
          <cell r="F665">
            <v>5</v>
          </cell>
          <cell r="G665">
            <v>10.130000000000001</v>
          </cell>
          <cell r="H665">
            <v>927.72248811446082</v>
          </cell>
          <cell r="I665">
            <v>91.581686881980332</v>
          </cell>
          <cell r="J665" t="str">
            <v>CG02-163</v>
          </cell>
          <cell r="K665">
            <v>45320</v>
          </cell>
          <cell r="L665">
            <v>45680</v>
          </cell>
          <cell r="M665" t="str">
            <v>Mecanizado</v>
          </cell>
          <cell r="N665" t="str">
            <v>Quemado</v>
          </cell>
          <cell r="O665">
            <v>120.14138975704721</v>
          </cell>
          <cell r="P665">
            <v>111457.86903093703</v>
          </cell>
          <cell r="Q665">
            <v>12</v>
          </cell>
        </row>
        <row r="666">
          <cell r="A666" t="str">
            <v>57520.01</v>
          </cell>
          <cell r="B666" t="str">
            <v>Santa Ana</v>
          </cell>
          <cell r="C666">
            <v>575</v>
          </cell>
          <cell r="D666" t="str">
            <v>LAS ILUSIONES</v>
          </cell>
          <cell r="E666">
            <v>20.010000000000002</v>
          </cell>
          <cell r="F666">
            <v>1</v>
          </cell>
          <cell r="G666">
            <v>13.38</v>
          </cell>
          <cell r="H666">
            <v>1348.4589704808971</v>
          </cell>
          <cell r="I666">
            <v>100.78168688198035</v>
          </cell>
          <cell r="J666" t="str">
            <v>CG02-163</v>
          </cell>
          <cell r="K666">
            <v>45390</v>
          </cell>
          <cell r="L666">
            <v>45736</v>
          </cell>
          <cell r="M666" t="str">
            <v>Manual</v>
          </cell>
          <cell r="N666" t="str">
            <v>Quemado</v>
          </cell>
          <cell r="O666">
            <v>120.14138975704721</v>
          </cell>
          <cell r="P666">
            <v>162005.73474393206</v>
          </cell>
          <cell r="Q666">
            <v>20</v>
          </cell>
        </row>
        <row r="667">
          <cell r="A667" t="str">
            <v>57520.02</v>
          </cell>
          <cell r="B667" t="str">
            <v>Santa Ana</v>
          </cell>
          <cell r="C667">
            <v>575</v>
          </cell>
          <cell r="D667" t="str">
            <v>LAS ILUSIONES</v>
          </cell>
          <cell r="E667">
            <v>20.02</v>
          </cell>
          <cell r="F667">
            <v>1</v>
          </cell>
          <cell r="G667">
            <v>13</v>
          </cell>
          <cell r="H667">
            <v>1310.1619294657444</v>
          </cell>
          <cell r="I667">
            <v>100.78168688198033</v>
          </cell>
          <cell r="J667" t="str">
            <v>CG02-163</v>
          </cell>
          <cell r="K667">
            <v>45392</v>
          </cell>
          <cell r="L667">
            <v>45736</v>
          </cell>
          <cell r="M667" t="str">
            <v>Manual</v>
          </cell>
          <cell r="N667" t="str">
            <v>Quemado</v>
          </cell>
          <cell r="O667">
            <v>120.14138975704721</v>
          </cell>
          <cell r="P667">
            <v>157404.675012789</v>
          </cell>
          <cell r="Q667">
            <v>20</v>
          </cell>
        </row>
        <row r="668">
          <cell r="A668" t="str">
            <v>57521.01</v>
          </cell>
          <cell r="B668" t="str">
            <v>Santa Ana</v>
          </cell>
          <cell r="C668">
            <v>575</v>
          </cell>
          <cell r="D668" t="str">
            <v>LAS ILUSIONES</v>
          </cell>
          <cell r="E668">
            <v>21.01</v>
          </cell>
          <cell r="F668">
            <v>5</v>
          </cell>
          <cell r="G668">
            <v>7.07</v>
          </cell>
          <cell r="H668">
            <v>640.97812625560084</v>
          </cell>
          <cell r="I668">
            <v>90.661686881980316</v>
          </cell>
          <cell r="J668" t="str">
            <v>CG02-163</v>
          </cell>
          <cell r="K668">
            <v>45322</v>
          </cell>
          <cell r="L668">
            <v>45682</v>
          </cell>
          <cell r="M668" t="str">
            <v>Mecanizado</v>
          </cell>
          <cell r="N668" t="str">
            <v>Quemado</v>
          </cell>
          <cell r="O668">
            <v>120.14138975704721</v>
          </cell>
          <cell r="P668">
            <v>77008.002892215954</v>
          </cell>
          <cell r="Q668">
            <v>12</v>
          </cell>
        </row>
        <row r="669">
          <cell r="A669" t="str">
            <v>57521.02</v>
          </cell>
          <cell r="B669" t="str">
            <v>Santa Ana</v>
          </cell>
          <cell r="C669">
            <v>575</v>
          </cell>
          <cell r="D669" t="str">
            <v>LAS ILUSIONES</v>
          </cell>
          <cell r="E669">
            <v>21.02</v>
          </cell>
          <cell r="F669">
            <v>5</v>
          </cell>
          <cell r="G669">
            <v>9.9700000000000006</v>
          </cell>
          <cell r="H669">
            <v>903.89701821334393</v>
          </cell>
          <cell r="I669">
            <v>90.66168688198033</v>
          </cell>
          <cell r="J669" t="str">
            <v>CG02-163</v>
          </cell>
          <cell r="K669">
            <v>45322</v>
          </cell>
          <cell r="L669">
            <v>45681</v>
          </cell>
          <cell r="M669" t="str">
            <v>Mecanizado</v>
          </cell>
          <cell r="N669" t="str">
            <v>Quemado</v>
          </cell>
          <cell r="O669">
            <v>120.14138975704721</v>
          </cell>
          <cell r="P669">
            <v>108595.44396540216</v>
          </cell>
          <cell r="Q669">
            <v>12</v>
          </cell>
        </row>
        <row r="670">
          <cell r="A670" t="str">
            <v>57522.01</v>
          </cell>
          <cell r="B670" t="str">
            <v>Santa Ana</v>
          </cell>
          <cell r="C670">
            <v>575</v>
          </cell>
          <cell r="D670" t="str">
            <v>LAS ILUSIONES</v>
          </cell>
          <cell r="E670">
            <v>22.01</v>
          </cell>
          <cell r="F670">
            <v>5</v>
          </cell>
          <cell r="G670">
            <v>10.56</v>
          </cell>
          <cell r="H670">
            <v>1025.3938134737125</v>
          </cell>
          <cell r="I670">
            <v>97.101686881980342</v>
          </cell>
          <cell r="J670" t="str">
            <v>CG02-163</v>
          </cell>
          <cell r="K670">
            <v>45317</v>
          </cell>
          <cell r="L670">
            <v>45678</v>
          </cell>
          <cell r="M670" t="str">
            <v>Mecanizado</v>
          </cell>
          <cell r="N670" t="str">
            <v>Quemado</v>
          </cell>
          <cell r="O670">
            <v>120.14138975704721</v>
          </cell>
          <cell r="P670">
            <v>123192.23779901025</v>
          </cell>
          <cell r="Q670">
            <v>12</v>
          </cell>
        </row>
        <row r="671">
          <cell r="A671" t="str">
            <v>57522.02</v>
          </cell>
          <cell r="B671" t="str">
            <v>Santa Ana</v>
          </cell>
          <cell r="C671">
            <v>575</v>
          </cell>
          <cell r="D671" t="str">
            <v>LAS ILUSIONES</v>
          </cell>
          <cell r="E671">
            <v>22.02</v>
          </cell>
          <cell r="F671">
            <v>5</v>
          </cell>
          <cell r="G671">
            <v>11.02</v>
          </cell>
          <cell r="H671">
            <v>1148.9002219883564</v>
          </cell>
          <cell r="I671">
            <v>104.25591851074016</v>
          </cell>
          <cell r="J671" t="str">
            <v>CG02-163</v>
          </cell>
          <cell r="K671">
            <v>45317</v>
          </cell>
          <cell r="L671">
            <v>45679</v>
          </cell>
          <cell r="M671" t="str">
            <v>Mecanizado</v>
          </cell>
          <cell r="N671" t="str">
            <v>Quemado</v>
          </cell>
          <cell r="O671">
            <v>120.14138975704721</v>
          </cell>
          <cell r="P671">
            <v>138030.46936186118</v>
          </cell>
          <cell r="Q671">
            <v>12</v>
          </cell>
        </row>
        <row r="672">
          <cell r="A672" t="str">
            <v>57523.01</v>
          </cell>
          <cell r="B672" t="str">
            <v>Santa Ana</v>
          </cell>
          <cell r="C672">
            <v>575</v>
          </cell>
          <cell r="D672" t="str">
            <v>LAS ILUSIONES</v>
          </cell>
          <cell r="E672">
            <v>23.01</v>
          </cell>
          <cell r="F672">
            <v>5</v>
          </cell>
          <cell r="G672">
            <v>10.82</v>
          </cell>
          <cell r="H672">
            <v>1049.827622678223</v>
          </cell>
          <cell r="I672">
            <v>97.026582502608406</v>
          </cell>
          <cell r="J672" t="str">
            <v>CG02-163</v>
          </cell>
          <cell r="K672">
            <v>45317</v>
          </cell>
          <cell r="L672">
            <v>45678</v>
          </cell>
          <cell r="M672" t="str">
            <v>Mecanizado</v>
          </cell>
          <cell r="N672" t="str">
            <v>Quemado</v>
          </cell>
          <cell r="O672">
            <v>120.14138975704721</v>
          </cell>
          <cell r="P672">
            <v>126127.74959389867</v>
          </cell>
          <cell r="Q672">
            <v>12</v>
          </cell>
        </row>
        <row r="673">
          <cell r="A673" t="str">
            <v>57523.02</v>
          </cell>
          <cell r="B673" t="str">
            <v>Santa Ana</v>
          </cell>
          <cell r="C673">
            <v>575</v>
          </cell>
          <cell r="D673" t="str">
            <v>LAS ILUSIONES</v>
          </cell>
          <cell r="E673">
            <v>23.02</v>
          </cell>
          <cell r="F673">
            <v>5</v>
          </cell>
          <cell r="G673">
            <v>11.63</v>
          </cell>
          <cell r="H673">
            <v>1146.0716498842637</v>
          </cell>
          <cell r="I673">
            <v>98.544423893745801</v>
          </cell>
          <cell r="J673" t="str">
            <v>CG02-163</v>
          </cell>
          <cell r="K673">
            <v>45316</v>
          </cell>
          <cell r="L673">
            <v>45677</v>
          </cell>
          <cell r="M673" t="str">
            <v>Mecanizado</v>
          </cell>
          <cell r="N673" t="str">
            <v>Quemado</v>
          </cell>
          <cell r="O673">
            <v>120.14138975704721</v>
          </cell>
          <cell r="P673">
            <v>137690.64077824747</v>
          </cell>
          <cell r="Q673">
            <v>12</v>
          </cell>
        </row>
        <row r="674">
          <cell r="A674" t="str">
            <v>57524.01</v>
          </cell>
          <cell r="B674" t="str">
            <v>Santa Ana</v>
          </cell>
          <cell r="C674">
            <v>575</v>
          </cell>
          <cell r="D674" t="str">
            <v>LAS ILUSIONES</v>
          </cell>
          <cell r="E674">
            <v>24.01</v>
          </cell>
          <cell r="F674">
            <v>1</v>
          </cell>
          <cell r="G674">
            <v>12.75</v>
          </cell>
          <cell r="H674">
            <v>1284.9665077452494</v>
          </cell>
          <cell r="I674">
            <v>100.78168688198033</v>
          </cell>
          <cell r="J674" t="str">
            <v>CG02-163</v>
          </cell>
          <cell r="K674">
            <v>45387</v>
          </cell>
          <cell r="L674">
            <v>45735</v>
          </cell>
          <cell r="M674" t="str">
            <v>Manual</v>
          </cell>
          <cell r="N674" t="str">
            <v>Quemado</v>
          </cell>
          <cell r="O674">
            <v>120.14138975704721</v>
          </cell>
          <cell r="P674">
            <v>154377.66203177383</v>
          </cell>
          <cell r="Q674">
            <v>20</v>
          </cell>
        </row>
        <row r="675">
          <cell r="A675" t="str">
            <v>57524.02</v>
          </cell>
          <cell r="B675" t="str">
            <v>Santa Ana</v>
          </cell>
          <cell r="C675">
            <v>575</v>
          </cell>
          <cell r="D675" t="str">
            <v>LAS ILUSIONES</v>
          </cell>
          <cell r="E675">
            <v>24.02</v>
          </cell>
          <cell r="F675">
            <v>1</v>
          </cell>
          <cell r="G675">
            <v>6.87</v>
          </cell>
          <cell r="H675">
            <v>692.37018887920476</v>
          </cell>
          <cell r="I675">
            <v>100.78168688198032</v>
          </cell>
          <cell r="J675" t="str">
            <v>CG02-163</v>
          </cell>
          <cell r="K675">
            <v>45386</v>
          </cell>
          <cell r="L675">
            <v>45735</v>
          </cell>
          <cell r="M675" t="str">
            <v>Manual</v>
          </cell>
          <cell r="N675" t="str">
            <v>Quemado</v>
          </cell>
          <cell r="O675">
            <v>120.14138975704721</v>
          </cell>
          <cell r="P675">
            <v>83182.316718296934</v>
          </cell>
          <cell r="Q675">
            <v>20</v>
          </cell>
        </row>
        <row r="676">
          <cell r="A676" t="str">
            <v>57525.01</v>
          </cell>
          <cell r="B676" t="str">
            <v>Santa Ana</v>
          </cell>
          <cell r="C676">
            <v>575</v>
          </cell>
          <cell r="D676" t="str">
            <v>LAS ILUSIONES</v>
          </cell>
          <cell r="E676">
            <v>25.01</v>
          </cell>
          <cell r="F676">
            <v>5</v>
          </cell>
          <cell r="G676">
            <v>13.25</v>
          </cell>
          <cell r="H676">
            <v>1338.5597042963452</v>
          </cell>
          <cell r="I676">
            <v>101.02337390915812</v>
          </cell>
          <cell r="J676" t="str">
            <v>CG02-163</v>
          </cell>
          <cell r="K676">
            <v>45321</v>
          </cell>
          <cell r="L676">
            <v>45680</v>
          </cell>
          <cell r="M676" t="str">
            <v>Mecanizado</v>
          </cell>
          <cell r="N676" t="str">
            <v>Quemado</v>
          </cell>
          <cell r="O676">
            <v>120.14138975704721</v>
          </cell>
          <cell r="P676">
            <v>160816.42314694508</v>
          </cell>
          <cell r="Q676">
            <v>12</v>
          </cell>
        </row>
        <row r="677">
          <cell r="A677" t="str">
            <v>57525.02</v>
          </cell>
          <cell r="B677" t="str">
            <v>Santa Ana</v>
          </cell>
          <cell r="C677">
            <v>575</v>
          </cell>
          <cell r="D677" t="str">
            <v>LAS ILUSIONES</v>
          </cell>
          <cell r="E677">
            <v>25.02</v>
          </cell>
          <cell r="F677">
            <v>5</v>
          </cell>
          <cell r="G677">
            <v>12.21</v>
          </cell>
          <cell r="H677">
            <v>1143.3821878836509</v>
          </cell>
          <cell r="I677">
            <v>93.643094830765833</v>
          </cell>
          <cell r="J677" t="str">
            <v>CG02-163</v>
          </cell>
          <cell r="K677">
            <v>45321</v>
          </cell>
          <cell r="L677">
            <v>45681</v>
          </cell>
          <cell r="M677" t="str">
            <v>Mecanizado</v>
          </cell>
          <cell r="N677" t="str">
            <v>Quemado</v>
          </cell>
          <cell r="O677">
            <v>120.14138975704721</v>
          </cell>
          <cell r="P677">
            <v>137367.52507579507</v>
          </cell>
          <cell r="Q677">
            <v>12</v>
          </cell>
        </row>
        <row r="678">
          <cell r="A678" t="str">
            <v>57526.01</v>
          </cell>
          <cell r="B678" t="str">
            <v>Santa Ana</v>
          </cell>
          <cell r="C678">
            <v>575</v>
          </cell>
          <cell r="D678" t="str">
            <v>LAS ILUSIONES</v>
          </cell>
          <cell r="E678">
            <v>26.01</v>
          </cell>
          <cell r="F678">
            <v>5</v>
          </cell>
          <cell r="G678">
            <v>10.52</v>
          </cell>
          <cell r="H678">
            <v>1002.1529459984331</v>
          </cell>
          <cell r="I678">
            <v>95.261686881980339</v>
          </cell>
          <cell r="J678" t="str">
            <v>CG02-163</v>
          </cell>
          <cell r="K678">
            <v>45312</v>
          </cell>
          <cell r="L678">
            <v>45675</v>
          </cell>
          <cell r="M678" t="str">
            <v>Mecanizado</v>
          </cell>
          <cell r="N678" t="str">
            <v>Quemado</v>
          </cell>
          <cell r="O678">
            <v>120.14138975704721</v>
          </cell>
          <cell r="P678">
            <v>120400.04768137084</v>
          </cell>
          <cell r="Q678">
            <v>11</v>
          </cell>
        </row>
        <row r="679">
          <cell r="A679" t="str">
            <v>57526.02</v>
          </cell>
          <cell r="B679" t="str">
            <v>Santa Ana</v>
          </cell>
          <cell r="C679">
            <v>575</v>
          </cell>
          <cell r="D679" t="str">
            <v>LAS ILUSIONES</v>
          </cell>
          <cell r="E679">
            <v>26.02</v>
          </cell>
          <cell r="F679">
            <v>5</v>
          </cell>
          <cell r="G679">
            <v>9.94</v>
          </cell>
          <cell r="H679">
            <v>910.3219676068843</v>
          </cell>
          <cell r="I679">
            <v>91.581686881980318</v>
          </cell>
          <cell r="J679" t="str">
            <v>CG02-163</v>
          </cell>
          <cell r="K679">
            <v>45315</v>
          </cell>
          <cell r="L679">
            <v>45676</v>
          </cell>
          <cell r="M679" t="str">
            <v>Mecanizado</v>
          </cell>
          <cell r="N679" t="str">
            <v>Quemado</v>
          </cell>
          <cell r="O679">
            <v>120.14138975704721</v>
          </cell>
          <cell r="P679">
            <v>109367.34631466078</v>
          </cell>
          <cell r="Q679">
            <v>11</v>
          </cell>
        </row>
        <row r="680">
          <cell r="A680" t="str">
            <v>57527.01</v>
          </cell>
          <cell r="B680" t="str">
            <v>Santa Ana</v>
          </cell>
          <cell r="C680">
            <v>575</v>
          </cell>
          <cell r="D680" t="str">
            <v>LAS ILUSIONES</v>
          </cell>
          <cell r="E680">
            <v>27.01</v>
          </cell>
          <cell r="F680">
            <v>5</v>
          </cell>
          <cell r="G680">
            <v>10.45</v>
          </cell>
          <cell r="H680">
            <v>1051.5433139544759</v>
          </cell>
          <cell r="I680">
            <v>100.62615444540441</v>
          </cell>
          <cell r="J680" t="str">
            <v>CG02-163</v>
          </cell>
          <cell r="K680">
            <v>45315</v>
          </cell>
          <cell r="L680">
            <v>45677</v>
          </cell>
          <cell r="M680" t="str">
            <v>Mecanizado</v>
          </cell>
          <cell r="N680" t="str">
            <v>Quemado</v>
          </cell>
          <cell r="O680">
            <v>120.14138975704721</v>
          </cell>
          <cell r="P680">
            <v>126333.87512822176</v>
          </cell>
          <cell r="Q680">
            <v>12</v>
          </cell>
        </row>
        <row r="681">
          <cell r="A681" t="str">
            <v>57527.02</v>
          </cell>
          <cell r="B681" t="str">
            <v>Santa Ana</v>
          </cell>
          <cell r="C681">
            <v>575</v>
          </cell>
          <cell r="D681" t="str">
            <v>LAS ILUSIONES</v>
          </cell>
          <cell r="E681">
            <v>27.02</v>
          </cell>
          <cell r="F681">
            <v>5</v>
          </cell>
          <cell r="G681">
            <v>10.66</v>
          </cell>
          <cell r="H681">
            <v>1050.5695432301161</v>
          </cell>
          <cell r="I681">
            <v>98.552489984063428</v>
          </cell>
          <cell r="J681" t="str">
            <v>CG02-163</v>
          </cell>
          <cell r="K681">
            <v>45313</v>
          </cell>
          <cell r="L681">
            <v>45676</v>
          </cell>
          <cell r="M681" t="str">
            <v>Mecanizado</v>
          </cell>
          <cell r="N681" t="str">
            <v>Quemado</v>
          </cell>
          <cell r="O681">
            <v>120.14138975704721</v>
          </cell>
          <cell r="P681">
            <v>126216.88496009243</v>
          </cell>
          <cell r="Q681">
            <v>11</v>
          </cell>
        </row>
        <row r="682">
          <cell r="A682" t="str">
            <v>57528.01</v>
          </cell>
          <cell r="B682" t="str">
            <v>Santa Ana</v>
          </cell>
          <cell r="C682">
            <v>575</v>
          </cell>
          <cell r="D682" t="str">
            <v>LAS ILUSIONES</v>
          </cell>
          <cell r="E682">
            <v>28.01</v>
          </cell>
          <cell r="F682">
            <v>1</v>
          </cell>
          <cell r="G682">
            <v>1.5</v>
          </cell>
          <cell r="H682">
            <v>151.17253032297049</v>
          </cell>
          <cell r="I682">
            <v>100.78168688198032</v>
          </cell>
          <cell r="J682" t="str">
            <v>CG02-163</v>
          </cell>
          <cell r="K682">
            <v>45366</v>
          </cell>
          <cell r="L682">
            <v>45735</v>
          </cell>
          <cell r="M682" t="str">
            <v>Manual</v>
          </cell>
          <cell r="N682" t="str">
            <v>Quemado</v>
          </cell>
          <cell r="O682">
            <v>120.14138975704721</v>
          </cell>
          <cell r="P682">
            <v>18162.077886091036</v>
          </cell>
          <cell r="Q682">
            <v>20</v>
          </cell>
        </row>
        <row r="683">
          <cell r="A683" t="str">
            <v>57528.02</v>
          </cell>
          <cell r="B683" t="str">
            <v>Santa Ana</v>
          </cell>
          <cell r="C683">
            <v>575</v>
          </cell>
          <cell r="D683" t="str">
            <v>LAS ILUSIONES</v>
          </cell>
          <cell r="E683">
            <v>28.02</v>
          </cell>
          <cell r="F683">
            <v>1</v>
          </cell>
          <cell r="G683">
            <v>13.78</v>
          </cell>
          <cell r="H683">
            <v>1388.7716452336888</v>
          </cell>
          <cell r="I683">
            <v>100.78168688198032</v>
          </cell>
          <cell r="J683" t="str">
            <v>CG02-163</v>
          </cell>
          <cell r="K683">
            <v>45366</v>
          </cell>
          <cell r="L683">
            <v>45734</v>
          </cell>
          <cell r="M683" t="str">
            <v>Manual</v>
          </cell>
          <cell r="N683" t="str">
            <v>Quemado</v>
          </cell>
          <cell r="O683">
            <v>120.14138975704721</v>
          </cell>
          <cell r="P683">
            <v>166848.95551355628</v>
          </cell>
          <cell r="Q683">
            <v>20</v>
          </cell>
        </row>
        <row r="684">
          <cell r="A684" t="str">
            <v>57529.01</v>
          </cell>
          <cell r="B684" t="str">
            <v>Santa Ana</v>
          </cell>
          <cell r="C684">
            <v>575</v>
          </cell>
          <cell r="D684" t="str">
            <v>LAS ILUSIONES</v>
          </cell>
          <cell r="E684">
            <v>29.01</v>
          </cell>
          <cell r="F684">
            <v>5</v>
          </cell>
          <cell r="G684">
            <v>10.88</v>
          </cell>
          <cell r="H684">
            <v>1026.4375532759459</v>
          </cell>
          <cell r="I684">
            <v>94.341686881980323</v>
          </cell>
          <cell r="J684" t="str">
            <v>CG02-163</v>
          </cell>
          <cell r="K684">
            <v>45311</v>
          </cell>
          <cell r="L684">
            <v>45675</v>
          </cell>
          <cell r="M684" t="str">
            <v>Mecanizado</v>
          </cell>
          <cell r="N684" t="str">
            <v>Quemado</v>
          </cell>
          <cell r="O684">
            <v>120.14138975704721</v>
          </cell>
          <cell r="P684">
            <v>123317.63414939532</v>
          </cell>
          <cell r="Q684">
            <v>11</v>
          </cell>
        </row>
        <row r="685">
          <cell r="A685" t="str">
            <v>57530.01</v>
          </cell>
          <cell r="B685" t="str">
            <v>Santa Ana</v>
          </cell>
          <cell r="C685">
            <v>575</v>
          </cell>
          <cell r="D685" t="str">
            <v>LAS ILUSIONES</v>
          </cell>
          <cell r="E685">
            <v>30.01</v>
          </cell>
          <cell r="F685">
            <v>5</v>
          </cell>
          <cell r="G685">
            <v>6.22</v>
          </cell>
          <cell r="H685">
            <v>626.86209240591768</v>
          </cell>
          <cell r="I685">
            <v>100.78168688198033</v>
          </cell>
          <cell r="J685" t="str">
            <v>CG02-163</v>
          </cell>
          <cell r="K685">
            <v>45313</v>
          </cell>
          <cell r="L685">
            <v>45674</v>
          </cell>
          <cell r="M685" t="str">
            <v>Mecanizado</v>
          </cell>
          <cell r="N685" t="str">
            <v>Quemado</v>
          </cell>
          <cell r="O685">
            <v>120.14138975704721</v>
          </cell>
          <cell r="P685">
            <v>75312.082967657494</v>
          </cell>
          <cell r="Q685">
            <v>11</v>
          </cell>
        </row>
        <row r="686">
          <cell r="A686" t="str">
            <v>57530.02</v>
          </cell>
          <cell r="B686" t="str">
            <v>Santa Ana</v>
          </cell>
          <cell r="C686">
            <v>575</v>
          </cell>
          <cell r="D686" t="str">
            <v>LAS ILUSIONES</v>
          </cell>
          <cell r="E686">
            <v>30.02</v>
          </cell>
          <cell r="F686">
            <v>5</v>
          </cell>
          <cell r="G686">
            <v>3.47</v>
          </cell>
          <cell r="H686">
            <v>362.48205348047179</v>
          </cell>
          <cell r="I686">
            <v>104.46168688198034</v>
          </cell>
          <cell r="J686" t="str">
            <v>CG02-163</v>
          </cell>
          <cell r="K686">
            <v>45313</v>
          </cell>
          <cell r="L686">
            <v>45674</v>
          </cell>
          <cell r="M686" t="str">
            <v>Mecanizado</v>
          </cell>
          <cell r="N686" t="str">
            <v>Quemado</v>
          </cell>
          <cell r="O686">
            <v>120.14138975704721</v>
          </cell>
          <cell r="P686">
            <v>43549.097667132191</v>
          </cell>
          <cell r="Q686">
            <v>11</v>
          </cell>
        </row>
        <row r="687">
          <cell r="A687" t="str">
            <v>57531.01</v>
          </cell>
          <cell r="B687" t="str">
            <v>Santa Ana</v>
          </cell>
          <cell r="C687">
            <v>575</v>
          </cell>
          <cell r="D687" t="str">
            <v>LAS ILUSIONES</v>
          </cell>
          <cell r="E687">
            <v>31.01</v>
          </cell>
          <cell r="F687">
            <v>1</v>
          </cell>
          <cell r="G687">
            <v>13.8</v>
          </cell>
          <cell r="H687">
            <v>1390.7872789713285</v>
          </cell>
          <cell r="I687">
            <v>100.78168688198032</v>
          </cell>
          <cell r="J687" t="str">
            <v>CG02-163</v>
          </cell>
          <cell r="K687">
            <v>45372</v>
          </cell>
          <cell r="L687">
            <v>45731</v>
          </cell>
          <cell r="M687" t="str">
            <v>Manual</v>
          </cell>
          <cell r="N687" t="str">
            <v>Quemado</v>
          </cell>
          <cell r="O687">
            <v>120.14138975704721</v>
          </cell>
          <cell r="P687">
            <v>167091.11655203754</v>
          </cell>
          <cell r="Q687">
            <v>19</v>
          </cell>
        </row>
        <row r="688">
          <cell r="A688" t="str">
            <v>57531.02</v>
          </cell>
          <cell r="B688" t="str">
            <v>Santa Ana</v>
          </cell>
          <cell r="C688">
            <v>575</v>
          </cell>
          <cell r="D688" t="str">
            <v>LAS ILUSIONES</v>
          </cell>
          <cell r="E688">
            <v>31.02</v>
          </cell>
          <cell r="F688">
            <v>1</v>
          </cell>
          <cell r="G688">
            <v>3.96</v>
          </cell>
          <cell r="H688">
            <v>399.09548005264213</v>
          </cell>
          <cell r="I688">
            <v>100.78168688198033</v>
          </cell>
          <cell r="J688" t="str">
            <v>CG02-163</v>
          </cell>
          <cell r="K688">
            <v>45371</v>
          </cell>
          <cell r="L688">
            <v>45731</v>
          </cell>
          <cell r="M688" t="str">
            <v>Manual</v>
          </cell>
          <cell r="N688" t="str">
            <v>Quemado</v>
          </cell>
          <cell r="O688">
            <v>120.14138975704721</v>
          </cell>
          <cell r="P688">
            <v>47947.885619280336</v>
          </cell>
          <cell r="Q688">
            <v>19</v>
          </cell>
        </row>
        <row r="689">
          <cell r="A689" t="str">
            <v>57531.03</v>
          </cell>
          <cell r="B689" t="str">
            <v>Santa Ana</v>
          </cell>
          <cell r="C689">
            <v>575</v>
          </cell>
          <cell r="D689" t="str">
            <v>LAS ILUSIONES</v>
          </cell>
          <cell r="E689">
            <v>31.03</v>
          </cell>
          <cell r="F689">
            <v>1</v>
          </cell>
          <cell r="G689">
            <v>13.05</v>
          </cell>
          <cell r="H689">
            <v>1315.2010138098433</v>
          </cell>
          <cell r="I689">
            <v>100.78168688198032</v>
          </cell>
          <cell r="J689" t="str">
            <v>CG02-163</v>
          </cell>
          <cell r="K689">
            <v>45370</v>
          </cell>
          <cell r="L689">
            <v>45732</v>
          </cell>
          <cell r="M689" t="str">
            <v>Manual</v>
          </cell>
          <cell r="N689" t="str">
            <v>Quemado</v>
          </cell>
          <cell r="O689">
            <v>120.14138975704721</v>
          </cell>
          <cell r="P689">
            <v>158010.077608992</v>
          </cell>
          <cell r="Q689">
            <v>19</v>
          </cell>
        </row>
        <row r="690">
          <cell r="A690" t="str">
            <v>57532.01</v>
          </cell>
          <cell r="B690" t="str">
            <v>Santa Ana</v>
          </cell>
          <cell r="C690">
            <v>575</v>
          </cell>
          <cell r="D690" t="str">
            <v>LAS ILUSIONES</v>
          </cell>
          <cell r="E690">
            <v>32.01</v>
          </cell>
          <cell r="F690">
            <v>1</v>
          </cell>
          <cell r="G690">
            <v>9.0500000000000007</v>
          </cell>
          <cell r="H690">
            <v>912.07426628192195</v>
          </cell>
          <cell r="I690">
            <v>100.78168688198032</v>
          </cell>
          <cell r="J690" t="str">
            <v>CG02-163</v>
          </cell>
          <cell r="K690">
            <v>45385</v>
          </cell>
          <cell r="L690">
            <v>45734</v>
          </cell>
          <cell r="M690" t="str">
            <v>Manual</v>
          </cell>
          <cell r="N690" t="str">
            <v>Quemado</v>
          </cell>
          <cell r="O690">
            <v>120.14138975704721</v>
          </cell>
          <cell r="P690">
            <v>109577.86991274924</v>
          </cell>
          <cell r="Q690">
            <v>20</v>
          </cell>
        </row>
        <row r="691">
          <cell r="A691" t="str">
            <v>57532.02</v>
          </cell>
          <cell r="B691" t="str">
            <v>Santa Ana</v>
          </cell>
          <cell r="C691">
            <v>575</v>
          </cell>
          <cell r="D691" t="str">
            <v>LAS ILUSIONES</v>
          </cell>
          <cell r="E691">
            <v>32.020000000000003</v>
          </cell>
          <cell r="F691">
            <v>1</v>
          </cell>
          <cell r="G691">
            <v>12.26</v>
          </cell>
          <cell r="H691">
            <v>1235.5703377111843</v>
          </cell>
          <cell r="I691">
            <v>100.78061482146691</v>
          </cell>
          <cell r="J691" t="str">
            <v>CG02-163</v>
          </cell>
          <cell r="K691">
            <v>45377</v>
          </cell>
          <cell r="L691">
            <v>45733</v>
          </cell>
          <cell r="M691" t="str">
            <v>Manual</v>
          </cell>
          <cell r="N691" t="str">
            <v>Quemado</v>
          </cell>
          <cell r="O691">
            <v>120.14138975704721</v>
          </cell>
          <cell r="P691">
            <v>148443.13751520583</v>
          </cell>
          <cell r="Q691">
            <v>20</v>
          </cell>
        </row>
        <row r="692">
          <cell r="A692" t="str">
            <v>57532.03</v>
          </cell>
          <cell r="B692" t="str">
            <v>Santa Ana</v>
          </cell>
          <cell r="C692">
            <v>575</v>
          </cell>
          <cell r="D692" t="str">
            <v>LAS ILUSIONES</v>
          </cell>
          <cell r="E692">
            <v>32.03</v>
          </cell>
          <cell r="F692">
            <v>1</v>
          </cell>
          <cell r="G692">
            <v>5.52</v>
          </cell>
          <cell r="H692">
            <v>556.20374095968498</v>
          </cell>
          <cell r="I692">
            <v>100.76154727530525</v>
          </cell>
          <cell r="J692" t="str">
            <v>CG02-163</v>
          </cell>
          <cell r="K692">
            <v>45376</v>
          </cell>
          <cell r="L692">
            <v>45732</v>
          </cell>
          <cell r="M692" t="str">
            <v>Manual</v>
          </cell>
          <cell r="N692" t="str">
            <v>Quemado</v>
          </cell>
          <cell r="O692">
            <v>120.14138975704721</v>
          </cell>
          <cell r="P692">
            <v>66823.090426965238</v>
          </cell>
          <cell r="Q692">
            <v>19</v>
          </cell>
        </row>
        <row r="693">
          <cell r="A693" t="str">
            <v>57532.04</v>
          </cell>
          <cell r="B693" t="str">
            <v>Santa Ana</v>
          </cell>
          <cell r="C693">
            <v>575</v>
          </cell>
          <cell r="D693" t="str">
            <v>LAS ILUSIONES</v>
          </cell>
          <cell r="E693">
            <v>32.04</v>
          </cell>
          <cell r="F693">
            <v>1</v>
          </cell>
          <cell r="G693">
            <v>10.59</v>
          </cell>
          <cell r="H693">
            <v>1066.8941334715696</v>
          </cell>
          <cell r="I693">
            <v>100.7454328112908</v>
          </cell>
          <cell r="J693" t="str">
            <v>CG02-163</v>
          </cell>
          <cell r="K693">
            <v>45374</v>
          </cell>
          <cell r="L693">
            <v>45733</v>
          </cell>
          <cell r="M693" t="str">
            <v>Manual</v>
          </cell>
          <cell r="N693" t="str">
            <v>Quemado</v>
          </cell>
          <cell r="O693">
            <v>120.14138975704721</v>
          </cell>
          <cell r="P693">
            <v>128178.14391891498</v>
          </cell>
          <cell r="Q693">
            <v>20</v>
          </cell>
        </row>
        <row r="694">
          <cell r="A694" t="str">
            <v>57533.01</v>
          </cell>
          <cell r="B694" t="str">
            <v>Santa Ana</v>
          </cell>
          <cell r="C694">
            <v>575</v>
          </cell>
          <cell r="D694" t="str">
            <v>LAS ILUSIONES</v>
          </cell>
          <cell r="E694">
            <v>33.01</v>
          </cell>
          <cell r="F694">
            <v>5</v>
          </cell>
          <cell r="G694">
            <v>21.25</v>
          </cell>
          <cell r="H694">
            <v>2001.4636767016857</v>
          </cell>
          <cell r="I694">
            <v>94.18652596243227</v>
          </cell>
          <cell r="J694" t="str">
            <v>CG02-163</v>
          </cell>
          <cell r="K694">
            <v>45310</v>
          </cell>
          <cell r="L694">
            <v>45673</v>
          </cell>
          <cell r="M694" t="str">
            <v>Mecanizado</v>
          </cell>
          <cell r="N694" t="str">
            <v>Quemado</v>
          </cell>
          <cell r="O694">
            <v>120.14138975704721</v>
          </cell>
          <cell r="P694">
            <v>240458.62766718995</v>
          </cell>
          <cell r="Q694">
            <v>11</v>
          </cell>
        </row>
        <row r="695">
          <cell r="A695" t="str">
            <v>57534.01</v>
          </cell>
          <cell r="B695" t="str">
            <v>Santa Ana</v>
          </cell>
          <cell r="C695">
            <v>575</v>
          </cell>
          <cell r="D695" t="str">
            <v>LAS ILUSIONES</v>
          </cell>
          <cell r="E695">
            <v>34.01</v>
          </cell>
          <cell r="F695">
            <v>5</v>
          </cell>
          <cell r="G695">
            <v>10.34</v>
          </cell>
          <cell r="H695">
            <v>1080.1338423596767</v>
          </cell>
          <cell r="I695">
            <v>104.46168688198034</v>
          </cell>
          <cell r="J695" t="str">
            <v>CG02-163</v>
          </cell>
          <cell r="K695">
            <v>45309</v>
          </cell>
          <cell r="L695">
            <v>45674</v>
          </cell>
          <cell r="M695" t="str">
            <v>Mecanizado</v>
          </cell>
          <cell r="N695" t="str">
            <v>Quemado</v>
          </cell>
          <cell r="O695">
            <v>120.14138975704721</v>
          </cell>
          <cell r="P695">
            <v>129768.7809447109</v>
          </cell>
          <cell r="Q695">
            <v>11</v>
          </cell>
        </row>
        <row r="696">
          <cell r="A696" t="str">
            <v>57535.01</v>
          </cell>
          <cell r="B696" t="str">
            <v>Santa Ana</v>
          </cell>
          <cell r="C696">
            <v>575</v>
          </cell>
          <cell r="D696" t="str">
            <v>LAS ILUSIONES</v>
          </cell>
          <cell r="E696">
            <v>35.01</v>
          </cell>
          <cell r="F696">
            <v>6</v>
          </cell>
          <cell r="G696">
            <v>12.66</v>
          </cell>
          <cell r="H696">
            <v>1241.2955363314513</v>
          </cell>
          <cell r="I696">
            <v>98.048620563305789</v>
          </cell>
          <cell r="J696" t="str">
            <v>CG02-163</v>
          </cell>
          <cell r="K696">
            <v>45309</v>
          </cell>
          <cell r="L696">
            <v>45672</v>
          </cell>
          <cell r="M696" t="str">
            <v>Mecanizado</v>
          </cell>
          <cell r="N696" t="str">
            <v>Quemado</v>
          </cell>
          <cell r="O696">
            <v>120.14138975704721</v>
          </cell>
          <cell r="P696">
            <v>149130.97083407984</v>
          </cell>
          <cell r="Q696">
            <v>11</v>
          </cell>
        </row>
        <row r="697">
          <cell r="A697" t="str">
            <v>57537.01</v>
          </cell>
          <cell r="B697" t="str">
            <v>Santa Ana</v>
          </cell>
          <cell r="C697">
            <v>575</v>
          </cell>
          <cell r="D697" t="str">
            <v>LAS ILUSIONES</v>
          </cell>
          <cell r="E697">
            <v>37.01</v>
          </cell>
          <cell r="F697">
            <v>6</v>
          </cell>
          <cell r="G697">
            <v>14.57</v>
          </cell>
          <cell r="H697">
            <v>1532.4388597432262</v>
          </cell>
          <cell r="I697">
            <v>105.17768426514937</v>
          </cell>
          <cell r="J697" t="str">
            <v>CG02-163</v>
          </cell>
          <cell r="K697">
            <v>45309</v>
          </cell>
          <cell r="L697">
            <v>45672</v>
          </cell>
          <cell r="M697" t="str">
            <v>Mecanizado</v>
          </cell>
          <cell r="N697" t="str">
            <v>Quemado</v>
          </cell>
          <cell r="O697">
            <v>120.14138975704721</v>
          </cell>
          <cell r="P697">
            <v>184109.33432725593</v>
          </cell>
          <cell r="Q697">
            <v>11</v>
          </cell>
        </row>
        <row r="698">
          <cell r="A698" t="str">
            <v>4941.01</v>
          </cell>
          <cell r="B698" t="str">
            <v>La Union, S.A</v>
          </cell>
          <cell r="C698">
            <v>494</v>
          </cell>
          <cell r="D698" t="str">
            <v>EL HORIZONTE</v>
          </cell>
          <cell r="E698">
            <v>1.01</v>
          </cell>
          <cell r="F698">
            <v>12</v>
          </cell>
          <cell r="G698">
            <v>20.149999999999999</v>
          </cell>
          <cell r="H698">
            <v>1840</v>
          </cell>
          <cell r="I698">
            <v>91.315136476426801</v>
          </cell>
          <cell r="J698" t="str">
            <v>Varias</v>
          </cell>
          <cell r="K698">
            <v>45363</v>
          </cell>
          <cell r="L698">
            <v>45728</v>
          </cell>
          <cell r="M698" t="str">
            <v>Manual</v>
          </cell>
          <cell r="N698" t="str">
            <v>Quemado</v>
          </cell>
          <cell r="O698">
            <v>123.30108328039806</v>
          </cell>
          <cell r="P698">
            <v>226873.99323593243</v>
          </cell>
          <cell r="Q698">
            <v>19</v>
          </cell>
        </row>
        <row r="699">
          <cell r="A699" t="str">
            <v>6051.01</v>
          </cell>
          <cell r="B699" t="str">
            <v>La Union, S.A</v>
          </cell>
          <cell r="C699">
            <v>605</v>
          </cell>
          <cell r="D699" t="str">
            <v>AGRICOLA BELLA VISTA</v>
          </cell>
          <cell r="E699">
            <v>1.01</v>
          </cell>
          <cell r="F699">
            <v>10</v>
          </cell>
          <cell r="G699">
            <v>8</v>
          </cell>
          <cell r="H699">
            <v>951.01472583061343</v>
          </cell>
          <cell r="I699">
            <v>118.87684072882668</v>
          </cell>
          <cell r="J699" t="str">
            <v>Varias</v>
          </cell>
          <cell r="K699">
            <v>45330</v>
          </cell>
          <cell r="L699">
            <v>45696</v>
          </cell>
          <cell r="M699" t="str">
            <v>Manual</v>
          </cell>
          <cell r="N699" t="str">
            <v>Quemado</v>
          </cell>
          <cell r="O699">
            <v>135.29653328039805</v>
          </cell>
          <cell r="P699">
            <v>128668.99550349022</v>
          </cell>
          <cell r="Q699">
            <v>14</v>
          </cell>
        </row>
        <row r="700">
          <cell r="A700" t="str">
            <v>6051.02</v>
          </cell>
          <cell r="B700" t="str">
            <v>La Union, S.A</v>
          </cell>
          <cell r="C700">
            <v>605</v>
          </cell>
          <cell r="D700" t="str">
            <v>AGRICOLA BELLA VISTA</v>
          </cell>
          <cell r="E700">
            <v>1.02</v>
          </cell>
          <cell r="F700">
            <v>9</v>
          </cell>
          <cell r="G700">
            <v>4</v>
          </cell>
          <cell r="H700">
            <v>567.50736291530677</v>
          </cell>
          <cell r="I700">
            <v>141.87684072882669</v>
          </cell>
          <cell r="J700" t="str">
            <v>CP73-1547</v>
          </cell>
          <cell r="K700">
            <v>45346</v>
          </cell>
          <cell r="L700">
            <v>45712</v>
          </cell>
          <cell r="M700" t="str">
            <v>Manual</v>
          </cell>
          <cell r="N700" t="str">
            <v>Quemado</v>
          </cell>
          <cell r="O700">
            <v>126.66868328039806</v>
          </cell>
          <cell r="P700">
            <v>71885.410412412908</v>
          </cell>
          <cell r="Q700">
            <v>17</v>
          </cell>
        </row>
        <row r="701">
          <cell r="A701" t="str">
            <v>6051.04</v>
          </cell>
          <cell r="B701" t="str">
            <v>La Union, S.A</v>
          </cell>
          <cell r="C701">
            <v>605</v>
          </cell>
          <cell r="D701" t="str">
            <v>AGRICOLA BELLA VISTA</v>
          </cell>
          <cell r="E701">
            <v>1.04</v>
          </cell>
          <cell r="F701">
            <v>8</v>
          </cell>
          <cell r="G701">
            <v>4.1900000000000004</v>
          </cell>
          <cell r="H701">
            <v>568.2439626537838</v>
          </cell>
          <cell r="I701">
            <v>135.61908416558086</v>
          </cell>
          <cell r="J701" t="str">
            <v>CP73-1547</v>
          </cell>
          <cell r="K701">
            <v>45306</v>
          </cell>
          <cell r="L701">
            <v>45672</v>
          </cell>
          <cell r="M701" t="str">
            <v>Manual</v>
          </cell>
          <cell r="N701" t="str">
            <v>Quemado</v>
          </cell>
          <cell r="O701">
            <v>133.55843328039805</v>
          </cell>
          <cell r="P701">
            <v>75893.77337308439</v>
          </cell>
          <cell r="Q701">
            <v>11</v>
          </cell>
        </row>
        <row r="702">
          <cell r="A702" t="str">
            <v>6051.05</v>
          </cell>
          <cell r="B702" t="str">
            <v>La Union, S.A</v>
          </cell>
          <cell r="C702">
            <v>605</v>
          </cell>
          <cell r="D702" t="str">
            <v>AGRICOLA BELLA VISTA</v>
          </cell>
          <cell r="E702">
            <v>1.05</v>
          </cell>
          <cell r="F702">
            <v>3</v>
          </cell>
          <cell r="G702">
            <v>2.7</v>
          </cell>
          <cell r="H702">
            <v>249.66746996783206</v>
          </cell>
          <cell r="I702">
            <v>92.469433321419274</v>
          </cell>
          <cell r="J702" t="str">
            <v>CG02-163</v>
          </cell>
          <cell r="K702">
            <v>45361</v>
          </cell>
          <cell r="L702">
            <v>45726</v>
          </cell>
          <cell r="M702" t="str">
            <v>Manual</v>
          </cell>
          <cell r="N702" t="str">
            <v>Quemado</v>
          </cell>
          <cell r="O702">
            <v>150.28908328039807</v>
          </cell>
          <cell r="P702">
            <v>37522.295186401796</v>
          </cell>
          <cell r="Q702">
            <v>19</v>
          </cell>
        </row>
        <row r="703">
          <cell r="A703" t="str">
            <v>6051.06</v>
          </cell>
          <cell r="B703" t="str">
            <v>La Union, S.A</v>
          </cell>
          <cell r="C703">
            <v>605</v>
          </cell>
          <cell r="D703" t="str">
            <v>AGRICOLA BELLA VISTA</v>
          </cell>
          <cell r="E703">
            <v>1.06</v>
          </cell>
          <cell r="F703">
            <v>9</v>
          </cell>
          <cell r="G703">
            <v>4.1900000000000004</v>
          </cell>
          <cell r="H703">
            <v>522.2439626537838</v>
          </cell>
          <cell r="I703">
            <v>124.64056387918467</v>
          </cell>
          <cell r="J703" t="str">
            <v>CG00-102</v>
          </cell>
          <cell r="K703">
            <v>45332</v>
          </cell>
          <cell r="L703">
            <v>45698</v>
          </cell>
          <cell r="M703" t="str">
            <v>Manual</v>
          </cell>
          <cell r="N703" t="str">
            <v>Quemado</v>
          </cell>
          <cell r="O703">
            <v>136.42458328039805</v>
          </cell>
          <cell r="P703">
            <v>71246.914975746215</v>
          </cell>
          <cell r="Q703">
            <v>15</v>
          </cell>
        </row>
        <row r="704">
          <cell r="A704" t="str">
            <v>6051.07</v>
          </cell>
          <cell r="B704" t="str">
            <v>La Union, S.A</v>
          </cell>
          <cell r="C704">
            <v>605</v>
          </cell>
          <cell r="D704" t="str">
            <v>AGRICOLA BELLA VISTA</v>
          </cell>
          <cell r="E704">
            <v>1.07</v>
          </cell>
          <cell r="F704">
            <v>8</v>
          </cell>
          <cell r="G704">
            <v>1.28</v>
          </cell>
          <cell r="H704">
            <v>133.76235613289816</v>
          </cell>
          <cell r="I704">
            <v>104.50184072882668</v>
          </cell>
          <cell r="J704" t="str">
            <v>CG02-163</v>
          </cell>
          <cell r="K704">
            <v>45315</v>
          </cell>
          <cell r="L704">
            <v>45681</v>
          </cell>
          <cell r="M704" t="str">
            <v>Manual</v>
          </cell>
          <cell r="N704" t="str">
            <v>Quemado</v>
          </cell>
          <cell r="O704">
            <v>138.87358328039807</v>
          </cell>
          <cell r="P704">
            <v>18576.057704204297</v>
          </cell>
          <cell r="Q704">
            <v>12</v>
          </cell>
        </row>
        <row r="705">
          <cell r="A705" t="str">
            <v>6051.08</v>
          </cell>
          <cell r="B705" t="str">
            <v>La Union, S.A</v>
          </cell>
          <cell r="C705">
            <v>605</v>
          </cell>
          <cell r="D705" t="str">
            <v>AGRICOLA BELLA VISTA</v>
          </cell>
          <cell r="E705">
            <v>1.08</v>
          </cell>
          <cell r="F705">
            <v>7</v>
          </cell>
          <cell r="G705">
            <v>12</v>
          </cell>
          <cell r="H705">
            <v>1058.52208874592</v>
          </cell>
          <cell r="I705">
            <v>88.210174062160007</v>
          </cell>
          <cell r="J705" t="str">
            <v>CG02-163</v>
          </cell>
          <cell r="K705">
            <v>45370</v>
          </cell>
          <cell r="L705">
            <v>45735</v>
          </cell>
          <cell r="M705" t="str">
            <v>Manual</v>
          </cell>
          <cell r="N705" t="str">
            <v>Quemado</v>
          </cell>
          <cell r="O705">
            <v>148.87778328039806</v>
          </cell>
          <cell r="P705">
            <v>157590.42212582935</v>
          </cell>
          <cell r="Q705">
            <v>20</v>
          </cell>
        </row>
        <row r="706">
          <cell r="A706" t="str">
            <v>6051.09</v>
          </cell>
          <cell r="B706" t="str">
            <v>La Union, S.A</v>
          </cell>
          <cell r="C706">
            <v>605</v>
          </cell>
          <cell r="D706" t="str">
            <v>AGRICOLA BELLA VISTA</v>
          </cell>
          <cell r="E706">
            <v>1.0900000000000001</v>
          </cell>
          <cell r="F706">
            <v>3</v>
          </cell>
          <cell r="G706">
            <v>8</v>
          </cell>
          <cell r="H706">
            <v>721.01472583061343</v>
          </cell>
          <cell r="I706">
            <v>90.126840728826679</v>
          </cell>
          <cell r="J706" t="str">
            <v>CG02-163</v>
          </cell>
          <cell r="K706">
            <v>45278</v>
          </cell>
          <cell r="L706">
            <v>45644</v>
          </cell>
          <cell r="M706" t="str">
            <v>Manual</v>
          </cell>
          <cell r="N706" t="str">
            <v>Quemado</v>
          </cell>
          <cell r="O706">
            <v>118.19808328039807</v>
          </cell>
          <cell r="P706">
            <v>85222.558610120221</v>
          </cell>
          <cell r="Q706">
            <v>7</v>
          </cell>
        </row>
        <row r="707">
          <cell r="A707" t="str">
            <v>6051.1</v>
          </cell>
          <cell r="B707" t="str">
            <v>La Union, S.A</v>
          </cell>
          <cell r="C707">
            <v>605</v>
          </cell>
          <cell r="D707" t="str">
            <v>AGRICOLA BELLA VISTA</v>
          </cell>
          <cell r="E707">
            <v>1.1000000000000001</v>
          </cell>
          <cell r="F707">
            <v>4</v>
          </cell>
          <cell r="G707">
            <v>8.3800000000000008</v>
          </cell>
          <cell r="H707">
            <v>952.48792530756759</v>
          </cell>
          <cell r="I707">
            <v>113.66204359278848</v>
          </cell>
          <cell r="J707" t="str">
            <v>CG02-163</v>
          </cell>
          <cell r="K707">
            <v>45328</v>
          </cell>
          <cell r="L707">
            <v>45694</v>
          </cell>
          <cell r="M707" t="str">
            <v>Manual</v>
          </cell>
          <cell r="N707" t="str">
            <v>Quemado</v>
          </cell>
          <cell r="O707">
            <v>135.99363328039806</v>
          </cell>
          <cell r="P707">
            <v>129532.29361828453</v>
          </cell>
          <cell r="Q707">
            <v>14</v>
          </cell>
        </row>
        <row r="708">
          <cell r="A708" t="str">
            <v>60510.02</v>
          </cell>
          <cell r="B708" t="str">
            <v>La Union, S.A</v>
          </cell>
          <cell r="C708">
            <v>605</v>
          </cell>
          <cell r="D708" t="str">
            <v>AGRICOLA BELLA VISTA</v>
          </cell>
          <cell r="E708">
            <v>10.02</v>
          </cell>
          <cell r="F708">
            <v>4</v>
          </cell>
          <cell r="G708">
            <v>8.5</v>
          </cell>
          <cell r="H708">
            <v>833.35314619502685</v>
          </cell>
          <cell r="I708">
            <v>98.041546611179626</v>
          </cell>
          <cell r="J708" t="str">
            <v>CP72-2086</v>
          </cell>
          <cell r="K708">
            <v>45368</v>
          </cell>
          <cell r="L708">
            <v>45733</v>
          </cell>
          <cell r="M708" t="str">
            <v>Manual</v>
          </cell>
          <cell r="N708" t="str">
            <v>Quemado</v>
          </cell>
          <cell r="O708">
            <v>142.17703328039806</v>
          </cell>
          <cell r="P708">
            <v>118483.67800089477</v>
          </cell>
          <cell r="Q708">
            <v>20</v>
          </cell>
        </row>
        <row r="709">
          <cell r="A709" t="str">
            <v>60511.01</v>
          </cell>
          <cell r="B709" t="str">
            <v>La Union, S.A</v>
          </cell>
          <cell r="C709">
            <v>605</v>
          </cell>
          <cell r="D709" t="str">
            <v>AGRICOLA BELLA VISTA</v>
          </cell>
          <cell r="E709">
            <v>11.01</v>
          </cell>
          <cell r="F709">
            <v>7</v>
          </cell>
          <cell r="G709">
            <v>11</v>
          </cell>
          <cell r="H709">
            <v>870.64524801709342</v>
          </cell>
          <cell r="I709">
            <v>79.149568001553945</v>
          </cell>
          <cell r="J709" t="str">
            <v>CG02-163</v>
          </cell>
          <cell r="K709">
            <v>45271</v>
          </cell>
          <cell r="L709">
            <v>45637</v>
          </cell>
          <cell r="M709" t="str">
            <v>Manual</v>
          </cell>
          <cell r="N709" t="str">
            <v>Quemado</v>
          </cell>
          <cell r="O709">
            <v>124.16563328039807</v>
          </cell>
          <cell r="P709">
            <v>108104.21858261165</v>
          </cell>
          <cell r="Q709">
            <v>6</v>
          </cell>
        </row>
        <row r="710">
          <cell r="A710" t="str">
            <v>60511.02</v>
          </cell>
          <cell r="B710" t="str">
            <v>La Union, S.A</v>
          </cell>
          <cell r="C710">
            <v>605</v>
          </cell>
          <cell r="D710" t="str">
            <v>AGRICOLA BELLA VISTA</v>
          </cell>
          <cell r="E710">
            <v>11.02</v>
          </cell>
          <cell r="F710">
            <v>4</v>
          </cell>
          <cell r="G710">
            <v>8</v>
          </cell>
          <cell r="H710">
            <v>937.21472583061347</v>
          </cell>
          <cell r="I710">
            <v>117.15184072882668</v>
          </cell>
          <cell r="J710" t="str">
            <v>CG02-163</v>
          </cell>
          <cell r="K710">
            <v>45273</v>
          </cell>
          <cell r="L710">
            <v>45639</v>
          </cell>
          <cell r="M710" t="str">
            <v>Manual</v>
          </cell>
          <cell r="N710" t="str">
            <v>Quemado</v>
          </cell>
          <cell r="O710">
            <v>125.38298328039807</v>
          </cell>
          <cell r="P710">
            <v>117510.77829896267</v>
          </cell>
          <cell r="Q710">
            <v>6</v>
          </cell>
        </row>
        <row r="711">
          <cell r="A711" t="str">
            <v>60511.03</v>
          </cell>
          <cell r="B711" t="str">
            <v>La Union, S.A</v>
          </cell>
          <cell r="C711">
            <v>605</v>
          </cell>
          <cell r="D711" t="str">
            <v>AGRICOLA BELLA VISTA</v>
          </cell>
          <cell r="E711">
            <v>11.03</v>
          </cell>
          <cell r="F711">
            <v>13</v>
          </cell>
          <cell r="G711">
            <v>5.93</v>
          </cell>
          <cell r="H711">
            <v>666.98966552194224</v>
          </cell>
          <cell r="I711">
            <v>112.47717799695485</v>
          </cell>
          <cell r="J711" t="str">
            <v>Varias</v>
          </cell>
          <cell r="K711">
            <v>45274</v>
          </cell>
          <cell r="L711">
            <v>45640</v>
          </cell>
          <cell r="M711" t="str">
            <v>Manual</v>
          </cell>
          <cell r="N711" t="str">
            <v>Quemado</v>
          </cell>
          <cell r="O711">
            <v>110.23118328039806</v>
          </cell>
          <cell r="P711">
            <v>73523.06006628061</v>
          </cell>
          <cell r="Q711">
            <v>6</v>
          </cell>
        </row>
        <row r="712">
          <cell r="A712" t="str">
            <v>60511.04</v>
          </cell>
          <cell r="B712" t="str">
            <v>La Union, S.A</v>
          </cell>
          <cell r="C712">
            <v>605</v>
          </cell>
          <cell r="D712" t="str">
            <v>AGRICOLA BELLA VISTA</v>
          </cell>
          <cell r="E712">
            <v>11.04</v>
          </cell>
          <cell r="F712">
            <v>9</v>
          </cell>
          <cell r="G712">
            <v>3.36</v>
          </cell>
          <cell r="H712">
            <v>381.02618484885767</v>
          </cell>
          <cell r="I712">
            <v>113.40065025263621</v>
          </cell>
          <cell r="J712" t="str">
            <v>CP72-2086</v>
          </cell>
          <cell r="K712">
            <v>45271</v>
          </cell>
          <cell r="L712">
            <v>45637</v>
          </cell>
          <cell r="M712" t="str">
            <v>Manual</v>
          </cell>
          <cell r="N712" t="str">
            <v>Quemado</v>
          </cell>
          <cell r="O712">
            <v>111.24333328039806</v>
          </cell>
          <cell r="P712">
            <v>42386.622869700033</v>
          </cell>
          <cell r="Q712">
            <v>6</v>
          </cell>
        </row>
        <row r="713">
          <cell r="A713" t="str">
            <v>60511.05</v>
          </cell>
          <cell r="B713" t="str">
            <v>La Union, S.A</v>
          </cell>
          <cell r="C713">
            <v>605</v>
          </cell>
          <cell r="D713" t="str">
            <v>AGRICOLA BELLA VISTA</v>
          </cell>
          <cell r="E713">
            <v>11.05</v>
          </cell>
          <cell r="F713">
            <v>13</v>
          </cell>
          <cell r="G713">
            <v>6.31</v>
          </cell>
          <cell r="H713">
            <v>604.06286499889632</v>
          </cell>
          <cell r="I713">
            <v>95.731040411869472</v>
          </cell>
          <cell r="J713" t="str">
            <v>Varias</v>
          </cell>
          <cell r="K713">
            <v>45270</v>
          </cell>
          <cell r="L713">
            <v>45636</v>
          </cell>
          <cell r="M713" t="str">
            <v>Manual</v>
          </cell>
          <cell r="N713" t="str">
            <v>Quemado</v>
          </cell>
          <cell r="O713">
            <v>116.38623328039806</v>
          </cell>
          <cell r="P713">
            <v>70304.601521787146</v>
          </cell>
          <cell r="Q713">
            <v>6</v>
          </cell>
        </row>
        <row r="714">
          <cell r="A714" t="str">
            <v>60511.06</v>
          </cell>
          <cell r="B714" t="str">
            <v>La Union, S.A</v>
          </cell>
          <cell r="C714">
            <v>605</v>
          </cell>
          <cell r="D714" t="str">
            <v>AGRICOLA BELLA VISTA</v>
          </cell>
          <cell r="E714">
            <v>11.06</v>
          </cell>
          <cell r="F714">
            <v>13</v>
          </cell>
          <cell r="G714">
            <v>4.97</v>
          </cell>
          <cell r="H714">
            <v>414.86789842226864</v>
          </cell>
          <cell r="I714">
            <v>83.474426241905164</v>
          </cell>
          <cell r="J714" t="str">
            <v>Varias</v>
          </cell>
          <cell r="K714">
            <v>45269</v>
          </cell>
          <cell r="L714">
            <v>45635</v>
          </cell>
          <cell r="M714" t="str">
            <v>Manual</v>
          </cell>
          <cell r="N714" t="str">
            <v>Quemado</v>
          </cell>
          <cell r="O714">
            <v>120.00343328039806</v>
          </cell>
          <cell r="P714">
            <v>49785.572168495673</v>
          </cell>
          <cell r="Q714">
            <v>6</v>
          </cell>
        </row>
        <row r="715">
          <cell r="A715" t="str">
            <v>60513.12</v>
          </cell>
          <cell r="B715" t="str">
            <v>La Union, S.A</v>
          </cell>
          <cell r="C715">
            <v>605</v>
          </cell>
          <cell r="D715" t="str">
            <v>AGRICOLA BELLA VISTA</v>
          </cell>
          <cell r="E715">
            <v>13.12</v>
          </cell>
          <cell r="F715">
            <v>8</v>
          </cell>
          <cell r="G715">
            <v>5.56</v>
          </cell>
          <cell r="H715">
            <v>619.55523445227641</v>
          </cell>
          <cell r="I715">
            <v>111.43079756335906</v>
          </cell>
          <cell r="J715" t="str">
            <v>CP72-2086</v>
          </cell>
          <cell r="K715">
            <v>45340</v>
          </cell>
          <cell r="L715">
            <v>45706</v>
          </cell>
          <cell r="M715" t="str">
            <v>Manual</v>
          </cell>
          <cell r="N715" t="str">
            <v>Quemado</v>
          </cell>
          <cell r="O715">
            <v>135.57308328039807</v>
          </cell>
          <cell r="P715">
            <v>83995.013397205024</v>
          </cell>
          <cell r="Q715">
            <v>16</v>
          </cell>
        </row>
        <row r="716">
          <cell r="A716" t="str">
            <v>60513.13</v>
          </cell>
          <cell r="B716" t="str">
            <v>La Union, S.A</v>
          </cell>
          <cell r="C716">
            <v>605</v>
          </cell>
          <cell r="D716" t="str">
            <v>AGRICOLA BELLA VISTA</v>
          </cell>
          <cell r="E716">
            <v>13.13</v>
          </cell>
          <cell r="F716">
            <v>8</v>
          </cell>
          <cell r="G716">
            <v>4.1900000000000004</v>
          </cell>
          <cell r="H716">
            <v>513.04396265378375</v>
          </cell>
          <cell r="I716">
            <v>122.44485982190542</v>
          </cell>
          <cell r="J716" t="str">
            <v>CG02-163</v>
          </cell>
          <cell r="K716">
            <v>45339</v>
          </cell>
          <cell r="L716">
            <v>45705</v>
          </cell>
          <cell r="M716" t="str">
            <v>Manual</v>
          </cell>
          <cell r="N716" t="str">
            <v>Quemado</v>
          </cell>
          <cell r="O716">
            <v>136.94833328039806</v>
          </cell>
          <cell r="P716">
            <v>70260.515585006477</v>
          </cell>
          <cell r="Q716">
            <v>16</v>
          </cell>
        </row>
        <row r="717">
          <cell r="A717" t="str">
            <v>60514.01</v>
          </cell>
          <cell r="B717" t="str">
            <v>La Union, S.A</v>
          </cell>
          <cell r="C717">
            <v>605</v>
          </cell>
          <cell r="D717" t="str">
            <v>AGRICOLA BELLA VISTA</v>
          </cell>
          <cell r="E717">
            <v>14.01</v>
          </cell>
          <cell r="F717">
            <v>6</v>
          </cell>
          <cell r="G717">
            <v>9.0500000000000007</v>
          </cell>
          <cell r="H717">
            <v>973.48540859588149</v>
          </cell>
          <cell r="I717">
            <v>107.56744846363331</v>
          </cell>
          <cell r="J717" t="str">
            <v>CG02-163</v>
          </cell>
          <cell r="K717">
            <v>45279</v>
          </cell>
          <cell r="L717">
            <v>45645</v>
          </cell>
          <cell r="M717" t="str">
            <v>Manual</v>
          </cell>
          <cell r="N717" t="str">
            <v>Quemado</v>
          </cell>
          <cell r="O717">
            <v>103.49503328039806</v>
          </cell>
          <cell r="P717">
            <v>100750.90476061266</v>
          </cell>
          <cell r="Q717">
            <v>7</v>
          </cell>
        </row>
        <row r="718">
          <cell r="A718" t="str">
            <v>60514.02</v>
          </cell>
          <cell r="B718" t="str">
            <v>La Union, S.A</v>
          </cell>
          <cell r="C718">
            <v>605</v>
          </cell>
          <cell r="D718" t="str">
            <v>AGRICOLA BELLA VISTA</v>
          </cell>
          <cell r="E718">
            <v>14.02</v>
          </cell>
          <cell r="F718">
            <v>10</v>
          </cell>
          <cell r="G718">
            <v>10</v>
          </cell>
          <cell r="H718">
            <v>1050.7684072882669</v>
          </cell>
          <cell r="I718">
            <v>105.07684072882668</v>
          </cell>
          <cell r="J718" t="str">
            <v>CP72-2086</v>
          </cell>
          <cell r="K718">
            <v>45360</v>
          </cell>
          <cell r="L718">
            <v>45697</v>
          </cell>
          <cell r="M718" t="str">
            <v>Manual</v>
          </cell>
          <cell r="N718" t="str">
            <v>Quemado</v>
          </cell>
          <cell r="O718">
            <v>142.91883328039808</v>
          </cell>
          <cell r="P718">
            <v>150174.59481754125</v>
          </cell>
          <cell r="Q718">
            <v>14</v>
          </cell>
        </row>
        <row r="719">
          <cell r="A719" t="str">
            <v>60514.03</v>
          </cell>
          <cell r="B719" t="str">
            <v>La Union, S.A</v>
          </cell>
          <cell r="C719">
            <v>605</v>
          </cell>
          <cell r="D719" t="str">
            <v>AGRICOLA BELLA VISTA</v>
          </cell>
          <cell r="E719">
            <v>14.03</v>
          </cell>
          <cell r="F719">
            <v>7</v>
          </cell>
          <cell r="G719">
            <v>12</v>
          </cell>
          <cell r="H719">
            <v>1426.5220887459202</v>
          </cell>
          <cell r="I719">
            <v>118.87684072882668</v>
          </cell>
          <cell r="J719" t="str">
            <v>CG02-163</v>
          </cell>
          <cell r="K719">
            <v>45351</v>
          </cell>
          <cell r="L719">
            <v>45716</v>
          </cell>
          <cell r="M719" t="str">
            <v>Manual</v>
          </cell>
          <cell r="N719" t="str">
            <v>Quemado</v>
          </cell>
          <cell r="O719">
            <v>132.67643328039807</v>
          </cell>
          <cell r="P719">
            <v>189265.86273051219</v>
          </cell>
          <cell r="Q719">
            <v>17</v>
          </cell>
        </row>
        <row r="720">
          <cell r="A720" t="str">
            <v>60515.01</v>
          </cell>
          <cell r="B720" t="str">
            <v>La Union, S.A</v>
          </cell>
          <cell r="C720">
            <v>605</v>
          </cell>
          <cell r="D720" t="str">
            <v>AGRICOLA BELLA VISTA</v>
          </cell>
          <cell r="E720">
            <v>15.01</v>
          </cell>
          <cell r="F720">
            <v>3</v>
          </cell>
          <cell r="G720">
            <v>9.8000000000000007</v>
          </cell>
          <cell r="H720">
            <v>1141.9930391425014</v>
          </cell>
          <cell r="I720">
            <v>116.52990195331647</v>
          </cell>
          <cell r="J720" t="str">
            <v>CG02-163</v>
          </cell>
          <cell r="K720">
            <v>45263</v>
          </cell>
          <cell r="L720">
            <v>45629</v>
          </cell>
          <cell r="M720" t="str">
            <v>Manual</v>
          </cell>
          <cell r="N720" t="str">
            <v>Quemado</v>
          </cell>
          <cell r="O720">
            <v>134.84668328039805</v>
          </cell>
          <cell r="P720">
            <v>153993.9736576681</v>
          </cell>
          <cell r="Q720">
            <v>5</v>
          </cell>
        </row>
        <row r="721">
          <cell r="A721" t="str">
            <v>60515.02</v>
          </cell>
          <cell r="B721" t="str">
            <v>La Union, S.A</v>
          </cell>
          <cell r="C721">
            <v>605</v>
          </cell>
          <cell r="D721" t="str">
            <v>AGRICOLA BELLA VISTA</v>
          </cell>
          <cell r="E721">
            <v>15.02</v>
          </cell>
          <cell r="F721">
            <v>4</v>
          </cell>
          <cell r="G721">
            <v>7</v>
          </cell>
          <cell r="H721">
            <v>763.13788510178676</v>
          </cell>
          <cell r="I721">
            <v>109.01969787168382</v>
          </cell>
          <cell r="J721" t="str">
            <v>CG02-163</v>
          </cell>
          <cell r="K721">
            <v>45261</v>
          </cell>
          <cell r="L721">
            <v>45627</v>
          </cell>
          <cell r="M721" t="str">
            <v>Manual</v>
          </cell>
          <cell r="N721" t="str">
            <v>Quemado</v>
          </cell>
          <cell r="O721">
            <v>135.26073328039806</v>
          </cell>
          <cell r="P721">
            <v>103222.58993291984</v>
          </cell>
          <cell r="Q721">
            <v>4</v>
          </cell>
        </row>
        <row r="722">
          <cell r="A722" t="str">
            <v>60515.03</v>
          </cell>
          <cell r="B722" t="str">
            <v>La Union, S.A</v>
          </cell>
          <cell r="C722">
            <v>605</v>
          </cell>
          <cell r="D722" t="str">
            <v>AGRICOLA BELLA VISTA</v>
          </cell>
          <cell r="E722">
            <v>15.03</v>
          </cell>
          <cell r="F722">
            <v>4</v>
          </cell>
          <cell r="G722">
            <v>8</v>
          </cell>
          <cell r="H722">
            <v>780.8147258306135</v>
          </cell>
          <cell r="I722">
            <v>97.601840728826687</v>
          </cell>
          <cell r="J722" t="str">
            <v>CG02-163</v>
          </cell>
          <cell r="K722">
            <v>45260</v>
          </cell>
          <cell r="L722">
            <v>45626</v>
          </cell>
          <cell r="M722" t="str">
            <v>Manual</v>
          </cell>
          <cell r="N722" t="str">
            <v>Quemado</v>
          </cell>
          <cell r="O722">
            <v>127.05603328039807</v>
          </cell>
          <cell r="P722">
            <v>99207.221790959316</v>
          </cell>
          <cell r="Q722">
            <v>4</v>
          </cell>
        </row>
        <row r="723">
          <cell r="A723" t="str">
            <v>60515.04</v>
          </cell>
          <cell r="B723" t="str">
            <v>La Union, S.A</v>
          </cell>
          <cell r="C723">
            <v>605</v>
          </cell>
          <cell r="D723" t="str">
            <v>AGRICOLA BELLA VISTA</v>
          </cell>
          <cell r="E723">
            <v>15.04</v>
          </cell>
          <cell r="F723">
            <v>2</v>
          </cell>
          <cell r="G723">
            <v>7.6</v>
          </cell>
          <cell r="H723">
            <v>885.06398953908274</v>
          </cell>
          <cell r="I723">
            <v>116.45578809724773</v>
          </cell>
          <cell r="J723" t="str">
            <v>CG02-163</v>
          </cell>
          <cell r="K723">
            <v>45259</v>
          </cell>
          <cell r="L723">
            <v>45625</v>
          </cell>
          <cell r="M723" t="str">
            <v>Manual</v>
          </cell>
          <cell r="N723" t="str">
            <v>Quemado</v>
          </cell>
          <cell r="O723">
            <v>131.67798328039805</v>
          </cell>
          <cell r="P723">
            <v>116543.44121660973</v>
          </cell>
          <cell r="Q723">
            <v>4</v>
          </cell>
        </row>
        <row r="724">
          <cell r="A724" t="str">
            <v>60515.05</v>
          </cell>
          <cell r="B724" t="str">
            <v>La Union, S.A</v>
          </cell>
          <cell r="C724">
            <v>605</v>
          </cell>
          <cell r="D724" t="str">
            <v>AGRICOLA BELLA VISTA</v>
          </cell>
          <cell r="E724">
            <v>15.05</v>
          </cell>
          <cell r="F724">
            <v>8</v>
          </cell>
          <cell r="G724">
            <v>5.2</v>
          </cell>
          <cell r="H724">
            <v>728.55957178989877</v>
          </cell>
          <cell r="I724">
            <v>140.10760995959592</v>
          </cell>
          <cell r="J724" t="str">
            <v>CG00-102</v>
          </cell>
          <cell r="K724">
            <v>45258</v>
          </cell>
          <cell r="L724">
            <v>45624</v>
          </cell>
          <cell r="M724" t="str">
            <v>Manual</v>
          </cell>
          <cell r="N724" t="str">
            <v>Quemado</v>
          </cell>
          <cell r="O724">
            <v>122.82073328039806</v>
          </cell>
          <cell r="P724">
            <v>89482.220845688178</v>
          </cell>
          <cell r="Q724">
            <v>4</v>
          </cell>
        </row>
        <row r="725">
          <cell r="A725" t="str">
            <v>60515.06</v>
          </cell>
          <cell r="B725" t="str">
            <v>La Union, S.A</v>
          </cell>
          <cell r="C725">
            <v>605</v>
          </cell>
          <cell r="D725" t="str">
            <v>AGRICOLA BELLA VISTA</v>
          </cell>
          <cell r="E725">
            <v>15.06</v>
          </cell>
          <cell r="F725">
            <v>5</v>
          </cell>
          <cell r="G725">
            <v>6.46</v>
          </cell>
          <cell r="H725">
            <v>880.64439110822036</v>
          </cell>
          <cell r="I725">
            <v>136.32266116226322</v>
          </cell>
          <cell r="J725" t="str">
            <v>CG02-163</v>
          </cell>
          <cell r="K725">
            <v>45291</v>
          </cell>
          <cell r="L725">
            <v>45657</v>
          </cell>
          <cell r="M725" t="str">
            <v>Manual</v>
          </cell>
          <cell r="N725" t="str">
            <v>Quemado</v>
          </cell>
          <cell r="O725">
            <v>112.82943328039806</v>
          </cell>
          <cell r="P725">
            <v>99362.607570301727</v>
          </cell>
          <cell r="Q725">
            <v>9</v>
          </cell>
        </row>
        <row r="726">
          <cell r="A726" t="str">
            <v>60515.07</v>
          </cell>
          <cell r="B726" t="str">
            <v>La Union, S.A</v>
          </cell>
          <cell r="C726">
            <v>605</v>
          </cell>
          <cell r="D726" t="str">
            <v>AGRICOLA BELLA VISTA</v>
          </cell>
          <cell r="E726">
            <v>15.07</v>
          </cell>
          <cell r="F726">
            <v>1</v>
          </cell>
          <cell r="G726">
            <v>7</v>
          </cell>
          <cell r="H726">
            <v>947.13788510178676</v>
          </cell>
          <cell r="I726">
            <v>135.30541215739811</v>
          </cell>
          <cell r="J726" t="str">
            <v>CGMex10-26315</v>
          </cell>
          <cell r="K726">
            <v>45397</v>
          </cell>
          <cell r="L726">
            <v>45703</v>
          </cell>
          <cell r="M726" t="str">
            <v>Manual</v>
          </cell>
          <cell r="N726" t="str">
            <v>Quemado</v>
          </cell>
          <cell r="O726">
            <v>132.80513328039805</v>
          </cell>
          <cell r="P726">
            <v>125784.77306585712</v>
          </cell>
          <cell r="Q726">
            <v>15</v>
          </cell>
        </row>
        <row r="727">
          <cell r="A727" t="str">
            <v>60515.08</v>
          </cell>
          <cell r="B727" t="str">
            <v>La Union, S.A</v>
          </cell>
          <cell r="C727">
            <v>605</v>
          </cell>
          <cell r="D727" t="str">
            <v>AGRICOLA BELLA VISTA</v>
          </cell>
          <cell r="E727">
            <v>15.08</v>
          </cell>
          <cell r="F727">
            <v>5</v>
          </cell>
          <cell r="G727">
            <v>9.5500000000000007</v>
          </cell>
          <cell r="H727">
            <v>957.02382896029485</v>
          </cell>
          <cell r="I727">
            <v>100.21191926285809</v>
          </cell>
          <cell r="J727" t="str">
            <v>CG02-163</v>
          </cell>
          <cell r="K727">
            <v>45321</v>
          </cell>
          <cell r="L727">
            <v>45687</v>
          </cell>
          <cell r="M727" t="str">
            <v>Manual</v>
          </cell>
          <cell r="N727" t="str">
            <v>Quemado</v>
          </cell>
          <cell r="O727">
            <v>132.19173328039807</v>
          </cell>
          <cell r="P727">
            <v>126510.6387409046</v>
          </cell>
          <cell r="Q727">
            <v>13</v>
          </cell>
        </row>
        <row r="728">
          <cell r="A728" t="str">
            <v>60515.09</v>
          </cell>
          <cell r="B728" t="str">
            <v>La Union, S.A</v>
          </cell>
          <cell r="C728">
            <v>605</v>
          </cell>
          <cell r="D728" t="str">
            <v>AGRICOLA BELLA VISTA</v>
          </cell>
          <cell r="E728">
            <v>15.09</v>
          </cell>
          <cell r="F728">
            <v>5</v>
          </cell>
          <cell r="G728">
            <v>6.64</v>
          </cell>
          <cell r="H728">
            <v>835.34222243940917</v>
          </cell>
          <cell r="I728">
            <v>125.80455157220018</v>
          </cell>
          <cell r="J728" t="str">
            <v>CG02-163</v>
          </cell>
          <cell r="K728">
            <v>45313</v>
          </cell>
          <cell r="L728">
            <v>45679</v>
          </cell>
          <cell r="M728" t="str">
            <v>Manual</v>
          </cell>
          <cell r="N728" t="str">
            <v>Quemado</v>
          </cell>
          <cell r="O728">
            <v>134.47103328039807</v>
          </cell>
          <cell r="P728">
            <v>112329.33179417148</v>
          </cell>
          <cell r="Q728">
            <v>12</v>
          </cell>
        </row>
        <row r="729">
          <cell r="A729" t="str">
            <v>60515.1</v>
          </cell>
          <cell r="B729" t="str">
            <v>La Union, S.A</v>
          </cell>
          <cell r="C729">
            <v>605</v>
          </cell>
          <cell r="D729" t="str">
            <v>AGRICOLA BELLA VISTA</v>
          </cell>
          <cell r="E729">
            <v>15.1</v>
          </cell>
          <cell r="F729">
            <v>5</v>
          </cell>
          <cell r="G729">
            <v>7.13</v>
          </cell>
          <cell r="H729">
            <v>1085.6418743965341</v>
          </cell>
          <cell r="I729">
            <v>152.26393750302023</v>
          </cell>
          <cell r="J729" t="str">
            <v>CG02-163</v>
          </cell>
          <cell r="K729">
            <v>45310</v>
          </cell>
          <cell r="L729">
            <v>45676</v>
          </cell>
          <cell r="M729" t="str">
            <v>Manual</v>
          </cell>
          <cell r="N729" t="str">
            <v>Quemado</v>
          </cell>
          <cell r="O729">
            <v>133.04893328039807</v>
          </cell>
          <cell r="P729">
            <v>144443.49331299079</v>
          </cell>
          <cell r="Q729">
            <v>11</v>
          </cell>
        </row>
        <row r="730">
          <cell r="A730" t="str">
            <v>60515.11</v>
          </cell>
          <cell r="B730" t="str">
            <v>La Union, S.A</v>
          </cell>
          <cell r="C730">
            <v>605</v>
          </cell>
          <cell r="D730" t="str">
            <v>AGRICOLA BELLA VISTA</v>
          </cell>
          <cell r="E730">
            <v>15.11</v>
          </cell>
          <cell r="F730">
            <v>5</v>
          </cell>
          <cell r="G730">
            <v>7.72</v>
          </cell>
          <cell r="H730">
            <v>1143.1292104265422</v>
          </cell>
          <cell r="I730">
            <v>148.07373192053655</v>
          </cell>
          <cell r="J730" t="str">
            <v>CG02-163</v>
          </cell>
          <cell r="K730">
            <v>45296</v>
          </cell>
          <cell r="L730">
            <v>45662</v>
          </cell>
          <cell r="M730" t="str">
            <v>Manual</v>
          </cell>
          <cell r="N730" t="str">
            <v>Quemado</v>
          </cell>
          <cell r="O730">
            <v>116.51708328039807</v>
          </cell>
          <cell r="P730">
            <v>133194.08141152511</v>
          </cell>
          <cell r="Q730">
            <v>9</v>
          </cell>
        </row>
        <row r="731">
          <cell r="A731" t="str">
            <v>60515.12</v>
          </cell>
          <cell r="B731" t="str">
            <v>La Union, S.A</v>
          </cell>
          <cell r="C731">
            <v>605</v>
          </cell>
          <cell r="D731" t="str">
            <v>AGRICOLA BELLA VISTA</v>
          </cell>
          <cell r="E731">
            <v>15.12</v>
          </cell>
          <cell r="F731">
            <v>3</v>
          </cell>
          <cell r="G731">
            <v>3.13</v>
          </cell>
          <cell r="H731">
            <v>564.13451148122761</v>
          </cell>
          <cell r="I731">
            <v>180.23466820486505</v>
          </cell>
          <cell r="J731" t="str">
            <v>CG02-163</v>
          </cell>
          <cell r="K731">
            <v>45316</v>
          </cell>
          <cell r="L731">
            <v>45682</v>
          </cell>
          <cell r="M731" t="str">
            <v>Manual</v>
          </cell>
          <cell r="N731" t="str">
            <v>Quemado</v>
          </cell>
          <cell r="O731">
            <v>131.55243328039808</v>
          </cell>
          <cell r="P731">
            <v>74213.267682804159</v>
          </cell>
          <cell r="Q731">
            <v>12</v>
          </cell>
        </row>
        <row r="732">
          <cell r="A732" t="str">
            <v>60515.13</v>
          </cell>
          <cell r="B732" t="str">
            <v>La Union, S.A</v>
          </cell>
          <cell r="C732">
            <v>605</v>
          </cell>
          <cell r="D732" t="str">
            <v>AGRICOLA BELLA VISTA</v>
          </cell>
          <cell r="E732">
            <v>15.13</v>
          </cell>
          <cell r="F732">
            <v>3</v>
          </cell>
          <cell r="G732">
            <v>11.08</v>
          </cell>
          <cell r="H732">
            <v>1514.9553952754</v>
          </cell>
          <cell r="I732">
            <v>136.72882628839349</v>
          </cell>
          <cell r="J732" t="str">
            <v>CG02-163</v>
          </cell>
          <cell r="K732">
            <v>45301</v>
          </cell>
          <cell r="L732">
            <v>45667</v>
          </cell>
          <cell r="M732" t="str">
            <v>Manual</v>
          </cell>
          <cell r="N732" t="str">
            <v>Quemado</v>
          </cell>
          <cell r="O732">
            <v>132.35508328039808</v>
          </cell>
          <cell r="P732">
            <v>200512.04750776396</v>
          </cell>
          <cell r="Q732">
            <v>10</v>
          </cell>
        </row>
        <row r="733">
          <cell r="A733" t="str">
            <v>60515.14</v>
          </cell>
          <cell r="B733" t="str">
            <v>La Union, S.A</v>
          </cell>
          <cell r="C733">
            <v>605</v>
          </cell>
          <cell r="D733" t="str">
            <v>AGRICOLA BELLA VISTA</v>
          </cell>
          <cell r="E733">
            <v>15.14</v>
          </cell>
          <cell r="F733">
            <v>3</v>
          </cell>
          <cell r="G733">
            <v>4.7699999999999996</v>
          </cell>
          <cell r="H733">
            <v>570.4925302765032</v>
          </cell>
          <cell r="I733">
            <v>119.60011116907826</v>
          </cell>
          <cell r="J733" t="str">
            <v>CG02-163</v>
          </cell>
          <cell r="K733">
            <v>45294</v>
          </cell>
          <cell r="L733">
            <v>45660</v>
          </cell>
          <cell r="M733" t="str">
            <v>Manual</v>
          </cell>
          <cell r="N733" t="str">
            <v>Quemado</v>
          </cell>
          <cell r="O733">
            <v>108.02558328039807</v>
          </cell>
          <cell r="P733">
            <v>61627.78834022941</v>
          </cell>
          <cell r="Q733">
            <v>9</v>
          </cell>
        </row>
        <row r="734">
          <cell r="A734" t="str">
            <v>60515.15</v>
          </cell>
          <cell r="B734" t="str">
            <v>La Union, S.A</v>
          </cell>
          <cell r="C734">
            <v>605</v>
          </cell>
          <cell r="D734" t="str">
            <v>AGRICOLA BELLA VISTA</v>
          </cell>
          <cell r="E734">
            <v>15.15</v>
          </cell>
          <cell r="F734">
            <v>3</v>
          </cell>
          <cell r="G734">
            <v>8.2899999999999991</v>
          </cell>
          <cell r="H734">
            <v>1044.1390096419732</v>
          </cell>
          <cell r="I734">
            <v>125.95162963111861</v>
          </cell>
          <cell r="J734" t="str">
            <v>CG02-163</v>
          </cell>
          <cell r="K734">
            <v>45298</v>
          </cell>
          <cell r="L734">
            <v>45664</v>
          </cell>
          <cell r="M734" t="str">
            <v>Manual</v>
          </cell>
          <cell r="N734" t="str">
            <v>Quemado</v>
          </cell>
          <cell r="O734">
            <v>132.97803328039805</v>
          </cell>
          <cell r="P734">
            <v>138847.55197353219</v>
          </cell>
          <cell r="Q734">
            <v>10</v>
          </cell>
        </row>
        <row r="735">
          <cell r="A735" t="str">
            <v>60515.16</v>
          </cell>
          <cell r="B735" t="str">
            <v>La Union, S.A</v>
          </cell>
          <cell r="C735">
            <v>605</v>
          </cell>
          <cell r="D735" t="str">
            <v>AGRICOLA BELLA VISTA</v>
          </cell>
          <cell r="E735">
            <v>15.16</v>
          </cell>
          <cell r="F735">
            <v>3</v>
          </cell>
          <cell r="G735">
            <v>3.7</v>
          </cell>
          <cell r="H735">
            <v>460.54431069665873</v>
          </cell>
          <cell r="I735">
            <v>124.47143532342128</v>
          </cell>
          <cell r="J735" t="str">
            <v>CG02-163</v>
          </cell>
          <cell r="K735">
            <v>45298</v>
          </cell>
          <cell r="L735">
            <v>45664</v>
          </cell>
          <cell r="M735" t="str">
            <v>Manual</v>
          </cell>
          <cell r="N735" t="str">
            <v>Quemado</v>
          </cell>
          <cell r="O735">
            <v>126.25478328039806</v>
          </cell>
          <cell r="P735">
            <v>58145.922138026959</v>
          </cell>
          <cell r="Q735">
            <v>10</v>
          </cell>
        </row>
        <row r="736">
          <cell r="A736" t="str">
            <v>60515.17</v>
          </cell>
          <cell r="B736" t="str">
            <v>La Union, S.A</v>
          </cell>
          <cell r="C736">
            <v>605</v>
          </cell>
          <cell r="D736" t="str">
            <v>AGRICOLA BELLA VISTA</v>
          </cell>
          <cell r="E736">
            <v>15.17</v>
          </cell>
          <cell r="F736">
            <v>5</v>
          </cell>
          <cell r="G736">
            <v>5.22</v>
          </cell>
          <cell r="H736">
            <v>705.63710860447532</v>
          </cell>
          <cell r="I736">
            <v>135.17952272116386</v>
          </cell>
          <cell r="J736" t="str">
            <v>CG02-163</v>
          </cell>
          <cell r="K736">
            <v>45296</v>
          </cell>
          <cell r="L736">
            <v>45662</v>
          </cell>
          <cell r="M736" t="str">
            <v>Manual</v>
          </cell>
          <cell r="N736" t="str">
            <v>Quemado</v>
          </cell>
          <cell r="O736">
            <v>123.89888328039807</v>
          </cell>
          <cell r="P736">
            <v>87427.649757303458</v>
          </cell>
          <cell r="Q736">
            <v>9</v>
          </cell>
        </row>
        <row r="737">
          <cell r="A737" t="str">
            <v>60515.18</v>
          </cell>
          <cell r="B737" t="str">
            <v>La Union, S.A</v>
          </cell>
          <cell r="C737">
            <v>605</v>
          </cell>
          <cell r="D737" t="str">
            <v>AGRICOLA BELLA VISTA</v>
          </cell>
          <cell r="E737">
            <v>15.18</v>
          </cell>
          <cell r="F737">
            <v>3</v>
          </cell>
          <cell r="G737">
            <v>4.51</v>
          </cell>
          <cell r="H737">
            <v>661.48455168700843</v>
          </cell>
          <cell r="I737">
            <v>146.67063230310609</v>
          </cell>
          <cell r="J737" t="str">
            <v>CG02-163</v>
          </cell>
          <cell r="K737">
            <v>45305</v>
          </cell>
          <cell r="L737">
            <v>45671</v>
          </cell>
          <cell r="M737" t="str">
            <v>Manual</v>
          </cell>
          <cell r="N737" t="str">
            <v>Quemado</v>
          </cell>
          <cell r="O737">
            <v>131.88178328039805</v>
          </cell>
          <cell r="P737">
            <v>87237.762288917307</v>
          </cell>
          <cell r="Q737">
            <v>11</v>
          </cell>
        </row>
        <row r="738">
          <cell r="A738" t="str">
            <v>60515.19</v>
          </cell>
          <cell r="B738" t="str">
            <v>La Union, S.A</v>
          </cell>
          <cell r="C738">
            <v>605</v>
          </cell>
          <cell r="D738" t="str">
            <v>AGRICOLA BELLA VISTA</v>
          </cell>
          <cell r="E738">
            <v>15.19</v>
          </cell>
          <cell r="F738">
            <v>3</v>
          </cell>
          <cell r="G738">
            <v>3.88</v>
          </cell>
          <cell r="H738">
            <v>567.0421420278476</v>
          </cell>
          <cell r="I738">
            <v>146.1448819659401</v>
          </cell>
          <cell r="J738" t="str">
            <v>CG02-163</v>
          </cell>
          <cell r="K738">
            <v>45306</v>
          </cell>
          <cell r="L738">
            <v>45672</v>
          </cell>
          <cell r="M738" t="str">
            <v>Manual</v>
          </cell>
          <cell r="N738" t="str">
            <v>Quemado</v>
          </cell>
          <cell r="O738">
            <v>135.06008328039806</v>
          </cell>
          <cell r="P738">
            <v>76584.758925776405</v>
          </cell>
          <cell r="Q738">
            <v>11</v>
          </cell>
        </row>
        <row r="739">
          <cell r="A739" t="str">
            <v>60515.2</v>
          </cell>
          <cell r="B739" t="str">
            <v>La Union, S.A</v>
          </cell>
          <cell r="C739">
            <v>605</v>
          </cell>
          <cell r="D739" t="str">
            <v>AGRICOLA BELLA VISTA</v>
          </cell>
          <cell r="E739">
            <v>15.2</v>
          </cell>
          <cell r="F739">
            <v>3</v>
          </cell>
          <cell r="G739">
            <v>5.15</v>
          </cell>
          <cell r="H739">
            <v>571.96572975345737</v>
          </cell>
          <cell r="I739">
            <v>111.06130674824415</v>
          </cell>
          <cell r="J739" t="str">
            <v>CG02-163</v>
          </cell>
          <cell r="K739">
            <v>45308</v>
          </cell>
          <cell r="L739">
            <v>45674</v>
          </cell>
          <cell r="M739" t="str">
            <v>Manual</v>
          </cell>
          <cell r="N739" t="str">
            <v>Quemado</v>
          </cell>
          <cell r="O739">
            <v>131.94603328039807</v>
          </cell>
          <cell r="P739">
            <v>75468.609213296848</v>
          </cell>
          <cell r="Q739">
            <v>11</v>
          </cell>
        </row>
        <row r="740">
          <cell r="A740" t="str">
            <v>60516.01</v>
          </cell>
          <cell r="B740" t="str">
            <v>La Union, S.A</v>
          </cell>
          <cell r="C740">
            <v>605</v>
          </cell>
          <cell r="D740" t="str">
            <v>AGRICOLA BELLA VISTA</v>
          </cell>
          <cell r="E740">
            <v>16.010000000000002</v>
          </cell>
          <cell r="F740">
            <v>3</v>
          </cell>
          <cell r="G740">
            <v>9.18</v>
          </cell>
          <cell r="H740">
            <v>817.5893978906289</v>
          </cell>
          <cell r="I740">
            <v>89.062025914011869</v>
          </cell>
          <cell r="J740" t="str">
            <v>CG02-163</v>
          </cell>
          <cell r="K740">
            <v>45363</v>
          </cell>
          <cell r="L740">
            <v>45728</v>
          </cell>
          <cell r="M740" t="str">
            <v>Manual</v>
          </cell>
          <cell r="N740" t="str">
            <v>Quemado</v>
          </cell>
          <cell r="O740">
            <v>137.10163328039806</v>
          </cell>
          <cell r="P740">
            <v>112092.84180354245</v>
          </cell>
          <cell r="Q740">
            <v>19</v>
          </cell>
        </row>
        <row r="741">
          <cell r="A741" t="str">
            <v>60516.02</v>
          </cell>
          <cell r="B741" t="str">
            <v>La Union, S.A</v>
          </cell>
          <cell r="C741">
            <v>605</v>
          </cell>
          <cell r="D741" t="str">
            <v>AGRICOLA BELLA VISTA</v>
          </cell>
          <cell r="E741">
            <v>16.02</v>
          </cell>
          <cell r="F741">
            <v>3</v>
          </cell>
          <cell r="G741">
            <v>9.31</v>
          </cell>
          <cell r="H741">
            <v>956.09338718537629</v>
          </cell>
          <cell r="I741">
            <v>102.69531548715105</v>
          </cell>
          <cell r="J741" t="str">
            <v>CG02-163</v>
          </cell>
          <cell r="K741">
            <v>45378</v>
          </cell>
          <cell r="L741">
            <v>45743</v>
          </cell>
          <cell r="M741" t="str">
            <v>Manual</v>
          </cell>
          <cell r="N741" t="str">
            <v>Quemado</v>
          </cell>
          <cell r="O741">
            <v>128.15293328039806</v>
          </cell>
          <cell r="P741">
            <v>122526.17205779732</v>
          </cell>
          <cell r="Q741">
            <v>21</v>
          </cell>
        </row>
        <row r="742">
          <cell r="A742" t="str">
            <v>60516.03</v>
          </cell>
          <cell r="B742" t="str">
            <v>La Union, S.A</v>
          </cell>
          <cell r="C742">
            <v>605</v>
          </cell>
          <cell r="D742" t="str">
            <v>AGRICOLA BELLA VISTA</v>
          </cell>
          <cell r="E742">
            <v>16.03</v>
          </cell>
          <cell r="F742">
            <v>3</v>
          </cell>
          <cell r="G742">
            <v>8.4700000000000006</v>
          </cell>
          <cell r="H742">
            <v>1136.836840973162</v>
          </cell>
          <cell r="I742">
            <v>134.21922561666611</v>
          </cell>
          <cell r="J742" t="str">
            <v>CG02-163</v>
          </cell>
          <cell r="K742">
            <v>45375</v>
          </cell>
          <cell r="L742">
            <v>45740</v>
          </cell>
          <cell r="M742" t="str">
            <v>Manual</v>
          </cell>
          <cell r="N742" t="str">
            <v>Quemado</v>
          </cell>
          <cell r="O742">
            <v>142.36828328039806</v>
          </cell>
          <cell r="P742">
            <v>161849.50941925996</v>
          </cell>
          <cell r="Q742">
            <v>21</v>
          </cell>
        </row>
        <row r="743">
          <cell r="A743" t="str">
            <v>60516.04</v>
          </cell>
          <cell r="B743" t="str">
            <v>La Union, S.A</v>
          </cell>
          <cell r="C743">
            <v>605</v>
          </cell>
          <cell r="D743" t="str">
            <v>AGRICOLA BELLA VISTA</v>
          </cell>
          <cell r="E743">
            <v>16.04</v>
          </cell>
          <cell r="F743">
            <v>3</v>
          </cell>
          <cell r="G743">
            <v>9.89</v>
          </cell>
          <cell r="H743">
            <v>1142.3419548080958</v>
          </cell>
          <cell r="I743">
            <v>115.50474770557086</v>
          </cell>
          <cell r="J743" t="str">
            <v>CG02-163</v>
          </cell>
          <cell r="K743">
            <v>45361</v>
          </cell>
          <cell r="L743">
            <v>45726</v>
          </cell>
          <cell r="M743" t="str">
            <v>Manual</v>
          </cell>
          <cell r="N743" t="str">
            <v>Quemado</v>
          </cell>
          <cell r="O743">
            <v>129.60708328039806</v>
          </cell>
          <cell r="P743">
            <v>148055.6088715056</v>
          </cell>
          <cell r="Q743">
            <v>19</v>
          </cell>
        </row>
        <row r="744">
          <cell r="A744" t="str">
            <v>60516.05</v>
          </cell>
          <cell r="B744" t="str">
            <v>La Union, S.A</v>
          </cell>
          <cell r="C744">
            <v>605</v>
          </cell>
          <cell r="D744" t="str">
            <v>AGRICOLA BELLA VISTA</v>
          </cell>
          <cell r="E744">
            <v>16.05</v>
          </cell>
          <cell r="F744">
            <v>3</v>
          </cell>
          <cell r="G744">
            <v>10.08</v>
          </cell>
          <cell r="H744">
            <v>959.07855454657283</v>
          </cell>
          <cell r="I744">
            <v>95.146681998667944</v>
          </cell>
          <cell r="J744" t="str">
            <v>CG02-163</v>
          </cell>
          <cell r="K744">
            <v>45358</v>
          </cell>
          <cell r="L744">
            <v>45723</v>
          </cell>
          <cell r="M744" t="str">
            <v>Manual</v>
          </cell>
          <cell r="N744" t="str">
            <v>Quemado</v>
          </cell>
          <cell r="O744">
            <v>136.83658328039806</v>
          </cell>
          <cell r="P744">
            <v>131237.03250165589</v>
          </cell>
          <cell r="Q744">
            <v>18</v>
          </cell>
        </row>
        <row r="745">
          <cell r="A745" t="str">
            <v>60516.06</v>
          </cell>
          <cell r="B745" t="str">
            <v>La Union, S.A</v>
          </cell>
          <cell r="C745">
            <v>605</v>
          </cell>
          <cell r="D745" t="str">
            <v>AGRICOLA BELLA VISTA</v>
          </cell>
          <cell r="E745">
            <v>16.059999999999999</v>
          </cell>
          <cell r="F745">
            <v>3</v>
          </cell>
          <cell r="G745">
            <v>8</v>
          </cell>
          <cell r="H745">
            <v>767.01472583061343</v>
          </cell>
          <cell r="I745">
            <v>95.876840728826679</v>
          </cell>
          <cell r="J745" t="str">
            <v>CG02-163</v>
          </cell>
          <cell r="K745">
            <v>45378</v>
          </cell>
          <cell r="L745">
            <v>45743</v>
          </cell>
          <cell r="M745" t="str">
            <v>Manual</v>
          </cell>
          <cell r="N745" t="str">
            <v>Quemado</v>
          </cell>
          <cell r="O745">
            <v>129.70718328039806</v>
          </cell>
          <cell r="P745">
            <v>99487.319622075636</v>
          </cell>
          <cell r="Q745">
            <v>21</v>
          </cell>
        </row>
        <row r="746">
          <cell r="A746" t="str">
            <v>60516.07</v>
          </cell>
          <cell r="B746" t="str">
            <v>La Union, S.A</v>
          </cell>
          <cell r="C746">
            <v>605</v>
          </cell>
          <cell r="D746" t="str">
            <v>AGRICOLA BELLA VISTA</v>
          </cell>
          <cell r="E746">
            <v>16.07</v>
          </cell>
          <cell r="F746">
            <v>3</v>
          </cell>
          <cell r="G746">
            <v>11.51</v>
          </cell>
          <cell r="H746">
            <v>1424.6224367887951</v>
          </cell>
          <cell r="I746">
            <v>123.7725835611464</v>
          </cell>
          <cell r="J746" t="str">
            <v>CG02-163</v>
          </cell>
          <cell r="K746">
            <v>45377</v>
          </cell>
          <cell r="L746">
            <v>45742</v>
          </cell>
          <cell r="M746" t="str">
            <v>Manual</v>
          </cell>
          <cell r="N746" t="str">
            <v>Quemado</v>
          </cell>
          <cell r="O746">
            <v>128.63798328039806</v>
          </cell>
          <cell r="P746">
            <v>183260.55720451695</v>
          </cell>
          <cell r="Q746">
            <v>21</v>
          </cell>
        </row>
        <row r="747">
          <cell r="A747" t="str">
            <v>60516.08</v>
          </cell>
          <cell r="B747" t="str">
            <v>La Union, S.A</v>
          </cell>
          <cell r="C747">
            <v>605</v>
          </cell>
          <cell r="D747" t="str">
            <v>AGRICOLA BELLA VISTA</v>
          </cell>
          <cell r="E747">
            <v>16.079999999999998</v>
          </cell>
          <cell r="F747">
            <v>3</v>
          </cell>
          <cell r="G747">
            <v>9.8000000000000007</v>
          </cell>
          <cell r="H747">
            <v>884.39303914250149</v>
          </cell>
          <cell r="I747">
            <v>90.244187667602191</v>
          </cell>
          <cell r="J747" t="str">
            <v>CG02-163</v>
          </cell>
          <cell r="K747">
            <v>45356</v>
          </cell>
          <cell r="L747">
            <v>45721</v>
          </cell>
          <cell r="M747" t="str">
            <v>Manual</v>
          </cell>
          <cell r="N747" t="str">
            <v>Quemado</v>
          </cell>
          <cell r="O747">
            <v>133.82858328039805</v>
          </cell>
          <cell r="P747">
            <v>118357.0674914866</v>
          </cell>
          <cell r="Q747">
            <v>18</v>
          </cell>
        </row>
        <row r="748">
          <cell r="A748" t="str">
            <v>60516.09</v>
          </cell>
          <cell r="B748" t="str">
            <v>La Union, S.A</v>
          </cell>
          <cell r="C748">
            <v>605</v>
          </cell>
          <cell r="D748" t="str">
            <v>AGRICOLA BELLA VISTA</v>
          </cell>
          <cell r="E748">
            <v>16.09</v>
          </cell>
          <cell r="F748">
            <v>3</v>
          </cell>
          <cell r="G748">
            <v>9.84</v>
          </cell>
          <cell r="H748">
            <v>810.94811277165456</v>
          </cell>
          <cell r="I748">
            <v>82.413426094680347</v>
          </cell>
          <cell r="J748" t="str">
            <v>CG02-163</v>
          </cell>
          <cell r="K748">
            <v>45352</v>
          </cell>
          <cell r="L748">
            <v>45717</v>
          </cell>
          <cell r="M748" t="str">
            <v>Manual</v>
          </cell>
          <cell r="N748" t="str">
            <v>Quemado</v>
          </cell>
          <cell r="O748">
            <v>137.19068328039808</v>
          </cell>
          <cell r="P748">
            <v>111254.52569609261</v>
          </cell>
          <cell r="Q748">
            <v>17</v>
          </cell>
        </row>
        <row r="749">
          <cell r="A749" t="str">
            <v>60516.1</v>
          </cell>
          <cell r="B749" t="str">
            <v>La Union, S.A</v>
          </cell>
          <cell r="C749">
            <v>605</v>
          </cell>
          <cell r="D749" t="str">
            <v>AGRICOLA BELLA VISTA</v>
          </cell>
          <cell r="E749">
            <v>16.100000000000001</v>
          </cell>
          <cell r="F749">
            <v>3</v>
          </cell>
          <cell r="G749">
            <v>10.68</v>
          </cell>
          <cell r="H749">
            <v>1237.404658983869</v>
          </cell>
          <cell r="I749">
            <v>115.86185945541844</v>
          </cell>
          <cell r="J749" t="str">
            <v>CG02-163</v>
          </cell>
          <cell r="K749">
            <v>45374</v>
          </cell>
          <cell r="L749">
            <v>45739</v>
          </cell>
          <cell r="M749" t="str">
            <v>Manual</v>
          </cell>
          <cell r="N749" t="str">
            <v>Quemado</v>
          </cell>
          <cell r="O749">
            <v>132.27303328039807</v>
          </cell>
          <cell r="P749">
            <v>163675.26763909293</v>
          </cell>
          <cell r="Q749">
            <v>20</v>
          </cell>
        </row>
        <row r="750">
          <cell r="A750" t="str">
            <v>60516.11</v>
          </cell>
          <cell r="B750" t="str">
            <v>La Union, S.A</v>
          </cell>
          <cell r="C750">
            <v>605</v>
          </cell>
          <cell r="D750" t="str">
            <v>AGRICOLA BELLA VISTA</v>
          </cell>
          <cell r="E750">
            <v>16.11</v>
          </cell>
          <cell r="F750">
            <v>3</v>
          </cell>
          <cell r="G750">
            <v>11.23</v>
          </cell>
          <cell r="H750">
            <v>1423.5369213847234</v>
          </cell>
          <cell r="I750">
            <v>126.76196984725944</v>
          </cell>
          <cell r="J750" t="str">
            <v>CG02-163</v>
          </cell>
          <cell r="K750">
            <v>45371</v>
          </cell>
          <cell r="L750">
            <v>45736</v>
          </cell>
          <cell r="M750" t="str">
            <v>Manual</v>
          </cell>
          <cell r="N750" t="str">
            <v>Quemado</v>
          </cell>
          <cell r="O750">
            <v>135.91558328039807</v>
          </cell>
          <cell r="P750">
            <v>193480.85099118686</v>
          </cell>
          <cell r="Q750">
            <v>20</v>
          </cell>
        </row>
        <row r="751">
          <cell r="A751" t="str">
            <v>60516.12</v>
          </cell>
          <cell r="B751" t="str">
            <v>La Union, S.A</v>
          </cell>
          <cell r="C751">
            <v>605</v>
          </cell>
          <cell r="D751" t="str">
            <v>AGRICOLA BELLA VISTA</v>
          </cell>
          <cell r="E751">
            <v>16.12</v>
          </cell>
          <cell r="F751">
            <v>3</v>
          </cell>
          <cell r="G751">
            <v>7.37</v>
          </cell>
          <cell r="H751">
            <v>948.5723161714526</v>
          </cell>
          <cell r="I751">
            <v>128.70723421593658</v>
          </cell>
          <cell r="J751" t="str">
            <v>CG02-163</v>
          </cell>
          <cell r="K751">
            <v>45356</v>
          </cell>
          <cell r="L751">
            <v>45721</v>
          </cell>
          <cell r="M751" t="str">
            <v>Manual</v>
          </cell>
          <cell r="N751" t="str">
            <v>Quemado</v>
          </cell>
          <cell r="O751">
            <v>138.59123328039806</v>
          </cell>
          <cell r="P751">
            <v>131463.80715384529</v>
          </cell>
          <cell r="Q751">
            <v>18</v>
          </cell>
        </row>
        <row r="752">
          <cell r="A752" t="str">
            <v>60516.13</v>
          </cell>
          <cell r="B752" t="str">
            <v>La Union, S.A</v>
          </cell>
          <cell r="C752">
            <v>605</v>
          </cell>
          <cell r="D752" t="str">
            <v>AGRICOLA BELLA VISTA</v>
          </cell>
          <cell r="E752">
            <v>16.13</v>
          </cell>
          <cell r="F752">
            <v>3</v>
          </cell>
          <cell r="G752">
            <v>7.15</v>
          </cell>
          <cell r="H752">
            <v>947.71941121111081</v>
          </cell>
          <cell r="I752">
            <v>132.54816940015536</v>
          </cell>
          <cell r="J752" t="str">
            <v>CG02-163</v>
          </cell>
          <cell r="K752">
            <v>45353</v>
          </cell>
          <cell r="L752">
            <v>45718</v>
          </cell>
          <cell r="M752" t="str">
            <v>Manual</v>
          </cell>
          <cell r="N752" t="str">
            <v>Quemado</v>
          </cell>
          <cell r="O752">
            <v>135.71338328039806</v>
          </cell>
          <cell r="P752">
            <v>128618.20769596666</v>
          </cell>
          <cell r="Q752">
            <v>17</v>
          </cell>
        </row>
        <row r="753">
          <cell r="A753" t="str">
            <v>60516.14</v>
          </cell>
          <cell r="B753" t="str">
            <v>La Union, S.A</v>
          </cell>
          <cell r="C753">
            <v>605</v>
          </cell>
          <cell r="D753" t="str">
            <v>AGRICOLA BELLA VISTA</v>
          </cell>
          <cell r="E753">
            <v>16.14</v>
          </cell>
          <cell r="F753">
            <v>3</v>
          </cell>
          <cell r="G753">
            <v>7.64</v>
          </cell>
          <cell r="H753">
            <v>1041.6190631682359</v>
          </cell>
          <cell r="I753">
            <v>136.33757371311989</v>
          </cell>
          <cell r="J753" t="str">
            <v>CG02-163</v>
          </cell>
          <cell r="K753">
            <v>45368</v>
          </cell>
          <cell r="L753">
            <v>45733</v>
          </cell>
          <cell r="M753" t="str">
            <v>Manual</v>
          </cell>
          <cell r="N753" t="str">
            <v>Quemado</v>
          </cell>
          <cell r="O753">
            <v>138.67558328039806</v>
          </cell>
          <cell r="P753">
            <v>144447.13114083689</v>
          </cell>
          <cell r="Q753">
            <v>20</v>
          </cell>
        </row>
        <row r="754">
          <cell r="A754" t="str">
            <v>60516.15</v>
          </cell>
          <cell r="B754" t="str">
            <v>La Union, S.A</v>
          </cell>
          <cell r="C754">
            <v>605</v>
          </cell>
          <cell r="D754" t="str">
            <v>AGRICOLA BELLA VISTA</v>
          </cell>
          <cell r="E754">
            <v>16.149999999999999</v>
          </cell>
          <cell r="F754">
            <v>3</v>
          </cell>
          <cell r="G754">
            <v>7.27</v>
          </cell>
          <cell r="H754">
            <v>1132.1846320985701</v>
          </cell>
          <cell r="I754">
            <v>155.73378708370979</v>
          </cell>
          <cell r="J754" t="str">
            <v>CG02-163</v>
          </cell>
          <cell r="K754">
            <v>45366</v>
          </cell>
          <cell r="L754">
            <v>45731</v>
          </cell>
          <cell r="M754" t="str">
            <v>Manual</v>
          </cell>
          <cell r="N754" t="str">
            <v>Quemado</v>
          </cell>
          <cell r="O754">
            <v>124.99728328039807</v>
          </cell>
          <cell r="P754">
            <v>141520.00318413824</v>
          </cell>
          <cell r="Q754">
            <v>19</v>
          </cell>
        </row>
        <row r="755">
          <cell r="A755" t="str">
            <v>6052.02</v>
          </cell>
          <cell r="B755" t="str">
            <v>La Union, S.A</v>
          </cell>
          <cell r="C755">
            <v>605</v>
          </cell>
          <cell r="D755" t="str">
            <v>AGRICOLA BELLA VISTA</v>
          </cell>
          <cell r="E755">
            <v>2.02</v>
          </cell>
          <cell r="F755">
            <v>6</v>
          </cell>
          <cell r="G755">
            <v>3.6</v>
          </cell>
          <cell r="H755">
            <v>427.95662662377606</v>
          </cell>
          <cell r="I755">
            <v>118.87684072882668</v>
          </cell>
          <cell r="J755" t="str">
            <v>CG02-163</v>
          </cell>
          <cell r="K755">
            <v>45315</v>
          </cell>
          <cell r="L755">
            <v>45681</v>
          </cell>
          <cell r="M755" t="str">
            <v>Manual</v>
          </cell>
          <cell r="N755" t="str">
            <v>Quemado</v>
          </cell>
          <cell r="O755">
            <v>141.18378328039807</v>
          </cell>
          <cell r="P755">
            <v>60420.535626661433</v>
          </cell>
          <cell r="Q755">
            <v>12</v>
          </cell>
        </row>
        <row r="756">
          <cell r="A756" t="str">
            <v>6052.03</v>
          </cell>
          <cell r="B756" t="str">
            <v>La Union, S.A</v>
          </cell>
          <cell r="C756">
            <v>605</v>
          </cell>
          <cell r="D756" t="str">
            <v>AGRICOLA BELLA VISTA</v>
          </cell>
          <cell r="E756">
            <v>2.0299999999999998</v>
          </cell>
          <cell r="F756">
            <v>12</v>
          </cell>
          <cell r="G756">
            <v>4.1900000000000004</v>
          </cell>
          <cell r="H756">
            <v>430.2439626537838</v>
          </cell>
          <cell r="I756">
            <v>102.6835233063923</v>
          </cell>
          <cell r="J756" t="str">
            <v>CP72-2086</v>
          </cell>
          <cell r="K756">
            <v>45301</v>
          </cell>
          <cell r="L756">
            <v>45667</v>
          </cell>
          <cell r="M756" t="str">
            <v>Manual</v>
          </cell>
          <cell r="N756" t="str">
            <v>Quemado</v>
          </cell>
          <cell r="O756">
            <v>135.41988328039807</v>
          </cell>
          <cell r="P756">
            <v>58263.587204671348</v>
          </cell>
          <cell r="Q756">
            <v>10</v>
          </cell>
        </row>
        <row r="757">
          <cell r="A757" t="str">
            <v>6054.01</v>
          </cell>
          <cell r="B757" t="str">
            <v>La Union, S.A</v>
          </cell>
          <cell r="C757">
            <v>605</v>
          </cell>
          <cell r="D757" t="str">
            <v>AGRICOLA BELLA VISTA</v>
          </cell>
          <cell r="E757">
            <v>4.01</v>
          </cell>
          <cell r="F757">
            <v>7</v>
          </cell>
          <cell r="G757">
            <v>4</v>
          </cell>
          <cell r="H757">
            <v>383.50736291530671</v>
          </cell>
          <cell r="I757">
            <v>95.876840728826679</v>
          </cell>
          <cell r="J757" t="str">
            <v>CG02-163</v>
          </cell>
          <cell r="K757">
            <v>45345</v>
          </cell>
          <cell r="L757">
            <v>45711</v>
          </cell>
          <cell r="M757" t="str">
            <v>Manual</v>
          </cell>
          <cell r="N757" t="str">
            <v>Quemado</v>
          </cell>
          <cell r="O757">
            <v>121.45748328039807</v>
          </cell>
          <cell r="P757">
            <v>46579.839119195422</v>
          </cell>
          <cell r="Q757">
            <v>16</v>
          </cell>
        </row>
        <row r="758">
          <cell r="A758" t="str">
            <v>6054.02</v>
          </cell>
          <cell r="B758" t="str">
            <v>La Union, S.A</v>
          </cell>
          <cell r="C758">
            <v>605</v>
          </cell>
          <cell r="D758" t="str">
            <v>AGRICOLA BELLA VISTA</v>
          </cell>
          <cell r="E758">
            <v>4.0199999999999996</v>
          </cell>
          <cell r="F758">
            <v>4</v>
          </cell>
          <cell r="G758">
            <v>11.88</v>
          </cell>
          <cell r="H758">
            <v>1196.0568678584609</v>
          </cell>
          <cell r="I758">
            <v>100.67818753017347</v>
          </cell>
          <cell r="J758" t="str">
            <v>CG02-163</v>
          </cell>
          <cell r="K758">
            <v>45348</v>
          </cell>
          <cell r="L758">
            <v>45714</v>
          </cell>
          <cell r="M758" t="str">
            <v>Manual</v>
          </cell>
          <cell r="N758" t="str">
            <v>Quemado</v>
          </cell>
          <cell r="O758">
            <v>132.91268328039806</v>
          </cell>
          <cell r="P758">
            <v>158971.12766301652</v>
          </cell>
          <cell r="Q758">
            <v>17</v>
          </cell>
        </row>
        <row r="759">
          <cell r="A759" t="str">
            <v>6054.03</v>
          </cell>
          <cell r="B759" t="str">
            <v>La Union, S.A</v>
          </cell>
          <cell r="C759">
            <v>605</v>
          </cell>
          <cell r="D759" t="str">
            <v>AGRICOLA BELLA VISTA</v>
          </cell>
          <cell r="E759">
            <v>4.03</v>
          </cell>
          <cell r="F759">
            <v>3</v>
          </cell>
          <cell r="G759">
            <v>2</v>
          </cell>
          <cell r="H759">
            <v>191.75368145765336</v>
          </cell>
          <cell r="I759">
            <v>95.876840728826679</v>
          </cell>
          <cell r="J759" t="str">
            <v>CG02-163</v>
          </cell>
          <cell r="K759">
            <v>45326</v>
          </cell>
          <cell r="L759">
            <v>45692</v>
          </cell>
          <cell r="M759" t="str">
            <v>Manual</v>
          </cell>
          <cell r="N759" t="str">
            <v>Quemado</v>
          </cell>
          <cell r="O759">
            <v>130.07198328039806</v>
          </cell>
          <cell r="P759">
            <v>24941.781648514661</v>
          </cell>
          <cell r="Q759">
            <v>14</v>
          </cell>
        </row>
        <row r="760">
          <cell r="A760" t="str">
            <v>6054.04</v>
          </cell>
          <cell r="B760" t="str">
            <v>La Union, S.A</v>
          </cell>
          <cell r="C760">
            <v>605</v>
          </cell>
          <cell r="D760" t="str">
            <v>AGRICOLA BELLA VISTA</v>
          </cell>
          <cell r="E760">
            <v>4.04</v>
          </cell>
          <cell r="F760">
            <v>10</v>
          </cell>
          <cell r="G760">
            <v>1.4</v>
          </cell>
          <cell r="H760">
            <v>161.82757702035735</v>
          </cell>
          <cell r="I760">
            <v>115.5911264431124</v>
          </cell>
          <cell r="J760" t="str">
            <v>CG00-102</v>
          </cell>
          <cell r="K760">
            <v>45336</v>
          </cell>
          <cell r="L760">
            <v>45702</v>
          </cell>
          <cell r="M760" t="str">
            <v>Manual</v>
          </cell>
          <cell r="N760" t="str">
            <v>Quemado</v>
          </cell>
          <cell r="O760">
            <v>130.47388328039807</v>
          </cell>
          <cell r="P760">
            <v>21114.272395703734</v>
          </cell>
          <cell r="Q760">
            <v>15</v>
          </cell>
        </row>
        <row r="761">
          <cell r="A761" t="str">
            <v>6054.05</v>
          </cell>
          <cell r="B761" t="str">
            <v>La Union, S.A</v>
          </cell>
          <cell r="C761">
            <v>605</v>
          </cell>
          <cell r="D761" t="str">
            <v>AGRICOLA BELLA VISTA</v>
          </cell>
          <cell r="E761">
            <v>4.05</v>
          </cell>
          <cell r="F761">
            <v>9</v>
          </cell>
          <cell r="G761">
            <v>6</v>
          </cell>
          <cell r="H761">
            <v>667.26104437295999</v>
          </cell>
          <cell r="I761">
            <v>111.21017406216001</v>
          </cell>
          <cell r="J761" t="str">
            <v>CG00-102</v>
          </cell>
          <cell r="K761">
            <v>45325</v>
          </cell>
          <cell r="L761">
            <v>45691</v>
          </cell>
          <cell r="M761" t="str">
            <v>Manual</v>
          </cell>
          <cell r="N761" t="str">
            <v>Quemado</v>
          </cell>
          <cell r="O761">
            <v>120.06628328039807</v>
          </cell>
          <cell r="P761">
            <v>80115.553575658079</v>
          </cell>
          <cell r="Q761">
            <v>14</v>
          </cell>
        </row>
        <row r="762">
          <cell r="A762" t="str">
            <v>6054.06</v>
          </cell>
          <cell r="B762" t="str">
            <v>La Union, S.A</v>
          </cell>
          <cell r="C762">
            <v>605</v>
          </cell>
          <cell r="D762" t="str">
            <v>AGRICOLA BELLA VISTA</v>
          </cell>
          <cell r="E762">
            <v>4.0599999999999996</v>
          </cell>
          <cell r="F762">
            <v>1</v>
          </cell>
          <cell r="G762">
            <v>5.6</v>
          </cell>
          <cell r="H762">
            <v>573.71030808142939</v>
          </cell>
          <cell r="I762">
            <v>102.44826930025526</v>
          </cell>
          <cell r="J762" t="str">
            <v>CG02-163</v>
          </cell>
          <cell r="K762">
            <v>45361</v>
          </cell>
          <cell r="L762">
            <v>45731</v>
          </cell>
          <cell r="M762" t="str">
            <v>Manual</v>
          </cell>
          <cell r="N762" t="str">
            <v>Quemado</v>
          </cell>
          <cell r="O762">
            <v>130.28783366299842</v>
          </cell>
          <cell r="P762">
            <v>74747.473190060846</v>
          </cell>
          <cell r="Q762">
            <v>19</v>
          </cell>
        </row>
        <row r="763">
          <cell r="A763" t="str">
            <v>6054.07</v>
          </cell>
          <cell r="B763" t="str">
            <v>La Union, S.A</v>
          </cell>
          <cell r="C763">
            <v>605</v>
          </cell>
          <cell r="D763" t="str">
            <v>AGRICOLA BELLA VISTA</v>
          </cell>
          <cell r="E763">
            <v>4.07</v>
          </cell>
          <cell r="F763">
            <v>1</v>
          </cell>
          <cell r="G763">
            <v>4.1900000000000004</v>
          </cell>
          <cell r="H763">
            <v>384.2439626537838</v>
          </cell>
          <cell r="I763">
            <v>91.705003019996127</v>
          </cell>
          <cell r="J763" t="str">
            <v>CG04-10295</v>
          </cell>
          <cell r="K763">
            <v>45463</v>
          </cell>
          <cell r="L763">
            <v>45767</v>
          </cell>
          <cell r="M763" t="str">
            <v>Manual</v>
          </cell>
          <cell r="N763" t="str">
            <v>Quemado</v>
          </cell>
          <cell r="O763">
            <v>117.55268328039806</v>
          </cell>
          <cell r="P763">
            <v>45168.908844245343</v>
          </cell>
          <cell r="Q763">
            <v>24</v>
          </cell>
        </row>
        <row r="764">
          <cell r="A764" t="str">
            <v>6054.08</v>
          </cell>
          <cell r="B764" t="str">
            <v>La Union, S.A</v>
          </cell>
          <cell r="C764">
            <v>605</v>
          </cell>
          <cell r="D764" t="str">
            <v>AGRICOLA BELLA VISTA</v>
          </cell>
          <cell r="E764">
            <v>4.08</v>
          </cell>
          <cell r="F764">
            <v>2</v>
          </cell>
          <cell r="G764">
            <v>5.8</v>
          </cell>
          <cell r="H764">
            <v>804.48567622719486</v>
          </cell>
          <cell r="I764">
            <v>138.70442693572326</v>
          </cell>
          <cell r="J764" t="str">
            <v>CG02-163</v>
          </cell>
          <cell r="K764">
            <v>45337</v>
          </cell>
          <cell r="L764">
            <v>45703</v>
          </cell>
          <cell r="M764" t="str">
            <v>Manual</v>
          </cell>
          <cell r="N764" t="str">
            <v>Quemado</v>
          </cell>
          <cell r="O764">
            <v>126.03523328039806</v>
          </cell>
          <cell r="P764">
            <v>101393.53987403329</v>
          </cell>
          <cell r="Q764">
            <v>15</v>
          </cell>
        </row>
        <row r="765">
          <cell r="A765" t="str">
            <v>6055.01</v>
          </cell>
          <cell r="B765" t="str">
            <v>La Union, S.A</v>
          </cell>
          <cell r="C765">
            <v>605</v>
          </cell>
          <cell r="D765" t="str">
            <v>AGRICOLA BELLA VISTA</v>
          </cell>
          <cell r="E765">
            <v>5.01</v>
          </cell>
          <cell r="F765">
            <v>6</v>
          </cell>
          <cell r="G765">
            <v>18.5</v>
          </cell>
          <cell r="H765">
            <v>2095.7215534832935</v>
          </cell>
          <cell r="I765">
            <v>113.28224613423208</v>
          </cell>
          <cell r="J765" t="str">
            <v>CG02-163</v>
          </cell>
          <cell r="K765">
            <v>45357</v>
          </cell>
          <cell r="L765">
            <v>45722</v>
          </cell>
          <cell r="M765" t="str">
            <v>Manual</v>
          </cell>
          <cell r="N765" t="str">
            <v>Quemado</v>
          </cell>
          <cell r="O765">
            <v>136.89628328039805</v>
          </cell>
          <cell r="P765">
            <v>286896.49146248482</v>
          </cell>
          <cell r="Q765">
            <v>18</v>
          </cell>
        </row>
        <row r="766">
          <cell r="A766" t="str">
            <v>6055.02</v>
          </cell>
          <cell r="B766" t="str">
            <v>La Union, S.A</v>
          </cell>
          <cell r="C766">
            <v>605</v>
          </cell>
          <cell r="D766" t="str">
            <v>AGRICOLA BELLA VISTA</v>
          </cell>
          <cell r="E766">
            <v>5.0199999999999996</v>
          </cell>
          <cell r="F766">
            <v>8</v>
          </cell>
          <cell r="G766">
            <v>4.33</v>
          </cell>
          <cell r="H766">
            <v>430.78672035581951</v>
          </cell>
          <cell r="I766">
            <v>99.488849966701963</v>
          </cell>
          <cell r="J766" t="str">
            <v>CP72-2086</v>
          </cell>
          <cell r="K766">
            <v>45280</v>
          </cell>
          <cell r="L766">
            <v>45646</v>
          </cell>
          <cell r="M766" t="str">
            <v>Manual</v>
          </cell>
          <cell r="N766" t="str">
            <v>Quemado</v>
          </cell>
          <cell r="O766">
            <v>104.45668328039807</v>
          </cell>
          <cell r="P766">
            <v>44998.552009609251</v>
          </cell>
          <cell r="Q766">
            <v>7</v>
          </cell>
        </row>
        <row r="767">
          <cell r="A767" t="str">
            <v>6055.03</v>
          </cell>
          <cell r="B767" t="str">
            <v>La Union, S.A</v>
          </cell>
          <cell r="C767">
            <v>605</v>
          </cell>
          <cell r="D767" t="str">
            <v>AGRICOLA BELLA VISTA</v>
          </cell>
          <cell r="E767">
            <v>5.03</v>
          </cell>
          <cell r="F767">
            <v>1</v>
          </cell>
          <cell r="G767">
            <v>7</v>
          </cell>
          <cell r="H767">
            <v>671.13788510178676</v>
          </cell>
          <cell r="I767">
            <v>95.876840728826679</v>
          </cell>
          <cell r="J767" t="str">
            <v>CG02-163</v>
          </cell>
          <cell r="K767">
            <v>45509</v>
          </cell>
          <cell r="L767">
            <v>45767</v>
          </cell>
          <cell r="M767" t="str">
            <v>Manual</v>
          </cell>
          <cell r="N767" t="str">
            <v>Quemado</v>
          </cell>
          <cell r="O767">
            <v>130.28783366299842</v>
          </cell>
          <cell r="P767">
            <v>87441.101139078135</v>
          </cell>
          <cell r="Q767">
            <v>24</v>
          </cell>
        </row>
        <row r="768">
          <cell r="A768" t="str">
            <v>6056.01</v>
          </cell>
          <cell r="B768" t="str">
            <v>La Union, S.A</v>
          </cell>
          <cell r="C768">
            <v>605</v>
          </cell>
          <cell r="D768" t="str">
            <v>AGRICOLA BELLA VISTA</v>
          </cell>
          <cell r="E768">
            <v>6.01</v>
          </cell>
          <cell r="F768">
            <v>13</v>
          </cell>
          <cell r="G768">
            <v>11</v>
          </cell>
          <cell r="H768">
            <v>1238.6452480170935</v>
          </cell>
          <cell r="I768">
            <v>112.60411345609941</v>
          </cell>
          <cell r="J768" t="str">
            <v>CP72-2086</v>
          </cell>
          <cell r="K768">
            <v>45365</v>
          </cell>
          <cell r="L768">
            <v>45730</v>
          </cell>
          <cell r="M768" t="str">
            <v>Manual</v>
          </cell>
          <cell r="N768" t="str">
            <v>Quemado</v>
          </cell>
          <cell r="O768">
            <v>145.29623328039807</v>
          </cell>
          <cell r="P768">
            <v>179970.48890754813</v>
          </cell>
          <cell r="Q768">
            <v>19</v>
          </cell>
        </row>
        <row r="769">
          <cell r="A769" t="str">
            <v>6056.02</v>
          </cell>
          <cell r="B769" t="str">
            <v>La Union, S.A</v>
          </cell>
          <cell r="C769">
            <v>605</v>
          </cell>
          <cell r="D769" t="str">
            <v>AGRICOLA BELLA VISTA</v>
          </cell>
          <cell r="E769">
            <v>6.02</v>
          </cell>
          <cell r="F769">
            <v>11</v>
          </cell>
          <cell r="G769">
            <v>2.79</v>
          </cell>
          <cell r="H769">
            <v>240.81638563342642</v>
          </cell>
          <cell r="I769">
            <v>86.314116714489757</v>
          </cell>
          <cell r="J769" t="str">
            <v>CP72-2086</v>
          </cell>
          <cell r="K769">
            <v>45363</v>
          </cell>
          <cell r="L769">
            <v>45728</v>
          </cell>
          <cell r="M769" t="str">
            <v>Manual</v>
          </cell>
          <cell r="N769" t="str">
            <v>Quemado</v>
          </cell>
          <cell r="O769">
            <v>128.23668328039807</v>
          </cell>
          <cell r="P769">
            <v>30881.494573203909</v>
          </cell>
          <cell r="Q769">
            <v>19</v>
          </cell>
        </row>
        <row r="770">
          <cell r="A770" t="str">
            <v>6057.01</v>
          </cell>
          <cell r="B770" t="str">
            <v>La Union, S.A</v>
          </cell>
          <cell r="C770">
            <v>605</v>
          </cell>
          <cell r="D770" t="str">
            <v>AGRICOLA BELLA VISTA</v>
          </cell>
          <cell r="E770">
            <v>7.01</v>
          </cell>
          <cell r="F770">
            <v>11</v>
          </cell>
          <cell r="G770">
            <v>12.71</v>
          </cell>
          <cell r="H770">
            <v>1291.2746456633872</v>
          </cell>
          <cell r="I770">
            <v>101.59517275085658</v>
          </cell>
          <cell r="J770" t="str">
            <v>CP72-2086</v>
          </cell>
          <cell r="K770">
            <v>45277</v>
          </cell>
          <cell r="L770">
            <v>45643</v>
          </cell>
          <cell r="M770" t="str">
            <v>Manual</v>
          </cell>
          <cell r="N770" t="str">
            <v>Quemado</v>
          </cell>
          <cell r="O770">
            <v>115.05613328039806</v>
          </cell>
          <cell r="P770">
            <v>148569.06773304546</v>
          </cell>
          <cell r="Q770">
            <v>7</v>
          </cell>
        </row>
        <row r="771">
          <cell r="A771" t="str">
            <v>6057.02</v>
          </cell>
          <cell r="B771" t="str">
            <v>La Union, S.A</v>
          </cell>
          <cell r="C771">
            <v>605</v>
          </cell>
          <cell r="D771" t="str">
            <v>AGRICOLA BELLA VISTA</v>
          </cell>
          <cell r="E771">
            <v>7.02</v>
          </cell>
          <cell r="F771">
            <v>1</v>
          </cell>
          <cell r="G771">
            <v>6</v>
          </cell>
          <cell r="H771">
            <v>575.2610443729601</v>
          </cell>
          <cell r="I771">
            <v>95.876840728826679</v>
          </cell>
          <cell r="J771" t="str">
            <v>CGMex10-26315</v>
          </cell>
          <cell r="K771">
            <v>45332</v>
          </cell>
          <cell r="L771">
            <v>45667</v>
          </cell>
          <cell r="M771" t="str">
            <v>Manual</v>
          </cell>
          <cell r="N771" t="str">
            <v>Quemado</v>
          </cell>
          <cell r="O771">
            <v>96.98458328039807</v>
          </cell>
          <cell r="P771">
            <v>55791.452665958117</v>
          </cell>
          <cell r="Q771">
            <v>10</v>
          </cell>
        </row>
        <row r="772">
          <cell r="A772" t="str">
            <v>60511.07</v>
          </cell>
          <cell r="B772" t="str">
            <v>La Union, S.A</v>
          </cell>
          <cell r="C772">
            <v>605</v>
          </cell>
          <cell r="D772" t="str">
            <v>AGRICOLA BELLA VISTA</v>
          </cell>
          <cell r="E772">
            <v>11.07</v>
          </cell>
          <cell r="F772">
            <v>4</v>
          </cell>
          <cell r="G772">
            <v>8.0500000000000007</v>
          </cell>
          <cell r="H772">
            <v>721.20856786705474</v>
          </cell>
          <cell r="I772">
            <v>89.591126443112387</v>
          </cell>
          <cell r="J772" t="str">
            <v>CG02-163</v>
          </cell>
          <cell r="K772">
            <v>45272</v>
          </cell>
          <cell r="L772">
            <v>45638</v>
          </cell>
          <cell r="M772" t="str">
            <v>Manual</v>
          </cell>
          <cell r="N772" t="str">
            <v>Quemado</v>
          </cell>
          <cell r="O772">
            <v>125.91233328039806</v>
          </cell>
          <cell r="P772">
            <v>90809.053561955181</v>
          </cell>
          <cell r="Q772">
            <v>6</v>
          </cell>
        </row>
        <row r="773">
          <cell r="A773" t="str">
            <v>60511.08</v>
          </cell>
          <cell r="B773" t="str">
            <v>La Union, S.A</v>
          </cell>
          <cell r="C773">
            <v>605</v>
          </cell>
          <cell r="D773" t="str">
            <v>AGRICOLA BELLA VISTA</v>
          </cell>
          <cell r="E773">
            <v>11.08</v>
          </cell>
          <cell r="F773">
            <v>2</v>
          </cell>
          <cell r="G773">
            <v>8</v>
          </cell>
          <cell r="H773">
            <v>767.01472583061343</v>
          </cell>
          <cell r="I773">
            <v>95.876840728826679</v>
          </cell>
          <cell r="J773" t="str">
            <v>CG02-163</v>
          </cell>
          <cell r="K773">
            <v>45265</v>
          </cell>
          <cell r="L773">
            <v>45631</v>
          </cell>
          <cell r="M773" t="str">
            <v>Manual</v>
          </cell>
          <cell r="N773" t="str">
            <v>Quemado</v>
          </cell>
          <cell r="O773">
            <v>123.99013328039807</v>
          </cell>
          <cell r="P773">
            <v>95102.258083765744</v>
          </cell>
          <cell r="Q773">
            <v>5</v>
          </cell>
        </row>
        <row r="774">
          <cell r="A774" t="str">
            <v>60511.09</v>
          </cell>
          <cell r="B774" t="str">
            <v>La Union, S.A</v>
          </cell>
          <cell r="C774">
            <v>605</v>
          </cell>
          <cell r="D774" t="str">
            <v>AGRICOLA BELLA VISTA</v>
          </cell>
          <cell r="E774">
            <v>11.09</v>
          </cell>
          <cell r="F774">
            <v>4</v>
          </cell>
          <cell r="G774">
            <v>9.9700000000000006</v>
          </cell>
          <cell r="H774">
            <v>958.65210206640199</v>
          </cell>
          <cell r="I774">
            <v>96.153671220301092</v>
          </cell>
          <cell r="J774" t="str">
            <v>CG02-163</v>
          </cell>
          <cell r="K774">
            <v>45268</v>
          </cell>
          <cell r="L774">
            <v>45634</v>
          </cell>
          <cell r="M774" t="str">
            <v>Manual</v>
          </cell>
          <cell r="N774" t="str">
            <v>Quemado</v>
          </cell>
          <cell r="O774">
            <v>125.81618328039806</v>
          </cell>
          <cell r="P774">
            <v>120613.9485757253</v>
          </cell>
          <cell r="Q774">
            <v>5</v>
          </cell>
        </row>
        <row r="775">
          <cell r="A775" t="str">
            <v>60511.1</v>
          </cell>
          <cell r="B775" t="str">
            <v>La Union, S.A</v>
          </cell>
          <cell r="C775">
            <v>605</v>
          </cell>
          <cell r="D775" t="str">
            <v>AGRICOLA BELLA VISTA</v>
          </cell>
          <cell r="E775">
            <v>11.1</v>
          </cell>
          <cell r="F775">
            <v>4</v>
          </cell>
          <cell r="G775">
            <v>4</v>
          </cell>
          <cell r="H775">
            <v>383.50736291530671</v>
          </cell>
          <cell r="I775">
            <v>95.876840728826679</v>
          </cell>
          <cell r="J775" t="str">
            <v>CG02-163</v>
          </cell>
          <cell r="K775">
            <v>45269</v>
          </cell>
          <cell r="L775">
            <v>45635</v>
          </cell>
          <cell r="M775" t="str">
            <v>Manual</v>
          </cell>
          <cell r="N775" t="str">
            <v>Quemado</v>
          </cell>
          <cell r="O775">
            <v>114.50938328039807</v>
          </cell>
          <cell r="P775">
            <v>43915.191610923575</v>
          </cell>
          <cell r="Q775">
            <v>6</v>
          </cell>
        </row>
        <row r="776">
          <cell r="A776" t="str">
            <v>60511.11</v>
          </cell>
          <cell r="B776" t="str">
            <v>La Union, S.A</v>
          </cell>
          <cell r="C776">
            <v>605</v>
          </cell>
          <cell r="D776" t="str">
            <v>AGRICOLA BELLA VISTA</v>
          </cell>
          <cell r="E776">
            <v>11.11</v>
          </cell>
          <cell r="F776">
            <v>9</v>
          </cell>
          <cell r="G776">
            <v>11.24</v>
          </cell>
          <cell r="H776">
            <v>1055.5756897920119</v>
          </cell>
          <cell r="I776">
            <v>93.912427917438777</v>
          </cell>
          <cell r="J776" t="str">
            <v>CG00-102</v>
          </cell>
          <cell r="K776">
            <v>45268</v>
          </cell>
          <cell r="L776">
            <v>45634</v>
          </cell>
          <cell r="M776" t="str">
            <v>Manual</v>
          </cell>
          <cell r="N776" t="str">
            <v>Quemado</v>
          </cell>
          <cell r="O776">
            <v>119.91158328039806</v>
          </cell>
          <cell r="P776">
            <v>126575.75223525846</v>
          </cell>
          <cell r="Q776">
            <v>5</v>
          </cell>
        </row>
        <row r="777">
          <cell r="A777" t="str">
            <v>60511.12</v>
          </cell>
          <cell r="B777" t="str">
            <v>La Union, S.A</v>
          </cell>
          <cell r="C777">
            <v>605</v>
          </cell>
          <cell r="D777" t="str">
            <v>AGRICOLA BELLA VISTA</v>
          </cell>
          <cell r="E777">
            <v>11.12</v>
          </cell>
          <cell r="F777">
            <v>10</v>
          </cell>
          <cell r="G777">
            <v>9.5</v>
          </cell>
          <cell r="H777">
            <v>956.82998692385343</v>
          </cell>
          <cell r="I777">
            <v>100.71894599198457</v>
          </cell>
          <cell r="J777" t="str">
            <v>CP72-2086</v>
          </cell>
          <cell r="K777">
            <v>45266</v>
          </cell>
          <cell r="L777">
            <v>45632</v>
          </cell>
          <cell r="M777" t="str">
            <v>Manual</v>
          </cell>
          <cell r="N777" t="str">
            <v>Quemado</v>
          </cell>
          <cell r="O777">
            <v>116.18363328039807</v>
          </cell>
          <cell r="P777">
            <v>111167.98431244907</v>
          </cell>
          <cell r="Q777">
            <v>5</v>
          </cell>
        </row>
        <row r="778">
          <cell r="A778" t="str">
            <v>60512.01</v>
          </cell>
          <cell r="B778" t="str">
            <v>La Union, S.A</v>
          </cell>
          <cell r="C778">
            <v>605</v>
          </cell>
          <cell r="D778" t="str">
            <v>AGRICOLA BELLA VISTA</v>
          </cell>
          <cell r="E778">
            <v>12.01</v>
          </cell>
          <cell r="F778">
            <v>4</v>
          </cell>
          <cell r="G778">
            <v>2.19</v>
          </cell>
          <cell r="H778">
            <v>192.49028119613044</v>
          </cell>
          <cell r="I778">
            <v>87.895105569009331</v>
          </cell>
          <cell r="J778" t="str">
            <v>CG00-102</v>
          </cell>
          <cell r="K778">
            <v>45311</v>
          </cell>
          <cell r="L778">
            <v>45677</v>
          </cell>
          <cell r="M778" t="str">
            <v>Manual</v>
          </cell>
          <cell r="N778" t="str">
            <v>Quemado</v>
          </cell>
          <cell r="O778">
            <v>133.80548328039805</v>
          </cell>
          <cell r="P778">
            <v>25756.255102227951</v>
          </cell>
          <cell r="Q778">
            <v>12</v>
          </cell>
        </row>
        <row r="779">
          <cell r="A779" t="str">
            <v>60513.01</v>
          </cell>
          <cell r="B779" t="str">
            <v>La Union, S.A</v>
          </cell>
          <cell r="C779">
            <v>605</v>
          </cell>
          <cell r="D779" t="str">
            <v>AGRICOLA BELLA VISTA</v>
          </cell>
          <cell r="E779">
            <v>13.01</v>
          </cell>
          <cell r="F779">
            <v>8</v>
          </cell>
          <cell r="G779">
            <v>2.81</v>
          </cell>
          <cell r="H779">
            <v>378.89392244800302</v>
          </cell>
          <cell r="I779">
            <v>134.83769482135338</v>
          </cell>
          <cell r="J779" t="str">
            <v>CP72-2086</v>
          </cell>
          <cell r="K779">
            <v>45304</v>
          </cell>
          <cell r="L779">
            <v>45670</v>
          </cell>
          <cell r="M779" t="str">
            <v>Manual</v>
          </cell>
          <cell r="N779" t="str">
            <v>Quemado</v>
          </cell>
          <cell r="O779">
            <v>128.90468328039807</v>
          </cell>
          <cell r="P779">
            <v>48841.201070027542</v>
          </cell>
          <cell r="Q779">
            <v>11</v>
          </cell>
        </row>
        <row r="780">
          <cell r="A780" t="str">
            <v>60513.02</v>
          </cell>
          <cell r="B780" t="str">
            <v>La Union, S.A</v>
          </cell>
          <cell r="C780">
            <v>605</v>
          </cell>
          <cell r="D780" t="str">
            <v>AGRICOLA BELLA VISTA</v>
          </cell>
          <cell r="E780">
            <v>13.02</v>
          </cell>
          <cell r="F780">
            <v>8</v>
          </cell>
          <cell r="G780">
            <v>2.39</v>
          </cell>
          <cell r="H780">
            <v>377.26564934189577</v>
          </cell>
          <cell r="I780">
            <v>157.85173612631621</v>
          </cell>
          <cell r="J780" t="str">
            <v>CP72-2086</v>
          </cell>
          <cell r="K780">
            <v>45304</v>
          </cell>
          <cell r="L780">
            <v>45670</v>
          </cell>
          <cell r="M780" t="str">
            <v>Manual</v>
          </cell>
          <cell r="N780" t="str">
            <v>Quemado</v>
          </cell>
          <cell r="O780">
            <v>126.19678328039807</v>
          </cell>
          <cell r="P780">
            <v>47609.711389137869</v>
          </cell>
          <cell r="Q780">
            <v>11</v>
          </cell>
        </row>
        <row r="781">
          <cell r="A781" t="str">
            <v>60513.03</v>
          </cell>
          <cell r="B781" t="str">
            <v>La Union, S.A</v>
          </cell>
          <cell r="C781">
            <v>605</v>
          </cell>
          <cell r="D781" t="str">
            <v>AGRICOLA BELLA VISTA</v>
          </cell>
          <cell r="E781">
            <v>13.03</v>
          </cell>
          <cell r="F781">
            <v>8</v>
          </cell>
          <cell r="G781">
            <v>4.34</v>
          </cell>
          <cell r="H781">
            <v>568.82548876310784</v>
          </cell>
          <cell r="I781">
            <v>131.06578082099259</v>
          </cell>
          <cell r="J781" t="str">
            <v>CP72-2086</v>
          </cell>
          <cell r="K781">
            <v>45305</v>
          </cell>
          <cell r="L781">
            <v>45671</v>
          </cell>
          <cell r="M781" t="str">
            <v>Manual</v>
          </cell>
          <cell r="N781" t="str">
            <v>Quemado</v>
          </cell>
          <cell r="O781">
            <v>128.95418328039807</v>
          </cell>
          <cell r="P781">
            <v>73352.426332519826</v>
          </cell>
          <cell r="Q781">
            <v>11</v>
          </cell>
        </row>
        <row r="782">
          <cell r="A782" t="str">
            <v>60513.04</v>
          </cell>
          <cell r="B782" t="str">
            <v>La Union, S.A</v>
          </cell>
          <cell r="C782">
            <v>605</v>
          </cell>
          <cell r="D782" t="str">
            <v>AGRICOLA BELLA VISTA</v>
          </cell>
          <cell r="E782">
            <v>13.04</v>
          </cell>
          <cell r="F782">
            <v>8</v>
          </cell>
          <cell r="G782">
            <v>6.4</v>
          </cell>
          <cell r="H782">
            <v>760.81178066449081</v>
          </cell>
          <cell r="I782">
            <v>118.87684072882668</v>
          </cell>
          <cell r="J782" t="str">
            <v>CP72-2086</v>
          </cell>
          <cell r="K782">
            <v>45315</v>
          </cell>
          <cell r="L782">
            <v>45681</v>
          </cell>
          <cell r="M782" t="str">
            <v>Manual</v>
          </cell>
          <cell r="N782" t="str">
            <v>Quemado</v>
          </cell>
          <cell r="O782">
            <v>131.49258328039807</v>
          </cell>
          <cell r="P782">
            <v>100041.10642973351</v>
          </cell>
          <cell r="Q782">
            <v>12</v>
          </cell>
        </row>
        <row r="783">
          <cell r="A783" t="str">
            <v>60513.05</v>
          </cell>
          <cell r="B783" t="str">
            <v>La Union, S.A</v>
          </cell>
          <cell r="C783">
            <v>605</v>
          </cell>
          <cell r="D783" t="str">
            <v>AGRICOLA BELLA VISTA</v>
          </cell>
          <cell r="E783">
            <v>13.05</v>
          </cell>
          <cell r="F783">
            <v>8</v>
          </cell>
          <cell r="G783">
            <v>7.73</v>
          </cell>
          <cell r="H783">
            <v>949.96797883383022</v>
          </cell>
          <cell r="I783">
            <v>122.8936583226171</v>
          </cell>
          <cell r="J783" t="str">
            <v>CP72-2086</v>
          </cell>
          <cell r="K783">
            <v>45326</v>
          </cell>
          <cell r="L783">
            <v>45692</v>
          </cell>
          <cell r="M783" t="str">
            <v>Manual</v>
          </cell>
          <cell r="N783" t="str">
            <v>Quemado</v>
          </cell>
          <cell r="O783">
            <v>138.39613328039806</v>
          </cell>
          <cell r="P783">
            <v>131471.89501079713</v>
          </cell>
          <cell r="Q783">
            <v>14</v>
          </cell>
        </row>
        <row r="784">
          <cell r="A784" t="str">
            <v>60513.06</v>
          </cell>
          <cell r="B784" t="str">
            <v>La Union, S.A</v>
          </cell>
          <cell r="C784">
            <v>605</v>
          </cell>
          <cell r="D784" t="str">
            <v>AGRICOLA BELLA VISTA</v>
          </cell>
          <cell r="E784">
            <v>13.06</v>
          </cell>
          <cell r="F784">
            <v>4</v>
          </cell>
          <cell r="G784">
            <v>7.27</v>
          </cell>
          <cell r="H784">
            <v>672.18463209856998</v>
          </cell>
          <cell r="I784">
            <v>92.460059435841814</v>
          </cell>
          <cell r="J784" t="str">
            <v>CG02-163</v>
          </cell>
          <cell r="K784">
            <v>45325</v>
          </cell>
          <cell r="L784">
            <v>45691</v>
          </cell>
          <cell r="M784" t="str">
            <v>Manual</v>
          </cell>
          <cell r="N784" t="str">
            <v>Quemado</v>
          </cell>
          <cell r="O784">
            <v>142.03053328039806</v>
          </cell>
          <cell r="P784">
            <v>95470.741759848068</v>
          </cell>
          <cell r="Q784">
            <v>14</v>
          </cell>
        </row>
        <row r="785">
          <cell r="A785" t="str">
            <v>60513.07</v>
          </cell>
          <cell r="B785" t="str">
            <v>La Union, S.A</v>
          </cell>
          <cell r="C785">
            <v>605</v>
          </cell>
          <cell r="D785" t="str">
            <v>AGRICOLA BELLA VISTA</v>
          </cell>
          <cell r="E785">
            <v>13.07</v>
          </cell>
          <cell r="F785">
            <v>4</v>
          </cell>
          <cell r="G785">
            <v>6.61</v>
          </cell>
          <cell r="H785">
            <v>577.62591721754427</v>
          </cell>
          <cell r="I785">
            <v>87.386674314303221</v>
          </cell>
          <cell r="J785" t="str">
            <v>CG02-163</v>
          </cell>
          <cell r="K785">
            <v>45311</v>
          </cell>
          <cell r="L785">
            <v>45677</v>
          </cell>
          <cell r="M785" t="str">
            <v>Manual</v>
          </cell>
          <cell r="N785" t="str">
            <v>Quemado</v>
          </cell>
          <cell r="O785">
            <v>146.81113328039805</v>
          </cell>
          <cell r="P785">
            <v>84801.915518837064</v>
          </cell>
          <cell r="Q785">
            <v>12</v>
          </cell>
        </row>
        <row r="786">
          <cell r="A786" t="str">
            <v>60513.08</v>
          </cell>
          <cell r="B786" t="str">
            <v>La Union, S.A</v>
          </cell>
          <cell r="C786">
            <v>605</v>
          </cell>
          <cell r="D786" t="str">
            <v>AGRICOLA BELLA VISTA</v>
          </cell>
          <cell r="E786">
            <v>13.08</v>
          </cell>
          <cell r="F786">
            <v>4</v>
          </cell>
          <cell r="G786">
            <v>2.39</v>
          </cell>
          <cell r="H786">
            <v>193.26564934189574</v>
          </cell>
          <cell r="I786">
            <v>80.864288427571438</v>
          </cell>
          <cell r="J786" t="str">
            <v>CG02-163</v>
          </cell>
          <cell r="K786">
            <v>45311</v>
          </cell>
          <cell r="L786">
            <v>45677</v>
          </cell>
          <cell r="M786" t="str">
            <v>Manual</v>
          </cell>
          <cell r="N786" t="str">
            <v>Quemado</v>
          </cell>
          <cell r="O786">
            <v>148.06638328039807</v>
          </cell>
          <cell r="P786">
            <v>28616.145710392149</v>
          </cell>
          <cell r="Q786">
            <v>12</v>
          </cell>
        </row>
        <row r="787">
          <cell r="A787" t="str">
            <v>60513.09</v>
          </cell>
          <cell r="B787" t="str">
            <v>La Union, S.A</v>
          </cell>
          <cell r="C787">
            <v>605</v>
          </cell>
          <cell r="D787" t="str">
            <v>AGRICOLA BELLA VISTA</v>
          </cell>
          <cell r="E787">
            <v>13.09</v>
          </cell>
          <cell r="F787">
            <v>4</v>
          </cell>
          <cell r="G787">
            <v>2.97</v>
          </cell>
          <cell r="H787">
            <v>287.51421696461523</v>
          </cell>
          <cell r="I787">
            <v>96.806133658119606</v>
          </cell>
          <cell r="J787" t="str">
            <v>CG02-163</v>
          </cell>
          <cell r="K787">
            <v>45309</v>
          </cell>
          <cell r="L787">
            <v>45675</v>
          </cell>
          <cell r="M787" t="str">
            <v>Manual</v>
          </cell>
          <cell r="N787" t="str">
            <v>Quemado</v>
          </cell>
          <cell r="O787">
            <v>133.59683328039807</v>
          </cell>
          <cell r="P787">
            <v>38410.988909565902</v>
          </cell>
          <cell r="Q787">
            <v>11</v>
          </cell>
        </row>
        <row r="788">
          <cell r="A788" t="str">
            <v>60513.1</v>
          </cell>
          <cell r="B788" t="str">
            <v>La Union, S.A</v>
          </cell>
          <cell r="C788">
            <v>605</v>
          </cell>
          <cell r="D788" t="str">
            <v>AGRICOLA BELLA VISTA</v>
          </cell>
          <cell r="E788">
            <v>13.1</v>
          </cell>
          <cell r="F788">
            <v>8</v>
          </cell>
          <cell r="G788">
            <v>8.24</v>
          </cell>
          <cell r="H788">
            <v>1043.9451676055319</v>
          </cell>
          <cell r="I788">
            <v>126.69237470940919</v>
          </cell>
          <cell r="J788" t="str">
            <v>CP72-2086</v>
          </cell>
          <cell r="K788">
            <v>45343</v>
          </cell>
          <cell r="L788">
            <v>45709</v>
          </cell>
          <cell r="M788" t="str">
            <v>Manual</v>
          </cell>
          <cell r="N788" t="str">
            <v>Quemado</v>
          </cell>
          <cell r="O788">
            <v>118.83928328039806</v>
          </cell>
          <cell r="P788">
            <v>124061.69550227645</v>
          </cell>
          <cell r="Q788">
            <v>16</v>
          </cell>
        </row>
        <row r="789">
          <cell r="A789" t="str">
            <v>60513.11</v>
          </cell>
          <cell r="B789" t="str">
            <v>La Union, S.A</v>
          </cell>
          <cell r="C789">
            <v>605</v>
          </cell>
          <cell r="D789" t="str">
            <v>AGRICOLA BELLA VISTA</v>
          </cell>
          <cell r="E789">
            <v>13.11</v>
          </cell>
          <cell r="F789">
            <v>8</v>
          </cell>
          <cell r="G789">
            <v>5.54</v>
          </cell>
          <cell r="H789">
            <v>665.47769763769986</v>
          </cell>
          <cell r="I789">
            <v>120.12232809344762</v>
          </cell>
          <cell r="J789" t="str">
            <v>CP72-2086</v>
          </cell>
          <cell r="K789">
            <v>45339</v>
          </cell>
          <cell r="L789">
            <v>45705</v>
          </cell>
          <cell r="M789" t="str">
            <v>Manual</v>
          </cell>
          <cell r="N789" t="str">
            <v>Quemado</v>
          </cell>
          <cell r="O789">
            <v>130.62423328039807</v>
          </cell>
          <cell r="P789">
            <v>86927.514019129114</v>
          </cell>
          <cell r="Q789">
            <v>16</v>
          </cell>
        </row>
        <row r="790">
          <cell r="A790" t="str">
            <v>6052.04</v>
          </cell>
          <cell r="B790" t="str">
            <v>La Union, S.A</v>
          </cell>
          <cell r="C790">
            <v>605</v>
          </cell>
          <cell r="D790" t="str">
            <v>AGRICOLA BELLA VISTA</v>
          </cell>
          <cell r="E790">
            <v>2.04</v>
          </cell>
          <cell r="F790">
            <v>4</v>
          </cell>
          <cell r="G790">
            <v>5.94</v>
          </cell>
          <cell r="H790">
            <v>299.02843392923052</v>
          </cell>
          <cell r="I790">
            <v>50.341487193473149</v>
          </cell>
          <cell r="J790" t="str">
            <v>CG02-163</v>
          </cell>
          <cell r="K790">
            <v>45344</v>
          </cell>
          <cell r="L790">
            <v>45710</v>
          </cell>
          <cell r="M790" t="str">
            <v>Manual</v>
          </cell>
          <cell r="N790" t="str">
            <v>Quemado</v>
          </cell>
          <cell r="O790">
            <v>138.49178328039807</v>
          </cell>
          <cell r="P790">
            <v>41412.981066403823</v>
          </cell>
          <cell r="Q790">
            <v>16</v>
          </cell>
        </row>
        <row r="791">
          <cell r="A791" t="str">
            <v>6052.06</v>
          </cell>
          <cell r="B791" t="str">
            <v>La Union, S.A</v>
          </cell>
          <cell r="C791">
            <v>605</v>
          </cell>
          <cell r="D791" t="str">
            <v>AGRICOLA BELLA VISTA</v>
          </cell>
          <cell r="E791">
            <v>2.06</v>
          </cell>
          <cell r="F791">
            <v>3</v>
          </cell>
          <cell r="G791">
            <v>3.5</v>
          </cell>
          <cell r="H791">
            <v>473.56894255089338</v>
          </cell>
          <cell r="I791">
            <v>135.30541215739811</v>
          </cell>
          <cell r="J791" t="str">
            <v>CG02-163</v>
          </cell>
          <cell r="K791">
            <v>45308</v>
          </cell>
          <cell r="L791">
            <v>45674</v>
          </cell>
          <cell r="M791" t="str">
            <v>Manual</v>
          </cell>
          <cell r="N791" t="str">
            <v>Quemado</v>
          </cell>
          <cell r="O791">
            <v>118.14713328039807</v>
          </cell>
          <cell r="P791">
            <v>55950.812973017579</v>
          </cell>
          <cell r="Q791">
            <v>11</v>
          </cell>
        </row>
        <row r="792">
          <cell r="A792" t="str">
            <v>6052.07</v>
          </cell>
          <cell r="B792" t="str">
            <v>La Union, S.A</v>
          </cell>
          <cell r="C792">
            <v>605</v>
          </cell>
          <cell r="D792" t="str">
            <v>AGRICOLA BELLA VISTA</v>
          </cell>
          <cell r="E792">
            <v>2.0699999999999998</v>
          </cell>
          <cell r="F792">
            <v>3</v>
          </cell>
          <cell r="G792">
            <v>3.5</v>
          </cell>
          <cell r="H792">
            <v>381.56894255089338</v>
          </cell>
          <cell r="I792">
            <v>109.01969787168382</v>
          </cell>
          <cell r="J792" t="str">
            <v>CG02-163</v>
          </cell>
          <cell r="K792">
            <v>45342</v>
          </cell>
          <cell r="L792">
            <v>45708</v>
          </cell>
          <cell r="M792" t="str">
            <v>Manual</v>
          </cell>
          <cell r="N792" t="str">
            <v>Quemado</v>
          </cell>
          <cell r="O792">
            <v>133.30838328039806</v>
          </cell>
          <cell r="P792">
            <v>50866.338841470686</v>
          </cell>
          <cell r="Q792">
            <v>16</v>
          </cell>
        </row>
        <row r="793">
          <cell r="A793" t="str">
            <v>6052.08</v>
          </cell>
          <cell r="B793" t="str">
            <v>La Union, S.A</v>
          </cell>
          <cell r="C793">
            <v>605</v>
          </cell>
          <cell r="D793" t="str">
            <v>AGRICOLA BELLA VISTA</v>
          </cell>
          <cell r="E793">
            <v>2.08</v>
          </cell>
          <cell r="F793">
            <v>9</v>
          </cell>
          <cell r="G793">
            <v>0.57999999999999996</v>
          </cell>
          <cell r="H793">
            <v>62.048567622719474</v>
          </cell>
          <cell r="I793">
            <v>106.98028900468876</v>
          </cell>
          <cell r="J793" t="str">
            <v>CG00-102</v>
          </cell>
          <cell r="K793">
            <v>45301</v>
          </cell>
          <cell r="L793">
            <v>45667</v>
          </cell>
          <cell r="M793" t="str">
            <v>Manual</v>
          </cell>
          <cell r="N793" t="str">
            <v>Quemado</v>
          </cell>
          <cell r="O793">
            <v>130.96353328039805</v>
          </cell>
          <cell r="P793">
            <v>8126.0996508590506</v>
          </cell>
          <cell r="Q793">
            <v>10</v>
          </cell>
        </row>
        <row r="794">
          <cell r="A794" t="str">
            <v>6052.09</v>
          </cell>
          <cell r="B794" t="str">
            <v>La Union, S.A</v>
          </cell>
          <cell r="C794">
            <v>605</v>
          </cell>
          <cell r="D794" t="str">
            <v>AGRICOLA BELLA VISTA</v>
          </cell>
          <cell r="E794">
            <v>2.09</v>
          </cell>
          <cell r="F794">
            <v>7</v>
          </cell>
          <cell r="G794">
            <v>7.5</v>
          </cell>
          <cell r="H794">
            <v>949.0763054662001</v>
          </cell>
          <cell r="I794">
            <v>126.54350739549335</v>
          </cell>
          <cell r="J794" t="str">
            <v>CG02-163</v>
          </cell>
          <cell r="K794">
            <v>45333</v>
          </cell>
          <cell r="L794">
            <v>45699</v>
          </cell>
          <cell r="M794" t="str">
            <v>Manual</v>
          </cell>
          <cell r="N794" t="str">
            <v>Quemado</v>
          </cell>
          <cell r="O794">
            <v>145.26438328039805</v>
          </cell>
          <cell r="P794">
            <v>137866.98419958624</v>
          </cell>
          <cell r="Q794">
            <v>15</v>
          </cell>
        </row>
        <row r="795">
          <cell r="A795" t="str">
            <v>6052.1</v>
          </cell>
          <cell r="B795" t="str">
            <v>La Union, S.A</v>
          </cell>
          <cell r="C795">
            <v>605</v>
          </cell>
          <cell r="D795" t="str">
            <v>AGRICOLA BELLA VISTA</v>
          </cell>
          <cell r="E795">
            <v>2.1</v>
          </cell>
          <cell r="F795">
            <v>6</v>
          </cell>
          <cell r="G795">
            <v>2</v>
          </cell>
          <cell r="H795">
            <v>145.75368145765336</v>
          </cell>
          <cell r="I795">
            <v>72.876840728826679</v>
          </cell>
          <cell r="J795" t="str">
            <v>CG02-163</v>
          </cell>
          <cell r="K795">
            <v>45316</v>
          </cell>
          <cell r="L795">
            <v>45682</v>
          </cell>
          <cell r="M795" t="str">
            <v>Manual</v>
          </cell>
          <cell r="N795" t="str">
            <v>Quemado</v>
          </cell>
          <cell r="O795">
            <v>136.84583328039807</v>
          </cell>
          <cell r="P795">
            <v>19945.783992758279</v>
          </cell>
          <cell r="Q795">
            <v>12</v>
          </cell>
        </row>
        <row r="796">
          <cell r="A796" t="str">
            <v>6052.11</v>
          </cell>
          <cell r="B796" t="str">
            <v>La Union, S.A</v>
          </cell>
          <cell r="C796">
            <v>605</v>
          </cell>
          <cell r="D796" t="str">
            <v>AGRICOLA BELLA VISTA</v>
          </cell>
          <cell r="E796">
            <v>2.11</v>
          </cell>
          <cell r="F796">
            <v>2</v>
          </cell>
          <cell r="G796">
            <v>5.87</v>
          </cell>
          <cell r="H796">
            <v>574.7570550782126</v>
          </cell>
          <cell r="I796">
            <v>97.914319434107767</v>
          </cell>
          <cell r="J796" t="str">
            <v>CG02-163</v>
          </cell>
          <cell r="K796">
            <v>45344</v>
          </cell>
          <cell r="L796">
            <v>45710</v>
          </cell>
          <cell r="M796" t="str">
            <v>Manual</v>
          </cell>
          <cell r="N796" t="str">
            <v>Quemado</v>
          </cell>
          <cell r="O796">
            <v>133.19713328039805</v>
          </cell>
          <cell r="P796">
            <v>76555.992069101761</v>
          </cell>
          <cell r="Q796">
            <v>16</v>
          </cell>
        </row>
        <row r="797">
          <cell r="A797" t="str">
            <v>6052.13</v>
          </cell>
          <cell r="B797" t="str">
            <v>La Union, S.A</v>
          </cell>
          <cell r="C797">
            <v>605</v>
          </cell>
          <cell r="D797" t="str">
            <v>AGRICOLA BELLA VISTA</v>
          </cell>
          <cell r="E797">
            <v>2.13</v>
          </cell>
          <cell r="F797">
            <v>6</v>
          </cell>
          <cell r="G797">
            <v>6</v>
          </cell>
          <cell r="H797">
            <v>529.26104437295999</v>
          </cell>
          <cell r="I797">
            <v>88.210174062160007</v>
          </cell>
          <cell r="J797" t="str">
            <v>CG02-163</v>
          </cell>
          <cell r="K797">
            <v>45317</v>
          </cell>
          <cell r="L797">
            <v>45683</v>
          </cell>
          <cell r="M797" t="str">
            <v>Manual</v>
          </cell>
          <cell r="N797" t="str">
            <v>Quemado</v>
          </cell>
          <cell r="O797">
            <v>135.19633328039805</v>
          </cell>
          <cell r="P797">
            <v>71554.152547378239</v>
          </cell>
          <cell r="Q797">
            <v>12</v>
          </cell>
        </row>
        <row r="798">
          <cell r="A798" t="str">
            <v>6053.01</v>
          </cell>
          <cell r="B798" t="str">
            <v>La Union, S.A</v>
          </cell>
          <cell r="C798">
            <v>605</v>
          </cell>
          <cell r="D798" t="str">
            <v>AGRICOLA BELLA VISTA</v>
          </cell>
          <cell r="E798">
            <v>3.01</v>
          </cell>
          <cell r="F798">
            <v>3</v>
          </cell>
          <cell r="G798">
            <v>7.5</v>
          </cell>
          <cell r="H798">
            <v>949.0763054662001</v>
          </cell>
          <cell r="I798">
            <v>126.54350739549335</v>
          </cell>
          <cell r="J798" t="str">
            <v>CG02-163</v>
          </cell>
          <cell r="K798">
            <v>45327</v>
          </cell>
          <cell r="L798">
            <v>45693</v>
          </cell>
          <cell r="M798" t="str">
            <v>Manual</v>
          </cell>
          <cell r="N798" t="str">
            <v>Quemado</v>
          </cell>
          <cell r="O798">
            <v>146.47078328039805</v>
          </cell>
          <cell r="P798">
            <v>139011.94985450065</v>
          </cell>
          <cell r="Q798">
            <v>14</v>
          </cell>
        </row>
        <row r="799">
          <cell r="A799" t="str">
            <v>6053.02</v>
          </cell>
          <cell r="B799" t="str">
            <v>La Union, S.A</v>
          </cell>
          <cell r="C799">
            <v>605</v>
          </cell>
          <cell r="D799" t="str">
            <v>AGRICOLA BELLA VISTA</v>
          </cell>
          <cell r="E799">
            <v>3.02</v>
          </cell>
          <cell r="F799">
            <v>1</v>
          </cell>
          <cell r="G799">
            <v>4</v>
          </cell>
          <cell r="H799">
            <v>383.50736291530671</v>
          </cell>
          <cell r="I799">
            <v>95.876840728826679</v>
          </cell>
          <cell r="J799" t="str">
            <v>CG04-10295</v>
          </cell>
          <cell r="K799">
            <v>45453</v>
          </cell>
          <cell r="L799">
            <v>45767</v>
          </cell>
          <cell r="M799" t="str">
            <v>Manual</v>
          </cell>
          <cell r="N799" t="str">
            <v>Quemado</v>
          </cell>
          <cell r="O799">
            <v>140.60973328039807</v>
          </cell>
          <cell r="P799">
            <v>53924.868010590108</v>
          </cell>
          <cell r="Q799">
            <v>24</v>
          </cell>
        </row>
        <row r="800">
          <cell r="A800" t="str">
            <v>6053.04</v>
          </cell>
          <cell r="B800" t="str">
            <v>La Union, S.A</v>
          </cell>
          <cell r="C800">
            <v>605</v>
          </cell>
          <cell r="D800" t="str">
            <v>AGRICOLA BELLA VISTA</v>
          </cell>
          <cell r="E800">
            <v>3.04</v>
          </cell>
          <cell r="F800">
            <v>1</v>
          </cell>
          <cell r="G800">
            <v>2.5</v>
          </cell>
          <cell r="H800">
            <v>239.69210182206669</v>
          </cell>
          <cell r="I800">
            <v>95.876840728826679</v>
          </cell>
          <cell r="J800" t="str">
            <v>CG04-10295</v>
          </cell>
          <cell r="K800">
            <v>45465</v>
          </cell>
          <cell r="L800">
            <v>45769</v>
          </cell>
          <cell r="M800" t="str">
            <v>Manual</v>
          </cell>
          <cell r="N800" t="str">
            <v>Quemado</v>
          </cell>
          <cell r="O800">
            <v>134.83133328039807</v>
          </cell>
          <cell r="P800">
            <v>32318.005665450182</v>
          </cell>
          <cell r="Q800">
            <v>25</v>
          </cell>
        </row>
        <row r="801">
          <cell r="A801" t="str">
            <v>6053.05</v>
          </cell>
          <cell r="B801" t="str">
            <v>La Union, S.A</v>
          </cell>
          <cell r="C801">
            <v>605</v>
          </cell>
          <cell r="D801" t="str">
            <v>AGRICOLA BELLA VISTA</v>
          </cell>
          <cell r="E801">
            <v>3.05</v>
          </cell>
          <cell r="F801">
            <v>1</v>
          </cell>
          <cell r="G801">
            <v>3.5</v>
          </cell>
          <cell r="H801">
            <v>289.56894255089338</v>
          </cell>
          <cell r="I801">
            <v>82.73398358596954</v>
          </cell>
          <cell r="J801" t="str">
            <v>CG02-163</v>
          </cell>
          <cell r="K801">
            <v>45306</v>
          </cell>
          <cell r="L801">
            <v>45672</v>
          </cell>
          <cell r="M801" t="str">
            <v>Manual</v>
          </cell>
          <cell r="N801" t="str">
            <v>Quemado</v>
          </cell>
          <cell r="O801">
            <v>96.816933280398061</v>
          </cell>
          <cell r="P801">
            <v>28035.176991025262</v>
          </cell>
          <cell r="Q801">
            <v>11</v>
          </cell>
        </row>
        <row r="802">
          <cell r="A802" t="str">
            <v>6053.06</v>
          </cell>
          <cell r="B802" t="str">
            <v>La Union, S.A</v>
          </cell>
          <cell r="C802">
            <v>605</v>
          </cell>
          <cell r="D802" t="str">
            <v>AGRICOLA BELLA VISTA</v>
          </cell>
          <cell r="E802">
            <v>3.06</v>
          </cell>
          <cell r="F802">
            <v>7</v>
          </cell>
          <cell r="G802">
            <v>7.5</v>
          </cell>
          <cell r="H802">
            <v>857.0763054662001</v>
          </cell>
          <cell r="I802">
            <v>114.27684072882668</v>
          </cell>
          <cell r="J802" t="str">
            <v>CP72-2086</v>
          </cell>
          <cell r="K802">
            <v>45329</v>
          </cell>
          <cell r="L802">
            <v>45695</v>
          </cell>
          <cell r="M802" t="str">
            <v>Manual</v>
          </cell>
          <cell r="N802" t="str">
            <v>Quemado</v>
          </cell>
          <cell r="O802">
            <v>135.84138328039808</v>
          </cell>
          <cell r="P802">
            <v>116426.43091138163</v>
          </cell>
          <cell r="Q802">
            <v>14</v>
          </cell>
        </row>
        <row r="803">
          <cell r="A803" t="str">
            <v>6053.07</v>
          </cell>
          <cell r="B803" t="str">
            <v>La Union, S.A</v>
          </cell>
          <cell r="C803">
            <v>605</v>
          </cell>
          <cell r="D803" t="str">
            <v>AGRICOLA BELLA VISTA</v>
          </cell>
          <cell r="E803">
            <v>3.07</v>
          </cell>
          <cell r="F803">
            <v>1</v>
          </cell>
          <cell r="G803">
            <v>4.1900000000000004</v>
          </cell>
          <cell r="H803">
            <v>292.2439626537838</v>
          </cell>
          <cell r="I803">
            <v>69.747962447203761</v>
          </cell>
          <cell r="J803" t="str">
            <v>CG02-163</v>
          </cell>
          <cell r="K803">
            <v>45303</v>
          </cell>
          <cell r="L803">
            <v>45669</v>
          </cell>
          <cell r="M803" t="str">
            <v>Manual</v>
          </cell>
          <cell r="N803" t="str">
            <v>Quemado</v>
          </cell>
          <cell r="O803">
            <v>119.15938328039806</v>
          </cell>
          <cell r="P803">
            <v>34823.610357244557</v>
          </cell>
          <cell r="Q803">
            <v>10</v>
          </cell>
        </row>
        <row r="804">
          <cell r="A804" t="str">
            <v>6053.08</v>
          </cell>
          <cell r="B804" t="str">
            <v>La Union, S.A</v>
          </cell>
          <cell r="C804">
            <v>605</v>
          </cell>
          <cell r="D804" t="str">
            <v>AGRICOLA BELLA VISTA</v>
          </cell>
          <cell r="E804">
            <v>3.08</v>
          </cell>
          <cell r="F804">
            <v>2</v>
          </cell>
          <cell r="G804">
            <v>1.75</v>
          </cell>
          <cell r="H804">
            <v>117.1844712754467</v>
          </cell>
          <cell r="I804">
            <v>66.962555014540968</v>
          </cell>
          <cell r="J804" t="str">
            <v>CG02-163</v>
          </cell>
          <cell r="K804">
            <v>45351</v>
          </cell>
          <cell r="L804">
            <v>45716</v>
          </cell>
          <cell r="M804" t="str">
            <v>Manual</v>
          </cell>
          <cell r="N804" t="str">
            <v>Quemado</v>
          </cell>
          <cell r="O804">
            <v>136.59943328039807</v>
          </cell>
          <cell r="P804">
            <v>16007.332365489106</v>
          </cell>
          <cell r="Q804">
            <v>17</v>
          </cell>
        </row>
        <row r="805">
          <cell r="A805" t="str">
            <v>6053.09</v>
          </cell>
          <cell r="B805" t="str">
            <v>La Union, S.A</v>
          </cell>
          <cell r="C805">
            <v>605</v>
          </cell>
          <cell r="D805" t="str">
            <v>AGRICOLA BELLA VISTA</v>
          </cell>
          <cell r="E805">
            <v>3.09</v>
          </cell>
          <cell r="F805">
            <v>8</v>
          </cell>
          <cell r="G805">
            <v>1.4</v>
          </cell>
          <cell r="H805">
            <v>83.627577020357364</v>
          </cell>
          <cell r="I805">
            <v>59.733983585969547</v>
          </cell>
          <cell r="J805" t="str">
            <v>CG00-102</v>
          </cell>
          <cell r="K805">
            <v>45319</v>
          </cell>
          <cell r="L805">
            <v>45685</v>
          </cell>
          <cell r="M805" t="str">
            <v>Manual</v>
          </cell>
          <cell r="N805" t="str">
            <v>Quemado</v>
          </cell>
          <cell r="O805">
            <v>123.93273328039807</v>
          </cell>
          <cell r="P805">
            <v>10364.194197749895</v>
          </cell>
          <cell r="Q805">
            <v>13</v>
          </cell>
        </row>
        <row r="806">
          <cell r="A806" t="str">
            <v>6057.03</v>
          </cell>
          <cell r="B806" t="str">
            <v>La Union, S.A</v>
          </cell>
          <cell r="C806">
            <v>605</v>
          </cell>
          <cell r="D806" t="str">
            <v>AGRICOLA BELLA VISTA</v>
          </cell>
          <cell r="E806">
            <v>7.03</v>
          </cell>
          <cell r="F806">
            <v>4</v>
          </cell>
          <cell r="G806">
            <v>10</v>
          </cell>
          <cell r="H806">
            <v>1050.7684072882669</v>
          </cell>
          <cell r="I806">
            <v>105.07684072882668</v>
          </cell>
          <cell r="J806" t="str">
            <v>CG02-163</v>
          </cell>
          <cell r="K806">
            <v>45334</v>
          </cell>
          <cell r="L806">
            <v>45700</v>
          </cell>
          <cell r="M806" t="str">
            <v>Manual</v>
          </cell>
          <cell r="N806" t="str">
            <v>Quemado</v>
          </cell>
          <cell r="O806">
            <v>147.26173328039806</v>
          </cell>
          <cell r="P806">
            <v>154737.97693355344</v>
          </cell>
          <cell r="Q806">
            <v>15</v>
          </cell>
        </row>
        <row r="807">
          <cell r="A807" t="str">
            <v>6057.04</v>
          </cell>
          <cell r="B807" t="str">
            <v>La Union, S.A</v>
          </cell>
          <cell r="C807">
            <v>605</v>
          </cell>
          <cell r="D807" t="str">
            <v>AGRICOLA BELLA VISTA</v>
          </cell>
          <cell r="E807">
            <v>7.04</v>
          </cell>
          <cell r="F807">
            <v>6</v>
          </cell>
          <cell r="G807">
            <v>3.84</v>
          </cell>
          <cell r="H807">
            <v>382.88706839869445</v>
          </cell>
          <cell r="I807">
            <v>99.710174062160021</v>
          </cell>
          <cell r="J807" t="str">
            <v>CG02-163</v>
          </cell>
          <cell r="K807">
            <v>45318</v>
          </cell>
          <cell r="L807">
            <v>45684</v>
          </cell>
          <cell r="M807" t="str">
            <v>Manual</v>
          </cell>
          <cell r="N807" t="str">
            <v>Quemado</v>
          </cell>
          <cell r="O807">
            <v>131.31118328039807</v>
          </cell>
          <cell r="P807">
            <v>50277.354014195276</v>
          </cell>
          <cell r="Q807">
            <v>13</v>
          </cell>
        </row>
        <row r="808">
          <cell r="A808" t="str">
            <v>6057.06</v>
          </cell>
          <cell r="B808" t="str">
            <v>La Union, S.A</v>
          </cell>
          <cell r="C808">
            <v>605</v>
          </cell>
          <cell r="D808" t="str">
            <v>AGRICOLA BELLA VISTA</v>
          </cell>
          <cell r="E808">
            <v>7.06</v>
          </cell>
          <cell r="F808">
            <v>6</v>
          </cell>
          <cell r="G808">
            <v>2</v>
          </cell>
          <cell r="H808">
            <v>191.75368145765336</v>
          </cell>
          <cell r="I808">
            <v>95.876840728826679</v>
          </cell>
          <cell r="J808" t="str">
            <v>CG02-163</v>
          </cell>
          <cell r="K808">
            <v>45344</v>
          </cell>
          <cell r="L808">
            <v>45710</v>
          </cell>
          <cell r="M808" t="str">
            <v>Manual</v>
          </cell>
          <cell r="N808" t="str">
            <v>Quemado</v>
          </cell>
          <cell r="O808">
            <v>125.49748328039806</v>
          </cell>
          <cell r="P808">
            <v>24064.604432686629</v>
          </cell>
          <cell r="Q808">
            <v>16</v>
          </cell>
        </row>
        <row r="809">
          <cell r="A809" t="str">
            <v>6058.01</v>
          </cell>
          <cell r="B809" t="str">
            <v>La Union, S.A</v>
          </cell>
          <cell r="C809">
            <v>605</v>
          </cell>
          <cell r="D809" t="str">
            <v>AGRICOLA BELLA VISTA</v>
          </cell>
          <cell r="E809">
            <v>8.01</v>
          </cell>
          <cell r="F809">
            <v>1</v>
          </cell>
          <cell r="G809">
            <v>3.05</v>
          </cell>
          <cell r="H809">
            <v>241.82436422292136</v>
          </cell>
          <cell r="I809">
            <v>79.286676794400449</v>
          </cell>
          <cell r="J809" t="str">
            <v>CGMex10-26315</v>
          </cell>
          <cell r="K809">
            <v>45412</v>
          </cell>
          <cell r="L809">
            <v>45777</v>
          </cell>
          <cell r="M809" t="str">
            <v>Manual</v>
          </cell>
          <cell r="N809" t="str">
            <v>Quemado</v>
          </cell>
          <cell r="O809">
            <v>120.79753328039806</v>
          </cell>
          <cell r="P809">
            <v>29211.786685229443</v>
          </cell>
          <cell r="Q809">
            <v>26</v>
          </cell>
        </row>
        <row r="810">
          <cell r="A810" t="str">
            <v>6059.02</v>
          </cell>
          <cell r="B810" t="str">
            <v>La Union, S.A</v>
          </cell>
          <cell r="C810">
            <v>605</v>
          </cell>
          <cell r="D810" t="str">
            <v>AGRICOLA BELLA VISTA</v>
          </cell>
          <cell r="E810">
            <v>9.02</v>
          </cell>
          <cell r="F810">
            <v>2</v>
          </cell>
          <cell r="G810">
            <v>4</v>
          </cell>
          <cell r="H810">
            <v>199.50736291530674</v>
          </cell>
          <cell r="I810">
            <v>49.876840728826686</v>
          </cell>
          <cell r="J810" t="str">
            <v>CG02-163</v>
          </cell>
          <cell r="K810">
            <v>45371</v>
          </cell>
          <cell r="L810">
            <v>45736</v>
          </cell>
          <cell r="M810" t="str">
            <v>Manual</v>
          </cell>
          <cell r="N810" t="str">
            <v>Quemado</v>
          </cell>
          <cell r="O810">
            <v>121.44873328039806</v>
          </cell>
          <cell r="P810">
            <v>24229.916506176669</v>
          </cell>
          <cell r="Q810">
            <v>20</v>
          </cell>
        </row>
        <row r="811">
          <cell r="A811" t="str">
            <v>60517.01</v>
          </cell>
          <cell r="B811" t="str">
            <v>La Union, S.A</v>
          </cell>
          <cell r="C811">
            <v>605</v>
          </cell>
          <cell r="D811" t="str">
            <v>AGRICOLA BELLA VISTA</v>
          </cell>
          <cell r="E811">
            <v>17.010000000000002</v>
          </cell>
          <cell r="F811">
            <v>4</v>
          </cell>
          <cell r="G811">
            <v>6.29</v>
          </cell>
          <cell r="H811">
            <v>576.38532818431986</v>
          </cell>
          <cell r="I811">
            <v>91.635187310702676</v>
          </cell>
          <cell r="J811" t="str">
            <v>CG02-163</v>
          </cell>
          <cell r="K811">
            <v>44964</v>
          </cell>
          <cell r="L811">
            <v>45736</v>
          </cell>
          <cell r="M811" t="str">
            <v>Manual</v>
          </cell>
          <cell r="N811" t="str">
            <v>Quemado</v>
          </cell>
          <cell r="O811">
            <v>130.28783366299842</v>
          </cell>
          <cell r="P811">
            <v>75095.995764271429</v>
          </cell>
          <cell r="Q811">
            <v>20</v>
          </cell>
        </row>
        <row r="812">
          <cell r="A812" t="str">
            <v>60517.02</v>
          </cell>
          <cell r="B812" t="str">
            <v>La Union, S.A</v>
          </cell>
          <cell r="C812">
            <v>605</v>
          </cell>
          <cell r="D812" t="str">
            <v>AGRICOLA BELLA VISTA</v>
          </cell>
          <cell r="E812">
            <v>17.02</v>
          </cell>
          <cell r="F812">
            <v>4</v>
          </cell>
          <cell r="G812">
            <v>6.36</v>
          </cell>
          <cell r="H812">
            <v>576.65670703533772</v>
          </cell>
          <cell r="I812">
            <v>90.669293559015358</v>
          </cell>
          <cell r="J812" t="str">
            <v>CG02-163</v>
          </cell>
          <cell r="K812">
            <v>44964</v>
          </cell>
          <cell r="L812">
            <v>45738</v>
          </cell>
          <cell r="M812" t="str">
            <v>Manual</v>
          </cell>
          <cell r="N812" t="str">
            <v>Quemado</v>
          </cell>
          <cell r="O812">
            <v>130.28783366299842</v>
          </cell>
          <cell r="P812">
            <v>75131.353126872491</v>
          </cell>
          <cell r="Q812">
            <v>20</v>
          </cell>
        </row>
        <row r="813">
          <cell r="A813" t="str">
            <v>60517.03</v>
          </cell>
          <cell r="B813" t="str">
            <v>La Union, S.A</v>
          </cell>
          <cell r="C813">
            <v>605</v>
          </cell>
          <cell r="D813" t="str">
            <v>AGRICOLA BELLA VISTA</v>
          </cell>
          <cell r="E813">
            <v>17.03</v>
          </cell>
          <cell r="F813">
            <v>4</v>
          </cell>
          <cell r="G813">
            <v>7.27</v>
          </cell>
          <cell r="H813">
            <v>672.18463209856998</v>
          </cell>
          <cell r="I813">
            <v>92.460059435841814</v>
          </cell>
          <cell r="J813" t="str">
            <v>CG02-163</v>
          </cell>
          <cell r="K813">
            <v>44964</v>
          </cell>
          <cell r="L813">
            <v>45740</v>
          </cell>
          <cell r="M813" t="str">
            <v>Manual</v>
          </cell>
          <cell r="N813" t="str">
            <v>Quemado</v>
          </cell>
          <cell r="O813">
            <v>130.28783366299842</v>
          </cell>
          <cell r="P813">
            <v>87577.479537682273</v>
          </cell>
          <cell r="Q813">
            <v>21</v>
          </cell>
        </row>
        <row r="814">
          <cell r="A814" t="str">
            <v>60517.04</v>
          </cell>
          <cell r="B814" t="str">
            <v>La Union, S.A</v>
          </cell>
          <cell r="C814">
            <v>605</v>
          </cell>
          <cell r="D814" t="str">
            <v>AGRICOLA BELLA VISTA</v>
          </cell>
          <cell r="E814">
            <v>17.04</v>
          </cell>
          <cell r="F814">
            <v>4</v>
          </cell>
          <cell r="G814">
            <v>7.59</v>
          </cell>
          <cell r="H814">
            <v>581.4252211317945</v>
          </cell>
          <cell r="I814">
            <v>76.604113456099412</v>
          </cell>
          <cell r="J814" t="str">
            <v>CG02-163</v>
          </cell>
          <cell r="K814">
            <v>44964</v>
          </cell>
          <cell r="L814">
            <v>45742</v>
          </cell>
          <cell r="M814" t="str">
            <v>Manual</v>
          </cell>
          <cell r="N814" t="str">
            <v>Quemado</v>
          </cell>
          <cell r="O814">
            <v>130.28783366299842</v>
          </cell>
          <cell r="P814">
            <v>75752.632498291321</v>
          </cell>
          <cell r="Q814">
            <v>21</v>
          </cell>
        </row>
        <row r="815">
          <cell r="A815" t="str">
            <v>60517.05</v>
          </cell>
          <cell r="B815" t="str">
            <v>La Union, S.A</v>
          </cell>
          <cell r="C815">
            <v>605</v>
          </cell>
          <cell r="D815" t="str">
            <v>AGRICOLA BELLA VISTA</v>
          </cell>
          <cell r="E815">
            <v>17.05</v>
          </cell>
          <cell r="F815">
            <v>4</v>
          </cell>
          <cell r="G815">
            <v>8.85</v>
          </cell>
          <cell r="H815">
            <v>770.31004045011605</v>
          </cell>
          <cell r="I815">
            <v>87.040682536736284</v>
          </cell>
          <cell r="J815" t="str">
            <v>CG02-163</v>
          </cell>
          <cell r="K815">
            <v>44964</v>
          </cell>
          <cell r="L815">
            <v>45744</v>
          </cell>
          <cell r="M815" t="str">
            <v>Manual</v>
          </cell>
          <cell r="N815" t="str">
            <v>Quemado</v>
          </cell>
          <cell r="O815">
            <v>130.28783366299842</v>
          </cell>
          <cell r="P815">
            <v>100362.0264191023</v>
          </cell>
          <cell r="Q815">
            <v>21</v>
          </cell>
        </row>
        <row r="816">
          <cell r="A816" t="str">
            <v>60517.06</v>
          </cell>
          <cell r="B816" t="str">
            <v>La Union, S.A</v>
          </cell>
          <cell r="C816">
            <v>605</v>
          </cell>
          <cell r="D816" t="str">
            <v>AGRICOLA BELLA VISTA</v>
          </cell>
          <cell r="E816">
            <v>17.059999999999999</v>
          </cell>
          <cell r="F816">
            <v>4</v>
          </cell>
          <cell r="G816">
            <v>8.56</v>
          </cell>
          <cell r="H816">
            <v>585.1857566387564</v>
          </cell>
          <cell r="I816">
            <v>68.362822037237891</v>
          </cell>
          <cell r="J816" t="str">
            <v>CG02-163</v>
          </cell>
          <cell r="K816">
            <v>44964</v>
          </cell>
          <cell r="L816">
            <v>45746</v>
          </cell>
          <cell r="M816" t="str">
            <v>Manual</v>
          </cell>
          <cell r="N816" t="str">
            <v>Quemado</v>
          </cell>
          <cell r="O816">
            <v>130.28783366299842</v>
          </cell>
          <cell r="P816">
            <v>76242.584522906167</v>
          </cell>
          <cell r="Q816">
            <v>21</v>
          </cell>
        </row>
        <row r="817">
          <cell r="A817" t="str">
            <v>60517.07</v>
          </cell>
          <cell r="B817" t="str">
            <v>La Union, S.A</v>
          </cell>
          <cell r="C817">
            <v>605</v>
          </cell>
          <cell r="D817" t="str">
            <v>AGRICOLA BELLA VISTA</v>
          </cell>
          <cell r="E817">
            <v>17.07</v>
          </cell>
          <cell r="F817">
            <v>4</v>
          </cell>
          <cell r="G817">
            <v>4.55</v>
          </cell>
          <cell r="H817">
            <v>339.63962531616141</v>
          </cell>
          <cell r="I817">
            <v>74.646071498057452</v>
          </cell>
          <cell r="J817" t="str">
            <v>CG02-163</v>
          </cell>
          <cell r="K817">
            <v>44964</v>
          </cell>
          <cell r="L817">
            <v>45748</v>
          </cell>
          <cell r="M817" t="str">
            <v>Manual</v>
          </cell>
          <cell r="N817" t="str">
            <v>Quemado</v>
          </cell>
          <cell r="O817">
            <v>130.28783366299842</v>
          </cell>
          <cell r="P817">
            <v>44250.911008555144</v>
          </cell>
          <cell r="Q817">
            <v>22</v>
          </cell>
        </row>
        <row r="818">
          <cell r="A818" t="str">
            <v>60517.08</v>
          </cell>
          <cell r="B818" t="str">
            <v>La Union, S.A</v>
          </cell>
          <cell r="C818">
            <v>605</v>
          </cell>
          <cell r="D818" t="str">
            <v>AGRICOLA BELLA VISTA</v>
          </cell>
          <cell r="E818">
            <v>17.079999999999998</v>
          </cell>
          <cell r="F818">
            <v>4</v>
          </cell>
          <cell r="G818">
            <v>8.14</v>
          </cell>
          <cell r="H818">
            <v>629.55748353264926</v>
          </cell>
          <cell r="I818">
            <v>77.341214193200145</v>
          </cell>
          <cell r="J818" t="str">
            <v>CG02-163</v>
          </cell>
          <cell r="K818">
            <v>44964</v>
          </cell>
          <cell r="L818">
            <v>45750</v>
          </cell>
          <cell r="M818" t="str">
            <v>Manual</v>
          </cell>
          <cell r="N818" t="str">
            <v>Quemado</v>
          </cell>
          <cell r="O818">
            <v>130.28783366299842</v>
          </cell>
          <cell r="P818">
            <v>82023.680695797681</v>
          </cell>
          <cell r="Q818">
            <v>22</v>
          </cell>
        </row>
        <row r="819">
          <cell r="A819" t="str">
            <v>60517.09</v>
          </cell>
          <cell r="B819" t="str">
            <v>La Union, S.A</v>
          </cell>
          <cell r="C819">
            <v>605</v>
          </cell>
          <cell r="D819" t="str">
            <v>AGRICOLA BELLA VISTA</v>
          </cell>
          <cell r="E819">
            <v>17.09</v>
          </cell>
          <cell r="F819">
            <v>4</v>
          </cell>
          <cell r="G819">
            <v>4.6100000000000003</v>
          </cell>
          <cell r="H819">
            <v>293.872235759891</v>
          </cell>
          <cell r="I819">
            <v>63.746688885008894</v>
          </cell>
          <cell r="J819" t="str">
            <v>CG02-163</v>
          </cell>
          <cell r="K819">
            <v>44964</v>
          </cell>
          <cell r="L819">
            <v>45752</v>
          </cell>
          <cell r="M819" t="str">
            <v>Manual</v>
          </cell>
          <cell r="N819" t="str">
            <v>Quemado</v>
          </cell>
          <cell r="O819">
            <v>130.28783366299842</v>
          </cell>
          <cell r="P819">
            <v>38287.976970858137</v>
          </cell>
          <cell r="Q819">
            <v>22</v>
          </cell>
        </row>
        <row r="820">
          <cell r="A820" t="str">
            <v>63630.01</v>
          </cell>
          <cell r="B820" t="str">
            <v>La Union, S.A</v>
          </cell>
          <cell r="C820">
            <v>636</v>
          </cell>
          <cell r="D820" t="str">
            <v>EL IDEAL DEPROINGUA</v>
          </cell>
          <cell r="E820">
            <v>30.01</v>
          </cell>
          <cell r="F820">
            <v>9</v>
          </cell>
          <cell r="G820">
            <v>14.59</v>
          </cell>
          <cell r="H820">
            <v>1000</v>
          </cell>
          <cell r="I820">
            <v>68.540095956134337</v>
          </cell>
          <cell r="J820" t="str">
            <v>CG02-163</v>
          </cell>
          <cell r="K820">
            <v>45414</v>
          </cell>
          <cell r="L820">
            <v>45731</v>
          </cell>
          <cell r="M820" t="str">
            <v>Manual</v>
          </cell>
          <cell r="N820" t="str">
            <v>Quemado</v>
          </cell>
          <cell r="O820">
            <v>149.61813328039807</v>
          </cell>
          <cell r="P820">
            <v>149618.13328039806</v>
          </cell>
          <cell r="Q820">
            <v>19</v>
          </cell>
        </row>
        <row r="821">
          <cell r="A821" t="str">
            <v>63630.02</v>
          </cell>
          <cell r="B821" t="str">
            <v>La Union, S.A</v>
          </cell>
          <cell r="C821">
            <v>636</v>
          </cell>
          <cell r="D821" t="str">
            <v>EL IDEAL DEPROINGUA</v>
          </cell>
          <cell r="E821">
            <v>30.02</v>
          </cell>
          <cell r="F821">
            <v>8</v>
          </cell>
          <cell r="G821">
            <v>54.49</v>
          </cell>
          <cell r="H821">
            <v>3000</v>
          </cell>
          <cell r="I821">
            <v>55.055973573132682</v>
          </cell>
          <cell r="J821" t="str">
            <v>Varias</v>
          </cell>
          <cell r="K821">
            <v>45415</v>
          </cell>
          <cell r="L821">
            <v>45731</v>
          </cell>
          <cell r="M821" t="str">
            <v>Manual</v>
          </cell>
          <cell r="N821" t="str">
            <v>Quemado</v>
          </cell>
          <cell r="O821">
            <v>128.07823328039805</v>
          </cell>
          <cell r="P821">
            <v>384234.69984119415</v>
          </cell>
          <cell r="Q821">
            <v>19</v>
          </cell>
        </row>
        <row r="822">
          <cell r="A822" t="str">
            <v>63630.03</v>
          </cell>
          <cell r="B822" t="str">
            <v>La Union, S.A</v>
          </cell>
          <cell r="C822">
            <v>636</v>
          </cell>
          <cell r="D822" t="str">
            <v>EL IDEAL DEPROINGUA</v>
          </cell>
          <cell r="E822">
            <v>30.03</v>
          </cell>
          <cell r="F822">
            <v>4</v>
          </cell>
          <cell r="G822">
            <v>54.92</v>
          </cell>
          <cell r="H822">
            <v>4200</v>
          </cell>
          <cell r="I822">
            <v>76.474872541879094</v>
          </cell>
          <cell r="J822" t="str">
            <v>CGMex10-26315</v>
          </cell>
          <cell r="K822">
            <v>45414</v>
          </cell>
          <cell r="L822">
            <v>45731</v>
          </cell>
          <cell r="M822" t="str">
            <v>Manual</v>
          </cell>
          <cell r="N822" t="str">
            <v>Quemado</v>
          </cell>
          <cell r="O822">
            <v>145.49668328039806</v>
          </cell>
          <cell r="P822">
            <v>611086.06977767183</v>
          </cell>
          <cell r="Q822">
            <v>19</v>
          </cell>
        </row>
        <row r="823">
          <cell r="A823" t="str">
            <v>63630.04</v>
          </cell>
          <cell r="B823" t="str">
            <v>La Union, S.A</v>
          </cell>
          <cell r="C823">
            <v>636</v>
          </cell>
          <cell r="D823" t="str">
            <v>EL IDEAL DEPROINGUA</v>
          </cell>
          <cell r="E823">
            <v>30.04</v>
          </cell>
          <cell r="F823">
            <v>4</v>
          </cell>
          <cell r="G823">
            <v>52.65</v>
          </cell>
          <cell r="H823">
            <v>4367.5600000000004</v>
          </cell>
          <cell r="I823">
            <v>82.954605887939238</v>
          </cell>
          <cell r="J823" t="str">
            <v>CGMex10-26315</v>
          </cell>
          <cell r="K823">
            <v>45414</v>
          </cell>
          <cell r="L823">
            <v>45731</v>
          </cell>
          <cell r="M823" t="str">
            <v>Manual</v>
          </cell>
          <cell r="N823" t="str">
            <v>Quemado</v>
          </cell>
          <cell r="O823">
            <v>143.30973328039806</v>
          </cell>
          <cell r="P823">
            <v>625913.85868613538</v>
          </cell>
          <cell r="Q823">
            <v>19</v>
          </cell>
        </row>
        <row r="824">
          <cell r="A824" t="str">
            <v>5481.01</v>
          </cell>
          <cell r="B824" t="str">
            <v>La Union, S.A</v>
          </cell>
          <cell r="C824">
            <v>548</v>
          </cell>
          <cell r="D824" t="str">
            <v>FERTICAÑA</v>
          </cell>
          <cell r="E824">
            <v>1.01</v>
          </cell>
          <cell r="F824">
            <v>5</v>
          </cell>
          <cell r="G824">
            <v>22.4</v>
          </cell>
          <cell r="H824">
            <v>1800</v>
          </cell>
          <cell r="I824">
            <v>80.357142857142861</v>
          </cell>
          <cell r="J824" t="str">
            <v>CG04-10295</v>
          </cell>
          <cell r="K824">
            <v>45271</v>
          </cell>
          <cell r="L824">
            <v>45611</v>
          </cell>
          <cell r="M824" t="str">
            <v>Manual</v>
          </cell>
          <cell r="N824" t="str">
            <v>Quemado</v>
          </cell>
          <cell r="O824">
            <v>117.82133328039806</v>
          </cell>
          <cell r="P824">
            <v>212078.39990471653</v>
          </cell>
          <cell r="Q824">
            <v>2</v>
          </cell>
        </row>
        <row r="825">
          <cell r="A825" t="str">
            <v>5481.02</v>
          </cell>
          <cell r="B825" t="str">
            <v>La Union, S.A</v>
          </cell>
          <cell r="C825">
            <v>548</v>
          </cell>
          <cell r="D825" t="str">
            <v>FERTICAÑA</v>
          </cell>
          <cell r="E825">
            <v>1.02</v>
          </cell>
          <cell r="F825">
            <v>3</v>
          </cell>
          <cell r="G825">
            <v>19.3</v>
          </cell>
          <cell r="H825">
            <v>1600</v>
          </cell>
          <cell r="I825">
            <v>82.901554404145074</v>
          </cell>
          <cell r="J825" t="str">
            <v>CG02-163</v>
          </cell>
          <cell r="K825">
            <v>45264</v>
          </cell>
          <cell r="L825">
            <v>45616</v>
          </cell>
          <cell r="M825" t="str">
            <v>Manual</v>
          </cell>
          <cell r="N825" t="str">
            <v>Quemado</v>
          </cell>
          <cell r="O825">
            <v>123.11483328039806</v>
          </cell>
          <cell r="P825">
            <v>196983.73324863688</v>
          </cell>
          <cell r="Q825">
            <v>3</v>
          </cell>
        </row>
        <row r="826">
          <cell r="A826" t="str">
            <v>5481.03</v>
          </cell>
          <cell r="B826" t="str">
            <v>La Union, S.A</v>
          </cell>
          <cell r="C826">
            <v>548</v>
          </cell>
          <cell r="D826" t="str">
            <v>FERTICAÑA</v>
          </cell>
          <cell r="E826">
            <v>1.03</v>
          </cell>
          <cell r="F826">
            <v>1</v>
          </cell>
          <cell r="G826">
            <v>6</v>
          </cell>
          <cell r="H826">
            <v>400</v>
          </cell>
          <cell r="I826">
            <v>66.666666666666671</v>
          </cell>
          <cell r="J826" t="str">
            <v>CG02-163</v>
          </cell>
          <cell r="K826">
            <v>45447</v>
          </cell>
          <cell r="L826">
            <v>45751</v>
          </cell>
          <cell r="M826" t="str">
            <v>Manual</v>
          </cell>
          <cell r="N826" t="str">
            <v>Quemado</v>
          </cell>
          <cell r="O826">
            <v>116.81018328039806</v>
          </cell>
          <cell r="P826">
            <v>46724.073312159227</v>
          </cell>
          <cell r="Q826">
            <v>22</v>
          </cell>
        </row>
        <row r="827">
          <cell r="A827" t="str">
            <v>5481.04</v>
          </cell>
          <cell r="B827" t="str">
            <v>La Union, S.A</v>
          </cell>
          <cell r="C827">
            <v>548</v>
          </cell>
          <cell r="D827" t="str">
            <v>FERTICAÑA</v>
          </cell>
          <cell r="E827">
            <v>1.04</v>
          </cell>
          <cell r="F827">
            <v>2</v>
          </cell>
          <cell r="G827">
            <v>3.22</v>
          </cell>
          <cell r="H827">
            <v>270</v>
          </cell>
          <cell r="I827">
            <v>83.850931677018622</v>
          </cell>
          <cell r="J827" t="str">
            <v>CG02-163</v>
          </cell>
          <cell r="K827">
            <v>45296</v>
          </cell>
          <cell r="L827">
            <v>45619</v>
          </cell>
          <cell r="M827" t="str">
            <v>Manual</v>
          </cell>
          <cell r="N827" t="str">
            <v>Quemado</v>
          </cell>
          <cell r="O827">
            <v>107.85628328039806</v>
          </cell>
          <cell r="P827">
            <v>29121.196485707474</v>
          </cell>
          <cell r="Q827">
            <v>3</v>
          </cell>
        </row>
        <row r="828">
          <cell r="A828" t="str">
            <v>5481.17</v>
          </cell>
          <cell r="B828" t="str">
            <v>La Union, S.A</v>
          </cell>
          <cell r="C828">
            <v>548</v>
          </cell>
          <cell r="D828" t="str">
            <v>FERTICAÑA</v>
          </cell>
          <cell r="E828">
            <v>1.17</v>
          </cell>
          <cell r="F828">
            <v>5</v>
          </cell>
          <cell r="G828">
            <v>4</v>
          </cell>
          <cell r="H828">
            <v>350</v>
          </cell>
          <cell r="I828">
            <v>87.5</v>
          </cell>
          <cell r="J828" t="str">
            <v>CG02-163</v>
          </cell>
          <cell r="K828">
            <v>45398</v>
          </cell>
          <cell r="L828">
            <v>45756</v>
          </cell>
          <cell r="M828" t="str">
            <v>Manual</v>
          </cell>
          <cell r="N828" t="str">
            <v>Quemado</v>
          </cell>
          <cell r="O828">
            <v>135.05818328039805</v>
          </cell>
          <cell r="P828">
            <v>47270.364148139321</v>
          </cell>
          <cell r="Q828">
            <v>23</v>
          </cell>
        </row>
        <row r="829">
          <cell r="A829" t="str">
            <v>5481.18</v>
          </cell>
          <cell r="B829" t="str">
            <v>La Union, S.A</v>
          </cell>
          <cell r="C829">
            <v>548</v>
          </cell>
          <cell r="D829" t="str">
            <v>FERTICAÑA</v>
          </cell>
          <cell r="E829">
            <v>1.18</v>
          </cell>
          <cell r="F829">
            <v>5</v>
          </cell>
          <cell r="G829">
            <v>6</v>
          </cell>
          <cell r="H829">
            <v>450</v>
          </cell>
          <cell r="I829">
            <v>75</v>
          </cell>
          <cell r="J829" t="str">
            <v>CG02-163</v>
          </cell>
          <cell r="K829">
            <v>45390</v>
          </cell>
          <cell r="L829">
            <v>45754</v>
          </cell>
          <cell r="M829" t="str">
            <v>Manual</v>
          </cell>
          <cell r="N829" t="str">
            <v>Quemado</v>
          </cell>
          <cell r="O829">
            <v>125.05643328039807</v>
          </cell>
          <cell r="P829">
            <v>56275.39497617913</v>
          </cell>
          <cell r="Q829">
            <v>23</v>
          </cell>
        </row>
        <row r="830">
          <cell r="A830" t="str">
            <v>5481.2</v>
          </cell>
          <cell r="B830" t="str">
            <v>La Union, S.A</v>
          </cell>
          <cell r="C830">
            <v>548</v>
          </cell>
          <cell r="D830" t="str">
            <v>FERTICAÑA</v>
          </cell>
          <cell r="E830">
            <v>1.2</v>
          </cell>
          <cell r="F830">
            <v>4</v>
          </cell>
          <cell r="G830">
            <v>1</v>
          </cell>
          <cell r="H830">
            <v>80</v>
          </cell>
          <cell r="I830">
            <v>80</v>
          </cell>
          <cell r="J830" t="str">
            <v>CG02-163</v>
          </cell>
          <cell r="K830">
            <v>45337</v>
          </cell>
          <cell r="L830">
            <v>45652</v>
          </cell>
          <cell r="M830" t="str">
            <v>Manual</v>
          </cell>
          <cell r="N830" t="str">
            <v>Quemado</v>
          </cell>
          <cell r="O830">
            <v>102.96948328039807</v>
          </cell>
          <cell r="P830">
            <v>8237.5586624318457</v>
          </cell>
          <cell r="Q830">
            <v>8</v>
          </cell>
        </row>
        <row r="831">
          <cell r="A831" t="str">
            <v>5481.21</v>
          </cell>
          <cell r="B831" t="str">
            <v>La Union, S.A</v>
          </cell>
          <cell r="C831">
            <v>548</v>
          </cell>
          <cell r="D831" t="str">
            <v>FERTICAÑA</v>
          </cell>
          <cell r="E831">
            <v>1.21</v>
          </cell>
          <cell r="F831">
            <v>3</v>
          </cell>
          <cell r="G831">
            <v>14.49</v>
          </cell>
          <cell r="H831">
            <v>1200</v>
          </cell>
          <cell r="I831">
            <v>82.815734989648035</v>
          </cell>
          <cell r="J831" t="str">
            <v>CG02-163</v>
          </cell>
          <cell r="K831">
            <v>45328</v>
          </cell>
          <cell r="L831">
            <v>45670</v>
          </cell>
          <cell r="M831" t="str">
            <v>Manual</v>
          </cell>
          <cell r="N831" t="str">
            <v>Quemado</v>
          </cell>
          <cell r="O831">
            <v>128.47193328039808</v>
          </cell>
          <cell r="P831">
            <v>154166.3199364777</v>
          </cell>
          <cell r="Q831">
            <v>11</v>
          </cell>
        </row>
        <row r="832">
          <cell r="A832" t="str">
            <v>5481.22</v>
          </cell>
          <cell r="B832" t="str">
            <v>La Union, S.A</v>
          </cell>
          <cell r="C832">
            <v>548</v>
          </cell>
          <cell r="D832" t="str">
            <v>FERTICAÑA</v>
          </cell>
          <cell r="E832">
            <v>1.22</v>
          </cell>
          <cell r="F832">
            <v>1</v>
          </cell>
          <cell r="G832">
            <v>4</v>
          </cell>
          <cell r="H832">
            <v>350</v>
          </cell>
          <cell r="I832">
            <v>87.5</v>
          </cell>
          <cell r="J832" t="str">
            <v>CG02-163</v>
          </cell>
          <cell r="K832">
            <v>45467</v>
          </cell>
          <cell r="L832">
            <v>45672</v>
          </cell>
          <cell r="M832" t="str">
            <v>Manual</v>
          </cell>
          <cell r="N832" t="str">
            <v>Quemado</v>
          </cell>
          <cell r="O832">
            <v>123.00578328039806</v>
          </cell>
          <cell r="P832">
            <v>43052.024148139324</v>
          </cell>
          <cell r="Q832">
            <v>11</v>
          </cell>
        </row>
        <row r="833">
          <cell r="A833" t="str">
            <v>5481.23</v>
          </cell>
          <cell r="B833" t="str">
            <v>La Union, S.A</v>
          </cell>
          <cell r="C833">
            <v>548</v>
          </cell>
          <cell r="D833" t="str">
            <v>FERTICAÑA</v>
          </cell>
          <cell r="E833">
            <v>1.23</v>
          </cell>
          <cell r="F833">
            <v>5</v>
          </cell>
          <cell r="G833">
            <v>9.11</v>
          </cell>
          <cell r="H833">
            <v>760</v>
          </cell>
          <cell r="I833">
            <v>83.424807903402865</v>
          </cell>
          <cell r="J833" t="str">
            <v>CG02-163</v>
          </cell>
          <cell r="K833">
            <v>45278</v>
          </cell>
          <cell r="L833">
            <v>45630</v>
          </cell>
          <cell r="M833" t="str">
            <v>Manual</v>
          </cell>
          <cell r="N833" t="str">
            <v>Quemado</v>
          </cell>
          <cell r="O833">
            <v>124.07453328039806</v>
          </cell>
          <cell r="P833">
            <v>94296.645293102527</v>
          </cell>
          <cell r="Q833">
            <v>5</v>
          </cell>
        </row>
        <row r="834">
          <cell r="A834" t="str">
            <v>5481.25</v>
          </cell>
          <cell r="B834" t="str">
            <v>La Union, S.A</v>
          </cell>
          <cell r="C834">
            <v>548</v>
          </cell>
          <cell r="D834" t="str">
            <v>FERTICAÑA</v>
          </cell>
          <cell r="E834">
            <v>1.25</v>
          </cell>
          <cell r="F834">
            <v>4</v>
          </cell>
          <cell r="G834">
            <v>4</v>
          </cell>
          <cell r="H834">
            <v>350</v>
          </cell>
          <cell r="I834">
            <v>87.5</v>
          </cell>
          <cell r="J834" t="str">
            <v>CG00-102</v>
          </cell>
          <cell r="K834">
            <v>45302</v>
          </cell>
          <cell r="L834">
            <v>45633</v>
          </cell>
          <cell r="M834" t="str">
            <v>Manual</v>
          </cell>
          <cell r="N834" t="str">
            <v>Quemado</v>
          </cell>
          <cell r="O834">
            <v>136.65703328039805</v>
          </cell>
          <cell r="P834">
            <v>47829.961648139317</v>
          </cell>
          <cell r="Q834">
            <v>5</v>
          </cell>
        </row>
        <row r="835">
          <cell r="A835" t="str">
            <v>5481.26</v>
          </cell>
          <cell r="B835" t="str">
            <v>La Union, S.A</v>
          </cell>
          <cell r="C835">
            <v>548</v>
          </cell>
          <cell r="D835" t="str">
            <v>FERTICAÑA</v>
          </cell>
          <cell r="E835">
            <v>1.26</v>
          </cell>
          <cell r="F835">
            <v>3</v>
          </cell>
          <cell r="G835">
            <v>3.34</v>
          </cell>
          <cell r="H835">
            <v>300</v>
          </cell>
          <cell r="I835">
            <v>89.820359281437135</v>
          </cell>
          <cell r="J835" t="str">
            <v>CG02-163</v>
          </cell>
          <cell r="K835">
            <v>45277</v>
          </cell>
          <cell r="L835">
            <v>45629</v>
          </cell>
          <cell r="M835" t="str">
            <v>Manual</v>
          </cell>
          <cell r="N835" t="str">
            <v>Quemado</v>
          </cell>
          <cell r="O835">
            <v>109.63623328039806</v>
          </cell>
          <cell r="P835">
            <v>32890.869984119417</v>
          </cell>
          <cell r="Q835">
            <v>5</v>
          </cell>
        </row>
        <row r="836">
          <cell r="A836" t="str">
            <v>5481.28</v>
          </cell>
          <cell r="B836" t="str">
            <v>La Union, S.A</v>
          </cell>
          <cell r="C836">
            <v>548</v>
          </cell>
          <cell r="D836" t="str">
            <v>FERTICAÑA</v>
          </cell>
          <cell r="E836">
            <v>1.28</v>
          </cell>
          <cell r="F836">
            <v>1</v>
          </cell>
          <cell r="G836">
            <v>11.66</v>
          </cell>
          <cell r="H836">
            <v>990</v>
          </cell>
          <cell r="I836">
            <v>84.905660377358487</v>
          </cell>
          <cell r="J836" t="str">
            <v>CG02-163</v>
          </cell>
          <cell r="K836">
            <v>45441</v>
          </cell>
          <cell r="L836">
            <v>45734</v>
          </cell>
          <cell r="M836" t="str">
            <v>Manual</v>
          </cell>
          <cell r="N836" t="str">
            <v>Quemado</v>
          </cell>
          <cell r="O836">
            <v>126.39368328039806</v>
          </cell>
          <cell r="P836">
            <v>125129.74644759408</v>
          </cell>
          <cell r="Q836">
            <v>20</v>
          </cell>
        </row>
        <row r="837">
          <cell r="A837" t="str">
            <v>5481.29</v>
          </cell>
          <cell r="B837" t="str">
            <v>La Union, S.A</v>
          </cell>
          <cell r="C837">
            <v>548</v>
          </cell>
          <cell r="D837" t="str">
            <v>FERTICAÑA</v>
          </cell>
          <cell r="E837">
            <v>1.29</v>
          </cell>
          <cell r="F837">
            <v>5</v>
          </cell>
          <cell r="G837">
            <v>14.1</v>
          </cell>
          <cell r="H837">
            <v>1200</v>
          </cell>
          <cell r="I837">
            <v>85.106382978723403</v>
          </cell>
          <cell r="J837" t="str">
            <v>CG02-163</v>
          </cell>
          <cell r="K837">
            <v>45400</v>
          </cell>
          <cell r="L837">
            <v>45732</v>
          </cell>
          <cell r="M837" t="str">
            <v>Manual</v>
          </cell>
          <cell r="N837" t="str">
            <v>Quemado</v>
          </cell>
          <cell r="O837">
            <v>129.21908328039805</v>
          </cell>
          <cell r="P837">
            <v>155062.89993647765</v>
          </cell>
          <cell r="Q837">
            <v>19</v>
          </cell>
        </row>
        <row r="838">
          <cell r="A838" t="str">
            <v>5481.31</v>
          </cell>
          <cell r="B838" t="str">
            <v>La Union, S.A</v>
          </cell>
          <cell r="C838">
            <v>548</v>
          </cell>
          <cell r="D838" t="str">
            <v>FERTICAÑA</v>
          </cell>
          <cell r="E838">
            <v>1.31</v>
          </cell>
          <cell r="F838">
            <v>3</v>
          </cell>
          <cell r="G838">
            <v>11.2</v>
          </cell>
          <cell r="H838">
            <v>1000</v>
          </cell>
          <cell r="I838">
            <v>89.285714285714292</v>
          </cell>
          <cell r="J838" t="str">
            <v>CG02-163</v>
          </cell>
          <cell r="K838">
            <v>45276</v>
          </cell>
          <cell r="L838">
            <v>45627</v>
          </cell>
          <cell r="M838" t="str">
            <v>Manual</v>
          </cell>
          <cell r="N838" t="str">
            <v>Quemado</v>
          </cell>
          <cell r="O838">
            <v>122.75998328039806</v>
          </cell>
          <cell r="P838">
            <v>122759.98328039805</v>
          </cell>
          <cell r="Q838">
            <v>4</v>
          </cell>
        </row>
        <row r="839">
          <cell r="A839" t="str">
            <v>5481.32</v>
          </cell>
          <cell r="B839" t="str">
            <v>La Union, S.A</v>
          </cell>
          <cell r="C839">
            <v>548</v>
          </cell>
          <cell r="D839" t="str">
            <v>FERTICAÑA</v>
          </cell>
          <cell r="E839">
            <v>1.32</v>
          </cell>
          <cell r="F839">
            <v>4</v>
          </cell>
          <cell r="G839">
            <v>4</v>
          </cell>
          <cell r="H839">
            <v>350</v>
          </cell>
          <cell r="I839">
            <v>87.5</v>
          </cell>
          <cell r="J839" t="str">
            <v>CG02-163</v>
          </cell>
          <cell r="K839">
            <v>45354</v>
          </cell>
          <cell r="L839">
            <v>45749</v>
          </cell>
          <cell r="M839" t="str">
            <v>Manual</v>
          </cell>
          <cell r="N839" t="str">
            <v>Quemado</v>
          </cell>
          <cell r="O839">
            <v>143.21598328039806</v>
          </cell>
          <cell r="P839">
            <v>50125.594148139324</v>
          </cell>
          <cell r="Q839">
            <v>22</v>
          </cell>
        </row>
        <row r="840">
          <cell r="A840" t="str">
            <v>5481.33</v>
          </cell>
          <cell r="B840" t="str">
            <v>La Union, S.A</v>
          </cell>
          <cell r="C840">
            <v>548</v>
          </cell>
          <cell r="D840" t="str">
            <v>FERTICAÑA</v>
          </cell>
          <cell r="E840">
            <v>1.33</v>
          </cell>
          <cell r="F840">
            <v>4</v>
          </cell>
          <cell r="G840">
            <v>2.6</v>
          </cell>
          <cell r="H840">
            <v>200</v>
          </cell>
          <cell r="I840">
            <v>76.92307692307692</v>
          </cell>
          <cell r="J840" t="str">
            <v>CG02-163</v>
          </cell>
          <cell r="K840">
            <v>45398</v>
          </cell>
          <cell r="L840">
            <v>45713</v>
          </cell>
          <cell r="M840" t="str">
            <v>Manual</v>
          </cell>
          <cell r="N840" t="str">
            <v>Quemado</v>
          </cell>
          <cell r="O840">
            <v>115.06938328039806</v>
          </cell>
          <cell r="P840">
            <v>23013.87665607961</v>
          </cell>
          <cell r="Q840">
            <v>17</v>
          </cell>
        </row>
        <row r="841">
          <cell r="A841" t="str">
            <v>5481.41</v>
          </cell>
          <cell r="B841" t="str">
            <v>La Union, S.A</v>
          </cell>
          <cell r="C841">
            <v>548</v>
          </cell>
          <cell r="D841" t="str">
            <v>FERTICAÑA</v>
          </cell>
          <cell r="E841">
            <v>1.41</v>
          </cell>
          <cell r="F841">
            <v>4</v>
          </cell>
          <cell r="G841">
            <v>5.88</v>
          </cell>
          <cell r="H841">
            <v>500</v>
          </cell>
          <cell r="I841">
            <v>85.034013605442183</v>
          </cell>
          <cell r="J841" t="str">
            <v>CG02-163</v>
          </cell>
          <cell r="K841">
            <v>45338</v>
          </cell>
          <cell r="L841">
            <v>45681</v>
          </cell>
          <cell r="M841" t="str">
            <v>Manual</v>
          </cell>
          <cell r="N841" t="str">
            <v>Quemado</v>
          </cell>
          <cell r="O841">
            <v>124.63563328039807</v>
          </cell>
          <cell r="P841">
            <v>62317.816640199031</v>
          </cell>
          <cell r="Q841">
            <v>12</v>
          </cell>
        </row>
        <row r="842">
          <cell r="A842" t="str">
            <v>5481.45</v>
          </cell>
          <cell r="B842" t="str">
            <v>La Union, S.A</v>
          </cell>
          <cell r="C842">
            <v>548</v>
          </cell>
          <cell r="D842" t="str">
            <v>FERTICAÑA</v>
          </cell>
          <cell r="E842">
            <v>1.45</v>
          </cell>
          <cell r="F842">
            <v>1</v>
          </cell>
          <cell r="G842">
            <v>14.09</v>
          </cell>
          <cell r="H842">
            <v>1200</v>
          </cell>
          <cell r="I842">
            <v>85.166784953867989</v>
          </cell>
          <cell r="J842" t="str">
            <v>CR87-339</v>
          </cell>
          <cell r="K842">
            <v>45384</v>
          </cell>
          <cell r="L842">
            <v>45624</v>
          </cell>
          <cell r="M842" t="str">
            <v>Manual</v>
          </cell>
          <cell r="N842" t="str">
            <v>Quemado</v>
          </cell>
          <cell r="O842">
            <v>126.72393328039806</v>
          </cell>
          <cell r="P842">
            <v>152068.71993647766</v>
          </cell>
          <cell r="Q842">
            <v>4</v>
          </cell>
        </row>
        <row r="843">
          <cell r="A843" t="str">
            <v>5481.5</v>
          </cell>
          <cell r="B843" t="str">
            <v>La Union, S.A</v>
          </cell>
          <cell r="C843">
            <v>548</v>
          </cell>
          <cell r="D843" t="str">
            <v>FERTICAÑA</v>
          </cell>
          <cell r="E843">
            <v>1.5</v>
          </cell>
          <cell r="F843">
            <v>4</v>
          </cell>
          <cell r="G843">
            <v>15</v>
          </cell>
          <cell r="H843">
            <v>1300</v>
          </cell>
          <cell r="I843">
            <v>86.666666666666671</v>
          </cell>
          <cell r="J843" t="str">
            <v>CG02-163</v>
          </cell>
          <cell r="K843">
            <v>45334</v>
          </cell>
          <cell r="L843">
            <v>45700</v>
          </cell>
          <cell r="M843" t="str">
            <v>Manual</v>
          </cell>
          <cell r="N843" t="str">
            <v>Quemado</v>
          </cell>
          <cell r="O843">
            <v>129.70993328039808</v>
          </cell>
          <cell r="P843">
            <v>168622.9132645175</v>
          </cell>
          <cell r="Q843">
            <v>15</v>
          </cell>
        </row>
        <row r="844">
          <cell r="A844" t="str">
            <v>5481.54</v>
          </cell>
          <cell r="B844" t="str">
            <v>La Union, S.A</v>
          </cell>
          <cell r="C844">
            <v>548</v>
          </cell>
          <cell r="D844" t="str">
            <v>FERTICAÑA</v>
          </cell>
          <cell r="E844">
            <v>1.54</v>
          </cell>
          <cell r="F844">
            <v>4</v>
          </cell>
          <cell r="G844">
            <v>1.39</v>
          </cell>
          <cell r="H844">
            <v>120</v>
          </cell>
          <cell r="I844">
            <v>86.330935251798564</v>
          </cell>
          <cell r="J844" t="str">
            <v>CG02-163</v>
          </cell>
          <cell r="K844">
            <v>45309</v>
          </cell>
          <cell r="L844">
            <v>45706</v>
          </cell>
          <cell r="M844" t="str">
            <v>Manual</v>
          </cell>
          <cell r="N844" t="str">
            <v>Quemado</v>
          </cell>
          <cell r="O844">
            <v>96.917383280398056</v>
          </cell>
          <cell r="P844">
            <v>11630.085993647766</v>
          </cell>
          <cell r="Q844">
            <v>16</v>
          </cell>
        </row>
        <row r="845">
          <cell r="A845" t="str">
            <v>5481.61</v>
          </cell>
          <cell r="B845" t="str">
            <v>La Union, S.A</v>
          </cell>
          <cell r="C845">
            <v>548</v>
          </cell>
          <cell r="D845" t="str">
            <v>FERTICAÑA</v>
          </cell>
          <cell r="E845">
            <v>1.61</v>
          </cell>
          <cell r="F845">
            <v>1</v>
          </cell>
          <cell r="G845">
            <v>10.95</v>
          </cell>
          <cell r="H845">
            <v>950</v>
          </cell>
          <cell r="I845">
            <v>86.75799086757992</v>
          </cell>
          <cell r="J845" t="str">
            <v>CR87-339</v>
          </cell>
          <cell r="K845">
            <v>45332</v>
          </cell>
          <cell r="L845">
            <v>45695</v>
          </cell>
          <cell r="M845" t="str">
            <v>Manual</v>
          </cell>
          <cell r="N845" t="str">
            <v>Quemado</v>
          </cell>
          <cell r="O845">
            <v>108.97443328039806</v>
          </cell>
          <cell r="P845">
            <v>103525.71161637816</v>
          </cell>
          <cell r="Q845">
            <v>14</v>
          </cell>
        </row>
        <row r="846">
          <cell r="A846" t="str">
            <v>5481.67</v>
          </cell>
          <cell r="B846" t="str">
            <v>La Union, S.A</v>
          </cell>
          <cell r="C846">
            <v>548</v>
          </cell>
          <cell r="D846" t="str">
            <v>FERTICAÑA</v>
          </cell>
          <cell r="E846">
            <v>1.67</v>
          </cell>
          <cell r="F846">
            <v>3</v>
          </cell>
          <cell r="G846">
            <v>2.09</v>
          </cell>
          <cell r="H846">
            <v>180</v>
          </cell>
          <cell r="I846">
            <v>86.124401913875602</v>
          </cell>
          <cell r="J846" t="str">
            <v>CG00-102</v>
          </cell>
          <cell r="K846">
            <v>45391</v>
          </cell>
          <cell r="L846">
            <v>45691</v>
          </cell>
          <cell r="M846" t="str">
            <v>Manual</v>
          </cell>
          <cell r="N846" t="str">
            <v>Quemado</v>
          </cell>
          <cell r="O846">
            <v>130.72818328039807</v>
          </cell>
          <cell r="P846">
            <v>23531.072990471654</v>
          </cell>
          <cell r="Q846">
            <v>14</v>
          </cell>
        </row>
        <row r="847">
          <cell r="A847" t="str">
            <v>5481.69</v>
          </cell>
          <cell r="B847" t="str">
            <v>La Union, S.A</v>
          </cell>
          <cell r="C847">
            <v>548</v>
          </cell>
          <cell r="D847" t="str">
            <v>FERTICAÑA</v>
          </cell>
          <cell r="E847">
            <v>1.69</v>
          </cell>
          <cell r="F847">
            <v>1</v>
          </cell>
          <cell r="G847">
            <v>10.59</v>
          </cell>
          <cell r="H847">
            <v>900</v>
          </cell>
          <cell r="I847">
            <v>84.985835694050991</v>
          </cell>
          <cell r="J847" t="str">
            <v>CR87-339</v>
          </cell>
          <cell r="K847">
            <v>45326</v>
          </cell>
          <cell r="L847">
            <v>45692</v>
          </cell>
          <cell r="M847" t="str">
            <v>Manual</v>
          </cell>
          <cell r="N847" t="str">
            <v>Quemado</v>
          </cell>
          <cell r="O847">
            <v>119.12118328039806</v>
          </cell>
          <cell r="P847">
            <v>107209.06495235825</v>
          </cell>
          <cell r="Q847">
            <v>14</v>
          </cell>
        </row>
        <row r="848">
          <cell r="A848" t="str">
            <v>5481.71</v>
          </cell>
          <cell r="B848" t="str">
            <v>La Union, S.A</v>
          </cell>
          <cell r="C848">
            <v>548</v>
          </cell>
          <cell r="D848" t="str">
            <v>FERTICAÑA</v>
          </cell>
          <cell r="E848">
            <v>1.71</v>
          </cell>
          <cell r="F848">
            <v>3</v>
          </cell>
          <cell r="G848">
            <v>17.48</v>
          </cell>
          <cell r="H848">
            <v>1450</v>
          </cell>
          <cell r="I848">
            <v>82.951945080091534</v>
          </cell>
          <cell r="J848" t="str">
            <v>CG02-163</v>
          </cell>
          <cell r="K848">
            <v>45339</v>
          </cell>
          <cell r="L848">
            <v>45632</v>
          </cell>
          <cell r="M848" t="str">
            <v>Manual</v>
          </cell>
          <cell r="N848" t="str">
            <v>Quemado</v>
          </cell>
          <cell r="O848">
            <v>136.35193328039807</v>
          </cell>
          <cell r="P848">
            <v>197710.3032565772</v>
          </cell>
          <cell r="Q848">
            <v>5</v>
          </cell>
        </row>
        <row r="849">
          <cell r="A849" t="str">
            <v>5481.72</v>
          </cell>
          <cell r="B849" t="str">
            <v>La Union, S.A</v>
          </cell>
          <cell r="C849">
            <v>548</v>
          </cell>
          <cell r="D849" t="str">
            <v>FERTICAÑA</v>
          </cell>
          <cell r="E849">
            <v>1.72</v>
          </cell>
          <cell r="F849">
            <v>5</v>
          </cell>
          <cell r="G849">
            <v>12.51</v>
          </cell>
          <cell r="H849">
            <v>1050</v>
          </cell>
          <cell r="I849">
            <v>83.932853717026376</v>
          </cell>
          <cell r="J849" t="str">
            <v>CG02-163</v>
          </cell>
          <cell r="K849">
            <v>45336</v>
          </cell>
          <cell r="L849">
            <v>45702</v>
          </cell>
          <cell r="M849" t="str">
            <v>Manual</v>
          </cell>
          <cell r="N849" t="str">
            <v>Quemado</v>
          </cell>
          <cell r="O849">
            <v>116.67543328039807</v>
          </cell>
          <cell r="P849">
            <v>122509.20494441797</v>
          </cell>
          <cell r="Q849">
            <v>15</v>
          </cell>
        </row>
        <row r="850">
          <cell r="A850" t="str">
            <v>5481.81</v>
          </cell>
          <cell r="B850" t="str">
            <v>La Union, S.A</v>
          </cell>
          <cell r="C850">
            <v>548</v>
          </cell>
          <cell r="D850" t="str">
            <v>FERTICAÑA</v>
          </cell>
          <cell r="E850">
            <v>1.81</v>
          </cell>
          <cell r="F850">
            <v>5</v>
          </cell>
          <cell r="G850">
            <v>2.09</v>
          </cell>
          <cell r="H850">
            <v>200</v>
          </cell>
          <cell r="I850">
            <v>95.693779904306226</v>
          </cell>
          <cell r="J850" t="str">
            <v>CG00-102</v>
          </cell>
          <cell r="K850">
            <v>45392</v>
          </cell>
          <cell r="L850">
            <v>45753</v>
          </cell>
          <cell r="M850" t="str">
            <v>Manual</v>
          </cell>
          <cell r="N850" t="str">
            <v>Quemado</v>
          </cell>
          <cell r="O850">
            <v>132.02643328039807</v>
          </cell>
          <cell r="P850">
            <v>26405.286656079614</v>
          </cell>
          <cell r="Q850">
            <v>22</v>
          </cell>
        </row>
        <row r="851">
          <cell r="A851" t="str">
            <v>5482.01</v>
          </cell>
          <cell r="B851" t="str">
            <v>La Union, S.A</v>
          </cell>
          <cell r="C851">
            <v>548</v>
          </cell>
          <cell r="D851" t="str">
            <v>FERTICAÑA</v>
          </cell>
          <cell r="E851">
            <v>2.0099999999999998</v>
          </cell>
          <cell r="F851">
            <v>4</v>
          </cell>
          <cell r="G851">
            <v>4.7300000000000004</v>
          </cell>
          <cell r="H851">
            <v>450</v>
          </cell>
          <cell r="I851">
            <v>95.13742071881606</v>
          </cell>
          <cell r="J851" t="str">
            <v>CG02-163</v>
          </cell>
          <cell r="K851">
            <v>45297</v>
          </cell>
          <cell r="L851">
            <v>45663</v>
          </cell>
          <cell r="M851" t="str">
            <v>Manual</v>
          </cell>
          <cell r="N851" t="str">
            <v>Quemado</v>
          </cell>
          <cell r="O851">
            <v>118.42698328039806</v>
          </cell>
          <cell r="P851">
            <v>53292.142476179128</v>
          </cell>
          <cell r="Q851">
            <v>10</v>
          </cell>
        </row>
        <row r="852">
          <cell r="A852" t="str">
            <v>5482.02</v>
          </cell>
          <cell r="B852" t="str">
            <v>La Union, S.A</v>
          </cell>
          <cell r="C852">
            <v>548</v>
          </cell>
          <cell r="D852" t="str">
            <v>FERTICAÑA</v>
          </cell>
          <cell r="E852">
            <v>2.02</v>
          </cell>
          <cell r="F852">
            <v>4</v>
          </cell>
          <cell r="G852">
            <v>10.48</v>
          </cell>
          <cell r="H852">
            <v>900</v>
          </cell>
          <cell r="I852">
            <v>85.877862595419842</v>
          </cell>
          <cell r="J852" t="str">
            <v>CG02-163</v>
          </cell>
          <cell r="K852">
            <v>45291</v>
          </cell>
          <cell r="L852">
            <v>45655</v>
          </cell>
          <cell r="M852" t="str">
            <v>Manual</v>
          </cell>
          <cell r="N852" t="str">
            <v>Quemado</v>
          </cell>
          <cell r="O852">
            <v>122.38338328039806</v>
          </cell>
          <cell r="P852">
            <v>110145.04495235826</v>
          </cell>
          <cell r="Q852">
            <v>8</v>
          </cell>
        </row>
        <row r="853">
          <cell r="A853" t="str">
            <v>5482.03</v>
          </cell>
          <cell r="B853" t="str">
            <v>La Union, S.A</v>
          </cell>
          <cell r="C853">
            <v>548</v>
          </cell>
          <cell r="D853" t="str">
            <v>FERTICAÑA</v>
          </cell>
          <cell r="E853">
            <v>2.0299999999999998</v>
          </cell>
          <cell r="F853">
            <v>4</v>
          </cell>
          <cell r="G853">
            <v>5.79</v>
          </cell>
          <cell r="H853">
            <v>500</v>
          </cell>
          <cell r="I853">
            <v>86.355785837651126</v>
          </cell>
          <cell r="J853" t="str">
            <v>CG02-163</v>
          </cell>
          <cell r="K853">
            <v>45301</v>
          </cell>
          <cell r="L853">
            <v>45659</v>
          </cell>
          <cell r="M853" t="str">
            <v>Manual</v>
          </cell>
          <cell r="N853" t="str">
            <v>Quemado</v>
          </cell>
          <cell r="O853">
            <v>127.52158328039806</v>
          </cell>
          <cell r="P853">
            <v>63760.79164019903</v>
          </cell>
          <cell r="Q853">
            <v>9</v>
          </cell>
        </row>
        <row r="854">
          <cell r="A854" t="str">
            <v>5482.04</v>
          </cell>
          <cell r="B854" t="str">
            <v>La Union, S.A</v>
          </cell>
          <cell r="C854">
            <v>548</v>
          </cell>
          <cell r="D854" t="str">
            <v>FERTICAÑA</v>
          </cell>
          <cell r="E854">
            <v>2.04</v>
          </cell>
          <cell r="F854">
            <v>4</v>
          </cell>
          <cell r="G854">
            <v>35.19</v>
          </cell>
          <cell r="H854">
            <v>3000</v>
          </cell>
          <cell r="I854">
            <v>85.251491901108281</v>
          </cell>
          <cell r="J854" t="str">
            <v>CG02-163</v>
          </cell>
          <cell r="K854">
            <v>45326</v>
          </cell>
          <cell r="L854">
            <v>45661</v>
          </cell>
          <cell r="M854" t="str">
            <v>Manual</v>
          </cell>
          <cell r="N854" t="str">
            <v>Quemado</v>
          </cell>
          <cell r="O854">
            <v>127.63198328039806</v>
          </cell>
          <cell r="P854">
            <v>382895.9498411942</v>
          </cell>
          <cell r="Q854">
            <v>9</v>
          </cell>
        </row>
        <row r="855">
          <cell r="A855" t="str">
            <v>5482.06</v>
          </cell>
          <cell r="B855" t="str">
            <v>La Union, S.A</v>
          </cell>
          <cell r="C855">
            <v>548</v>
          </cell>
          <cell r="D855" t="str">
            <v>FERTICAÑA</v>
          </cell>
          <cell r="E855">
            <v>2.06</v>
          </cell>
          <cell r="F855">
            <v>3</v>
          </cell>
          <cell r="G855">
            <v>2.02</v>
          </cell>
          <cell r="H855">
            <v>180</v>
          </cell>
          <cell r="I855">
            <v>89.10891089108911</v>
          </cell>
          <cell r="J855" t="str">
            <v>CG02-163</v>
          </cell>
          <cell r="K855">
            <v>45335</v>
          </cell>
          <cell r="L855">
            <v>45701</v>
          </cell>
          <cell r="M855" t="str">
            <v>Manual</v>
          </cell>
          <cell r="N855" t="str">
            <v>Quemado</v>
          </cell>
          <cell r="O855">
            <v>123.12718328039806</v>
          </cell>
          <cell r="P855">
            <v>22162.89299047165</v>
          </cell>
          <cell r="Q855">
            <v>15</v>
          </cell>
        </row>
        <row r="856">
          <cell r="A856" t="str">
            <v>5482.07</v>
          </cell>
          <cell r="B856" t="str">
            <v>La Union, S.A</v>
          </cell>
          <cell r="C856">
            <v>548</v>
          </cell>
          <cell r="D856" t="str">
            <v>FERTICAÑA</v>
          </cell>
          <cell r="E856">
            <v>2.0699999999999998</v>
          </cell>
          <cell r="F856">
            <v>5</v>
          </cell>
          <cell r="G856">
            <v>6.35</v>
          </cell>
          <cell r="H856">
            <v>550</v>
          </cell>
          <cell r="I856">
            <v>86.614173228346459</v>
          </cell>
          <cell r="J856" t="str">
            <v>CG02-163</v>
          </cell>
          <cell r="K856">
            <v>45400</v>
          </cell>
          <cell r="L856">
            <v>45755</v>
          </cell>
          <cell r="M856" t="str">
            <v>Manual</v>
          </cell>
          <cell r="N856" t="str">
            <v>Quemado</v>
          </cell>
          <cell r="O856">
            <v>127.37513328039806</v>
          </cell>
          <cell r="P856">
            <v>70056.323304218939</v>
          </cell>
          <cell r="Q856">
            <v>23</v>
          </cell>
        </row>
        <row r="857">
          <cell r="A857" t="str">
            <v>5482.09</v>
          </cell>
          <cell r="B857" t="str">
            <v>La Union, S.A</v>
          </cell>
          <cell r="C857">
            <v>548</v>
          </cell>
          <cell r="D857" t="str">
            <v>FERTICAÑA</v>
          </cell>
          <cell r="E857">
            <v>2.09</v>
          </cell>
          <cell r="F857">
            <v>6</v>
          </cell>
          <cell r="G857">
            <v>12.34</v>
          </cell>
          <cell r="H857">
            <v>1000</v>
          </cell>
          <cell r="I857">
            <v>81.037277147487842</v>
          </cell>
          <cell r="J857" t="str">
            <v>CG02-163</v>
          </cell>
          <cell r="K857">
            <v>45291</v>
          </cell>
          <cell r="L857">
            <v>45646</v>
          </cell>
          <cell r="M857" t="str">
            <v>Manual</v>
          </cell>
          <cell r="N857" t="str">
            <v>Quemado</v>
          </cell>
          <cell r="O857">
            <v>123.95628328039807</v>
          </cell>
          <cell r="P857">
            <v>123956.28328039807</v>
          </cell>
          <cell r="Q857">
            <v>7</v>
          </cell>
        </row>
        <row r="858">
          <cell r="A858" t="str">
            <v>5482.1</v>
          </cell>
          <cell r="B858" t="str">
            <v>La Union, S.A</v>
          </cell>
          <cell r="C858">
            <v>548</v>
          </cell>
          <cell r="D858" t="str">
            <v>FERTICAÑA</v>
          </cell>
          <cell r="E858">
            <v>2.1</v>
          </cell>
          <cell r="F858">
            <v>4</v>
          </cell>
          <cell r="G858">
            <v>4.3099999999999996</v>
          </cell>
          <cell r="H858">
            <v>400</v>
          </cell>
          <cell r="I858">
            <v>92.807424593967525</v>
          </cell>
          <cell r="J858" t="str">
            <v>CG02-163</v>
          </cell>
          <cell r="K858">
            <v>45409</v>
          </cell>
          <cell r="L858">
            <v>45756</v>
          </cell>
          <cell r="M858" t="str">
            <v>Manual</v>
          </cell>
          <cell r="N858" t="str">
            <v>Quemado</v>
          </cell>
          <cell r="O858">
            <v>143.82248328039807</v>
          </cell>
          <cell r="P858">
            <v>57528.993312159233</v>
          </cell>
          <cell r="Q858">
            <v>23</v>
          </cell>
        </row>
        <row r="859">
          <cell r="A859" t="str">
            <v>5482.11</v>
          </cell>
          <cell r="B859" t="str">
            <v>La Union, S.A</v>
          </cell>
          <cell r="C859">
            <v>548</v>
          </cell>
          <cell r="D859" t="str">
            <v>FERTICAÑA</v>
          </cell>
          <cell r="E859">
            <v>2.11</v>
          </cell>
          <cell r="F859">
            <v>4</v>
          </cell>
          <cell r="G859">
            <v>4.8899999999999997</v>
          </cell>
          <cell r="H859">
            <v>480</v>
          </cell>
          <cell r="I859">
            <v>98.159509202453989</v>
          </cell>
          <cell r="J859" t="str">
            <v>CG02-163</v>
          </cell>
          <cell r="K859">
            <v>45347</v>
          </cell>
          <cell r="L859">
            <v>45713</v>
          </cell>
          <cell r="M859" t="str">
            <v>Manual</v>
          </cell>
          <cell r="N859" t="str">
            <v>Quemado</v>
          </cell>
          <cell r="O859">
            <v>137.93073328039807</v>
          </cell>
          <cell r="P859">
            <v>66206.751974591069</v>
          </cell>
          <cell r="Q859">
            <v>17</v>
          </cell>
        </row>
        <row r="860">
          <cell r="A860" t="str">
            <v>5482.12</v>
          </cell>
          <cell r="B860" t="str">
            <v>La Union, S.A</v>
          </cell>
          <cell r="C860">
            <v>548</v>
          </cell>
          <cell r="D860" t="str">
            <v>FERTICAÑA</v>
          </cell>
          <cell r="E860">
            <v>2.12</v>
          </cell>
          <cell r="F860">
            <v>6</v>
          </cell>
          <cell r="G860">
            <v>23.73</v>
          </cell>
          <cell r="H860">
            <v>1900</v>
          </cell>
          <cell r="I860">
            <v>80.067425200168557</v>
          </cell>
          <cell r="J860" t="str">
            <v>CG04-10295</v>
          </cell>
          <cell r="K860">
            <v>45345</v>
          </cell>
          <cell r="L860">
            <v>45711</v>
          </cell>
          <cell r="M860" t="str">
            <v>Manual</v>
          </cell>
          <cell r="N860" t="str">
            <v>Quemado</v>
          </cell>
          <cell r="O860">
            <v>111.42323328039807</v>
          </cell>
          <cell r="P860">
            <v>211704.14323275632</v>
          </cell>
          <cell r="Q860">
            <v>16</v>
          </cell>
        </row>
        <row r="861">
          <cell r="A861" t="str">
            <v>5482.15</v>
          </cell>
          <cell r="B861" t="str">
            <v>La Union, S.A</v>
          </cell>
          <cell r="C861">
            <v>548</v>
          </cell>
          <cell r="D861" t="str">
            <v>FERTICAÑA</v>
          </cell>
          <cell r="E861">
            <v>2.15</v>
          </cell>
          <cell r="F861">
            <v>5</v>
          </cell>
          <cell r="G861">
            <v>1.63</v>
          </cell>
          <cell r="H861">
            <v>160</v>
          </cell>
          <cell r="I861">
            <v>98.159509202453989</v>
          </cell>
          <cell r="J861" t="str">
            <v>CG98-46</v>
          </cell>
          <cell r="K861">
            <v>45401</v>
          </cell>
          <cell r="L861">
            <v>45755</v>
          </cell>
          <cell r="M861" t="str">
            <v>Manual</v>
          </cell>
          <cell r="N861" t="str">
            <v>Quemado</v>
          </cell>
          <cell r="O861">
            <v>116.00608328039806</v>
          </cell>
          <cell r="P861">
            <v>18560.973324863691</v>
          </cell>
          <cell r="Q861">
            <v>23</v>
          </cell>
        </row>
        <row r="862">
          <cell r="A862" t="str">
            <v>5482.21</v>
          </cell>
          <cell r="B862" t="str">
            <v>La Union, S.A</v>
          </cell>
          <cell r="C862">
            <v>548</v>
          </cell>
          <cell r="D862" t="str">
            <v>FERTICAÑA</v>
          </cell>
          <cell r="E862">
            <v>2.21</v>
          </cell>
          <cell r="F862">
            <v>9</v>
          </cell>
          <cell r="G862">
            <v>7.12</v>
          </cell>
          <cell r="H862">
            <v>700</v>
          </cell>
          <cell r="I862">
            <v>98.31460674157303</v>
          </cell>
          <cell r="J862" t="str">
            <v>CP72-2086</v>
          </cell>
          <cell r="K862">
            <v>45343</v>
          </cell>
          <cell r="L862">
            <v>45709</v>
          </cell>
          <cell r="M862" t="str">
            <v>Manual</v>
          </cell>
          <cell r="N862" t="str">
            <v>Quemado</v>
          </cell>
          <cell r="O862">
            <v>114.30498328039806</v>
          </cell>
          <cell r="P862">
            <v>80013.488296278651</v>
          </cell>
          <cell r="Q862">
            <v>16</v>
          </cell>
        </row>
        <row r="863">
          <cell r="A863" t="str">
            <v>5483.01</v>
          </cell>
          <cell r="B863" t="str">
            <v>La Union, S.A</v>
          </cell>
          <cell r="C863">
            <v>548</v>
          </cell>
          <cell r="D863" t="str">
            <v>FERTICAÑA</v>
          </cell>
          <cell r="E863">
            <v>3.01</v>
          </cell>
          <cell r="F863">
            <v>8</v>
          </cell>
          <cell r="G863">
            <v>3.7</v>
          </cell>
          <cell r="H863">
            <v>350</v>
          </cell>
          <cell r="I863">
            <v>94.594594594594597</v>
          </cell>
          <cell r="J863" t="str">
            <v>CP72-2086</v>
          </cell>
          <cell r="K863">
            <v>45392</v>
          </cell>
          <cell r="L863">
            <v>45753</v>
          </cell>
          <cell r="M863" t="str">
            <v>Manual</v>
          </cell>
          <cell r="N863" t="str">
            <v>Quemado</v>
          </cell>
          <cell r="O863">
            <v>107.81883328039807</v>
          </cell>
          <cell r="P863">
            <v>37736.591648139321</v>
          </cell>
          <cell r="Q863">
            <v>22</v>
          </cell>
        </row>
        <row r="864">
          <cell r="A864" t="str">
            <v>5483.02</v>
          </cell>
          <cell r="B864" t="str">
            <v>La Union, S.A</v>
          </cell>
          <cell r="C864">
            <v>548</v>
          </cell>
          <cell r="D864" t="str">
            <v>FERTICAÑA</v>
          </cell>
          <cell r="E864">
            <v>3.02</v>
          </cell>
          <cell r="F864">
            <v>3</v>
          </cell>
          <cell r="G864">
            <v>1.53</v>
          </cell>
          <cell r="H864">
            <v>140</v>
          </cell>
          <cell r="I864">
            <v>91.503267973856211</v>
          </cell>
          <cell r="J864" t="str">
            <v>CG02-163</v>
          </cell>
          <cell r="K864">
            <v>45341</v>
          </cell>
          <cell r="L864">
            <v>45748</v>
          </cell>
          <cell r="M864" t="str">
            <v>Manual</v>
          </cell>
          <cell r="N864" t="str">
            <v>Quemado</v>
          </cell>
          <cell r="O864">
            <v>117.93568328039807</v>
          </cell>
          <cell r="P864">
            <v>16510.995659255728</v>
          </cell>
          <cell r="Q864">
            <v>22</v>
          </cell>
        </row>
        <row r="865">
          <cell r="A865" t="str">
            <v>5483.03</v>
          </cell>
          <cell r="B865" t="str">
            <v>La Union, S.A</v>
          </cell>
          <cell r="C865">
            <v>548</v>
          </cell>
          <cell r="D865" t="str">
            <v>FERTICAÑA</v>
          </cell>
          <cell r="E865">
            <v>3.03</v>
          </cell>
          <cell r="F865">
            <v>4</v>
          </cell>
          <cell r="G865">
            <v>1.4</v>
          </cell>
          <cell r="H865">
            <v>120</v>
          </cell>
          <cell r="I865">
            <v>85.714285714285722</v>
          </cell>
          <cell r="J865" t="str">
            <v>CG02-163</v>
          </cell>
          <cell r="K865">
            <v>45299</v>
          </cell>
          <cell r="L865">
            <v>45750</v>
          </cell>
          <cell r="M865" t="str">
            <v>Manual</v>
          </cell>
          <cell r="N865" t="str">
            <v>Quemado</v>
          </cell>
          <cell r="O865">
            <v>88.64438328039806</v>
          </cell>
          <cell r="P865">
            <v>10637.325993647768</v>
          </cell>
          <cell r="Q865">
            <v>22</v>
          </cell>
        </row>
        <row r="866">
          <cell r="A866" t="str">
            <v>5483.04</v>
          </cell>
          <cell r="B866" t="str">
            <v>La Union, S.A</v>
          </cell>
          <cell r="C866">
            <v>548</v>
          </cell>
          <cell r="D866" t="str">
            <v>FERTICAÑA</v>
          </cell>
          <cell r="E866">
            <v>3.04</v>
          </cell>
          <cell r="F866">
            <v>2</v>
          </cell>
          <cell r="G866">
            <v>7</v>
          </cell>
          <cell r="H866">
            <v>600</v>
          </cell>
          <cell r="I866">
            <v>85.714285714285708</v>
          </cell>
          <cell r="J866" t="str">
            <v>CG02-163</v>
          </cell>
          <cell r="K866">
            <v>45307</v>
          </cell>
          <cell r="L866">
            <v>45642</v>
          </cell>
          <cell r="M866" t="str">
            <v>Manual</v>
          </cell>
          <cell r="N866" t="str">
            <v>Quemado</v>
          </cell>
          <cell r="O866">
            <v>125.56448328039806</v>
          </cell>
          <cell r="P866">
            <v>75338.689968238832</v>
          </cell>
          <cell r="Q866">
            <v>7</v>
          </cell>
        </row>
        <row r="867">
          <cell r="A867" t="str">
            <v>5483.05</v>
          </cell>
          <cell r="B867" t="str">
            <v>La Union, S.A</v>
          </cell>
          <cell r="C867">
            <v>548</v>
          </cell>
          <cell r="D867" t="str">
            <v>FERTICAÑA</v>
          </cell>
          <cell r="E867">
            <v>3.05</v>
          </cell>
          <cell r="F867">
            <v>4</v>
          </cell>
          <cell r="G867">
            <v>10.88</v>
          </cell>
          <cell r="H867">
            <v>900</v>
          </cell>
          <cell r="I867">
            <v>82.720588235294116</v>
          </cell>
          <cell r="J867" t="str">
            <v>CG02-163</v>
          </cell>
          <cell r="K867">
            <v>45409</v>
          </cell>
          <cell r="L867">
            <v>45638</v>
          </cell>
          <cell r="M867" t="str">
            <v>Manual</v>
          </cell>
          <cell r="N867" t="str">
            <v>Quemado</v>
          </cell>
          <cell r="O867">
            <v>123.81108328039807</v>
          </cell>
          <cell r="P867">
            <v>111429.97495235826</v>
          </cell>
          <cell r="Q867">
            <v>6</v>
          </cell>
        </row>
        <row r="868">
          <cell r="A868" t="str">
            <v>5483.06</v>
          </cell>
          <cell r="B868" t="str">
            <v>La Union, S.A</v>
          </cell>
          <cell r="C868">
            <v>548</v>
          </cell>
          <cell r="D868" t="str">
            <v>FERTICAÑA</v>
          </cell>
          <cell r="E868">
            <v>3.06</v>
          </cell>
          <cell r="F868">
            <v>4</v>
          </cell>
          <cell r="G868">
            <v>2.42</v>
          </cell>
          <cell r="H868">
            <v>220</v>
          </cell>
          <cell r="I868">
            <v>90.909090909090907</v>
          </cell>
          <cell r="J868" t="str">
            <v>CG02-163</v>
          </cell>
          <cell r="K868">
            <v>45324</v>
          </cell>
          <cell r="L868">
            <v>45688</v>
          </cell>
          <cell r="M868" t="str">
            <v>Manual</v>
          </cell>
          <cell r="N868" t="str">
            <v>Quemado</v>
          </cell>
          <cell r="O868">
            <v>114.13638328039806</v>
          </cell>
          <cell r="P868">
            <v>25110.004321687575</v>
          </cell>
          <cell r="Q868">
            <v>13</v>
          </cell>
        </row>
        <row r="869">
          <cell r="A869" t="str">
            <v>5483.07</v>
          </cell>
          <cell r="B869" t="str">
            <v>La Union, S.A</v>
          </cell>
          <cell r="C869">
            <v>548</v>
          </cell>
          <cell r="D869" t="str">
            <v>FERTICAÑA</v>
          </cell>
          <cell r="E869">
            <v>3.07</v>
          </cell>
          <cell r="F869">
            <v>4</v>
          </cell>
          <cell r="G869">
            <v>2</v>
          </cell>
          <cell r="H869">
            <v>150</v>
          </cell>
          <cell r="I869">
            <v>75</v>
          </cell>
          <cell r="J869" t="str">
            <v>CG02-163</v>
          </cell>
          <cell r="K869">
            <v>45283</v>
          </cell>
          <cell r="L869">
            <v>45733</v>
          </cell>
          <cell r="M869" t="str">
            <v>Manual</v>
          </cell>
          <cell r="N869" t="str">
            <v>Quemado</v>
          </cell>
          <cell r="O869">
            <v>81.873683280398069</v>
          </cell>
          <cell r="P869">
            <v>12281.052492059711</v>
          </cell>
          <cell r="Q869">
            <v>20</v>
          </cell>
        </row>
        <row r="870">
          <cell r="A870" t="str">
            <v>5483.09</v>
          </cell>
          <cell r="B870" t="str">
            <v>La Union, S.A</v>
          </cell>
          <cell r="C870">
            <v>548</v>
          </cell>
          <cell r="D870" t="str">
            <v>FERTICAÑA</v>
          </cell>
          <cell r="E870">
            <v>3.09</v>
          </cell>
          <cell r="F870">
            <v>5</v>
          </cell>
          <cell r="G870">
            <v>1.79</v>
          </cell>
          <cell r="H870">
            <v>150</v>
          </cell>
          <cell r="I870">
            <v>83.798882681564251</v>
          </cell>
          <cell r="J870" t="str">
            <v>CG02-163</v>
          </cell>
          <cell r="K870">
            <v>45321</v>
          </cell>
          <cell r="L870">
            <v>45686</v>
          </cell>
          <cell r="M870" t="str">
            <v>Manual</v>
          </cell>
          <cell r="N870" t="str">
            <v>Quemado</v>
          </cell>
          <cell r="O870">
            <v>98.274583280398062</v>
          </cell>
          <cell r="P870">
            <v>14741.187492059709</v>
          </cell>
          <cell r="Q870">
            <v>13</v>
          </cell>
        </row>
        <row r="871">
          <cell r="A871" t="str">
            <v>5483.1</v>
          </cell>
          <cell r="B871" t="str">
            <v>La Union, S.A</v>
          </cell>
          <cell r="C871">
            <v>548</v>
          </cell>
          <cell r="D871" t="str">
            <v>FERTICAÑA</v>
          </cell>
          <cell r="E871">
            <v>3.1</v>
          </cell>
          <cell r="F871">
            <v>2</v>
          </cell>
          <cell r="G871">
            <v>5.79</v>
          </cell>
          <cell r="H871">
            <v>450</v>
          </cell>
          <cell r="I871">
            <v>77.720207253886016</v>
          </cell>
          <cell r="J871" t="str">
            <v>CG00-102</v>
          </cell>
          <cell r="K871">
            <v>45329</v>
          </cell>
          <cell r="L871">
            <v>45695</v>
          </cell>
          <cell r="M871" t="str">
            <v>Manual</v>
          </cell>
          <cell r="N871" t="str">
            <v>Quemado</v>
          </cell>
          <cell r="O871">
            <v>103.16498328039806</v>
          </cell>
          <cell r="P871">
            <v>46424.242476179126</v>
          </cell>
          <cell r="Q871">
            <v>14</v>
          </cell>
        </row>
        <row r="872">
          <cell r="A872" t="str">
            <v>5483.11</v>
          </cell>
          <cell r="B872" t="str">
            <v>La Union, S.A</v>
          </cell>
          <cell r="C872">
            <v>548</v>
          </cell>
          <cell r="D872" t="str">
            <v>FERTICAÑA</v>
          </cell>
          <cell r="E872">
            <v>3.11</v>
          </cell>
          <cell r="F872">
            <v>4</v>
          </cell>
          <cell r="G872">
            <v>1.78</v>
          </cell>
          <cell r="H872">
            <v>150</v>
          </cell>
          <cell r="I872">
            <v>84.269662921348313</v>
          </cell>
          <cell r="J872" t="str">
            <v>CG02-163</v>
          </cell>
          <cell r="K872">
            <v>45352</v>
          </cell>
          <cell r="L872">
            <v>45717</v>
          </cell>
          <cell r="M872" t="str">
            <v>Manual</v>
          </cell>
          <cell r="N872" t="str">
            <v>Quemado</v>
          </cell>
          <cell r="O872">
            <v>125.95073328039807</v>
          </cell>
          <cell r="P872">
            <v>18892.609992059712</v>
          </cell>
          <cell r="Q872">
            <v>17</v>
          </cell>
        </row>
        <row r="873">
          <cell r="A873" t="str">
            <v>5483.12</v>
          </cell>
          <cell r="B873" t="str">
            <v>La Union, S.A</v>
          </cell>
          <cell r="C873">
            <v>548</v>
          </cell>
          <cell r="D873" t="str">
            <v>FERTICAÑA</v>
          </cell>
          <cell r="E873">
            <v>3.12</v>
          </cell>
          <cell r="F873">
            <v>3</v>
          </cell>
          <cell r="G873">
            <v>8.5</v>
          </cell>
          <cell r="H873">
            <v>750</v>
          </cell>
          <cell r="I873">
            <v>88.235294117647058</v>
          </cell>
          <cell r="J873" t="str">
            <v>CG02-163</v>
          </cell>
          <cell r="K873">
            <v>45351</v>
          </cell>
          <cell r="L873">
            <v>45716</v>
          </cell>
          <cell r="M873" t="str">
            <v>Manual</v>
          </cell>
          <cell r="N873" t="str">
            <v>Quemado</v>
          </cell>
          <cell r="O873">
            <v>99.127333280398062</v>
          </cell>
          <cell r="P873">
            <v>74345.499960298548</v>
          </cell>
          <cell r="Q873">
            <v>17</v>
          </cell>
        </row>
        <row r="874">
          <cell r="A874" t="str">
            <v>5483.13</v>
          </cell>
          <cell r="B874" t="str">
            <v>La Union, S.A</v>
          </cell>
          <cell r="C874">
            <v>548</v>
          </cell>
          <cell r="D874" t="str">
            <v>FERTICAÑA</v>
          </cell>
          <cell r="E874">
            <v>3.13</v>
          </cell>
          <cell r="F874">
            <v>4</v>
          </cell>
          <cell r="G874">
            <v>8.74</v>
          </cell>
          <cell r="H874">
            <v>689.01</v>
          </cell>
          <cell r="I874">
            <v>78.83409610983982</v>
          </cell>
          <cell r="J874" t="str">
            <v>CG02-163</v>
          </cell>
          <cell r="K874">
            <v>45374</v>
          </cell>
          <cell r="L874">
            <v>45739</v>
          </cell>
          <cell r="M874" t="str">
            <v>Manual</v>
          </cell>
          <cell r="N874" t="str">
            <v>Quemado</v>
          </cell>
          <cell r="O874">
            <v>127.70238328039807</v>
          </cell>
          <cell r="P874">
            <v>87988.21910402707</v>
          </cell>
          <cell r="Q874">
            <v>20</v>
          </cell>
        </row>
        <row r="875">
          <cell r="A875" t="str">
            <v>5483.14</v>
          </cell>
          <cell r="B875" t="str">
            <v>La Union, S.A</v>
          </cell>
          <cell r="C875">
            <v>548</v>
          </cell>
          <cell r="D875" t="str">
            <v>FERTICAÑA</v>
          </cell>
          <cell r="E875">
            <v>3.14</v>
          </cell>
          <cell r="F875">
            <v>3</v>
          </cell>
          <cell r="G875">
            <v>5.3</v>
          </cell>
          <cell r="H875">
            <v>450</v>
          </cell>
          <cell r="I875">
            <v>84.905660377358487</v>
          </cell>
          <cell r="J875" t="str">
            <v>CG00-102</v>
          </cell>
          <cell r="K875">
            <v>45414</v>
          </cell>
          <cell r="L875">
            <v>45718</v>
          </cell>
          <cell r="M875" t="str">
            <v>Manual</v>
          </cell>
          <cell r="N875" t="str">
            <v>Quemado</v>
          </cell>
          <cell r="O875">
            <v>121.51948328039806</v>
          </cell>
          <cell r="P875">
            <v>54683.767476179128</v>
          </cell>
          <cell r="Q875">
            <v>17</v>
          </cell>
        </row>
        <row r="876">
          <cell r="A876" t="str">
            <v>5483.16</v>
          </cell>
          <cell r="B876" t="str">
            <v>La Union, S.A</v>
          </cell>
          <cell r="C876">
            <v>548</v>
          </cell>
          <cell r="D876" t="str">
            <v>FERTICAÑA</v>
          </cell>
          <cell r="E876">
            <v>3.16</v>
          </cell>
          <cell r="F876">
            <v>4</v>
          </cell>
          <cell r="G876">
            <v>1.5</v>
          </cell>
          <cell r="H876">
            <v>120</v>
          </cell>
          <cell r="I876">
            <v>80</v>
          </cell>
          <cell r="J876" t="str">
            <v>CG02-163</v>
          </cell>
          <cell r="K876">
            <v>45308</v>
          </cell>
          <cell r="L876">
            <v>45674</v>
          </cell>
          <cell r="M876" t="str">
            <v>Manual</v>
          </cell>
          <cell r="N876" t="str">
            <v>Quemado</v>
          </cell>
          <cell r="O876">
            <v>99.588033280398065</v>
          </cell>
          <cell r="P876">
            <v>11950.563993647767</v>
          </cell>
          <cell r="Q876">
            <v>11</v>
          </cell>
        </row>
        <row r="877">
          <cell r="A877" t="str">
            <v>5483.17</v>
          </cell>
          <cell r="B877" t="str">
            <v>La Union, S.A</v>
          </cell>
          <cell r="C877">
            <v>548</v>
          </cell>
          <cell r="D877" t="str">
            <v>FERTICAÑA</v>
          </cell>
          <cell r="E877">
            <v>3.17</v>
          </cell>
          <cell r="F877">
            <v>1</v>
          </cell>
          <cell r="G877">
            <v>4.1900000000000004</v>
          </cell>
          <cell r="H877">
            <v>350</v>
          </cell>
          <cell r="I877">
            <v>83.532219570405715</v>
          </cell>
          <cell r="J877" t="str">
            <v>CG02-163</v>
          </cell>
          <cell r="K877">
            <v>45488</v>
          </cell>
          <cell r="L877">
            <v>45751</v>
          </cell>
          <cell r="M877" t="str">
            <v>Manual</v>
          </cell>
          <cell r="N877" t="str">
            <v>Quemado</v>
          </cell>
          <cell r="O877">
            <v>122.67277889536349</v>
          </cell>
          <cell r="P877">
            <v>42935.47261337722</v>
          </cell>
          <cell r="Q877">
            <v>22</v>
          </cell>
        </row>
        <row r="878">
          <cell r="A878" t="str">
            <v>5483.2</v>
          </cell>
          <cell r="B878" t="str">
            <v>La Union, S.A</v>
          </cell>
          <cell r="C878">
            <v>548</v>
          </cell>
          <cell r="D878" t="str">
            <v>FERTICAÑA</v>
          </cell>
          <cell r="E878">
            <v>3.2</v>
          </cell>
          <cell r="F878">
            <v>1</v>
          </cell>
          <cell r="G878">
            <v>6.25</v>
          </cell>
          <cell r="H878">
            <v>400</v>
          </cell>
          <cell r="I878">
            <v>64</v>
          </cell>
          <cell r="J878" t="str">
            <v>CG02-163</v>
          </cell>
          <cell r="K878">
            <v>45370</v>
          </cell>
          <cell r="L878">
            <v>45735</v>
          </cell>
          <cell r="M878" t="str">
            <v>Manual</v>
          </cell>
          <cell r="N878" t="str">
            <v>Quemado</v>
          </cell>
          <cell r="O878">
            <v>146.10938328039805</v>
          </cell>
          <cell r="P878">
            <v>58443.753312159221</v>
          </cell>
          <cell r="Q878">
            <v>20</v>
          </cell>
        </row>
        <row r="879">
          <cell r="A879" t="str">
            <v>5483.21</v>
          </cell>
          <cell r="B879" t="str">
            <v>La Union, S.A</v>
          </cell>
          <cell r="C879">
            <v>548</v>
          </cell>
          <cell r="D879" t="str">
            <v>FERTICAÑA</v>
          </cell>
          <cell r="E879">
            <v>3.21</v>
          </cell>
          <cell r="F879">
            <v>5</v>
          </cell>
          <cell r="G879">
            <v>5.65</v>
          </cell>
          <cell r="H879">
            <v>450</v>
          </cell>
          <cell r="I879">
            <v>79.646017699115035</v>
          </cell>
          <cell r="J879" t="str">
            <v>CG02-163</v>
          </cell>
          <cell r="K879">
            <v>45371</v>
          </cell>
          <cell r="L879">
            <v>45736</v>
          </cell>
          <cell r="M879" t="str">
            <v>Manual</v>
          </cell>
          <cell r="N879" t="str">
            <v>Quemado</v>
          </cell>
          <cell r="O879">
            <v>132.71013328039805</v>
          </cell>
          <cell r="P879">
            <v>59719.559976179124</v>
          </cell>
          <cell r="Q879">
            <v>20</v>
          </cell>
        </row>
        <row r="880">
          <cell r="A880" t="str">
            <v>5483.22</v>
          </cell>
          <cell r="B880" t="str">
            <v>La Union, S.A</v>
          </cell>
          <cell r="C880">
            <v>548</v>
          </cell>
          <cell r="D880" t="str">
            <v>FERTICAÑA</v>
          </cell>
          <cell r="E880">
            <v>3.22</v>
          </cell>
          <cell r="F880">
            <v>6</v>
          </cell>
          <cell r="G880">
            <v>3.14</v>
          </cell>
          <cell r="H880">
            <v>250</v>
          </cell>
          <cell r="I880">
            <v>79.617834394904449</v>
          </cell>
          <cell r="J880" t="str">
            <v>CG02-163</v>
          </cell>
          <cell r="K880">
            <v>45363</v>
          </cell>
          <cell r="L880">
            <v>45733</v>
          </cell>
          <cell r="M880" t="str">
            <v>Manual</v>
          </cell>
          <cell r="N880" t="str">
            <v>Quemado</v>
          </cell>
          <cell r="O880">
            <v>128.45188328039805</v>
          </cell>
          <cell r="P880">
            <v>32112.970820099512</v>
          </cell>
          <cell r="Q880">
            <v>20</v>
          </cell>
        </row>
        <row r="881">
          <cell r="A881" t="str">
            <v>5483.23</v>
          </cell>
          <cell r="B881" t="str">
            <v>La Union, S.A</v>
          </cell>
          <cell r="C881">
            <v>548</v>
          </cell>
          <cell r="D881" t="str">
            <v>FERTICAÑA</v>
          </cell>
          <cell r="E881">
            <v>3.23</v>
          </cell>
          <cell r="F881">
            <v>4</v>
          </cell>
          <cell r="G881">
            <v>2.1</v>
          </cell>
          <cell r="H881">
            <v>190</v>
          </cell>
          <cell r="I881">
            <v>90.476190476190467</v>
          </cell>
          <cell r="J881" t="str">
            <v>CG02-163</v>
          </cell>
          <cell r="K881">
            <v>45375</v>
          </cell>
          <cell r="L881">
            <v>45740</v>
          </cell>
          <cell r="M881" t="str">
            <v>Manual</v>
          </cell>
          <cell r="N881" t="str">
            <v>Quemado</v>
          </cell>
          <cell r="O881">
            <v>128.66653328039806</v>
          </cell>
          <cell r="P881">
            <v>24446.641323275631</v>
          </cell>
          <cell r="Q881">
            <v>21</v>
          </cell>
        </row>
        <row r="882">
          <cell r="A882" t="str">
            <v>5483.25</v>
          </cell>
          <cell r="B882" t="str">
            <v>La Union, S.A</v>
          </cell>
          <cell r="C882">
            <v>548</v>
          </cell>
          <cell r="D882" t="str">
            <v>FERTICAÑA</v>
          </cell>
          <cell r="E882">
            <v>3.25</v>
          </cell>
          <cell r="F882">
            <v>6</v>
          </cell>
          <cell r="G882">
            <v>1.93</v>
          </cell>
          <cell r="H882">
            <v>150</v>
          </cell>
          <cell r="I882">
            <v>77.720207253886016</v>
          </cell>
          <cell r="J882" t="str">
            <v>CG02-163</v>
          </cell>
          <cell r="K882">
            <v>45317</v>
          </cell>
          <cell r="L882">
            <v>45683</v>
          </cell>
          <cell r="M882" t="str">
            <v>Manual</v>
          </cell>
          <cell r="N882" t="str">
            <v>Quemado</v>
          </cell>
          <cell r="O882">
            <v>109.61998328039806</v>
          </cell>
          <cell r="P882">
            <v>16442.997492059709</v>
          </cell>
          <cell r="Q882">
            <v>12</v>
          </cell>
        </row>
        <row r="883">
          <cell r="A883" t="str">
            <v>5861.01</v>
          </cell>
          <cell r="B883" t="str">
            <v>La Union, S.A</v>
          </cell>
          <cell r="C883">
            <v>586</v>
          </cell>
          <cell r="D883" t="str">
            <v>LAS MARIAS ESTRADA</v>
          </cell>
          <cell r="E883">
            <v>1.01</v>
          </cell>
          <cell r="F883">
            <v>7</v>
          </cell>
          <cell r="G883">
            <v>10.48</v>
          </cell>
          <cell r="H883">
            <v>1008.8662273112377</v>
          </cell>
          <cell r="I883">
            <v>96.265861384660084</v>
          </cell>
          <cell r="J883" t="str">
            <v>Mex79-431</v>
          </cell>
          <cell r="K883">
            <v>45258</v>
          </cell>
          <cell r="L883">
            <v>45624</v>
          </cell>
          <cell r="M883" t="str">
            <v>Manual</v>
          </cell>
          <cell r="N883" t="str">
            <v>Quemado</v>
          </cell>
          <cell r="O883">
            <v>105.11638328039807</v>
          </cell>
          <cell r="P883">
            <v>106048.36902869727</v>
          </cell>
          <cell r="Q883">
            <v>4</v>
          </cell>
        </row>
        <row r="884">
          <cell r="A884" t="str">
            <v>5861.02</v>
          </cell>
          <cell r="B884" t="str">
            <v>La Union, S.A</v>
          </cell>
          <cell r="C884">
            <v>586</v>
          </cell>
          <cell r="D884" t="str">
            <v>LAS MARIAS ESTRADA</v>
          </cell>
          <cell r="E884">
            <v>1.02</v>
          </cell>
          <cell r="F884">
            <v>2</v>
          </cell>
          <cell r="G884">
            <v>2</v>
          </cell>
          <cell r="H884">
            <v>275.40195177695375</v>
          </cell>
          <cell r="I884">
            <v>137.70097588847688</v>
          </cell>
          <cell r="J884" t="str">
            <v>CG02-163</v>
          </cell>
          <cell r="K884">
            <v>45385</v>
          </cell>
          <cell r="L884">
            <v>45750</v>
          </cell>
          <cell r="M884" t="str">
            <v>Manual</v>
          </cell>
          <cell r="N884" t="str">
            <v>Quemado</v>
          </cell>
          <cell r="O884">
            <v>121.33623328039806</v>
          </cell>
          <cell r="P884">
            <v>33416.235466685401</v>
          </cell>
          <cell r="Q884">
            <v>22</v>
          </cell>
        </row>
        <row r="885">
          <cell r="A885" t="str">
            <v>5861.03</v>
          </cell>
          <cell r="B885" t="str">
            <v>La Union, S.A</v>
          </cell>
          <cell r="C885">
            <v>586</v>
          </cell>
          <cell r="D885" t="str">
            <v>LAS MARIAS ESTRADA</v>
          </cell>
          <cell r="E885">
            <v>1.03</v>
          </cell>
          <cell r="F885">
            <v>2</v>
          </cell>
          <cell r="G885">
            <v>18</v>
          </cell>
          <cell r="H885">
            <v>1282.6175659925839</v>
          </cell>
          <cell r="I885">
            <v>71.256531444032433</v>
          </cell>
          <cell r="J885" t="str">
            <v>CR87-339</v>
          </cell>
          <cell r="K885">
            <v>45379</v>
          </cell>
          <cell r="L885">
            <v>45744</v>
          </cell>
          <cell r="M885" t="str">
            <v>Manual</v>
          </cell>
          <cell r="N885" t="str">
            <v>Quemado</v>
          </cell>
          <cell r="O885">
            <v>132.73178328039808</v>
          </cell>
          <cell r="P885">
            <v>170244.11680095931</v>
          </cell>
          <cell r="Q885">
            <v>21</v>
          </cell>
        </row>
        <row r="886">
          <cell r="A886" t="str">
            <v>5861.04</v>
          </cell>
          <cell r="B886" t="str">
            <v>La Union, S.A</v>
          </cell>
          <cell r="C886">
            <v>586</v>
          </cell>
          <cell r="D886" t="str">
            <v>LAS MARIAS ESTRADA</v>
          </cell>
          <cell r="E886">
            <v>1.04</v>
          </cell>
          <cell r="F886">
            <v>5</v>
          </cell>
          <cell r="G886">
            <v>3.8</v>
          </cell>
          <cell r="H886">
            <v>274.86370837621212</v>
          </cell>
          <cell r="I886">
            <v>72.332554835845301</v>
          </cell>
          <cell r="J886" t="str">
            <v>CG02-163</v>
          </cell>
          <cell r="K886">
            <v>45387</v>
          </cell>
          <cell r="L886">
            <v>45752</v>
          </cell>
          <cell r="M886" t="str">
            <v>Manual</v>
          </cell>
          <cell r="N886" t="str">
            <v>Quemado</v>
          </cell>
          <cell r="O886">
            <v>132.28638328039807</v>
          </cell>
          <cell r="P886">
            <v>36360.725876127159</v>
          </cell>
          <cell r="Q886">
            <v>22</v>
          </cell>
        </row>
        <row r="887">
          <cell r="A887" t="str">
            <v>5861.15</v>
          </cell>
          <cell r="B887" t="str">
            <v>La Union, S.A</v>
          </cell>
          <cell r="C887">
            <v>586</v>
          </cell>
          <cell r="D887" t="str">
            <v>LAS MARIAS ESTRADA</v>
          </cell>
          <cell r="E887">
            <v>1.1499999999999999</v>
          </cell>
          <cell r="F887">
            <v>5</v>
          </cell>
          <cell r="G887">
            <v>5.14</v>
          </cell>
          <cell r="H887">
            <v>366.4630160667711</v>
          </cell>
          <cell r="I887">
            <v>71.296306627776488</v>
          </cell>
          <cell r="J887" t="str">
            <v>CG02-163</v>
          </cell>
          <cell r="K887">
            <v>45311</v>
          </cell>
          <cell r="L887">
            <v>45677</v>
          </cell>
          <cell r="M887" t="str">
            <v>Manual</v>
          </cell>
          <cell r="N887" t="str">
            <v>Quemado</v>
          </cell>
          <cell r="O887">
            <v>109.08693328039806</v>
          </cell>
          <cell r="P887">
            <v>39976.326583409304</v>
          </cell>
          <cell r="Q887">
            <v>12</v>
          </cell>
        </row>
        <row r="888">
          <cell r="A888" t="str">
            <v>5861.17</v>
          </cell>
          <cell r="B888" t="str">
            <v>La Union, S.A</v>
          </cell>
          <cell r="C888">
            <v>586</v>
          </cell>
          <cell r="D888" t="str">
            <v>LAS MARIAS ESTRADA</v>
          </cell>
          <cell r="E888">
            <v>1.17</v>
          </cell>
          <cell r="F888">
            <v>4</v>
          </cell>
          <cell r="G888">
            <v>3.65</v>
          </cell>
          <cell r="H888">
            <v>205.90856199294063</v>
          </cell>
          <cell r="I888">
            <v>56.413304655600172</v>
          </cell>
          <cell r="J888" t="str">
            <v>CG02-163</v>
          </cell>
          <cell r="K888">
            <v>45397</v>
          </cell>
          <cell r="L888">
            <v>45733</v>
          </cell>
          <cell r="M888" t="str">
            <v>Manual</v>
          </cell>
          <cell r="N888" t="str">
            <v>Quemado</v>
          </cell>
          <cell r="O888">
            <v>150.26133328039808</v>
          </cell>
          <cell r="P888">
            <v>30940.095058908762</v>
          </cell>
          <cell r="Q888">
            <v>20</v>
          </cell>
        </row>
        <row r="889">
          <cell r="A889" t="str">
            <v>5861.22</v>
          </cell>
          <cell r="B889" t="str">
            <v>La Union, S.A</v>
          </cell>
          <cell r="C889">
            <v>586</v>
          </cell>
          <cell r="D889" t="str">
            <v>LAS MARIAS ESTRADA</v>
          </cell>
          <cell r="E889">
            <v>1.22</v>
          </cell>
          <cell r="F889">
            <v>3</v>
          </cell>
          <cell r="G889">
            <v>2</v>
          </cell>
          <cell r="H889">
            <v>183.40195177695375</v>
          </cell>
          <cell r="I889">
            <v>91.700975888476876</v>
          </cell>
          <cell r="J889" t="str">
            <v>CG02-163</v>
          </cell>
          <cell r="K889">
            <v>45365</v>
          </cell>
          <cell r="L889">
            <v>45730</v>
          </cell>
          <cell r="M889" t="str">
            <v>Manual</v>
          </cell>
          <cell r="N889" t="str">
            <v>Quemado</v>
          </cell>
          <cell r="O889">
            <v>124.29333328039806</v>
          </cell>
          <cell r="P889">
            <v>22795.639916488406</v>
          </cell>
          <cell r="Q889">
            <v>19</v>
          </cell>
        </row>
        <row r="890">
          <cell r="A890" t="str">
            <v>5861.3</v>
          </cell>
          <cell r="B890" t="str">
            <v>La Union, S.A</v>
          </cell>
          <cell r="C890">
            <v>586</v>
          </cell>
          <cell r="D890" t="str">
            <v>LAS MARIAS ESTRADA</v>
          </cell>
          <cell r="E890">
            <v>1.3</v>
          </cell>
          <cell r="F890">
            <v>5</v>
          </cell>
          <cell r="G890">
            <v>31.1</v>
          </cell>
          <cell r="H890">
            <v>2796.7003501316308</v>
          </cell>
          <cell r="I890">
            <v>89.926056274328957</v>
          </cell>
          <cell r="J890" t="str">
            <v>CG02-163</v>
          </cell>
          <cell r="K890">
            <v>45366</v>
          </cell>
          <cell r="L890">
            <v>45723</v>
          </cell>
          <cell r="M890" t="str">
            <v>Manual</v>
          </cell>
          <cell r="N890" t="str">
            <v>Quemado</v>
          </cell>
          <cell r="O890">
            <v>123.38043328039807</v>
          </cell>
          <cell r="P890">
            <v>345058.10095468158</v>
          </cell>
          <cell r="Q890">
            <v>18</v>
          </cell>
        </row>
        <row r="891">
          <cell r="A891" t="str">
            <v>5861.32</v>
          </cell>
          <cell r="B891" t="str">
            <v>La Union, S.A</v>
          </cell>
          <cell r="C891">
            <v>586</v>
          </cell>
          <cell r="D891" t="str">
            <v>LAS MARIAS ESTRADA</v>
          </cell>
          <cell r="E891">
            <v>1.32</v>
          </cell>
          <cell r="F891">
            <v>3</v>
          </cell>
          <cell r="G891">
            <v>3.27</v>
          </cell>
          <cell r="H891">
            <v>505.02219115531938</v>
          </cell>
          <cell r="I891">
            <v>154.44103705055639</v>
          </cell>
          <cell r="J891" t="str">
            <v>CG02-163</v>
          </cell>
          <cell r="K891">
            <v>45403</v>
          </cell>
          <cell r="L891">
            <v>45758</v>
          </cell>
          <cell r="M891" t="str">
            <v>Manual</v>
          </cell>
          <cell r="N891" t="str">
            <v>Quemado</v>
          </cell>
          <cell r="O891">
            <v>123.54703328039807</v>
          </cell>
          <cell r="P891">
            <v>62393.993458005796</v>
          </cell>
          <cell r="Q891">
            <v>23</v>
          </cell>
        </row>
        <row r="892">
          <cell r="A892" t="str">
            <v>5861.37</v>
          </cell>
          <cell r="B892" t="str">
            <v>La Union, S.A</v>
          </cell>
          <cell r="C892">
            <v>586</v>
          </cell>
          <cell r="D892" t="str">
            <v>LAS MARIAS ESTRADA</v>
          </cell>
          <cell r="E892">
            <v>1.37</v>
          </cell>
          <cell r="F892">
            <v>4</v>
          </cell>
          <cell r="G892">
            <v>5</v>
          </cell>
          <cell r="H892">
            <v>458.50487944238438</v>
          </cell>
          <cell r="I892">
            <v>91.700975888476876</v>
          </cell>
          <cell r="J892" t="str">
            <v>CG02-163</v>
          </cell>
          <cell r="K892">
            <v>45342</v>
          </cell>
          <cell r="L892">
            <v>45730</v>
          </cell>
          <cell r="M892" t="str">
            <v>Manual</v>
          </cell>
          <cell r="N892" t="str">
            <v>Quemado</v>
          </cell>
          <cell r="O892">
            <v>130.84208328039807</v>
          </cell>
          <cell r="P892">
            <v>59991.733620469335</v>
          </cell>
          <cell r="Q892">
            <v>19</v>
          </cell>
        </row>
        <row r="893">
          <cell r="A893" t="str">
            <v>5861.41</v>
          </cell>
          <cell r="B893" t="str">
            <v>La Union, S.A</v>
          </cell>
          <cell r="C893">
            <v>586</v>
          </cell>
          <cell r="D893" t="str">
            <v>LAS MARIAS ESTRADA</v>
          </cell>
          <cell r="E893">
            <v>1.41</v>
          </cell>
          <cell r="F893">
            <v>4</v>
          </cell>
          <cell r="G893">
            <v>1.7</v>
          </cell>
          <cell r="H893">
            <v>165.09165901041067</v>
          </cell>
          <cell r="I893">
            <v>97.112740594359224</v>
          </cell>
          <cell r="J893" t="str">
            <v>CG02-163</v>
          </cell>
          <cell r="K893">
            <v>45251</v>
          </cell>
          <cell r="L893">
            <v>45617</v>
          </cell>
          <cell r="M893" t="str">
            <v>Manual</v>
          </cell>
          <cell r="N893" t="str">
            <v>Quemado</v>
          </cell>
          <cell r="O893">
            <v>91.115133280398069</v>
          </cell>
          <cell r="P893">
            <v>15042.348514215599</v>
          </cell>
          <cell r="Q893">
            <v>3</v>
          </cell>
        </row>
        <row r="894">
          <cell r="A894" t="str">
            <v>5861.6</v>
          </cell>
          <cell r="B894" t="str">
            <v>La Union, S.A</v>
          </cell>
          <cell r="C894">
            <v>586</v>
          </cell>
          <cell r="D894" t="str">
            <v>LAS MARIAS ESTRADA</v>
          </cell>
          <cell r="E894">
            <v>1.6</v>
          </cell>
          <cell r="F894">
            <v>5</v>
          </cell>
          <cell r="G894">
            <v>5.7</v>
          </cell>
          <cell r="H894">
            <v>338.69556256431827</v>
          </cell>
          <cell r="I894">
            <v>59.420274134090924</v>
          </cell>
          <cell r="J894" t="str">
            <v>CG02-163</v>
          </cell>
          <cell r="K894">
            <v>45396</v>
          </cell>
          <cell r="L894">
            <v>45702</v>
          </cell>
          <cell r="M894" t="str">
            <v>Manual</v>
          </cell>
          <cell r="N894" t="str">
            <v>Quemado</v>
          </cell>
          <cell r="O894">
            <v>110.98618328039807</v>
          </cell>
          <cell r="P894">
            <v>37590.52778302096</v>
          </cell>
          <cell r="Q894">
            <v>15</v>
          </cell>
        </row>
        <row r="895">
          <cell r="A895" t="str">
            <v>5861.63</v>
          </cell>
          <cell r="B895" t="str">
            <v>La Union, S.A</v>
          </cell>
          <cell r="C895">
            <v>586</v>
          </cell>
          <cell r="D895" t="str">
            <v>LAS MARIAS ESTRADA</v>
          </cell>
          <cell r="E895">
            <v>1.63</v>
          </cell>
          <cell r="F895">
            <v>4</v>
          </cell>
          <cell r="G895">
            <v>16.36</v>
          </cell>
          <cell r="H895">
            <v>1494.7079655354817</v>
          </cell>
          <cell r="I895">
            <v>91.363567575518445</v>
          </cell>
          <cell r="J895" t="str">
            <v>CG02-163</v>
          </cell>
          <cell r="K895">
            <v>45396</v>
          </cell>
          <cell r="L895">
            <v>45752</v>
          </cell>
          <cell r="M895" t="str">
            <v>Manual</v>
          </cell>
          <cell r="N895" t="str">
            <v>Quemado</v>
          </cell>
          <cell r="O895">
            <v>149.37848328039806</v>
          </cell>
          <cell r="P895">
            <v>223277.20883881973</v>
          </cell>
          <cell r="Q895">
            <v>22</v>
          </cell>
        </row>
        <row r="896">
          <cell r="A896" t="str">
            <v>5861.65</v>
          </cell>
          <cell r="B896" t="str">
            <v>La Union, S.A</v>
          </cell>
          <cell r="C896">
            <v>586</v>
          </cell>
          <cell r="D896" t="str">
            <v>LAS MARIAS ESTRADA</v>
          </cell>
          <cell r="E896">
            <v>1.65</v>
          </cell>
          <cell r="F896">
            <v>3</v>
          </cell>
          <cell r="G896">
            <v>4.4800000000000004</v>
          </cell>
          <cell r="H896">
            <v>550.66037198037645</v>
          </cell>
          <cell r="I896">
            <v>122.91526160276258</v>
          </cell>
          <cell r="J896" t="str">
            <v>CG02-163</v>
          </cell>
          <cell r="K896">
            <v>45393</v>
          </cell>
          <cell r="L896">
            <v>45757</v>
          </cell>
          <cell r="M896" t="str">
            <v>Manual</v>
          </cell>
          <cell r="N896" t="str">
            <v>Quemado</v>
          </cell>
          <cell r="O896">
            <v>114.35188328039806</v>
          </cell>
          <cell r="P896">
            <v>62969.050583840581</v>
          </cell>
          <cell r="Q896">
            <v>23</v>
          </cell>
        </row>
        <row r="897">
          <cell r="A897" t="str">
            <v>5861.75</v>
          </cell>
          <cell r="B897" t="str">
            <v>La Union, S.A</v>
          </cell>
          <cell r="C897">
            <v>586</v>
          </cell>
          <cell r="D897" t="str">
            <v>LAS MARIAS ESTRADA</v>
          </cell>
          <cell r="E897">
            <v>1.75</v>
          </cell>
          <cell r="F897">
            <v>2</v>
          </cell>
          <cell r="G897">
            <v>16.48</v>
          </cell>
          <cell r="H897">
            <v>1881.0720826420988</v>
          </cell>
          <cell r="I897">
            <v>114.14272346129241</v>
          </cell>
          <cell r="J897" t="str">
            <v>CP73-1547</v>
          </cell>
          <cell r="K897">
            <v>45387</v>
          </cell>
          <cell r="L897">
            <v>45667</v>
          </cell>
          <cell r="M897" t="str">
            <v>Manual</v>
          </cell>
          <cell r="N897" t="str">
            <v>Quemado</v>
          </cell>
          <cell r="O897">
            <v>119.56563328039806</v>
          </cell>
          <cell r="P897">
            <v>224911.57480717983</v>
          </cell>
          <cell r="Q897">
            <v>10</v>
          </cell>
        </row>
        <row r="898">
          <cell r="A898" t="str">
            <v>5862.01</v>
          </cell>
          <cell r="B898" t="str">
            <v>La Union, S.A</v>
          </cell>
          <cell r="C898">
            <v>586</v>
          </cell>
          <cell r="D898" t="str">
            <v>LAS MARIAS ESTRADA</v>
          </cell>
          <cell r="E898">
            <v>2.0099999999999998</v>
          </cell>
          <cell r="F898">
            <v>7</v>
          </cell>
          <cell r="G898">
            <v>10.79</v>
          </cell>
          <cell r="H898">
            <v>1330.7735298366654</v>
          </cell>
          <cell r="I898">
            <v>123.33396940098847</v>
          </cell>
          <cell r="J898" t="str">
            <v>CG00-102</v>
          </cell>
          <cell r="K898">
            <v>45355</v>
          </cell>
          <cell r="L898">
            <v>45665</v>
          </cell>
          <cell r="M898" t="str">
            <v>Manual</v>
          </cell>
          <cell r="N898" t="str">
            <v>Quemado</v>
          </cell>
          <cell r="O898">
            <v>114.05458328039806</v>
          </cell>
          <cell r="P898">
            <v>151780.82038610525</v>
          </cell>
          <cell r="Q898">
            <v>10</v>
          </cell>
        </row>
        <row r="899">
          <cell r="A899" t="str">
            <v>5862.04</v>
          </cell>
          <cell r="B899" t="str">
            <v>La Union, S.A</v>
          </cell>
          <cell r="C899">
            <v>586</v>
          </cell>
          <cell r="D899" t="str">
            <v>LAS MARIAS ESTRADA</v>
          </cell>
          <cell r="E899">
            <v>2.04</v>
          </cell>
          <cell r="F899">
            <v>4</v>
          </cell>
          <cell r="G899">
            <v>4</v>
          </cell>
          <cell r="H899">
            <v>458.8039035539075</v>
          </cell>
          <cell r="I899">
            <v>114.70097588847688</v>
          </cell>
          <cell r="J899" t="str">
            <v>CG02-163</v>
          </cell>
          <cell r="K899">
            <v>45406</v>
          </cell>
          <cell r="L899">
            <v>45669</v>
          </cell>
          <cell r="M899" t="str">
            <v>Manual</v>
          </cell>
          <cell r="N899" t="str">
            <v>Quemado</v>
          </cell>
          <cell r="O899">
            <v>128.92638328039806</v>
          </cell>
          <cell r="P899">
            <v>59151.927920133865</v>
          </cell>
          <cell r="Q899">
            <v>10</v>
          </cell>
        </row>
        <row r="900">
          <cell r="A900" t="str">
            <v>5862.05</v>
          </cell>
          <cell r="B900" t="str">
            <v>La Union, S.A</v>
          </cell>
          <cell r="C900">
            <v>586</v>
          </cell>
          <cell r="D900" t="str">
            <v>LAS MARIAS ESTRADA</v>
          </cell>
          <cell r="E900">
            <v>2.0499999999999998</v>
          </cell>
          <cell r="F900">
            <v>4</v>
          </cell>
          <cell r="G900">
            <v>3</v>
          </cell>
          <cell r="H900">
            <v>298.10292766543063</v>
          </cell>
          <cell r="I900">
            <v>99.367642555143547</v>
          </cell>
          <cell r="J900" t="str">
            <v>CG02-163</v>
          </cell>
          <cell r="K900">
            <v>45405</v>
          </cell>
          <cell r="L900">
            <v>45759</v>
          </cell>
          <cell r="M900" t="str">
            <v>Manual</v>
          </cell>
          <cell r="N900" t="str">
            <v>Quemado</v>
          </cell>
          <cell r="O900">
            <v>123.15278328039807</v>
          </cell>
          <cell r="P900">
            <v>36712.205246032958</v>
          </cell>
          <cell r="Q900">
            <v>23</v>
          </cell>
        </row>
        <row r="901">
          <cell r="A901" t="str">
            <v>5862.06</v>
          </cell>
          <cell r="B901" t="str">
            <v>La Union, S.A</v>
          </cell>
          <cell r="C901">
            <v>586</v>
          </cell>
          <cell r="D901" t="str">
            <v>LAS MARIAS ESTRADA</v>
          </cell>
          <cell r="E901">
            <v>2.06</v>
          </cell>
          <cell r="F901">
            <v>4</v>
          </cell>
          <cell r="G901">
            <v>2.61</v>
          </cell>
          <cell r="H901">
            <v>201.61954706892465</v>
          </cell>
          <cell r="I901">
            <v>77.248868608783397</v>
          </cell>
          <cell r="J901" t="str">
            <v>CG02-163</v>
          </cell>
          <cell r="K901">
            <v>45327</v>
          </cell>
          <cell r="L901">
            <v>45693</v>
          </cell>
          <cell r="M901" t="str">
            <v>Manual</v>
          </cell>
          <cell r="N901" t="str">
            <v>Quemado</v>
          </cell>
          <cell r="O901">
            <v>114.24313328039807</v>
          </cell>
          <cell r="P901">
            <v>23033.648787728649</v>
          </cell>
          <cell r="Q901">
            <v>14</v>
          </cell>
        </row>
        <row r="902">
          <cell r="A902" t="str">
            <v>5862.07</v>
          </cell>
          <cell r="B902" t="str">
            <v>La Union, S.A</v>
          </cell>
          <cell r="C902">
            <v>586</v>
          </cell>
          <cell r="D902" t="str">
            <v>LAS MARIAS ESTRADA</v>
          </cell>
          <cell r="E902">
            <v>2.0699999999999998</v>
          </cell>
          <cell r="F902">
            <v>5</v>
          </cell>
          <cell r="G902">
            <v>2.4500000000000002</v>
          </cell>
          <cell r="H902">
            <v>206.26739092676834</v>
          </cell>
          <cell r="I902">
            <v>84.190771806844211</v>
          </cell>
          <cell r="J902" t="str">
            <v>CG02-163</v>
          </cell>
          <cell r="K902">
            <v>45408</v>
          </cell>
          <cell r="L902">
            <v>45759</v>
          </cell>
          <cell r="M902" t="str">
            <v>Manual</v>
          </cell>
          <cell r="N902" t="str">
            <v>Quemado</v>
          </cell>
          <cell r="O902">
            <v>134.46538328039807</v>
          </cell>
          <cell r="P902">
            <v>27735.823779215611</v>
          </cell>
          <cell r="Q902">
            <v>23</v>
          </cell>
        </row>
        <row r="903">
          <cell r="A903" t="str">
            <v>5862.09</v>
          </cell>
          <cell r="B903" t="str">
            <v>La Union, S.A</v>
          </cell>
          <cell r="C903">
            <v>586</v>
          </cell>
          <cell r="D903" t="str">
            <v>LAS MARIAS ESTRADA</v>
          </cell>
          <cell r="E903">
            <v>2.09</v>
          </cell>
          <cell r="F903">
            <v>7</v>
          </cell>
          <cell r="G903">
            <v>2</v>
          </cell>
          <cell r="H903">
            <v>137.40195177695375</v>
          </cell>
          <cell r="I903">
            <v>68.700975888476876</v>
          </cell>
          <cell r="J903" t="str">
            <v>CG00-102</v>
          </cell>
          <cell r="K903">
            <v>45359</v>
          </cell>
          <cell r="L903">
            <v>45724</v>
          </cell>
          <cell r="M903" t="str">
            <v>Manual</v>
          </cell>
          <cell r="N903" t="str">
            <v>Quemado</v>
          </cell>
          <cell r="O903">
            <v>134.28838328039805</v>
          </cell>
          <cell r="P903">
            <v>18451.485963698335</v>
          </cell>
          <cell r="Q903">
            <v>18</v>
          </cell>
        </row>
        <row r="904">
          <cell r="A904" t="str">
            <v>5862.1</v>
          </cell>
          <cell r="B904" t="str">
            <v>La Union, S.A</v>
          </cell>
          <cell r="C904">
            <v>586</v>
          </cell>
          <cell r="D904" t="str">
            <v>LAS MARIAS ESTRADA</v>
          </cell>
          <cell r="E904">
            <v>2.1</v>
          </cell>
          <cell r="F904">
            <v>4</v>
          </cell>
          <cell r="G904">
            <v>8.17</v>
          </cell>
          <cell r="H904">
            <v>807.15697300885608</v>
          </cell>
          <cell r="I904">
            <v>98.795223134498912</v>
          </cell>
          <cell r="J904" t="str">
            <v>CG02-163</v>
          </cell>
          <cell r="K904">
            <v>45346</v>
          </cell>
          <cell r="L904">
            <v>45712</v>
          </cell>
          <cell r="M904" t="str">
            <v>Manual</v>
          </cell>
          <cell r="N904" t="str">
            <v>Quemado</v>
          </cell>
          <cell r="O904">
            <v>101.12148328039807</v>
          </cell>
          <cell r="P904">
            <v>81620.910350771752</v>
          </cell>
          <cell r="Q904">
            <v>17</v>
          </cell>
        </row>
        <row r="905">
          <cell r="A905" t="str">
            <v>5862.13</v>
          </cell>
          <cell r="B905" t="str">
            <v>La Union, S.A</v>
          </cell>
          <cell r="C905">
            <v>586</v>
          </cell>
          <cell r="D905" t="str">
            <v>LAS MARIAS ESTRADA</v>
          </cell>
          <cell r="E905">
            <v>2.13</v>
          </cell>
          <cell r="F905">
            <v>6</v>
          </cell>
          <cell r="G905">
            <v>4.16</v>
          </cell>
          <cell r="H905">
            <v>357.55605969606381</v>
          </cell>
          <cell r="I905">
            <v>85.950975888476876</v>
          </cell>
          <cell r="J905" t="str">
            <v>CG02-163</v>
          </cell>
          <cell r="K905">
            <v>45404</v>
          </cell>
          <cell r="L905">
            <v>45760</v>
          </cell>
          <cell r="M905" t="str">
            <v>Manual</v>
          </cell>
          <cell r="N905" t="str">
            <v>Quemado</v>
          </cell>
          <cell r="O905">
            <v>122.62948328039806</v>
          </cell>
          <cell r="P905">
            <v>43846.914844303472</v>
          </cell>
          <cell r="Q905">
            <v>23</v>
          </cell>
        </row>
        <row r="906">
          <cell r="A906" t="str">
            <v>5862.15</v>
          </cell>
          <cell r="B906" t="str">
            <v>La Union, S.A</v>
          </cell>
          <cell r="C906">
            <v>586</v>
          </cell>
          <cell r="D906" t="str">
            <v>LAS MARIAS ESTRADA</v>
          </cell>
          <cell r="E906">
            <v>2.15</v>
          </cell>
          <cell r="F906">
            <v>3</v>
          </cell>
          <cell r="G906">
            <v>2.4500000000000002</v>
          </cell>
          <cell r="H906">
            <v>293.66739092676841</v>
          </cell>
          <cell r="I906">
            <v>119.86424119459933</v>
          </cell>
          <cell r="J906" t="str">
            <v>CR87-339</v>
          </cell>
          <cell r="K906">
            <v>45407</v>
          </cell>
          <cell r="L906">
            <v>45757</v>
          </cell>
          <cell r="M906" t="str">
            <v>Manual</v>
          </cell>
          <cell r="N906" t="str">
            <v>Quemado</v>
          </cell>
          <cell r="O906">
            <v>130.66278328039806</v>
          </cell>
          <cell r="P906">
            <v>38371.398657184276</v>
          </cell>
          <cell r="Q906">
            <v>23</v>
          </cell>
        </row>
        <row r="907">
          <cell r="A907" t="str">
            <v>5863.03</v>
          </cell>
          <cell r="B907" t="str">
            <v>La Union, S.A</v>
          </cell>
          <cell r="C907">
            <v>586</v>
          </cell>
          <cell r="D907" t="str">
            <v>LAS MARIAS ESTRADA</v>
          </cell>
          <cell r="E907">
            <v>3.03</v>
          </cell>
          <cell r="F907">
            <v>4</v>
          </cell>
          <cell r="G907">
            <v>1.1000000000000001</v>
          </cell>
          <cell r="H907">
            <v>156.07107347732457</v>
          </cell>
          <cell r="I907">
            <v>141.88279407029506</v>
          </cell>
          <cell r="J907" t="str">
            <v>CG02-163</v>
          </cell>
          <cell r="K907">
            <v>45295</v>
          </cell>
          <cell r="L907">
            <v>45751</v>
          </cell>
          <cell r="M907" t="str">
            <v>Manual</v>
          </cell>
          <cell r="N907" t="str">
            <v>Quemado</v>
          </cell>
          <cell r="O907">
            <v>115.84848328039806</v>
          </cell>
          <cell r="P907">
            <v>18080.597146291613</v>
          </cell>
          <cell r="Q907">
            <v>22</v>
          </cell>
        </row>
        <row r="908">
          <cell r="A908" t="str">
            <v>5863.06</v>
          </cell>
          <cell r="B908" t="str">
            <v>La Union, S.A</v>
          </cell>
          <cell r="C908">
            <v>586</v>
          </cell>
          <cell r="D908" t="str">
            <v>LAS MARIAS ESTRADA</v>
          </cell>
          <cell r="E908">
            <v>3.06</v>
          </cell>
          <cell r="F908">
            <v>5</v>
          </cell>
          <cell r="G908">
            <v>3.55</v>
          </cell>
          <cell r="H908">
            <v>274.93846440409288</v>
          </cell>
          <cell r="I908">
            <v>77.447454761716315</v>
          </cell>
          <cell r="J908" t="str">
            <v>CG02-163</v>
          </cell>
          <cell r="K908">
            <v>45373</v>
          </cell>
          <cell r="L908">
            <v>45738</v>
          </cell>
          <cell r="M908" t="str">
            <v>Manual</v>
          </cell>
          <cell r="N908" t="str">
            <v>Quemado</v>
          </cell>
          <cell r="O908">
            <v>116.63938328039806</v>
          </cell>
          <cell r="P908">
            <v>32068.652928153071</v>
          </cell>
          <cell r="Q908">
            <v>20</v>
          </cell>
        </row>
        <row r="909">
          <cell r="A909" t="str">
            <v>5863.09</v>
          </cell>
          <cell r="B909" t="str">
            <v>La Union, S.A</v>
          </cell>
          <cell r="C909">
            <v>586</v>
          </cell>
          <cell r="D909" t="str">
            <v>LAS MARIAS ESTRADA</v>
          </cell>
          <cell r="E909">
            <v>3.09</v>
          </cell>
          <cell r="F909">
            <v>6</v>
          </cell>
          <cell r="G909">
            <v>1.2</v>
          </cell>
          <cell r="H909">
            <v>137.64117106617223</v>
          </cell>
          <cell r="I909">
            <v>114.70097588847688</v>
          </cell>
          <cell r="J909" t="str">
            <v>CG02-163</v>
          </cell>
          <cell r="K909">
            <v>45350</v>
          </cell>
          <cell r="L909">
            <v>45716</v>
          </cell>
          <cell r="M909" t="str">
            <v>Manual</v>
          </cell>
          <cell r="N909" t="str">
            <v>Quemado</v>
          </cell>
          <cell r="O909">
            <v>117.53953328039806</v>
          </cell>
          <cell r="P909">
            <v>16178.279007285313</v>
          </cell>
          <cell r="Q909">
            <v>17</v>
          </cell>
        </row>
        <row r="910">
          <cell r="A910" t="str">
            <v>5863.1</v>
          </cell>
          <cell r="B910" t="str">
            <v>La Union, S.A</v>
          </cell>
          <cell r="C910">
            <v>586</v>
          </cell>
          <cell r="D910" t="str">
            <v>LAS MARIAS ESTRADA</v>
          </cell>
          <cell r="E910">
            <v>3.1</v>
          </cell>
          <cell r="F910">
            <v>5</v>
          </cell>
          <cell r="G910">
            <v>1.47</v>
          </cell>
          <cell r="H910">
            <v>137.56043455606101</v>
          </cell>
          <cell r="I910">
            <v>93.578526908885038</v>
          </cell>
          <cell r="J910" t="str">
            <v>CG02-163</v>
          </cell>
          <cell r="K910">
            <v>45283</v>
          </cell>
          <cell r="L910">
            <v>45680</v>
          </cell>
          <cell r="M910" t="str">
            <v>Manual</v>
          </cell>
          <cell r="N910" t="str">
            <v>Quemado</v>
          </cell>
          <cell r="O910">
            <v>100.45993328039806</v>
          </cell>
          <cell r="P910">
            <v>13819.312077524453</v>
          </cell>
          <cell r="Q910">
            <v>12</v>
          </cell>
        </row>
        <row r="911">
          <cell r="A911" t="str">
            <v>5863.11</v>
          </cell>
          <cell r="B911" t="str">
            <v>La Union, S.A</v>
          </cell>
          <cell r="C911">
            <v>586</v>
          </cell>
          <cell r="D911" t="str">
            <v>LAS MARIAS ESTRADA</v>
          </cell>
          <cell r="E911">
            <v>3.11</v>
          </cell>
          <cell r="F911">
            <v>3</v>
          </cell>
          <cell r="G911">
            <v>1</v>
          </cell>
          <cell r="H911">
            <v>87.100975888476881</v>
          </cell>
          <cell r="I911">
            <v>87.100975888476881</v>
          </cell>
          <cell r="J911" t="str">
            <v>CG02-163</v>
          </cell>
          <cell r="K911">
            <v>45363</v>
          </cell>
          <cell r="L911">
            <v>45728</v>
          </cell>
          <cell r="M911" t="str">
            <v>Manual</v>
          </cell>
          <cell r="N911" t="str">
            <v>Quemado</v>
          </cell>
          <cell r="O911">
            <v>119.48338328039806</v>
          </cell>
          <cell r="P911">
            <v>10407.119286179593</v>
          </cell>
          <cell r="Q911">
            <v>19</v>
          </cell>
        </row>
        <row r="912">
          <cell r="A912" t="str">
            <v>5863.12</v>
          </cell>
          <cell r="B912" t="str">
            <v>La Union, S.A</v>
          </cell>
          <cell r="C912">
            <v>586</v>
          </cell>
          <cell r="D912" t="str">
            <v>LAS MARIAS ESTRADA</v>
          </cell>
          <cell r="E912">
            <v>3.12</v>
          </cell>
          <cell r="F912">
            <v>3</v>
          </cell>
          <cell r="G912">
            <v>4.5</v>
          </cell>
          <cell r="H912">
            <v>274.65439149814597</v>
          </cell>
          <cell r="I912">
            <v>61.034309221810219</v>
          </cell>
          <cell r="J912" t="str">
            <v>CG02-163</v>
          </cell>
          <cell r="K912">
            <v>45376</v>
          </cell>
          <cell r="L912">
            <v>45741</v>
          </cell>
          <cell r="M912" t="str">
            <v>Manual</v>
          </cell>
          <cell r="N912" t="str">
            <v>Quemado</v>
          </cell>
          <cell r="O912">
            <v>121.51073328039806</v>
          </cell>
          <cell r="P912">
            <v>33373.456509621239</v>
          </cell>
          <cell r="Q912">
            <v>21</v>
          </cell>
        </row>
        <row r="913">
          <cell r="A913" t="str">
            <v>5863.13</v>
          </cell>
          <cell r="B913" t="str">
            <v>La Union, S.A</v>
          </cell>
          <cell r="C913">
            <v>586</v>
          </cell>
          <cell r="D913" t="str">
            <v>LAS MARIAS ESTRADA</v>
          </cell>
          <cell r="E913">
            <v>3.13</v>
          </cell>
          <cell r="F913">
            <v>2</v>
          </cell>
          <cell r="G913">
            <v>8.1999999999999993</v>
          </cell>
          <cell r="H913">
            <v>1055.5480022855104</v>
          </cell>
          <cell r="I913">
            <v>128.72536613237932</v>
          </cell>
          <cell r="J913" t="str">
            <v>CG02-163</v>
          </cell>
          <cell r="K913">
            <v>45306</v>
          </cell>
          <cell r="L913">
            <v>45672</v>
          </cell>
          <cell r="M913" t="str">
            <v>Manual</v>
          </cell>
          <cell r="N913" t="str">
            <v>Quemado</v>
          </cell>
          <cell r="O913">
            <v>120.01823328039806</v>
          </cell>
          <cell r="P913">
            <v>126685.00637696053</v>
          </cell>
          <cell r="Q913">
            <v>11</v>
          </cell>
        </row>
        <row r="914">
          <cell r="A914" t="str">
            <v>5862.11</v>
          </cell>
          <cell r="B914" t="str">
            <v>La Union, S.A</v>
          </cell>
          <cell r="C914">
            <v>586</v>
          </cell>
          <cell r="D914" t="str">
            <v>LAS MARIAS ESTRADA</v>
          </cell>
          <cell r="E914">
            <v>2.11</v>
          </cell>
          <cell r="F914">
            <v>3</v>
          </cell>
          <cell r="G914">
            <v>2.2999999999999998</v>
          </cell>
          <cell r="H914">
            <v>192.51224454349682</v>
          </cell>
          <cell r="I914">
            <v>83.70097588847689</v>
          </cell>
          <cell r="J914" t="str">
            <v>CG02-163</v>
          </cell>
          <cell r="K914">
            <v>45426</v>
          </cell>
          <cell r="L914">
            <v>45761</v>
          </cell>
          <cell r="M914" t="str">
            <v>Manual</v>
          </cell>
          <cell r="N914" t="str">
            <v>Quemado</v>
          </cell>
          <cell r="O914">
            <v>121.33652780500741</v>
          </cell>
          <cell r="P914">
            <v>23358.767312856387</v>
          </cell>
          <cell r="Q914">
            <v>24</v>
          </cell>
        </row>
        <row r="915">
          <cell r="A915" t="str">
            <v>5864.01</v>
          </cell>
          <cell r="B915" t="str">
            <v>La Union, S.A</v>
          </cell>
          <cell r="C915">
            <v>586</v>
          </cell>
          <cell r="D915" t="str">
            <v>LAS MARIAS ESTRADA</v>
          </cell>
          <cell r="E915">
            <v>4.01</v>
          </cell>
          <cell r="F915">
            <v>5</v>
          </cell>
          <cell r="G915">
            <v>5.74</v>
          </cell>
          <cell r="H915">
            <v>568.6836015998573</v>
          </cell>
          <cell r="I915">
            <v>99.073798188128436</v>
          </cell>
          <cell r="J915" t="str">
            <v>CG02-163</v>
          </cell>
          <cell r="K915">
            <v>45363</v>
          </cell>
          <cell r="L915">
            <v>45728</v>
          </cell>
          <cell r="M915" t="str">
            <v>Manual</v>
          </cell>
          <cell r="N915" t="str">
            <v>Quemado</v>
          </cell>
          <cell r="O915">
            <v>121.33652780500741</v>
          </cell>
          <cell r="P915">
            <v>69002.093637772836</v>
          </cell>
          <cell r="Q915">
            <v>19</v>
          </cell>
        </row>
        <row r="916">
          <cell r="A916" t="str">
            <v>5864.02</v>
          </cell>
          <cell r="B916" t="str">
            <v>La Union, S.A</v>
          </cell>
          <cell r="C916">
            <v>586</v>
          </cell>
          <cell r="D916" t="str">
            <v>LAS MARIAS ESTRADA</v>
          </cell>
          <cell r="E916">
            <v>4.0199999999999996</v>
          </cell>
          <cell r="F916">
            <v>5</v>
          </cell>
          <cell r="G916">
            <v>10</v>
          </cell>
          <cell r="H916">
            <v>940.00975888476876</v>
          </cell>
          <cell r="I916">
            <v>94.000975888476873</v>
          </cell>
          <cell r="J916" t="str">
            <v>CG02-163</v>
          </cell>
          <cell r="K916">
            <v>45365</v>
          </cell>
          <cell r="L916">
            <v>45730</v>
          </cell>
          <cell r="M916" t="str">
            <v>Manual</v>
          </cell>
          <cell r="N916" t="str">
            <v>Quemado</v>
          </cell>
          <cell r="O916">
            <v>121.33652780500741</v>
          </cell>
          <cell r="P916">
            <v>114057.52024590006</v>
          </cell>
          <cell r="Q916">
            <v>19</v>
          </cell>
        </row>
        <row r="917">
          <cell r="A917" t="str">
            <v>5864.03</v>
          </cell>
          <cell r="B917" t="str">
            <v>La Union, S.A</v>
          </cell>
          <cell r="C917">
            <v>586</v>
          </cell>
          <cell r="D917" t="str">
            <v>LAS MARIAS ESTRADA</v>
          </cell>
          <cell r="E917">
            <v>4.03</v>
          </cell>
          <cell r="F917">
            <v>5</v>
          </cell>
          <cell r="G917">
            <v>9</v>
          </cell>
          <cell r="H917">
            <v>848.30878299629194</v>
          </cell>
          <cell r="I917">
            <v>94.256531444032433</v>
          </cell>
          <cell r="J917" t="str">
            <v>CG02-163</v>
          </cell>
          <cell r="K917">
            <v>45367</v>
          </cell>
          <cell r="L917">
            <v>45733</v>
          </cell>
          <cell r="M917" t="str">
            <v>Manual</v>
          </cell>
          <cell r="N917" t="str">
            <v>Quemado</v>
          </cell>
          <cell r="O917">
            <v>121.33652780500741</v>
          </cell>
          <cell r="P917">
            <v>102930.84223526157</v>
          </cell>
          <cell r="Q917">
            <v>20</v>
          </cell>
        </row>
        <row r="918">
          <cell r="A918" t="str">
            <v>5864.04</v>
          </cell>
          <cell r="B918" t="str">
            <v>La Union, S.A</v>
          </cell>
          <cell r="C918">
            <v>586</v>
          </cell>
          <cell r="D918" t="str">
            <v>LAS MARIAS ESTRADA</v>
          </cell>
          <cell r="E918">
            <v>4.04</v>
          </cell>
          <cell r="F918">
            <v>5</v>
          </cell>
          <cell r="G918">
            <v>8.5399999999999991</v>
          </cell>
          <cell r="H918">
            <v>825.4463340875925</v>
          </cell>
          <cell r="I918">
            <v>96.656479401357444</v>
          </cell>
          <cell r="J918" t="str">
            <v>CG02-163</v>
          </cell>
          <cell r="K918">
            <v>45369</v>
          </cell>
          <cell r="L918">
            <v>45736</v>
          </cell>
          <cell r="M918" t="str">
            <v>Manual</v>
          </cell>
          <cell r="N918" t="str">
            <v>Quemado</v>
          </cell>
          <cell r="O918">
            <v>121.33652780500741</v>
          </cell>
          <cell r="P918">
            <v>100156.7920675606</v>
          </cell>
          <cell r="Q918">
            <v>20</v>
          </cell>
        </row>
        <row r="919">
          <cell r="A919" t="str">
            <v>5483.26</v>
          </cell>
          <cell r="B919" t="str">
            <v>La Union, S.A</v>
          </cell>
          <cell r="C919">
            <v>548</v>
          </cell>
          <cell r="D919" t="str">
            <v>FERTICAÑA</v>
          </cell>
          <cell r="E919">
            <v>3.26</v>
          </cell>
          <cell r="F919">
            <v>5</v>
          </cell>
          <cell r="G919">
            <v>2</v>
          </cell>
          <cell r="H919">
            <v>180</v>
          </cell>
          <cell r="I919">
            <v>90</v>
          </cell>
          <cell r="J919" t="str">
            <v>CG02-163</v>
          </cell>
          <cell r="K919">
            <v>45394</v>
          </cell>
          <cell r="L919">
            <v>45759</v>
          </cell>
          <cell r="M919" t="str">
            <v>Manual</v>
          </cell>
          <cell r="N919" t="str">
            <v>Quemado</v>
          </cell>
          <cell r="O919">
            <v>119.59678328039806</v>
          </cell>
          <cell r="P919">
            <v>21527.420990471652</v>
          </cell>
          <cell r="Q919">
            <v>23</v>
          </cell>
        </row>
        <row r="920">
          <cell r="A920" t="str">
            <v>5791.01</v>
          </cell>
          <cell r="B920" t="str">
            <v>La Union, S.A</v>
          </cell>
          <cell r="C920">
            <v>579</v>
          </cell>
          <cell r="D920" t="str">
            <v>LAS FLORES PORTILLO</v>
          </cell>
          <cell r="E920">
            <v>1.01</v>
          </cell>
          <cell r="F920">
            <v>9</v>
          </cell>
          <cell r="G920">
            <v>12.36</v>
          </cell>
          <cell r="H920">
            <v>1016.2845622888384</v>
          </cell>
          <cell r="I920">
            <v>82.223670088093726</v>
          </cell>
          <cell r="J920" t="str">
            <v>CP73-1547</v>
          </cell>
          <cell r="K920">
            <v>45377</v>
          </cell>
          <cell r="L920">
            <v>45727</v>
          </cell>
          <cell r="M920" t="str">
            <v>Mecanizado</v>
          </cell>
          <cell r="N920" t="str">
            <v>Quemado</v>
          </cell>
          <cell r="O920">
            <v>145.15523328039805</v>
          </cell>
          <cell r="P920">
            <v>147519.02271830357</v>
          </cell>
          <cell r="Q920">
            <v>19</v>
          </cell>
        </row>
        <row r="921">
          <cell r="A921" t="str">
            <v>5791.02</v>
          </cell>
          <cell r="B921" t="str">
            <v>La Union, S.A</v>
          </cell>
          <cell r="C921">
            <v>579</v>
          </cell>
          <cell r="D921" t="str">
            <v>LAS FLORES PORTILLO</v>
          </cell>
          <cell r="E921">
            <v>1.02</v>
          </cell>
          <cell r="F921">
            <v>9</v>
          </cell>
          <cell r="G921">
            <v>7.72</v>
          </cell>
          <cell r="H921">
            <v>634.76673308008355</v>
          </cell>
          <cell r="I921">
            <v>82.223670088093726</v>
          </cell>
          <cell r="J921" t="str">
            <v>CP73-1547</v>
          </cell>
          <cell r="K921">
            <v>45377</v>
          </cell>
          <cell r="L921">
            <v>45727</v>
          </cell>
          <cell r="M921" t="str">
            <v>Mecanizado</v>
          </cell>
          <cell r="N921" t="str">
            <v>Quemado</v>
          </cell>
          <cell r="O921">
            <v>132.77333328039805</v>
          </cell>
          <cell r="P921">
            <v>84280.095006551404</v>
          </cell>
          <cell r="Q921">
            <v>19</v>
          </cell>
        </row>
        <row r="922">
          <cell r="A922" t="str">
            <v>5791.03</v>
          </cell>
          <cell r="B922" t="str">
            <v>La Union, S.A</v>
          </cell>
          <cell r="C922">
            <v>579</v>
          </cell>
          <cell r="D922" t="str">
            <v>LAS FLORES PORTILLO</v>
          </cell>
          <cell r="E922">
            <v>1.03</v>
          </cell>
          <cell r="F922">
            <v>9</v>
          </cell>
          <cell r="G922">
            <v>14.62</v>
          </cell>
          <cell r="H922">
            <v>1202.1100566879302</v>
          </cell>
          <cell r="I922">
            <v>82.223670088093726</v>
          </cell>
          <cell r="J922" t="str">
            <v>CP73-1547</v>
          </cell>
          <cell r="K922">
            <v>45377</v>
          </cell>
          <cell r="L922">
            <v>45727</v>
          </cell>
          <cell r="M922" t="str">
            <v>Mecanizado</v>
          </cell>
          <cell r="N922" t="str">
            <v>Quemado</v>
          </cell>
          <cell r="O922">
            <v>136.16473328039805</v>
          </cell>
          <cell r="P922">
            <v>163684.9952425962</v>
          </cell>
          <cell r="Q922">
            <v>19</v>
          </cell>
        </row>
        <row r="923">
          <cell r="A923" t="str">
            <v>5791.04</v>
          </cell>
          <cell r="B923" t="str">
            <v>La Union, S.A</v>
          </cell>
          <cell r="C923">
            <v>579</v>
          </cell>
          <cell r="D923" t="str">
            <v>LAS FLORES PORTILLO</v>
          </cell>
          <cell r="E923">
            <v>1.04</v>
          </cell>
          <cell r="F923">
            <v>7</v>
          </cell>
          <cell r="G923">
            <v>12.29</v>
          </cell>
          <cell r="H923">
            <v>1010.5289053826718</v>
          </cell>
          <cell r="I923">
            <v>82.223670088093726</v>
          </cell>
          <cell r="J923" t="str">
            <v>CP73-1547</v>
          </cell>
          <cell r="K923">
            <v>45376</v>
          </cell>
          <cell r="L923">
            <v>45726</v>
          </cell>
          <cell r="M923" t="str">
            <v>Mecanizado</v>
          </cell>
          <cell r="N923" t="str">
            <v>Quemado</v>
          </cell>
          <cell r="O923">
            <v>114.95303328039806</v>
          </cell>
          <cell r="P923">
            <v>116163.3628912585</v>
          </cell>
          <cell r="Q923">
            <v>19</v>
          </cell>
        </row>
        <row r="924">
          <cell r="A924" t="str">
            <v>5791.05</v>
          </cell>
          <cell r="B924" t="str">
            <v>La Union, S.A</v>
          </cell>
          <cell r="C924">
            <v>579</v>
          </cell>
          <cell r="D924" t="str">
            <v>LAS FLORES PORTILLO</v>
          </cell>
          <cell r="E924">
            <v>1.05</v>
          </cell>
          <cell r="F924">
            <v>7</v>
          </cell>
          <cell r="G924">
            <v>9.66</v>
          </cell>
          <cell r="H924">
            <v>794.28065305098539</v>
          </cell>
          <cell r="I924">
            <v>82.223670088093726</v>
          </cell>
          <cell r="J924" t="str">
            <v>CP73-1547</v>
          </cell>
          <cell r="K924">
            <v>45376</v>
          </cell>
          <cell r="L924">
            <v>45726</v>
          </cell>
          <cell r="M924" t="str">
            <v>Mecanizado</v>
          </cell>
          <cell r="N924" t="str">
            <v>Quemado</v>
          </cell>
          <cell r="O924">
            <v>128.66948328039805</v>
          </cell>
          <cell r="P924">
            <v>102199.68120768742</v>
          </cell>
          <cell r="Q924">
            <v>19</v>
          </cell>
        </row>
        <row r="925">
          <cell r="A925" t="str">
            <v>5791.06</v>
          </cell>
          <cell r="B925" t="str">
            <v>La Union, S.A</v>
          </cell>
          <cell r="C925">
            <v>579</v>
          </cell>
          <cell r="D925" t="str">
            <v>LAS FLORES PORTILLO</v>
          </cell>
          <cell r="E925">
            <v>1.06</v>
          </cell>
          <cell r="F925">
            <v>9</v>
          </cell>
          <cell r="G925">
            <v>4.4400000000000004</v>
          </cell>
          <cell r="H925">
            <v>365.07309519113619</v>
          </cell>
          <cell r="I925">
            <v>82.223670088093726</v>
          </cell>
          <cell r="J925" t="str">
            <v>CP73-1547</v>
          </cell>
          <cell r="K925">
            <v>45377</v>
          </cell>
          <cell r="L925">
            <v>45727</v>
          </cell>
          <cell r="M925" t="str">
            <v>Manual</v>
          </cell>
          <cell r="N925" t="str">
            <v>Quemado</v>
          </cell>
          <cell r="O925">
            <v>125.08108328039806</v>
          </cell>
          <cell r="P925">
            <v>45663.738223035194</v>
          </cell>
          <cell r="Q925">
            <v>19</v>
          </cell>
        </row>
        <row r="926">
          <cell r="A926" t="str">
            <v>5791.07</v>
          </cell>
          <cell r="B926" t="str">
            <v>La Union, S.A</v>
          </cell>
          <cell r="C926">
            <v>579</v>
          </cell>
          <cell r="D926" t="str">
            <v>LAS FLORES PORTILLO</v>
          </cell>
          <cell r="E926">
            <v>1.07</v>
          </cell>
          <cell r="F926">
            <v>6</v>
          </cell>
          <cell r="G926">
            <v>14.77</v>
          </cell>
          <cell r="H926">
            <v>1214.4436072011442</v>
          </cell>
          <cell r="I926">
            <v>82.223670088093726</v>
          </cell>
          <cell r="J926" t="str">
            <v>CG02-163</v>
          </cell>
          <cell r="K926">
            <v>45377</v>
          </cell>
          <cell r="L926">
            <v>45727</v>
          </cell>
          <cell r="M926" t="str">
            <v>Manual</v>
          </cell>
          <cell r="N926" t="str">
            <v>Quemado</v>
          </cell>
          <cell r="O926">
            <v>130.26033328039807</v>
          </cell>
          <cell r="P926">
            <v>158193.82902426989</v>
          </cell>
          <cell r="Q926">
            <v>19</v>
          </cell>
        </row>
        <row r="927">
          <cell r="A927" t="str">
            <v>5791.08</v>
          </cell>
          <cell r="B927" t="str">
            <v>La Union, S.A</v>
          </cell>
          <cell r="C927">
            <v>579</v>
          </cell>
          <cell r="D927" t="str">
            <v>LAS FLORES PORTILLO</v>
          </cell>
          <cell r="E927">
            <v>1.08</v>
          </cell>
          <cell r="F927">
            <v>3</v>
          </cell>
          <cell r="G927">
            <v>4.46</v>
          </cell>
          <cell r="H927">
            <v>366.71756859289803</v>
          </cell>
          <cell r="I927">
            <v>82.223670088093726</v>
          </cell>
          <cell r="J927" t="str">
            <v>CG02-163</v>
          </cell>
          <cell r="K927">
            <v>45378</v>
          </cell>
          <cell r="L927">
            <v>45728</v>
          </cell>
          <cell r="M927" t="str">
            <v>Manual</v>
          </cell>
          <cell r="N927" t="str">
            <v>Quemado</v>
          </cell>
          <cell r="O927">
            <v>126.94668328039806</v>
          </cell>
          <cell r="P927">
            <v>46553.579033520276</v>
          </cell>
          <cell r="Q927">
            <v>19</v>
          </cell>
        </row>
        <row r="928">
          <cell r="A928" t="str">
            <v>5791.09</v>
          </cell>
          <cell r="B928" t="str">
            <v>La Union, S.A</v>
          </cell>
          <cell r="C928">
            <v>579</v>
          </cell>
          <cell r="D928" t="str">
            <v>LAS FLORES PORTILLO</v>
          </cell>
          <cell r="E928">
            <v>1.0900000000000001</v>
          </cell>
          <cell r="F928">
            <v>6</v>
          </cell>
          <cell r="G928">
            <v>7.72</v>
          </cell>
          <cell r="H928">
            <v>634.76673308008355</v>
          </cell>
          <cell r="I928">
            <v>82.223670088093726</v>
          </cell>
          <cell r="J928" t="str">
            <v>CG02-163</v>
          </cell>
          <cell r="K928">
            <v>45378</v>
          </cell>
          <cell r="L928">
            <v>45728</v>
          </cell>
          <cell r="M928" t="str">
            <v>Manual</v>
          </cell>
          <cell r="N928" t="str">
            <v>Quemado</v>
          </cell>
          <cell r="O928">
            <v>116.34978328039806</v>
          </cell>
          <cell r="P928">
            <v>73854.971827474001</v>
          </cell>
          <cell r="Q928">
            <v>19</v>
          </cell>
        </row>
        <row r="929">
          <cell r="A929" t="str">
            <v>5671.01</v>
          </cell>
          <cell r="B929" t="str">
            <v>La Union, S.A</v>
          </cell>
          <cell r="C929">
            <v>567</v>
          </cell>
          <cell r="D929" t="str">
            <v>PARCELA CONTRERAS</v>
          </cell>
          <cell r="E929">
            <v>1.01</v>
          </cell>
          <cell r="F929">
            <v>4</v>
          </cell>
          <cell r="G929">
            <v>7</v>
          </cell>
          <cell r="H929">
            <v>694.0621496</v>
          </cell>
          <cell r="I929">
            <v>99.151735657142851</v>
          </cell>
          <cell r="J929" t="str">
            <v>CG02-163</v>
          </cell>
          <cell r="K929">
            <v>45414</v>
          </cell>
          <cell r="L929">
            <v>45754</v>
          </cell>
          <cell r="M929" t="str">
            <v>Mecanizado</v>
          </cell>
          <cell r="N929" t="str">
            <v>Quemado</v>
          </cell>
          <cell r="O929">
            <v>129.46498328039806</v>
          </cell>
          <cell r="P929">
            <v>89856.744593521129</v>
          </cell>
          <cell r="Q929">
            <v>23</v>
          </cell>
        </row>
        <row r="930">
          <cell r="A930" t="str">
            <v>4081.01</v>
          </cell>
          <cell r="B930" t="str">
            <v>La Union, S.A</v>
          </cell>
          <cell r="C930">
            <v>408</v>
          </cell>
          <cell r="D930" t="str">
            <v>PARCELA LAS DIAMELAS</v>
          </cell>
          <cell r="E930">
            <v>1.01</v>
          </cell>
          <cell r="F930">
            <v>3</v>
          </cell>
          <cell r="G930">
            <v>2.1399999999999997</v>
          </cell>
          <cell r="H930">
            <v>235.22</v>
          </cell>
          <cell r="I930">
            <v>109.9158878504673</v>
          </cell>
          <cell r="J930" t="str">
            <v>CG02-163</v>
          </cell>
          <cell r="K930">
            <v>45367</v>
          </cell>
          <cell r="L930">
            <v>45733</v>
          </cell>
          <cell r="M930" t="str">
            <v>Manual</v>
          </cell>
          <cell r="N930" t="str">
            <v>Quemado</v>
          </cell>
          <cell r="O930">
            <v>138.87218328039808</v>
          </cell>
          <cell r="P930">
            <v>32665.514951215235</v>
          </cell>
          <cell r="Q930">
            <v>20</v>
          </cell>
        </row>
        <row r="931">
          <cell r="A931" t="str">
            <v>4081.02</v>
          </cell>
          <cell r="B931" t="str">
            <v>La Union, S.A</v>
          </cell>
          <cell r="C931">
            <v>408</v>
          </cell>
          <cell r="D931" t="str">
            <v>PARCELA LAS DIAMELAS</v>
          </cell>
          <cell r="E931">
            <v>1.02</v>
          </cell>
          <cell r="F931">
            <v>3</v>
          </cell>
          <cell r="G931">
            <v>1.2</v>
          </cell>
          <cell r="H931">
            <v>120</v>
          </cell>
          <cell r="I931">
            <v>100</v>
          </cell>
          <cell r="J931" t="str">
            <v>CG02-163</v>
          </cell>
          <cell r="K931">
            <v>45291</v>
          </cell>
          <cell r="L931">
            <v>45642</v>
          </cell>
          <cell r="M931" t="str">
            <v>Manual</v>
          </cell>
          <cell r="N931" t="str">
            <v>Quemado</v>
          </cell>
          <cell r="O931">
            <v>115.03808328039807</v>
          </cell>
          <cell r="P931">
            <v>13804.569993647769</v>
          </cell>
          <cell r="Q931">
            <v>7</v>
          </cell>
        </row>
        <row r="932">
          <cell r="A932" t="str">
            <v>4081.04</v>
          </cell>
          <cell r="B932" t="str">
            <v>La Union, S.A</v>
          </cell>
          <cell r="C932">
            <v>408</v>
          </cell>
          <cell r="D932" t="str">
            <v>PARCELA LAS DIAMELAS</v>
          </cell>
          <cell r="E932">
            <v>1.04</v>
          </cell>
          <cell r="F932">
            <v>5</v>
          </cell>
          <cell r="G932">
            <v>1.4</v>
          </cell>
          <cell r="H932">
            <v>147.20000000000002</v>
          </cell>
          <cell r="I932">
            <v>105.14285714285717</v>
          </cell>
          <cell r="J932" t="str">
            <v>CG02-163</v>
          </cell>
          <cell r="K932">
            <v>45275</v>
          </cell>
          <cell r="L932">
            <v>45642</v>
          </cell>
          <cell r="M932" t="str">
            <v>Manual</v>
          </cell>
          <cell r="N932" t="str">
            <v>Quemado</v>
          </cell>
          <cell r="O932">
            <v>116.40933328039806</v>
          </cell>
          <cell r="P932">
            <v>17135.453858874596</v>
          </cell>
          <cell r="Q932">
            <v>7</v>
          </cell>
        </row>
        <row r="933">
          <cell r="A933" t="str">
            <v>4081.05</v>
          </cell>
          <cell r="B933" t="str">
            <v>La Union, S.A</v>
          </cell>
          <cell r="C933">
            <v>408</v>
          </cell>
          <cell r="D933" t="str">
            <v>PARCELA LAS DIAMELAS</v>
          </cell>
          <cell r="E933">
            <v>1.05</v>
          </cell>
          <cell r="F933">
            <v>5</v>
          </cell>
          <cell r="G933">
            <v>3.2</v>
          </cell>
          <cell r="H933">
            <v>320</v>
          </cell>
          <cell r="I933">
            <v>100</v>
          </cell>
          <cell r="J933" t="str">
            <v>CG02-163</v>
          </cell>
          <cell r="K933">
            <v>45367</v>
          </cell>
          <cell r="L933">
            <v>45733</v>
          </cell>
          <cell r="M933" t="str">
            <v>Manual</v>
          </cell>
          <cell r="N933" t="str">
            <v>Quemado</v>
          </cell>
          <cell r="O933">
            <v>141.66143328039806</v>
          </cell>
          <cell r="P933">
            <v>45331.658649727382</v>
          </cell>
          <cell r="Q933">
            <v>20</v>
          </cell>
        </row>
        <row r="934">
          <cell r="A934" t="str">
            <v>4082.01</v>
          </cell>
          <cell r="B934" t="str">
            <v>La Union, S.A</v>
          </cell>
          <cell r="C934">
            <v>408</v>
          </cell>
          <cell r="D934" t="str">
            <v>PARCELA LAS DIAMELAS</v>
          </cell>
          <cell r="E934">
            <v>2.0099999999999998</v>
          </cell>
          <cell r="F934">
            <v>4</v>
          </cell>
          <cell r="G934">
            <v>3.5</v>
          </cell>
          <cell r="H934">
            <v>350</v>
          </cell>
          <cell r="I934">
            <v>100</v>
          </cell>
          <cell r="J934" t="str">
            <v>CG02-163</v>
          </cell>
          <cell r="K934">
            <v>45295</v>
          </cell>
          <cell r="L934">
            <v>45661</v>
          </cell>
          <cell r="M934" t="str">
            <v>Manual</v>
          </cell>
          <cell r="N934" t="str">
            <v>Quemado</v>
          </cell>
          <cell r="O934">
            <v>121.34158328039807</v>
          </cell>
          <cell r="P934">
            <v>42469.554148139323</v>
          </cell>
          <cell r="Q934">
            <v>9</v>
          </cell>
        </row>
        <row r="935">
          <cell r="A935" t="str">
            <v>5451.01</v>
          </cell>
          <cell r="B935" t="str">
            <v>La Union, S.A</v>
          </cell>
          <cell r="C935">
            <v>545</v>
          </cell>
          <cell r="D935" t="str">
            <v>PARCELA PALONES</v>
          </cell>
          <cell r="E935">
            <v>1.01</v>
          </cell>
          <cell r="F935">
            <v>4</v>
          </cell>
          <cell r="G935">
            <v>5.56</v>
          </cell>
          <cell r="H935">
            <v>593.85</v>
          </cell>
          <cell r="I935">
            <v>106.80755395683454</v>
          </cell>
          <cell r="J935" t="str">
            <v>CG02-163</v>
          </cell>
          <cell r="K935">
            <v>45427</v>
          </cell>
          <cell r="L935">
            <v>45769</v>
          </cell>
          <cell r="M935" t="str">
            <v>Manual</v>
          </cell>
          <cell r="N935" t="str">
            <v>Quemado</v>
          </cell>
          <cell r="O935">
            <v>131.33903328039807</v>
          </cell>
          <cell r="P935">
            <v>77995.684913564401</v>
          </cell>
          <cell r="Q935">
            <v>25</v>
          </cell>
        </row>
        <row r="936">
          <cell r="A936" t="str">
            <v>5451.02</v>
          </cell>
          <cell r="B936" t="str">
            <v>La Union, S.A</v>
          </cell>
          <cell r="C936">
            <v>545</v>
          </cell>
          <cell r="D936" t="str">
            <v>PARCELA PALONES</v>
          </cell>
          <cell r="E936">
            <v>1.02</v>
          </cell>
          <cell r="F936">
            <v>4</v>
          </cell>
          <cell r="G936">
            <v>3</v>
          </cell>
          <cell r="H936">
            <v>330</v>
          </cell>
          <cell r="I936">
            <v>110</v>
          </cell>
          <cell r="J936" t="str">
            <v>CG02-163</v>
          </cell>
          <cell r="K936">
            <v>45427</v>
          </cell>
          <cell r="L936">
            <v>45769</v>
          </cell>
          <cell r="M936" t="str">
            <v>Manual</v>
          </cell>
          <cell r="N936" t="str">
            <v>Quemado</v>
          </cell>
          <cell r="O936">
            <v>134.18878328039807</v>
          </cell>
          <cell r="P936">
            <v>44282.298482531362</v>
          </cell>
          <cell r="Q936">
            <v>25</v>
          </cell>
        </row>
        <row r="937">
          <cell r="A937" t="str">
            <v>5451.03</v>
          </cell>
          <cell r="B937" t="str">
            <v>La Union, S.A</v>
          </cell>
          <cell r="C937">
            <v>545</v>
          </cell>
          <cell r="D937" t="str">
            <v>PARCELA PALONES</v>
          </cell>
          <cell r="E937">
            <v>1.03</v>
          </cell>
          <cell r="F937">
            <v>6</v>
          </cell>
          <cell r="G937">
            <v>7.120000000000001</v>
          </cell>
          <cell r="H937">
            <v>800</v>
          </cell>
          <cell r="I937">
            <v>112.35955056179773</v>
          </cell>
          <cell r="J937" t="str">
            <v>Varias</v>
          </cell>
          <cell r="K937">
            <v>45427</v>
          </cell>
          <cell r="L937">
            <v>45769</v>
          </cell>
          <cell r="M937" t="str">
            <v>Manual</v>
          </cell>
          <cell r="N937" t="str">
            <v>Quemado</v>
          </cell>
          <cell r="O937">
            <v>139.58278328039808</v>
          </cell>
          <cell r="P937">
            <v>111666.22662431846</v>
          </cell>
          <cell r="Q937">
            <v>25</v>
          </cell>
        </row>
        <row r="938">
          <cell r="A938" t="str">
            <v>3481.01</v>
          </cell>
          <cell r="B938" t="str">
            <v>La Union, S.A</v>
          </cell>
          <cell r="C938">
            <v>348</v>
          </cell>
          <cell r="D938" t="str">
            <v>EL PLACER</v>
          </cell>
          <cell r="E938">
            <v>1.01</v>
          </cell>
          <cell r="F938">
            <v>9</v>
          </cell>
          <cell r="G938">
            <v>2.09</v>
          </cell>
          <cell r="H938">
            <v>137.59142800000001</v>
          </cell>
          <cell r="I938">
            <v>65.833219138755993</v>
          </cell>
          <cell r="J938" t="str">
            <v>CP72-2086</v>
          </cell>
          <cell r="K938">
            <v>45406</v>
          </cell>
          <cell r="L938">
            <v>45756</v>
          </cell>
          <cell r="M938" t="str">
            <v>Manual</v>
          </cell>
          <cell r="N938" t="str">
            <v>Quemado</v>
          </cell>
          <cell r="O938">
            <v>122.59308328039806</v>
          </cell>
          <cell r="P938">
            <v>16867.757391472896</v>
          </cell>
          <cell r="Q938">
            <v>23</v>
          </cell>
        </row>
        <row r="939">
          <cell r="A939" t="str">
            <v>3483.01</v>
          </cell>
          <cell r="B939" t="str">
            <v>La Union, S.A</v>
          </cell>
          <cell r="C939">
            <v>348</v>
          </cell>
          <cell r="D939" t="str">
            <v>EL PLACER</v>
          </cell>
          <cell r="E939">
            <v>3.01</v>
          </cell>
          <cell r="F939">
            <v>6</v>
          </cell>
          <cell r="G939">
            <v>10.37</v>
          </cell>
          <cell r="H939">
            <v>621.91420400000004</v>
          </cell>
          <cell r="I939">
            <v>59.972440115718427</v>
          </cell>
          <cell r="J939" t="str">
            <v>SP83-2847</v>
          </cell>
          <cell r="K939">
            <v>45405</v>
          </cell>
          <cell r="L939">
            <v>45755</v>
          </cell>
          <cell r="M939" t="str">
            <v>Manual</v>
          </cell>
          <cell r="N939" t="str">
            <v>Quemado</v>
          </cell>
          <cell r="O939">
            <v>131.26878328039805</v>
          </cell>
          <cell r="P939">
            <v>81637.920863877269</v>
          </cell>
          <cell r="Q939">
            <v>23</v>
          </cell>
        </row>
        <row r="940">
          <cell r="A940" t="str">
            <v>3484.01</v>
          </cell>
          <cell r="B940" t="str">
            <v>La Union, S.A</v>
          </cell>
          <cell r="C940">
            <v>348</v>
          </cell>
          <cell r="D940" t="str">
            <v>EL PLACER</v>
          </cell>
          <cell r="E940">
            <v>4.01</v>
          </cell>
          <cell r="F940">
            <v>7</v>
          </cell>
          <cell r="G940">
            <v>6.73</v>
          </cell>
          <cell r="H940">
            <v>219.32064</v>
          </cell>
          <cell r="I940">
            <v>32.588505200594348</v>
          </cell>
          <cell r="J940" t="str">
            <v>SP83-2847</v>
          </cell>
          <cell r="K940">
            <v>45405</v>
          </cell>
          <cell r="L940">
            <v>45755</v>
          </cell>
          <cell r="M940" t="str">
            <v>Manual</v>
          </cell>
          <cell r="N940" t="str">
            <v>Quemado</v>
          </cell>
          <cell r="O940">
            <v>135.64273328039806</v>
          </cell>
          <cell r="P940">
            <v>29749.251074406202</v>
          </cell>
          <cell r="Q940">
            <v>23</v>
          </cell>
        </row>
        <row r="941">
          <cell r="A941" t="str">
            <v>3484.02</v>
          </cell>
          <cell r="B941" t="str">
            <v>La Union, S.A</v>
          </cell>
          <cell r="C941">
            <v>348</v>
          </cell>
          <cell r="D941" t="str">
            <v>EL PLACER</v>
          </cell>
          <cell r="E941">
            <v>4.0199999999999996</v>
          </cell>
          <cell r="F941">
            <v>7</v>
          </cell>
          <cell r="G941">
            <v>5.21</v>
          </cell>
          <cell r="H941">
            <v>400</v>
          </cell>
          <cell r="I941">
            <v>76.775431861804222</v>
          </cell>
          <cell r="J941" t="str">
            <v>SP83-2847</v>
          </cell>
          <cell r="K941">
            <v>45405</v>
          </cell>
          <cell r="L941">
            <v>45755</v>
          </cell>
          <cell r="M941" t="str">
            <v>Manual</v>
          </cell>
          <cell r="N941" t="str">
            <v>Quemado</v>
          </cell>
          <cell r="O941">
            <v>121.14938328039807</v>
          </cell>
          <cell r="P941">
            <v>48459.753312159228</v>
          </cell>
          <cell r="Q941">
            <v>23</v>
          </cell>
        </row>
        <row r="942">
          <cell r="A942" t="str">
            <v>3485.01</v>
          </cell>
          <cell r="B942" t="str">
            <v>La Union, S.A</v>
          </cell>
          <cell r="C942">
            <v>348</v>
          </cell>
          <cell r="D942" t="str">
            <v>EL PLACER</v>
          </cell>
          <cell r="E942">
            <v>5.01</v>
          </cell>
          <cell r="F942">
            <v>3</v>
          </cell>
          <cell r="G942">
            <v>3.86</v>
          </cell>
          <cell r="H942">
            <v>350</v>
          </cell>
          <cell r="I942">
            <v>90.673575129533688</v>
          </cell>
          <cell r="J942" t="str">
            <v>CP72-2086</v>
          </cell>
          <cell r="K942">
            <v>45404</v>
          </cell>
          <cell r="L942">
            <v>45754</v>
          </cell>
          <cell r="M942" t="str">
            <v>Manual</v>
          </cell>
          <cell r="N942" t="str">
            <v>Quemado</v>
          </cell>
          <cell r="O942">
            <v>150.67428328039807</v>
          </cell>
          <cell r="P942">
            <v>52735.999148139323</v>
          </cell>
          <cell r="Q942">
            <v>23</v>
          </cell>
        </row>
        <row r="943">
          <cell r="A943" t="str">
            <v>3485.02</v>
          </cell>
          <cell r="B943" t="str">
            <v>La Union, S.A</v>
          </cell>
          <cell r="C943">
            <v>348</v>
          </cell>
          <cell r="D943" t="str">
            <v>EL PLACER</v>
          </cell>
          <cell r="E943">
            <v>5.0199999999999996</v>
          </cell>
          <cell r="F943">
            <v>10</v>
          </cell>
          <cell r="G943">
            <v>5.59</v>
          </cell>
          <cell r="H943">
            <v>340.37028399999997</v>
          </cell>
          <cell r="I943">
            <v>60.889138461538458</v>
          </cell>
          <cell r="J943" t="str">
            <v>CP72-2086</v>
          </cell>
          <cell r="K943">
            <v>45404</v>
          </cell>
          <cell r="L943">
            <v>45754</v>
          </cell>
          <cell r="M943" t="str">
            <v>Manual</v>
          </cell>
          <cell r="N943" t="str">
            <v>Quemado</v>
          </cell>
          <cell r="O943">
            <v>155.61908328039806</v>
          </cell>
          <cell r="P943">
            <v>52968.111571968737</v>
          </cell>
          <cell r="Q943">
            <v>23</v>
          </cell>
        </row>
        <row r="944">
          <cell r="A944" t="str">
            <v>3485.03</v>
          </cell>
          <cell r="B944" t="str">
            <v>La Union, S.A</v>
          </cell>
          <cell r="C944">
            <v>348</v>
          </cell>
          <cell r="D944" t="str">
            <v>EL PLACER</v>
          </cell>
          <cell r="E944">
            <v>5.03</v>
          </cell>
          <cell r="F944">
            <v>7</v>
          </cell>
          <cell r="G944">
            <v>2.86</v>
          </cell>
          <cell r="H944">
            <v>123.722336</v>
          </cell>
          <cell r="I944">
            <v>43.259558041958044</v>
          </cell>
          <cell r="J944" t="str">
            <v>SP83-2847</v>
          </cell>
          <cell r="K944">
            <v>45404</v>
          </cell>
          <cell r="L944">
            <v>45754</v>
          </cell>
          <cell r="M944" t="str">
            <v>Manual</v>
          </cell>
          <cell r="N944" t="str">
            <v>Quemado</v>
          </cell>
          <cell r="O944">
            <v>143.50673328039807</v>
          </cell>
          <cell r="P944">
            <v>17754.988273179792</v>
          </cell>
          <cell r="Q944">
            <v>23</v>
          </cell>
        </row>
        <row r="945">
          <cell r="A945" t="str">
            <v>3485.04</v>
          </cell>
          <cell r="B945" t="str">
            <v>La Union, S.A</v>
          </cell>
          <cell r="C945">
            <v>348</v>
          </cell>
          <cell r="D945" t="str">
            <v>EL PLACER</v>
          </cell>
          <cell r="E945">
            <v>5.04</v>
          </cell>
          <cell r="F945">
            <v>7</v>
          </cell>
          <cell r="G945">
            <v>4.0599999999999996</v>
          </cell>
          <cell r="H945">
            <v>157.82462000000001</v>
          </cell>
          <cell r="I945">
            <v>38.873059113300499</v>
          </cell>
          <cell r="J945" t="str">
            <v>SP83-2847</v>
          </cell>
          <cell r="K945">
            <v>45404</v>
          </cell>
          <cell r="L945">
            <v>45754</v>
          </cell>
          <cell r="M945" t="str">
            <v>Manual</v>
          </cell>
          <cell r="N945" t="str">
            <v>Quemado</v>
          </cell>
          <cell r="O945">
            <v>141.63853328039806</v>
          </cell>
          <cell r="P945">
            <v>22354.047692336178</v>
          </cell>
          <cell r="Q945">
            <v>23</v>
          </cell>
        </row>
        <row r="946">
          <cell r="A946" t="str">
            <v>3486.01</v>
          </cell>
          <cell r="B946" t="str">
            <v>La Union, S.A</v>
          </cell>
          <cell r="C946">
            <v>348</v>
          </cell>
          <cell r="D946" t="str">
            <v>EL PLACER</v>
          </cell>
          <cell r="E946">
            <v>6.01</v>
          </cell>
          <cell r="F946">
            <v>3</v>
          </cell>
          <cell r="G946">
            <v>0.82</v>
          </cell>
          <cell r="H946">
            <v>80</v>
          </cell>
          <cell r="I946">
            <v>97.560975609756099</v>
          </cell>
          <cell r="J946" t="str">
            <v>CP72-2086</v>
          </cell>
          <cell r="K946">
            <v>45405</v>
          </cell>
          <cell r="L946">
            <v>45755</v>
          </cell>
          <cell r="M946" t="str">
            <v>Manual</v>
          </cell>
          <cell r="N946" t="str">
            <v>Quemado</v>
          </cell>
          <cell r="O946">
            <v>129.72443328039807</v>
          </cell>
          <cell r="P946">
            <v>10377.954662431846</v>
          </cell>
          <cell r="Q946">
            <v>23</v>
          </cell>
        </row>
        <row r="947">
          <cell r="A947" t="str">
            <v>3486.02</v>
          </cell>
          <cell r="B947" t="str">
            <v>La Union, S.A</v>
          </cell>
          <cell r="C947">
            <v>348</v>
          </cell>
          <cell r="D947" t="str">
            <v>EL PLACER</v>
          </cell>
          <cell r="E947">
            <v>6.02</v>
          </cell>
          <cell r="F947">
            <v>3</v>
          </cell>
          <cell r="G947">
            <v>1.25</v>
          </cell>
          <cell r="H947">
            <v>100</v>
          </cell>
          <cell r="I947">
            <v>80</v>
          </cell>
          <cell r="J947" t="str">
            <v>CP72-2086</v>
          </cell>
          <cell r="K947">
            <v>45405</v>
          </cell>
          <cell r="L947">
            <v>45755</v>
          </cell>
          <cell r="M947" t="str">
            <v>Manual</v>
          </cell>
          <cell r="N947" t="str">
            <v>Quemado</v>
          </cell>
          <cell r="O947">
            <v>128.75008328039806</v>
          </cell>
          <cell r="P947">
            <v>12875.008328039807</v>
          </cell>
          <cell r="Q947">
            <v>23</v>
          </cell>
        </row>
        <row r="948">
          <cell r="A948" t="str">
            <v>3486.03</v>
          </cell>
          <cell r="B948" t="str">
            <v>La Union, S.A</v>
          </cell>
          <cell r="C948">
            <v>348</v>
          </cell>
          <cell r="D948" t="str">
            <v>EL PLACER</v>
          </cell>
          <cell r="E948">
            <v>6.03</v>
          </cell>
          <cell r="F948">
            <v>10</v>
          </cell>
          <cell r="G948">
            <v>3.85</v>
          </cell>
          <cell r="H948">
            <v>255.83783200000002</v>
          </cell>
          <cell r="I948">
            <v>66.451384935064937</v>
          </cell>
          <cell r="J948" t="str">
            <v>CP72-2086</v>
          </cell>
          <cell r="K948">
            <v>45405</v>
          </cell>
          <cell r="L948">
            <v>45755</v>
          </cell>
          <cell r="M948" t="str">
            <v>Manual</v>
          </cell>
          <cell r="N948" t="str">
            <v>Quemado</v>
          </cell>
          <cell r="O948">
            <v>133.71138328039805</v>
          </cell>
          <cell r="P948">
            <v>34208.430412178088</v>
          </cell>
          <cell r="Q948">
            <v>23</v>
          </cell>
        </row>
        <row r="949">
          <cell r="A949" t="str">
            <v>3481.02</v>
          </cell>
          <cell r="B949" t="str">
            <v>La Union, S.A</v>
          </cell>
          <cell r="C949">
            <v>348</v>
          </cell>
          <cell r="D949" t="str">
            <v>EL PLACER</v>
          </cell>
          <cell r="E949">
            <v>1.02</v>
          </cell>
          <cell r="F949">
            <v>8</v>
          </cell>
          <cell r="G949">
            <v>2.13</v>
          </cell>
          <cell r="H949">
            <v>137.17650799999998</v>
          </cell>
          <cell r="I949">
            <v>64.402116431924881</v>
          </cell>
          <cell r="J949" t="str">
            <v>CP72-2086</v>
          </cell>
          <cell r="K949">
            <v>45405</v>
          </cell>
          <cell r="L949">
            <v>45755</v>
          </cell>
          <cell r="M949" t="str">
            <v>Manual</v>
          </cell>
          <cell r="N949" t="str">
            <v>Quemado</v>
          </cell>
          <cell r="O949">
            <v>128.91063328039806</v>
          </cell>
          <cell r="P949">
            <v>17683.510517473587</v>
          </cell>
          <cell r="Q949">
            <v>23</v>
          </cell>
        </row>
        <row r="950">
          <cell r="A950" t="str">
            <v>3481.03</v>
          </cell>
          <cell r="B950" t="str">
            <v>La Union, S.A</v>
          </cell>
          <cell r="C950">
            <v>348</v>
          </cell>
          <cell r="D950" t="str">
            <v>EL PLACER</v>
          </cell>
          <cell r="E950">
            <v>1.03</v>
          </cell>
          <cell r="F950">
            <v>9</v>
          </cell>
          <cell r="G950">
            <v>2.42</v>
          </cell>
          <cell r="H950">
            <v>177.840508</v>
          </cell>
          <cell r="I950">
            <v>73.487813223140492</v>
          </cell>
          <cell r="J950" t="str">
            <v>CP72-2086</v>
          </cell>
          <cell r="K950">
            <v>45406</v>
          </cell>
          <cell r="L950">
            <v>45756</v>
          </cell>
          <cell r="M950" t="str">
            <v>Manual</v>
          </cell>
          <cell r="N950" t="str">
            <v>Quemado</v>
          </cell>
          <cell r="O950">
            <v>120.07753328039806</v>
          </cell>
          <cell r="P950">
            <v>21354.649517972895</v>
          </cell>
          <cell r="Q950">
            <v>23</v>
          </cell>
        </row>
        <row r="951">
          <cell r="A951" t="str">
            <v>3481.04</v>
          </cell>
          <cell r="B951" t="str">
            <v>La Union, S.A</v>
          </cell>
          <cell r="C951">
            <v>348</v>
          </cell>
          <cell r="D951" t="str">
            <v>EL PLACER</v>
          </cell>
          <cell r="E951">
            <v>1.04</v>
          </cell>
          <cell r="F951">
            <v>4</v>
          </cell>
          <cell r="G951">
            <v>7.82</v>
          </cell>
          <cell r="H951">
            <v>485.71078000000006</v>
          </cell>
          <cell r="I951">
            <v>62.111352941176477</v>
          </cell>
          <cell r="J951" t="str">
            <v>Varias</v>
          </cell>
          <cell r="K951">
            <v>45406</v>
          </cell>
          <cell r="L951">
            <v>45756</v>
          </cell>
          <cell r="M951" t="str">
            <v>Manual</v>
          </cell>
          <cell r="N951" t="str">
            <v>Quemado</v>
          </cell>
          <cell r="O951">
            <v>128.28678328039805</v>
          </cell>
          <cell r="P951">
            <v>62310.273570813108</v>
          </cell>
          <cell r="Q951">
            <v>23</v>
          </cell>
        </row>
        <row r="952">
          <cell r="A952" t="str">
            <v>3481.05</v>
          </cell>
          <cell r="B952" t="str">
            <v>La Union, S.A</v>
          </cell>
          <cell r="C952">
            <v>348</v>
          </cell>
          <cell r="D952" t="str">
            <v>EL PLACER</v>
          </cell>
          <cell r="E952">
            <v>1.05</v>
          </cell>
          <cell r="F952">
            <v>10</v>
          </cell>
          <cell r="G952">
            <v>2.65</v>
          </cell>
          <cell r="H952">
            <v>165.60055199999999</v>
          </cell>
          <cell r="I952">
            <v>62.490774339622639</v>
          </cell>
          <cell r="J952" t="str">
            <v>CP72-2086</v>
          </cell>
          <cell r="K952">
            <v>45406</v>
          </cell>
          <cell r="L952">
            <v>45756</v>
          </cell>
          <cell r="M952" t="str">
            <v>Manual</v>
          </cell>
          <cell r="N952" t="str">
            <v>Quemado</v>
          </cell>
          <cell r="O952">
            <v>134.08648328039806</v>
          </cell>
          <cell r="P952">
            <v>22204.795646972689</v>
          </cell>
          <cell r="Q952">
            <v>23</v>
          </cell>
        </row>
        <row r="953">
          <cell r="A953" t="str">
            <v>3481.06</v>
          </cell>
          <cell r="B953" t="str">
            <v>La Union, S.A</v>
          </cell>
          <cell r="C953">
            <v>348</v>
          </cell>
          <cell r="D953" t="str">
            <v>EL PLACER</v>
          </cell>
          <cell r="E953">
            <v>1.06</v>
          </cell>
          <cell r="F953">
            <v>10</v>
          </cell>
          <cell r="G953">
            <v>5.15</v>
          </cell>
          <cell r="H953">
            <v>379</v>
          </cell>
          <cell r="I953">
            <v>73.592233009708735</v>
          </cell>
          <cell r="J953" t="str">
            <v>CP72-2086</v>
          </cell>
          <cell r="K953">
            <v>45406</v>
          </cell>
          <cell r="L953">
            <v>45756</v>
          </cell>
          <cell r="M953" t="str">
            <v>Manual</v>
          </cell>
          <cell r="N953" t="str">
            <v>Quemado</v>
          </cell>
          <cell r="O953">
            <v>125.34603328039806</v>
          </cell>
          <cell r="P953">
            <v>47506.146613270867</v>
          </cell>
          <cell r="Q953">
            <v>23</v>
          </cell>
        </row>
        <row r="954">
          <cell r="A954" t="str">
            <v>3482.01</v>
          </cell>
          <cell r="B954" t="str">
            <v>La Union, S.A</v>
          </cell>
          <cell r="C954">
            <v>348</v>
          </cell>
          <cell r="D954" t="str">
            <v>EL PLACER</v>
          </cell>
          <cell r="E954">
            <v>2.0099999999999998</v>
          </cell>
          <cell r="F954">
            <v>3</v>
          </cell>
          <cell r="G954">
            <v>2.5</v>
          </cell>
          <cell r="H954">
            <v>199.3</v>
          </cell>
          <cell r="I954">
            <v>79.72</v>
          </cell>
          <cell r="J954" t="str">
            <v>CP72-2086</v>
          </cell>
          <cell r="K954">
            <v>45405</v>
          </cell>
          <cell r="L954">
            <v>45755</v>
          </cell>
          <cell r="M954" t="str">
            <v>Manual</v>
          </cell>
          <cell r="N954" t="str">
            <v>Quemado</v>
          </cell>
          <cell r="O954">
            <v>133.82628328039806</v>
          </cell>
          <cell r="P954">
            <v>26671.578257783334</v>
          </cell>
          <cell r="Q954">
            <v>23</v>
          </cell>
        </row>
        <row r="955">
          <cell r="A955" t="str">
            <v>3482.02</v>
          </cell>
          <cell r="B955" t="str">
            <v>La Union, S.A</v>
          </cell>
          <cell r="C955">
            <v>348</v>
          </cell>
          <cell r="D955" t="str">
            <v>EL PLACER</v>
          </cell>
          <cell r="E955">
            <v>2.02</v>
          </cell>
          <cell r="F955">
            <v>4</v>
          </cell>
          <cell r="G955">
            <v>6.46</v>
          </cell>
          <cell r="H955">
            <v>511.38</v>
          </cell>
          <cell r="I955">
            <v>79.160990712074309</v>
          </cell>
          <cell r="J955" t="str">
            <v>SP83-2847</v>
          </cell>
          <cell r="K955">
            <v>45405</v>
          </cell>
          <cell r="L955">
            <v>45755</v>
          </cell>
          <cell r="M955" t="str">
            <v>Manual</v>
          </cell>
          <cell r="N955" t="str">
            <v>Quemado</v>
          </cell>
          <cell r="O955">
            <v>134.73293328039807</v>
          </cell>
          <cell r="P955">
            <v>68899.727420929965</v>
          </cell>
          <cell r="Q955">
            <v>23</v>
          </cell>
        </row>
        <row r="956">
          <cell r="A956" t="str">
            <v>3341.01</v>
          </cell>
          <cell r="B956" t="str">
            <v>La Union, S.A</v>
          </cell>
          <cell r="C956">
            <v>334</v>
          </cell>
          <cell r="D956" t="str">
            <v>EL SOMBRERO</v>
          </cell>
          <cell r="E956">
            <v>1.01</v>
          </cell>
          <cell r="F956">
            <v>7</v>
          </cell>
          <cell r="G956">
            <v>19.510000000000002</v>
          </cell>
          <cell r="H956">
            <v>1776.4776616000004</v>
          </cell>
          <cell r="I956">
            <v>91.054723813429021</v>
          </cell>
          <cell r="J956" t="str">
            <v>CG02-163</v>
          </cell>
          <cell r="K956">
            <v>45338</v>
          </cell>
          <cell r="L956">
            <v>45693</v>
          </cell>
          <cell r="M956" t="str">
            <v>Mecanizado</v>
          </cell>
          <cell r="N956" t="str">
            <v>Quemado</v>
          </cell>
          <cell r="O956">
            <v>125.92138328039806</v>
          </cell>
          <cell r="P956">
            <v>223696.52451539892</v>
          </cell>
          <cell r="Q956">
            <v>14</v>
          </cell>
        </row>
        <row r="957">
          <cell r="A957" t="str">
            <v>5571.01</v>
          </cell>
          <cell r="B957" t="str">
            <v>La Union, S.A</v>
          </cell>
          <cell r="C957">
            <v>557</v>
          </cell>
          <cell r="D957" t="str">
            <v>EL PERÚ</v>
          </cell>
          <cell r="E957">
            <v>1.01</v>
          </cell>
          <cell r="F957">
            <v>11</v>
          </cell>
          <cell r="G957">
            <v>12.57</v>
          </cell>
          <cell r="H957">
            <v>950.26709840000001</v>
          </cell>
          <cell r="I957">
            <v>75.598018965791567</v>
          </cell>
          <cell r="J957" t="str">
            <v>CP72-2086</v>
          </cell>
          <cell r="K957">
            <v>45416</v>
          </cell>
          <cell r="L957">
            <v>45762</v>
          </cell>
          <cell r="M957" t="str">
            <v>Manual</v>
          </cell>
          <cell r="N957" t="str">
            <v>Quemado</v>
          </cell>
          <cell r="O957">
            <v>136.86853328039805</v>
          </cell>
          <cell r="P957">
            <v>130061.6639826277</v>
          </cell>
          <cell r="Q957">
            <v>24</v>
          </cell>
        </row>
        <row r="958">
          <cell r="A958" t="str">
            <v>6301.18</v>
          </cell>
          <cell r="B958" t="str">
            <v>La Union, S.A</v>
          </cell>
          <cell r="C958">
            <v>630</v>
          </cell>
          <cell r="D958" t="str">
            <v>SAN JOSE B.V.</v>
          </cell>
          <cell r="E958">
            <v>1.18</v>
          </cell>
          <cell r="F958">
            <v>6</v>
          </cell>
          <cell r="G958">
            <v>2.66</v>
          </cell>
          <cell r="H958">
            <v>197.21120000000002</v>
          </cell>
          <cell r="I958">
            <v>74.139548872180455</v>
          </cell>
          <cell r="J958" t="str">
            <v>CP73-1547</v>
          </cell>
          <cell r="K958">
            <v>45346</v>
          </cell>
          <cell r="L958">
            <v>45641</v>
          </cell>
          <cell r="M958" t="str">
            <v>Manual</v>
          </cell>
          <cell r="N958" t="str">
            <v>Quemado</v>
          </cell>
          <cell r="O958">
            <v>152.90458328039807</v>
          </cell>
          <cell r="P958">
            <v>30154.496354227242</v>
          </cell>
          <cell r="Q958">
            <v>6</v>
          </cell>
        </row>
        <row r="959">
          <cell r="A959" t="str">
            <v>6302.01</v>
          </cell>
          <cell r="B959" t="str">
            <v>La Union, S.A</v>
          </cell>
          <cell r="C959">
            <v>630</v>
          </cell>
          <cell r="D959" t="str">
            <v>SAN JOSE B.V.</v>
          </cell>
          <cell r="E959">
            <v>2.0099999999999998</v>
          </cell>
          <cell r="F959">
            <v>8</v>
          </cell>
          <cell r="G959">
            <v>8.09</v>
          </cell>
          <cell r="H959">
            <v>332.00040000000001</v>
          </cell>
          <cell r="I959">
            <v>41.038368355995061</v>
          </cell>
          <cell r="J959" t="str">
            <v>CP73-1547</v>
          </cell>
          <cell r="K959">
            <v>45344</v>
          </cell>
          <cell r="L959">
            <v>45646</v>
          </cell>
          <cell r="M959" t="str">
            <v>Manual</v>
          </cell>
          <cell r="N959" t="str">
            <v>Quemado</v>
          </cell>
          <cell r="O959">
            <v>140.59263328039808</v>
          </cell>
          <cell r="P959">
            <v>46676.810486145478</v>
          </cell>
          <cell r="Q959">
            <v>7</v>
          </cell>
        </row>
        <row r="960">
          <cell r="A960" t="str">
            <v>6302.08</v>
          </cell>
          <cell r="B960" t="str">
            <v>La Union, S.A</v>
          </cell>
          <cell r="C960">
            <v>630</v>
          </cell>
          <cell r="D960" t="str">
            <v>SAN JOSE B.V.</v>
          </cell>
          <cell r="E960">
            <v>2.08</v>
          </cell>
          <cell r="F960">
            <v>3</v>
          </cell>
          <cell r="G960">
            <v>10.94</v>
          </cell>
          <cell r="H960">
            <v>368.74520000000001</v>
          </cell>
          <cell r="I960">
            <v>33.706142595978065</v>
          </cell>
          <cell r="J960" t="str">
            <v>CP73-1547</v>
          </cell>
          <cell r="K960">
            <v>45336</v>
          </cell>
          <cell r="L960">
            <v>45652</v>
          </cell>
          <cell r="M960" t="str">
            <v>Manual</v>
          </cell>
          <cell r="N960" t="str">
            <v>Quemado</v>
          </cell>
          <cell r="O960">
            <v>138.85138328039807</v>
          </cell>
          <cell r="P960">
            <v>51200.781098007043</v>
          </cell>
          <cell r="Q960">
            <v>8</v>
          </cell>
        </row>
        <row r="961">
          <cell r="A961" t="str">
            <v>6302.1</v>
          </cell>
          <cell r="B961" t="str">
            <v>La Union, S.A</v>
          </cell>
          <cell r="C961">
            <v>630</v>
          </cell>
          <cell r="D961" t="str">
            <v>SAN JOSE B.V.</v>
          </cell>
          <cell r="E961">
            <v>2.1</v>
          </cell>
          <cell r="F961">
            <v>4</v>
          </cell>
          <cell r="G961">
            <v>11.82</v>
          </cell>
          <cell r="H961">
            <v>541.74200000000008</v>
          </cell>
          <cell r="I961">
            <v>45.832656514382407</v>
          </cell>
          <cell r="J961" t="str">
            <v>CP73-1547</v>
          </cell>
          <cell r="K961">
            <v>45322</v>
          </cell>
          <cell r="L961">
            <v>45659</v>
          </cell>
          <cell r="M961" t="str">
            <v>Manual</v>
          </cell>
          <cell r="N961" t="str">
            <v>Quemado</v>
          </cell>
          <cell r="O961">
            <v>124.58523328039806</v>
          </cell>
          <cell r="P961">
            <v>67493.053447789411</v>
          </cell>
          <cell r="Q961">
            <v>9</v>
          </cell>
        </row>
        <row r="962">
          <cell r="A962" t="str">
            <v>6303.02</v>
          </cell>
          <cell r="B962" t="str">
            <v>La Union, S.A</v>
          </cell>
          <cell r="C962">
            <v>630</v>
          </cell>
          <cell r="D962" t="str">
            <v>SAN JOSE B.V.</v>
          </cell>
          <cell r="E962">
            <v>3.02</v>
          </cell>
          <cell r="F962">
            <v>6</v>
          </cell>
          <cell r="G962">
            <v>10.54</v>
          </cell>
          <cell r="H962">
            <v>223.08160000000001</v>
          </cell>
          <cell r="I962">
            <v>21.165237191650856</v>
          </cell>
          <cell r="J962" t="str">
            <v>CP72-2086</v>
          </cell>
          <cell r="K962">
            <v>45317</v>
          </cell>
          <cell r="L962">
            <v>45663</v>
          </cell>
          <cell r="M962" t="str">
            <v>Manual</v>
          </cell>
          <cell r="N962" t="str">
            <v>Quemado</v>
          </cell>
          <cell r="O962">
            <v>127.41918328039806</v>
          </cell>
          <cell r="P962">
            <v>28424.87527688445</v>
          </cell>
          <cell r="Q962">
            <v>10</v>
          </cell>
        </row>
        <row r="963">
          <cell r="A963" t="str">
            <v>6303.04</v>
          </cell>
          <cell r="B963" t="str">
            <v>La Union, S.A</v>
          </cell>
          <cell r="C963">
            <v>630</v>
          </cell>
          <cell r="D963" t="str">
            <v>SAN JOSE B.V.</v>
          </cell>
          <cell r="E963">
            <v>3.04</v>
          </cell>
          <cell r="F963">
            <v>6</v>
          </cell>
          <cell r="G963">
            <v>5.05</v>
          </cell>
          <cell r="H963">
            <v>107.08800000000001</v>
          </cell>
          <cell r="I963">
            <v>21.205544554455447</v>
          </cell>
          <cell r="J963" t="str">
            <v>CP72-2086</v>
          </cell>
          <cell r="K963">
            <v>45317</v>
          </cell>
          <cell r="L963">
            <v>45668</v>
          </cell>
          <cell r="M963" t="str">
            <v>Manual</v>
          </cell>
          <cell r="N963" t="str">
            <v>Quemado</v>
          </cell>
          <cell r="O963">
            <v>111.39433328039806</v>
          </cell>
          <cell r="P963">
            <v>11928.996362331269</v>
          </cell>
          <cell r="Q963">
            <v>10</v>
          </cell>
        </row>
        <row r="964">
          <cell r="A964" t="str">
            <v>6311.03</v>
          </cell>
          <cell r="B964" t="str">
            <v>La Union, S.A</v>
          </cell>
          <cell r="C964">
            <v>631</v>
          </cell>
          <cell r="D964" t="str">
            <v>OFELIA</v>
          </cell>
          <cell r="E964">
            <v>1.03</v>
          </cell>
          <cell r="F964">
            <v>9</v>
          </cell>
          <cell r="G964">
            <v>3.82</v>
          </cell>
          <cell r="H964">
            <v>145.4888</v>
          </cell>
          <cell r="I964">
            <v>38.086073298429319</v>
          </cell>
          <cell r="J964" t="str">
            <v>CP73-1547</v>
          </cell>
          <cell r="K964">
            <v>45359</v>
          </cell>
          <cell r="L964">
            <v>45673</v>
          </cell>
          <cell r="M964" t="str">
            <v>Manual</v>
          </cell>
          <cell r="N964" t="str">
            <v>Quemado</v>
          </cell>
          <cell r="O964">
            <v>150.95553328039807</v>
          </cell>
          <cell r="P964">
            <v>21962.339390325178</v>
          </cell>
          <cell r="Q964">
            <v>11</v>
          </cell>
        </row>
        <row r="965">
          <cell r="A965" t="str">
            <v>6311.13</v>
          </cell>
          <cell r="B965" t="str">
            <v>La Union, S.A</v>
          </cell>
          <cell r="C965">
            <v>631</v>
          </cell>
          <cell r="D965" t="str">
            <v>OFELIA</v>
          </cell>
          <cell r="E965">
            <v>1.1299999999999999</v>
          </cell>
          <cell r="F965">
            <v>9</v>
          </cell>
          <cell r="G965">
            <v>2.73</v>
          </cell>
          <cell r="H965">
            <v>84.428399999999996</v>
          </cell>
          <cell r="I965">
            <v>30.926153846153845</v>
          </cell>
          <cell r="J965" t="str">
            <v>CP73-1547</v>
          </cell>
          <cell r="K965">
            <v>45364</v>
          </cell>
          <cell r="L965">
            <v>45677</v>
          </cell>
          <cell r="M965" t="str">
            <v>Manual</v>
          </cell>
          <cell r="N965" t="str">
            <v>Quemado</v>
          </cell>
          <cell r="O965">
            <v>147.61578328039806</v>
          </cell>
          <cell r="P965">
            <v>12462.96439711076</v>
          </cell>
          <cell r="Q965">
            <v>12</v>
          </cell>
        </row>
        <row r="966">
          <cell r="A966" t="str">
            <v>6311.14</v>
          </cell>
          <cell r="B966" t="str">
            <v>La Union, S.A</v>
          </cell>
          <cell r="C966">
            <v>631</v>
          </cell>
          <cell r="D966" t="str">
            <v>OFELIA</v>
          </cell>
          <cell r="E966">
            <v>1.1399999999999999</v>
          </cell>
          <cell r="F966">
            <v>9</v>
          </cell>
          <cell r="G966">
            <v>2.62</v>
          </cell>
          <cell r="H966">
            <v>77</v>
          </cell>
          <cell r="I966">
            <v>29.389312977099234</v>
          </cell>
          <cell r="J966" t="str">
            <v>CP73-1547</v>
          </cell>
          <cell r="K966">
            <v>45360</v>
          </cell>
          <cell r="L966">
            <v>45681</v>
          </cell>
          <cell r="M966" t="str">
            <v>Manual</v>
          </cell>
          <cell r="N966" t="str">
            <v>Quemado</v>
          </cell>
          <cell r="O966">
            <v>153.60493328039806</v>
          </cell>
          <cell r="P966">
            <v>11827.57986259065</v>
          </cell>
          <cell r="Q966">
            <v>12</v>
          </cell>
        </row>
        <row r="967">
          <cell r="A967" t="str">
            <v>6312.07</v>
          </cell>
          <cell r="B967" t="str">
            <v>La Union, S.A</v>
          </cell>
          <cell r="C967">
            <v>631</v>
          </cell>
          <cell r="D967" t="str">
            <v>OFELIA</v>
          </cell>
          <cell r="E967">
            <v>2.0699999999999998</v>
          </cell>
          <cell r="F967">
            <v>8</v>
          </cell>
          <cell r="G967">
            <v>3.06</v>
          </cell>
          <cell r="H967">
            <v>117.9164</v>
          </cell>
          <cell r="I967">
            <v>38.534771241830065</v>
          </cell>
          <cell r="J967" t="str">
            <v>SP71-6161</v>
          </cell>
          <cell r="K967">
            <v>45392</v>
          </cell>
          <cell r="L967">
            <v>45685</v>
          </cell>
          <cell r="M967" t="str">
            <v>Manual</v>
          </cell>
          <cell r="N967" t="str">
            <v>Quemado</v>
          </cell>
          <cell r="O967">
            <v>122.07508328039806</v>
          </cell>
          <cell r="P967">
            <v>14394.654350124729</v>
          </cell>
          <cell r="Q967">
            <v>13</v>
          </cell>
        </row>
        <row r="968">
          <cell r="A968" t="str">
            <v>6312.08</v>
          </cell>
          <cell r="B968" t="str">
            <v>La Union, S.A</v>
          </cell>
          <cell r="C968">
            <v>631</v>
          </cell>
          <cell r="D968" t="str">
            <v>OFELIA</v>
          </cell>
          <cell r="E968">
            <v>2.08</v>
          </cell>
          <cell r="F968">
            <v>8</v>
          </cell>
          <cell r="G968">
            <v>3.27</v>
          </cell>
          <cell r="H968">
            <v>148.12</v>
          </cell>
          <cell r="I968">
            <v>45.296636085626915</v>
          </cell>
          <cell r="J968" t="str">
            <v>SP71-6161</v>
          </cell>
          <cell r="K968">
            <v>45377</v>
          </cell>
          <cell r="L968">
            <v>45691</v>
          </cell>
          <cell r="M968" t="str">
            <v>Manual</v>
          </cell>
          <cell r="N968" t="str">
            <v>Quemado</v>
          </cell>
          <cell r="O968">
            <v>127.68988328039805</v>
          </cell>
          <cell r="P968">
            <v>18913.425511492558</v>
          </cell>
          <cell r="Q968">
            <v>14</v>
          </cell>
        </row>
        <row r="969">
          <cell r="A969" t="str">
            <v>6312.1</v>
          </cell>
          <cell r="B969" t="str">
            <v>La Union, S.A</v>
          </cell>
          <cell r="C969">
            <v>631</v>
          </cell>
          <cell r="D969" t="str">
            <v>OFELIA</v>
          </cell>
          <cell r="E969">
            <v>2.1</v>
          </cell>
          <cell r="F969">
            <v>8</v>
          </cell>
          <cell r="G969">
            <v>3.01</v>
          </cell>
          <cell r="H969">
            <v>140</v>
          </cell>
          <cell r="I969">
            <v>46.511627906976749</v>
          </cell>
          <cell r="J969" t="str">
            <v>SP71-6161</v>
          </cell>
          <cell r="K969">
            <v>45386</v>
          </cell>
          <cell r="L969">
            <v>45694</v>
          </cell>
          <cell r="M969" t="str">
            <v>Manual</v>
          </cell>
          <cell r="N969" t="str">
            <v>Quemado</v>
          </cell>
          <cell r="O969">
            <v>125.34378328039806</v>
          </cell>
          <cell r="P969">
            <v>17548.129659255726</v>
          </cell>
          <cell r="Q969">
            <v>14</v>
          </cell>
        </row>
        <row r="970">
          <cell r="A970" t="str">
            <v>6312.19</v>
          </cell>
          <cell r="B970" t="str">
            <v>La Union, S.A</v>
          </cell>
          <cell r="C970">
            <v>631</v>
          </cell>
          <cell r="D970" t="str">
            <v>OFELIA</v>
          </cell>
          <cell r="E970">
            <v>2.19</v>
          </cell>
          <cell r="F970">
            <v>9</v>
          </cell>
          <cell r="G970">
            <v>2.29</v>
          </cell>
          <cell r="H970">
            <v>100</v>
          </cell>
          <cell r="I970">
            <v>43.668122270742359</v>
          </cell>
          <cell r="J970" t="str">
            <v>CP73-1547</v>
          </cell>
          <cell r="K970">
            <v>45367</v>
          </cell>
          <cell r="L970">
            <v>45697</v>
          </cell>
          <cell r="M970" t="str">
            <v>Manual</v>
          </cell>
          <cell r="N970" t="str">
            <v>Quemado</v>
          </cell>
          <cell r="O970">
            <v>153.08783328039806</v>
          </cell>
          <cell r="P970">
            <v>15308.783328039806</v>
          </cell>
          <cell r="Q970">
            <v>14</v>
          </cell>
        </row>
        <row r="971">
          <cell r="A971" t="str">
            <v>6313.11</v>
          </cell>
          <cell r="B971" t="str">
            <v>La Union, S.A</v>
          </cell>
          <cell r="C971">
            <v>631</v>
          </cell>
          <cell r="D971" t="str">
            <v>OFELIA</v>
          </cell>
          <cell r="E971">
            <v>3.11</v>
          </cell>
          <cell r="F971">
            <v>8</v>
          </cell>
          <cell r="G971">
            <v>3.45</v>
          </cell>
          <cell r="H971">
            <v>62.118400000000001</v>
          </cell>
          <cell r="I971">
            <v>18.005333333333333</v>
          </cell>
          <cell r="J971" t="str">
            <v>CP73-1547</v>
          </cell>
          <cell r="K971">
            <v>45397</v>
          </cell>
          <cell r="L971">
            <v>45700</v>
          </cell>
          <cell r="M971" t="str">
            <v>Manual</v>
          </cell>
          <cell r="N971" t="str">
            <v>Quemado</v>
          </cell>
          <cell r="O971">
            <v>132.34323328039807</v>
          </cell>
          <cell r="P971">
            <v>8220.9499022050786</v>
          </cell>
          <cell r="Q971">
            <v>15</v>
          </cell>
        </row>
        <row r="972">
          <cell r="A972" t="str">
            <v>6313.13</v>
          </cell>
          <cell r="B972" t="str">
            <v>La Union, S.A</v>
          </cell>
          <cell r="C972">
            <v>631</v>
          </cell>
          <cell r="D972" t="str">
            <v>OFELIA</v>
          </cell>
          <cell r="E972">
            <v>3.13</v>
          </cell>
          <cell r="F972">
            <v>8</v>
          </cell>
          <cell r="G972">
            <v>4.01</v>
          </cell>
          <cell r="H972">
            <v>108.4128</v>
          </cell>
          <cell r="I972">
            <v>27.03561097256858</v>
          </cell>
          <cell r="J972" t="str">
            <v>VARIAS</v>
          </cell>
          <cell r="K972">
            <v>45400</v>
          </cell>
          <cell r="L972">
            <v>45703</v>
          </cell>
          <cell r="M972" t="str">
            <v>Manual</v>
          </cell>
          <cell r="N972" t="str">
            <v>Quemado</v>
          </cell>
          <cell r="O972">
            <v>99.072283280398068</v>
          </cell>
          <cell r="P972">
            <v>10740.70363282114</v>
          </cell>
          <cell r="Q972">
            <v>15</v>
          </cell>
        </row>
        <row r="973">
          <cell r="A973" t="str">
            <v>6313.15</v>
          </cell>
          <cell r="B973" t="str">
            <v>La Union, S.A</v>
          </cell>
          <cell r="C973">
            <v>631</v>
          </cell>
          <cell r="D973" t="str">
            <v>OFELIA</v>
          </cell>
          <cell r="E973">
            <v>3.15</v>
          </cell>
          <cell r="F973">
            <v>8</v>
          </cell>
          <cell r="G973">
            <v>5.53</v>
          </cell>
          <cell r="H973">
            <v>112.02</v>
          </cell>
          <cell r="I973">
            <v>20.256781193490053</v>
          </cell>
          <cell r="J973" t="str">
            <v>CP73-1547</v>
          </cell>
          <cell r="K973">
            <v>45405</v>
          </cell>
          <cell r="L973">
            <v>45706</v>
          </cell>
          <cell r="M973" t="str">
            <v>Manual</v>
          </cell>
          <cell r="N973" t="str">
            <v>Quemado</v>
          </cell>
          <cell r="O973">
            <v>121.35158328039806</v>
          </cell>
          <cell r="P973">
            <v>13593.804359070191</v>
          </cell>
          <cell r="Q973">
            <v>16</v>
          </cell>
        </row>
        <row r="974">
          <cell r="A974" t="str">
            <v>5161.01</v>
          </cell>
          <cell r="B974" t="str">
            <v>La Union, S.A</v>
          </cell>
          <cell r="C974">
            <v>516</v>
          </cell>
          <cell r="D974" t="str">
            <v>IRLANDA GOMEZ</v>
          </cell>
          <cell r="E974">
            <v>1.01</v>
          </cell>
          <cell r="F974">
            <v>4</v>
          </cell>
          <cell r="G974">
            <v>2.0682667784648712</v>
          </cell>
          <cell r="H974">
            <v>272.05825121095643</v>
          </cell>
          <cell r="I974">
            <v>131.53924534478386</v>
          </cell>
          <cell r="J974" t="str">
            <v>CG02-163</v>
          </cell>
          <cell r="K974">
            <v>45270</v>
          </cell>
          <cell r="L974">
            <v>45658</v>
          </cell>
          <cell r="M974" t="str">
            <v>Manual</v>
          </cell>
          <cell r="N974" t="str">
            <v>Quemado</v>
          </cell>
          <cell r="O974">
            <v>115.11068328039806</v>
          </cell>
          <cell r="P974">
            <v>31316.81118896338</v>
          </cell>
          <cell r="Q974">
            <v>9</v>
          </cell>
        </row>
        <row r="975">
          <cell r="A975" t="str">
            <v>5161.0101</v>
          </cell>
          <cell r="B975" t="str">
            <v>La Union, S.A</v>
          </cell>
          <cell r="C975">
            <v>516</v>
          </cell>
          <cell r="D975" t="str">
            <v>IRLANDA GOMEZ</v>
          </cell>
          <cell r="E975">
            <v>1.0101</v>
          </cell>
          <cell r="F975">
            <v>5</v>
          </cell>
          <cell r="G975">
            <v>4.8562344967333964</v>
          </cell>
          <cell r="H975">
            <v>766.66542091761733</v>
          </cell>
          <cell r="I975">
            <v>157.87240534478389</v>
          </cell>
          <cell r="J975" t="str">
            <v>CG02-163</v>
          </cell>
          <cell r="K975">
            <v>45299</v>
          </cell>
          <cell r="L975">
            <v>45653</v>
          </cell>
          <cell r="M975" t="str">
            <v>Mecanizado</v>
          </cell>
          <cell r="N975" t="str">
            <v>Quemado</v>
          </cell>
          <cell r="O975">
            <v>122.10128328039806</v>
          </cell>
          <cell r="P975">
            <v>93610.831740747613</v>
          </cell>
          <cell r="Q975">
            <v>8</v>
          </cell>
        </row>
        <row r="976">
          <cell r="A976" t="str">
            <v>5161.02</v>
          </cell>
          <cell r="B976" t="str">
            <v>La Union, S.A</v>
          </cell>
          <cell r="C976">
            <v>516</v>
          </cell>
          <cell r="D976" t="str">
            <v>IRLANDA GOMEZ</v>
          </cell>
          <cell r="E976">
            <v>1.02</v>
          </cell>
          <cell r="F976">
            <v>4</v>
          </cell>
          <cell r="G976">
            <v>2.4595604933095765</v>
          </cell>
          <cell r="H976">
            <v>388.29673116978603</v>
          </cell>
          <cell r="I976">
            <v>157.87240534478386</v>
          </cell>
          <cell r="J976" t="str">
            <v>CG02-163</v>
          </cell>
          <cell r="K976">
            <v>45270</v>
          </cell>
          <cell r="L976">
            <v>45658</v>
          </cell>
          <cell r="M976" t="str">
            <v>Manual</v>
          </cell>
          <cell r="N976" t="str">
            <v>Quemado</v>
          </cell>
          <cell r="O976">
            <v>115.00648328039806</v>
          </cell>
          <cell r="P976">
            <v>44656.641521111218</v>
          </cell>
          <cell r="Q976">
            <v>9</v>
          </cell>
        </row>
        <row r="977">
          <cell r="A977" t="str">
            <v>5161.0201</v>
          </cell>
          <cell r="B977" t="str">
            <v>La Union, S.A</v>
          </cell>
          <cell r="C977">
            <v>516</v>
          </cell>
          <cell r="D977" t="str">
            <v>IRLANDA GOMEZ</v>
          </cell>
          <cell r="E977">
            <v>1.0201</v>
          </cell>
          <cell r="F977">
            <v>4</v>
          </cell>
          <cell r="G977">
            <v>4.0247353526883973</v>
          </cell>
          <cell r="H977">
            <v>555.90665100510432</v>
          </cell>
          <cell r="I977">
            <v>138.12253534478387</v>
          </cell>
          <cell r="J977" t="str">
            <v>CG02-163</v>
          </cell>
          <cell r="K977">
            <v>45323</v>
          </cell>
          <cell r="L977">
            <v>45676</v>
          </cell>
          <cell r="M977" t="str">
            <v>Mecanizado</v>
          </cell>
          <cell r="N977" t="str">
            <v>Quemado</v>
          </cell>
          <cell r="O977">
            <v>125.00113328039807</v>
          </cell>
          <cell r="P977">
            <v>69488.961373748782</v>
          </cell>
          <cell r="Q977">
            <v>11</v>
          </cell>
        </row>
        <row r="978">
          <cell r="A978" t="str">
            <v>5161.03</v>
          </cell>
          <cell r="B978" t="str">
            <v>La Union, S.A</v>
          </cell>
          <cell r="C978">
            <v>516</v>
          </cell>
          <cell r="D978" t="str">
            <v>IRLANDA GOMEZ</v>
          </cell>
          <cell r="E978">
            <v>1.03</v>
          </cell>
          <cell r="F978">
            <v>4</v>
          </cell>
          <cell r="G978">
            <v>2.4735352688397443</v>
          </cell>
          <cell r="H978">
            <v>349.6869625968871</v>
          </cell>
          <cell r="I978">
            <v>141.37132670071608</v>
          </cell>
          <cell r="J978" t="str">
            <v>CG02-163</v>
          </cell>
          <cell r="K978">
            <v>45269</v>
          </cell>
          <cell r="L978">
            <v>45658</v>
          </cell>
          <cell r="M978" t="str">
            <v>Manual</v>
          </cell>
          <cell r="N978" t="str">
            <v>Quemado</v>
          </cell>
          <cell r="O978">
            <v>125.21908328039807</v>
          </cell>
          <cell r="P978">
            <v>43787.480891489053</v>
          </cell>
          <cell r="Q978">
            <v>9</v>
          </cell>
        </row>
        <row r="979">
          <cell r="A979" t="str">
            <v>5161.0301</v>
          </cell>
          <cell r="B979" t="str">
            <v>La Union, S.A</v>
          </cell>
          <cell r="C979">
            <v>516</v>
          </cell>
          <cell r="D979" t="str">
            <v>IRLANDA GOMEZ</v>
          </cell>
          <cell r="E979">
            <v>1.0301</v>
          </cell>
          <cell r="F979">
            <v>4</v>
          </cell>
          <cell r="G979">
            <v>3.7242776787897847</v>
          </cell>
          <cell r="H979">
            <v>538.92467532243154</v>
          </cell>
          <cell r="I979">
            <v>144.70582534478385</v>
          </cell>
          <cell r="J979" t="str">
            <v>CG02-163</v>
          </cell>
          <cell r="K979">
            <v>45323</v>
          </cell>
          <cell r="L979">
            <v>45676</v>
          </cell>
          <cell r="M979" t="str">
            <v>Mecanizado</v>
          </cell>
          <cell r="N979" t="str">
            <v>Verde</v>
          </cell>
          <cell r="O979">
            <v>117.37118328039806</v>
          </cell>
          <cell r="P979">
            <v>63254.226841598131</v>
          </cell>
          <cell r="Q979">
            <v>11</v>
          </cell>
        </row>
        <row r="980">
          <cell r="A980" t="str">
            <v>5161.04</v>
          </cell>
          <cell r="B980" t="str">
            <v>La Union, S.A</v>
          </cell>
          <cell r="C980">
            <v>516</v>
          </cell>
          <cell r="D980" t="str">
            <v>IRLANDA GOMEZ</v>
          </cell>
          <cell r="E980">
            <v>1.04</v>
          </cell>
          <cell r="F980">
            <v>4</v>
          </cell>
          <cell r="G980">
            <v>3.4936938825420119</v>
          </cell>
          <cell r="H980">
            <v>449.55785677526416</v>
          </cell>
          <cell r="I980">
            <v>128.67694534478386</v>
          </cell>
          <cell r="J980" t="str">
            <v>CG02-163</v>
          </cell>
          <cell r="K980">
            <v>45269</v>
          </cell>
          <cell r="L980">
            <v>45658</v>
          </cell>
          <cell r="M980" t="str">
            <v>Manual</v>
          </cell>
          <cell r="N980" t="str">
            <v>Quemado</v>
          </cell>
          <cell r="O980">
            <v>132.00748328039808</v>
          </cell>
          <cell r="P980">
            <v>59345.00126183228</v>
          </cell>
          <cell r="Q980">
            <v>9</v>
          </cell>
        </row>
        <row r="981">
          <cell r="A981" t="str">
            <v>5161.0401</v>
          </cell>
          <cell r="B981" t="str">
            <v>La Union, S.A</v>
          </cell>
          <cell r="C981">
            <v>516</v>
          </cell>
          <cell r="D981" t="str">
            <v>IRLANDA GOMEZ</v>
          </cell>
          <cell r="E981">
            <v>1.0401</v>
          </cell>
          <cell r="F981">
            <v>4</v>
          </cell>
          <cell r="G981">
            <v>2.8927785347447856</v>
          </cell>
          <cell r="H981">
            <v>399.55790540991882</v>
          </cell>
          <cell r="I981">
            <v>138.1225353447839</v>
          </cell>
          <cell r="J981" t="str">
            <v>CG02-163</v>
          </cell>
          <cell r="K981">
            <v>45327</v>
          </cell>
          <cell r="L981">
            <v>45677</v>
          </cell>
          <cell r="M981" t="str">
            <v>Mecanizado</v>
          </cell>
          <cell r="N981" t="str">
            <v>Verde</v>
          </cell>
          <cell r="O981">
            <v>120.30453328039806</v>
          </cell>
          <cell r="P981">
            <v>48068.627328833718</v>
          </cell>
          <cell r="Q981">
            <v>12</v>
          </cell>
        </row>
        <row r="982">
          <cell r="A982" t="str">
            <v>5161.05</v>
          </cell>
          <cell r="B982" t="str">
            <v>La Union, S.A</v>
          </cell>
          <cell r="C982">
            <v>516</v>
          </cell>
          <cell r="D982" t="str">
            <v>IRLANDA GOMEZ</v>
          </cell>
          <cell r="E982">
            <v>1.05</v>
          </cell>
          <cell r="F982">
            <v>4</v>
          </cell>
          <cell r="G982">
            <v>3.3469587394752476</v>
          </cell>
          <cell r="H982">
            <v>449.57642679070307</v>
          </cell>
          <cell r="I982">
            <v>134.32386288131829</v>
          </cell>
          <cell r="J982" t="str">
            <v>CG02-163</v>
          </cell>
          <cell r="K982">
            <v>45268</v>
          </cell>
          <cell r="L982">
            <v>45659</v>
          </cell>
          <cell r="M982" t="str">
            <v>Manual</v>
          </cell>
          <cell r="N982" t="str">
            <v>Quemado</v>
          </cell>
          <cell r="O982">
            <v>122.25613328039806</v>
          </cell>
          <cell r="P982">
            <v>54963.475553449316</v>
          </cell>
          <cell r="Q982">
            <v>9</v>
          </cell>
        </row>
        <row r="983">
          <cell r="A983" t="str">
            <v>5161.0501</v>
          </cell>
          <cell r="B983" t="str">
            <v>La Union, S.A</v>
          </cell>
          <cell r="C983">
            <v>516</v>
          </cell>
          <cell r="D983" t="str">
            <v>IRLANDA GOMEZ</v>
          </cell>
          <cell r="E983">
            <v>1.0501</v>
          </cell>
          <cell r="F983">
            <v>5</v>
          </cell>
          <cell r="G983">
            <v>3.1932362086433992</v>
          </cell>
          <cell r="H983">
            <v>462.07988109259156</v>
          </cell>
          <cell r="I983">
            <v>144.70582534478388</v>
          </cell>
          <cell r="J983" t="str">
            <v>CG02-163</v>
          </cell>
          <cell r="K983">
            <v>45328</v>
          </cell>
          <cell r="L983">
            <v>45677</v>
          </cell>
          <cell r="M983" t="str">
            <v>Mecanizado</v>
          </cell>
          <cell r="N983" t="str">
            <v>Verde</v>
          </cell>
          <cell r="O983">
            <v>120.37683328039806</v>
          </cell>
          <cell r="P983">
            <v>55623.712808509052</v>
          </cell>
          <cell r="Q983">
            <v>12</v>
          </cell>
        </row>
        <row r="984">
          <cell r="A984" t="str">
            <v>5161.06</v>
          </cell>
          <cell r="B984" t="str">
            <v>La Union, S.A</v>
          </cell>
          <cell r="C984">
            <v>516</v>
          </cell>
          <cell r="D984" t="str">
            <v>IRLANDA GOMEZ</v>
          </cell>
          <cell r="E984">
            <v>1.06</v>
          </cell>
          <cell r="F984">
            <v>4</v>
          </cell>
          <cell r="G984">
            <v>3.451769555951508</v>
          </cell>
          <cell r="H984">
            <v>449.56316249396104</v>
          </cell>
          <cell r="I984">
            <v>130.24136032454095</v>
          </cell>
          <cell r="J984" t="str">
            <v>CG02-163</v>
          </cell>
          <cell r="K984">
            <v>45268</v>
          </cell>
          <cell r="L984">
            <v>45659</v>
          </cell>
          <cell r="M984" t="str">
            <v>Manual</v>
          </cell>
          <cell r="N984" t="str">
            <v>Quemado</v>
          </cell>
          <cell r="O984">
            <v>106.90863328039806</v>
          </cell>
          <cell r="P984">
            <v>48062.183275442883</v>
          </cell>
          <cell r="Q984">
            <v>9</v>
          </cell>
        </row>
        <row r="985">
          <cell r="A985" t="str">
            <v>5161.0601</v>
          </cell>
          <cell r="B985" t="str">
            <v>La Union, S.A</v>
          </cell>
          <cell r="C985">
            <v>516</v>
          </cell>
          <cell r="D985" t="str">
            <v>IRLANDA GOMEZ</v>
          </cell>
          <cell r="E985">
            <v>1.0601</v>
          </cell>
          <cell r="F985">
            <v>5</v>
          </cell>
          <cell r="G985">
            <v>3.4867064947769282</v>
          </cell>
          <cell r="H985">
            <v>504.54674106171365</v>
          </cell>
          <cell r="I985">
            <v>144.70582534478385</v>
          </cell>
          <cell r="J985" t="str">
            <v>CG02-163</v>
          </cell>
          <cell r="K985">
            <v>45334</v>
          </cell>
          <cell r="L985">
            <v>45677</v>
          </cell>
          <cell r="M985" t="str">
            <v>Mecanizado</v>
          </cell>
          <cell r="N985" t="str">
            <v>Quemado</v>
          </cell>
          <cell r="O985">
            <v>123.03038328039807</v>
          </cell>
          <cell r="P985">
            <v>62074.578935698388</v>
          </cell>
          <cell r="Q985">
            <v>12</v>
          </cell>
        </row>
        <row r="986">
          <cell r="A986" t="str">
            <v>5161.07</v>
          </cell>
          <cell r="B986" t="str">
            <v>La Union, S.A</v>
          </cell>
          <cell r="C986">
            <v>516</v>
          </cell>
          <cell r="D986" t="str">
            <v>IRLANDA GOMEZ</v>
          </cell>
          <cell r="E986">
            <v>1.07</v>
          </cell>
          <cell r="F986">
            <v>5</v>
          </cell>
          <cell r="G986">
            <v>8.098382419732383</v>
          </cell>
          <cell r="H986">
            <v>1098.9751120050626</v>
          </cell>
          <cell r="I986">
            <v>135.70303982278216</v>
          </cell>
          <cell r="J986" t="str">
            <v>CG02-163</v>
          </cell>
          <cell r="K986">
            <v>45299</v>
          </cell>
          <cell r="L986">
            <v>45654</v>
          </cell>
          <cell r="M986" t="str">
            <v>Mecanizado</v>
          </cell>
          <cell r="N986" t="str">
            <v>Quemado</v>
          </cell>
          <cell r="O986">
            <v>125.38333328039806</v>
          </cell>
          <cell r="P986">
            <v>137793.16273539356</v>
          </cell>
          <cell r="Q986">
            <v>8</v>
          </cell>
        </row>
        <row r="987">
          <cell r="A987" t="str">
            <v>5161.08</v>
          </cell>
          <cell r="B987" t="str">
            <v>La Union, S.A</v>
          </cell>
          <cell r="C987">
            <v>516</v>
          </cell>
          <cell r="D987" t="str">
            <v>IRLANDA GOMEZ</v>
          </cell>
          <cell r="E987">
            <v>1.08</v>
          </cell>
          <cell r="F987">
            <v>4</v>
          </cell>
          <cell r="G987">
            <v>7.19002201027146</v>
          </cell>
          <cell r="H987">
            <v>1040.4380692434938</v>
          </cell>
          <cell r="I987">
            <v>144.70582534478388</v>
          </cell>
          <cell r="J987" t="str">
            <v>CG02-163</v>
          </cell>
          <cell r="K987">
            <v>45325</v>
          </cell>
          <cell r="L987">
            <v>45676</v>
          </cell>
          <cell r="M987" t="str">
            <v>Mecanizado</v>
          </cell>
          <cell r="N987" t="str">
            <v>Quemado</v>
          </cell>
          <cell r="O987">
            <v>124.91178328039807</v>
          </cell>
          <cell r="P987">
            <v>129962.9746220191</v>
          </cell>
          <cell r="Q987">
            <v>11</v>
          </cell>
        </row>
        <row r="988">
          <cell r="A988" t="str">
            <v>5161.09</v>
          </cell>
          <cell r="B988" t="str">
            <v>La Union, S.A</v>
          </cell>
          <cell r="C988">
            <v>516</v>
          </cell>
          <cell r="D988" t="str">
            <v>IRLANDA GOMEZ</v>
          </cell>
          <cell r="E988">
            <v>1.0900000000000001</v>
          </cell>
          <cell r="F988">
            <v>5</v>
          </cell>
          <cell r="G988">
            <v>8.1053698074974676</v>
          </cell>
          <cell r="H988">
            <v>1172.8942277186131</v>
          </cell>
          <cell r="I988">
            <v>144.70582534478388</v>
          </cell>
          <cell r="J988" t="str">
            <v>CG02-163</v>
          </cell>
          <cell r="K988">
            <v>45323</v>
          </cell>
          <cell r="L988">
            <v>45676</v>
          </cell>
          <cell r="M988" t="str">
            <v>Mecanizado</v>
          </cell>
          <cell r="N988" t="str">
            <v>Verde</v>
          </cell>
          <cell r="O988">
            <v>116.68718328039806</v>
          </cell>
          <cell r="P988">
            <v>136861.72371832276</v>
          </cell>
          <cell r="Q988">
            <v>11</v>
          </cell>
        </row>
        <row r="989">
          <cell r="A989" t="str">
            <v>5161.1</v>
          </cell>
          <cell r="B989" t="str">
            <v>La Union, S.A</v>
          </cell>
          <cell r="C989">
            <v>516</v>
          </cell>
          <cell r="D989" t="str">
            <v>IRLANDA GOMEZ</v>
          </cell>
          <cell r="E989">
            <v>1.1000000000000001</v>
          </cell>
          <cell r="F989">
            <v>4</v>
          </cell>
          <cell r="G989">
            <v>8.2660797260944001</v>
          </cell>
          <cell r="H989">
            <v>1141.7318891302752</v>
          </cell>
          <cell r="I989">
            <v>138.12253534478387</v>
          </cell>
          <cell r="J989" t="str">
            <v>CG02-163</v>
          </cell>
          <cell r="K989">
            <v>45329</v>
          </cell>
          <cell r="L989">
            <v>45677</v>
          </cell>
          <cell r="M989" t="str">
            <v>Mecanizado</v>
          </cell>
          <cell r="N989" t="str">
            <v>Verde</v>
          </cell>
          <cell r="O989">
            <v>122.28893328039807</v>
          </cell>
          <cell r="P989">
            <v>139621.17481395506</v>
          </cell>
          <cell r="Q989">
            <v>12</v>
          </cell>
        </row>
        <row r="990">
          <cell r="A990" t="str">
            <v>5161.11</v>
          </cell>
          <cell r="B990" t="str">
            <v>La Union, S.A</v>
          </cell>
          <cell r="C990">
            <v>516</v>
          </cell>
          <cell r="D990" t="str">
            <v>IRLANDA GOMEZ</v>
          </cell>
          <cell r="E990">
            <v>1.1100000000000001</v>
          </cell>
          <cell r="F990">
            <v>2</v>
          </cell>
          <cell r="G990">
            <v>6.8755895608426796</v>
          </cell>
          <cell r="H990">
            <v>899.12986213371994</v>
          </cell>
          <cell r="I990">
            <v>130.77131119844239</v>
          </cell>
          <cell r="J990" t="str">
            <v>CG02-163</v>
          </cell>
          <cell r="K990">
            <v>45330</v>
          </cell>
          <cell r="L990">
            <v>45677</v>
          </cell>
          <cell r="M990" t="str">
            <v>Mecanizado</v>
          </cell>
          <cell r="N990" t="str">
            <v>Quemado</v>
          </cell>
          <cell r="O990">
            <v>120.70694137408803</v>
          </cell>
          <cell r="P990">
            <v>108531.21555626679</v>
          </cell>
          <cell r="Q990">
            <v>12</v>
          </cell>
        </row>
        <row r="991">
          <cell r="A991" t="str">
            <v>5161.12</v>
          </cell>
          <cell r="B991" t="str">
            <v>La Union, S.A</v>
          </cell>
          <cell r="C991">
            <v>516</v>
          </cell>
          <cell r="D991" t="str">
            <v>IRLANDA GOMEZ</v>
          </cell>
          <cell r="E991">
            <v>1.1200000000000001</v>
          </cell>
          <cell r="F991">
            <v>2</v>
          </cell>
          <cell r="G991">
            <v>7.0083499283792756</v>
          </cell>
          <cell r="H991">
            <v>899.11306069117995</v>
          </cell>
          <cell r="I991">
            <v>128.29169060899125</v>
          </cell>
          <cell r="J991" t="str">
            <v>CG02-163</v>
          </cell>
          <cell r="K991">
            <v>45331</v>
          </cell>
          <cell r="L991">
            <v>45678</v>
          </cell>
          <cell r="M991" t="str">
            <v>Mecanizado</v>
          </cell>
          <cell r="N991" t="str">
            <v>Quemado</v>
          </cell>
          <cell r="O991">
            <v>120.70694137408803</v>
          </cell>
          <cell r="P991">
            <v>108529.18750552711</v>
          </cell>
          <cell r="Q991">
            <v>12</v>
          </cell>
        </row>
        <row r="992">
          <cell r="A992" t="str">
            <v>5161.13</v>
          </cell>
          <cell r="B992" t="str">
            <v>La Union, S.A</v>
          </cell>
          <cell r="C992">
            <v>516</v>
          </cell>
          <cell r="D992" t="str">
            <v>IRLANDA GOMEZ</v>
          </cell>
          <cell r="E992">
            <v>1.1299999999999999</v>
          </cell>
          <cell r="F992">
            <v>5</v>
          </cell>
          <cell r="G992">
            <v>7.3297697655731406</v>
          </cell>
          <cell r="H992">
            <v>1060.6603835145045</v>
          </cell>
          <cell r="I992">
            <v>144.7058253447839</v>
          </cell>
          <cell r="J992" t="str">
            <v>CG02-163</v>
          </cell>
          <cell r="K992">
            <v>45298</v>
          </cell>
          <cell r="L992">
            <v>45654</v>
          </cell>
          <cell r="M992" t="str">
            <v>Mecanizado</v>
          </cell>
          <cell r="N992" t="str">
            <v>Quemado</v>
          </cell>
          <cell r="O992">
            <v>116.91583328039806</v>
          </cell>
          <cell r="P992">
            <v>124007.99256610488</v>
          </cell>
          <cell r="Q992">
            <v>8</v>
          </cell>
        </row>
        <row r="993">
          <cell r="A993" t="str">
            <v>5161.14</v>
          </cell>
          <cell r="B993" t="str">
            <v>La Union, S.A</v>
          </cell>
          <cell r="C993">
            <v>516</v>
          </cell>
          <cell r="D993" t="str">
            <v>IRLANDA GOMEZ</v>
          </cell>
          <cell r="E993">
            <v>1.1399999999999999</v>
          </cell>
          <cell r="F993">
            <v>4</v>
          </cell>
          <cell r="G993">
            <v>7.5044544597002414</v>
          </cell>
          <cell r="H993">
            <v>1085.9382763532676</v>
          </cell>
          <cell r="I993">
            <v>144.70582534478388</v>
          </cell>
          <cell r="J993" t="str">
            <v>CG02-163</v>
          </cell>
          <cell r="K993">
            <v>45325</v>
          </cell>
          <cell r="L993">
            <v>45675</v>
          </cell>
          <cell r="M993" t="str">
            <v>Mecanizado</v>
          </cell>
          <cell r="N993" t="str">
            <v>Quemado</v>
          </cell>
          <cell r="O993">
            <v>121.59583328039807</v>
          </cell>
          <cell r="P993">
            <v>132045.56960425476</v>
          </cell>
          <cell r="Q993">
            <v>11</v>
          </cell>
        </row>
        <row r="994">
          <cell r="A994" t="str">
            <v>5161.15</v>
          </cell>
          <cell r="B994" t="str">
            <v>La Union, S.A</v>
          </cell>
          <cell r="C994">
            <v>516</v>
          </cell>
          <cell r="D994" t="str">
            <v>IRLANDA GOMEZ</v>
          </cell>
          <cell r="E994">
            <v>1.1499999999999999</v>
          </cell>
          <cell r="F994">
            <v>5</v>
          </cell>
          <cell r="G994">
            <v>8.098382419732383</v>
          </cell>
          <cell r="H994">
            <v>1065.2551120050623</v>
          </cell>
          <cell r="I994">
            <v>131.53924534478386</v>
          </cell>
          <cell r="J994" t="str">
            <v>CG02-163</v>
          </cell>
          <cell r="K994">
            <v>45322</v>
          </cell>
          <cell r="L994">
            <v>45675</v>
          </cell>
          <cell r="M994" t="str">
            <v>Mecanizado</v>
          </cell>
          <cell r="N994" t="str">
            <v>Verde</v>
          </cell>
          <cell r="O994">
            <v>121.04623328039806</v>
          </cell>
          <cell r="P994">
            <v>128945.11879090132</v>
          </cell>
          <cell r="Q994">
            <v>11</v>
          </cell>
        </row>
        <row r="995">
          <cell r="A995" t="str">
            <v>5161.16</v>
          </cell>
          <cell r="B995" t="str">
            <v>La Union, S.A</v>
          </cell>
          <cell r="C995">
            <v>516</v>
          </cell>
          <cell r="D995" t="str">
            <v>IRLANDA GOMEZ</v>
          </cell>
          <cell r="E995">
            <v>1.1599999999999999</v>
          </cell>
          <cell r="F995">
            <v>4</v>
          </cell>
          <cell r="G995">
            <v>8.4547391957516691</v>
          </cell>
          <cell r="H995">
            <v>1167.7900133961396</v>
          </cell>
          <cell r="I995">
            <v>138.12253534478387</v>
          </cell>
          <cell r="J995" t="str">
            <v>CG02-163</v>
          </cell>
          <cell r="K995">
            <v>45329</v>
          </cell>
          <cell r="L995">
            <v>45678</v>
          </cell>
          <cell r="M995" t="str">
            <v>Mecanizado</v>
          </cell>
          <cell r="N995" t="str">
            <v>Verde</v>
          </cell>
          <cell r="O995">
            <v>122.58668328039806</v>
          </cell>
          <cell r="P995">
            <v>143155.50451020437</v>
          </cell>
          <cell r="Q995">
            <v>12</v>
          </cell>
        </row>
        <row r="996">
          <cell r="A996" t="str">
            <v>5161.17</v>
          </cell>
          <cell r="B996" t="str">
            <v>La Union, S.A</v>
          </cell>
          <cell r="C996">
            <v>516</v>
          </cell>
          <cell r="D996" t="str">
            <v>IRLANDA GOMEZ</v>
          </cell>
          <cell r="E996">
            <v>1.17</v>
          </cell>
          <cell r="F996">
            <v>3</v>
          </cell>
          <cell r="G996">
            <v>7.1480976836809562</v>
          </cell>
          <cell r="H996">
            <v>1034.3713749621907</v>
          </cell>
          <cell r="I996">
            <v>144.70582534478388</v>
          </cell>
          <cell r="J996" t="str">
            <v>CG02-163</v>
          </cell>
          <cell r="K996">
            <v>45329</v>
          </cell>
          <cell r="L996">
            <v>45679</v>
          </cell>
          <cell r="M996" t="str">
            <v>Mecanizado</v>
          </cell>
          <cell r="N996" t="str">
            <v>Quemado</v>
          </cell>
          <cell r="O996">
            <v>123.29468328039806</v>
          </cell>
          <cell r="P996">
            <v>127532.49107027316</v>
          </cell>
          <cell r="Q996">
            <v>12</v>
          </cell>
        </row>
        <row r="997">
          <cell r="A997" t="str">
            <v>5161.18</v>
          </cell>
          <cell r="B997" t="str">
            <v>La Union, S.A</v>
          </cell>
          <cell r="C997">
            <v>516</v>
          </cell>
          <cell r="D997" t="str">
            <v>IRLANDA GOMEZ</v>
          </cell>
          <cell r="E997">
            <v>1.18</v>
          </cell>
          <cell r="F997">
            <v>3</v>
          </cell>
          <cell r="G997">
            <v>7.3157949900429733</v>
          </cell>
          <cell r="H997">
            <v>1058.6381520874033</v>
          </cell>
          <cell r="I997">
            <v>144.70582534478388</v>
          </cell>
          <cell r="J997" t="str">
            <v>CG02-163</v>
          </cell>
          <cell r="K997">
            <v>45333</v>
          </cell>
          <cell r="L997">
            <v>45679</v>
          </cell>
          <cell r="M997" t="str">
            <v>Mecanizado</v>
          </cell>
          <cell r="N997" t="str">
            <v>Quemado</v>
          </cell>
          <cell r="O997">
            <v>124.73383328039806</v>
          </cell>
          <cell r="P997">
            <v>132047.99476673885</v>
          </cell>
          <cell r="Q997">
            <v>12</v>
          </cell>
        </row>
        <row r="998">
          <cell r="A998" t="str">
            <v>5161.19</v>
          </cell>
          <cell r="B998" t="str">
            <v>La Union, S.A</v>
          </cell>
          <cell r="C998">
            <v>516</v>
          </cell>
          <cell r="D998" t="str">
            <v>IRLANDA GOMEZ</v>
          </cell>
          <cell r="E998">
            <v>1.19</v>
          </cell>
          <cell r="F998">
            <v>5</v>
          </cell>
          <cell r="G998">
            <v>7.6721517660622585</v>
          </cell>
          <cell r="H998">
            <v>1160.7130534784803</v>
          </cell>
          <cell r="I998">
            <v>151.28911534478388</v>
          </cell>
          <cell r="J998" t="str">
            <v>CG02-163</v>
          </cell>
          <cell r="K998">
            <v>45298</v>
          </cell>
          <cell r="L998">
            <v>45655</v>
          </cell>
          <cell r="M998" t="str">
            <v>Mecanizado</v>
          </cell>
          <cell r="N998" t="str">
            <v>Quemado</v>
          </cell>
          <cell r="O998">
            <v>122.37503328039806</v>
          </cell>
          <cell r="P998">
            <v>142042.29854842147</v>
          </cell>
          <cell r="Q998">
            <v>8</v>
          </cell>
        </row>
        <row r="999">
          <cell r="A999" t="str">
            <v>5161.2</v>
          </cell>
          <cell r="B999" t="str">
            <v>La Union, S.A</v>
          </cell>
          <cell r="C999">
            <v>516</v>
          </cell>
          <cell r="D999" t="str">
            <v>IRLANDA GOMEZ</v>
          </cell>
          <cell r="E999">
            <v>1.2</v>
          </cell>
          <cell r="F999">
            <v>4</v>
          </cell>
          <cell r="G999">
            <v>7.567340949585998</v>
          </cell>
          <cell r="H999">
            <v>995.40231777522229</v>
          </cell>
          <cell r="I999">
            <v>131.53924534478386</v>
          </cell>
          <cell r="J999" t="str">
            <v>CG02-163</v>
          </cell>
          <cell r="K999">
            <v>45320</v>
          </cell>
          <cell r="L999">
            <v>45674</v>
          </cell>
          <cell r="M999" t="str">
            <v>Mecanizado</v>
          </cell>
          <cell r="N999" t="str">
            <v>Quemado</v>
          </cell>
          <cell r="O999">
            <v>127.69078328039805</v>
          </cell>
          <cell r="P999">
            <v>127103.70163584182</v>
          </cell>
          <cell r="Q999">
            <v>11</v>
          </cell>
        </row>
        <row r="1000">
          <cell r="A1000" t="str">
            <v>5161.21</v>
          </cell>
          <cell r="B1000" t="str">
            <v>La Union, S.A</v>
          </cell>
          <cell r="C1000">
            <v>516</v>
          </cell>
          <cell r="D1000" t="str">
            <v>IRLANDA GOMEZ</v>
          </cell>
          <cell r="E1000">
            <v>1.21</v>
          </cell>
          <cell r="F1000">
            <v>5</v>
          </cell>
          <cell r="G1000">
            <v>8.0913950319673003</v>
          </cell>
          <cell r="H1000">
            <v>1117.603996291512</v>
          </cell>
          <cell r="I1000">
            <v>138.12253534478387</v>
          </cell>
          <cell r="J1000" t="str">
            <v>CG02-163</v>
          </cell>
          <cell r="K1000">
            <v>45322</v>
          </cell>
          <cell r="L1000">
            <v>45675</v>
          </cell>
          <cell r="M1000" t="str">
            <v>Mecanizado</v>
          </cell>
          <cell r="N1000" t="str">
            <v>Verde</v>
          </cell>
          <cell r="O1000">
            <v>122.95143328039806</v>
          </cell>
          <cell r="P1000">
            <v>137411.01318394209</v>
          </cell>
          <cell r="Q1000">
            <v>11</v>
          </cell>
        </row>
        <row r="1001">
          <cell r="A1001" t="str">
            <v>5161.22</v>
          </cell>
          <cell r="B1001" t="str">
            <v>La Union, S.A</v>
          </cell>
          <cell r="C1001">
            <v>516</v>
          </cell>
          <cell r="D1001" t="str">
            <v>IRLANDA GOMEZ</v>
          </cell>
          <cell r="E1001">
            <v>1.22</v>
          </cell>
          <cell r="F1001">
            <v>4</v>
          </cell>
          <cell r="G1001">
            <v>8.1053698074974676</v>
          </cell>
          <cell r="H1001">
            <v>1066.1742277186129</v>
          </cell>
          <cell r="I1001">
            <v>131.53924534478386</v>
          </cell>
          <cell r="J1001" t="str">
            <v>CG02-163</v>
          </cell>
          <cell r="K1001">
            <v>45327</v>
          </cell>
          <cell r="L1001">
            <v>45680</v>
          </cell>
          <cell r="M1001" t="str">
            <v>Mecanizado</v>
          </cell>
          <cell r="N1001" t="str">
            <v>Verde</v>
          </cell>
          <cell r="O1001">
            <v>121.18763328039806</v>
          </cell>
          <cell r="P1001">
            <v>129207.13132177487</v>
          </cell>
          <cell r="Q1001">
            <v>12</v>
          </cell>
        </row>
        <row r="1002">
          <cell r="A1002" t="str">
            <v>5161.24</v>
          </cell>
          <cell r="B1002" t="str">
            <v>La Union, S.A</v>
          </cell>
          <cell r="C1002">
            <v>516</v>
          </cell>
          <cell r="D1002" t="str">
            <v>IRLANDA GOMEZ</v>
          </cell>
          <cell r="E1002">
            <v>1.24</v>
          </cell>
          <cell r="F1002">
            <v>2</v>
          </cell>
          <cell r="G1002">
            <v>7.0223247039094447</v>
          </cell>
          <cell r="H1002">
            <v>899.11129211828097</v>
          </cell>
          <cell r="I1002">
            <v>128.03613191194802</v>
          </cell>
          <cell r="J1002" t="str">
            <v>CG02-163</v>
          </cell>
          <cell r="K1002">
            <v>45333</v>
          </cell>
          <cell r="L1002">
            <v>45680</v>
          </cell>
          <cell r="M1002" t="str">
            <v>Mecanizado</v>
          </cell>
          <cell r="N1002" t="str">
            <v>Quemado</v>
          </cell>
          <cell r="O1002">
            <v>123.89178328039806</v>
          </cell>
          <cell r="P1002">
            <v>111392.50134807674</v>
          </cell>
          <cell r="Q1002">
            <v>12</v>
          </cell>
        </row>
        <row r="1003">
          <cell r="A1003" t="str">
            <v>5161.25</v>
          </cell>
          <cell r="B1003" t="str">
            <v>La Union, S.A</v>
          </cell>
          <cell r="C1003">
            <v>516</v>
          </cell>
          <cell r="D1003" t="str">
            <v>IRLANDA GOMEZ</v>
          </cell>
          <cell r="E1003">
            <v>1.25</v>
          </cell>
          <cell r="F1003">
            <v>3</v>
          </cell>
          <cell r="G1003">
            <v>8.0494707053767947</v>
          </cell>
          <cell r="H1003">
            <v>1111.8133020102086</v>
          </cell>
          <cell r="I1003">
            <v>138.12253534478387</v>
          </cell>
          <cell r="J1003" t="str">
            <v>CG02-163</v>
          </cell>
          <cell r="K1003">
            <v>45297</v>
          </cell>
          <cell r="L1003">
            <v>45655</v>
          </cell>
          <cell r="M1003" t="str">
            <v>Mecanizado</v>
          </cell>
          <cell r="N1003" t="str">
            <v>Quemado</v>
          </cell>
          <cell r="O1003">
            <v>125.33073328039806</v>
          </cell>
          <cell r="P1003">
            <v>139344.37641184012</v>
          </cell>
          <cell r="Q1003">
            <v>8</v>
          </cell>
        </row>
        <row r="1004">
          <cell r="A1004" t="str">
            <v>5161.26</v>
          </cell>
          <cell r="B1004" t="str">
            <v>La Union, S.A</v>
          </cell>
          <cell r="C1004">
            <v>516</v>
          </cell>
          <cell r="D1004" t="str">
            <v>IRLANDA GOMEZ</v>
          </cell>
          <cell r="E1004">
            <v>1.26</v>
          </cell>
          <cell r="F1004">
            <v>5</v>
          </cell>
          <cell r="G1004">
            <v>7.8118995213639382</v>
          </cell>
          <cell r="H1004">
            <v>1078.9993677494906</v>
          </cell>
          <cell r="I1004">
            <v>138.12253534478384</v>
          </cell>
          <cell r="J1004" t="str">
            <v>CG02-163</v>
          </cell>
          <cell r="K1004">
            <v>45320</v>
          </cell>
          <cell r="L1004">
            <v>45674</v>
          </cell>
          <cell r="M1004" t="str">
            <v>Mecanizado</v>
          </cell>
          <cell r="N1004" t="str">
            <v>Quemado</v>
          </cell>
          <cell r="O1004">
            <v>133.31673328039807</v>
          </cell>
          <cell r="P1004">
            <v>143848.67091997698</v>
          </cell>
          <cell r="Q1004">
            <v>11</v>
          </cell>
        </row>
        <row r="1005">
          <cell r="A1005" t="str">
            <v>5161.27</v>
          </cell>
          <cell r="B1005" t="str">
            <v>La Union, S.A</v>
          </cell>
          <cell r="C1005">
            <v>516</v>
          </cell>
          <cell r="D1005" t="str">
            <v>IRLANDA GOMEZ</v>
          </cell>
          <cell r="E1005">
            <v>1.27</v>
          </cell>
          <cell r="F1005">
            <v>5</v>
          </cell>
          <cell r="G1005">
            <v>8.3219788282150731</v>
          </cell>
          <cell r="H1005">
            <v>1149.4528148386794</v>
          </cell>
          <cell r="I1005">
            <v>138.12253534478387</v>
          </cell>
          <cell r="J1005" t="str">
            <v>CG02-163</v>
          </cell>
          <cell r="K1005">
            <v>45321</v>
          </cell>
          <cell r="L1005">
            <v>45674</v>
          </cell>
          <cell r="M1005" t="str">
            <v>Mecanizado</v>
          </cell>
          <cell r="N1005" t="str">
            <v>Verde</v>
          </cell>
          <cell r="O1005">
            <v>110.99598328039806</v>
          </cell>
          <cell r="P1005">
            <v>127584.64541744055</v>
          </cell>
          <cell r="Q1005">
            <v>11</v>
          </cell>
        </row>
        <row r="1006">
          <cell r="A1006" t="str">
            <v>5161.28</v>
          </cell>
          <cell r="B1006" t="str">
            <v>La Union, S.A</v>
          </cell>
          <cell r="C1006">
            <v>516</v>
          </cell>
          <cell r="D1006" t="str">
            <v>IRLANDA GOMEZ</v>
          </cell>
          <cell r="E1006">
            <v>1.28</v>
          </cell>
          <cell r="F1006">
            <v>4</v>
          </cell>
          <cell r="G1006">
            <v>8.3499283792754078</v>
          </cell>
          <cell r="H1006">
            <v>1098.3432776928817</v>
          </cell>
          <cell r="I1006">
            <v>131.53924534478389</v>
          </cell>
          <cell r="J1006" t="str">
            <v>CG02-163</v>
          </cell>
          <cell r="K1006">
            <v>45327</v>
          </cell>
          <cell r="L1006">
            <v>45681</v>
          </cell>
          <cell r="M1006" t="str">
            <v>Mecanizado</v>
          </cell>
          <cell r="N1006" t="str">
            <v>Verde</v>
          </cell>
          <cell r="O1006">
            <v>124.46303328039807</v>
          </cell>
          <cell r="P1006">
            <v>136703.13592479064</v>
          </cell>
          <cell r="Q1006">
            <v>12</v>
          </cell>
        </row>
        <row r="1007">
          <cell r="A1007" t="str">
            <v>5161.29</v>
          </cell>
          <cell r="B1007" t="str">
            <v>La Union, S.A</v>
          </cell>
          <cell r="C1007">
            <v>516</v>
          </cell>
          <cell r="D1007" t="str">
            <v>IRLANDA GOMEZ</v>
          </cell>
          <cell r="E1007">
            <v>1.29</v>
          </cell>
          <cell r="F1007">
            <v>1</v>
          </cell>
          <cell r="G1007">
            <v>7.5044544597002414</v>
          </cell>
          <cell r="H1007">
            <v>1085.9382763532676</v>
          </cell>
          <cell r="I1007">
            <v>144.70582534478388</v>
          </cell>
          <cell r="J1007" t="str">
            <v>CG02-163</v>
          </cell>
          <cell r="K1007">
            <v>45330</v>
          </cell>
          <cell r="L1007">
            <v>45681</v>
          </cell>
          <cell r="M1007" t="str">
            <v>Mecanizado</v>
          </cell>
          <cell r="N1007" t="str">
            <v>Verde</v>
          </cell>
          <cell r="O1007">
            <v>118.47988328039806</v>
          </cell>
          <cell r="P1007">
            <v>128661.84023205179</v>
          </cell>
          <cell r="Q1007">
            <v>12</v>
          </cell>
        </row>
        <row r="1008">
          <cell r="A1008" t="str">
            <v>5161.3</v>
          </cell>
          <cell r="B1008" t="str">
            <v>La Union, S.A</v>
          </cell>
          <cell r="C1008">
            <v>516</v>
          </cell>
          <cell r="D1008" t="str">
            <v>IRLANDA GOMEZ</v>
          </cell>
          <cell r="E1008">
            <v>1.3</v>
          </cell>
          <cell r="F1008">
            <v>2</v>
          </cell>
          <cell r="G1008">
            <v>7.6511896027670057</v>
          </cell>
          <cell r="H1008">
            <v>1157.5417063378286</v>
          </cell>
          <cell r="I1008">
            <v>151.28911534478388</v>
          </cell>
          <cell r="J1008" t="str">
            <v>CG02-163</v>
          </cell>
          <cell r="K1008">
            <v>45332</v>
          </cell>
          <cell r="L1008">
            <v>45682</v>
          </cell>
          <cell r="M1008" t="str">
            <v>Mecanizado</v>
          </cell>
          <cell r="N1008" t="str">
            <v>Quemado</v>
          </cell>
          <cell r="O1008">
            <v>116.19593328039807</v>
          </cell>
          <cell r="P1008">
            <v>134501.63887890847</v>
          </cell>
          <cell r="Q1008">
            <v>12</v>
          </cell>
        </row>
        <row r="1009">
          <cell r="A1009" t="str">
            <v>5162.01</v>
          </cell>
          <cell r="B1009" t="str">
            <v>La Union, S.A</v>
          </cell>
          <cell r="C1009">
            <v>516</v>
          </cell>
          <cell r="D1009" t="str">
            <v>IRLANDA GOMEZ</v>
          </cell>
          <cell r="E1009">
            <v>2.0099999999999998</v>
          </cell>
          <cell r="F1009">
            <v>3</v>
          </cell>
          <cell r="G1009">
            <v>13.031478181881702</v>
          </cell>
          <cell r="H1009">
            <v>2057.3108057717354</v>
          </cell>
          <cell r="I1009">
            <v>157.87240534478389</v>
          </cell>
          <cell r="J1009" t="str">
            <v>CG02-163</v>
          </cell>
          <cell r="K1009">
            <v>45297</v>
          </cell>
          <cell r="L1009">
            <v>45656</v>
          </cell>
          <cell r="M1009" t="str">
            <v>Mecanizado</v>
          </cell>
          <cell r="N1009" t="str">
            <v>Quemado</v>
          </cell>
          <cell r="O1009">
            <v>125.65293328039806</v>
          </cell>
          <cell r="P1009">
            <v>258507.13741467785</v>
          </cell>
          <cell r="Q1009">
            <v>9</v>
          </cell>
        </row>
        <row r="1010">
          <cell r="A1010" t="str">
            <v>5162.02</v>
          </cell>
          <cell r="B1010" t="str">
            <v>La Union, S.A</v>
          </cell>
          <cell r="C1010">
            <v>516</v>
          </cell>
          <cell r="D1010" t="str">
            <v>IRLANDA GOMEZ</v>
          </cell>
          <cell r="E1010">
            <v>2.02</v>
          </cell>
          <cell r="F1010">
            <v>5</v>
          </cell>
          <cell r="G1010">
            <v>12.668134018097337</v>
          </cell>
          <cell r="H1010">
            <v>1749.7547886671084</v>
          </cell>
          <cell r="I1010">
            <v>138.12253534478387</v>
          </cell>
          <cell r="J1010" t="str">
            <v>CG02-163</v>
          </cell>
          <cell r="K1010">
            <v>45319</v>
          </cell>
          <cell r="L1010">
            <v>45673</v>
          </cell>
          <cell r="M1010" t="str">
            <v>Mecanizado</v>
          </cell>
          <cell r="N1010" t="str">
            <v>Verde</v>
          </cell>
          <cell r="O1010">
            <v>114.58003328039807</v>
          </cell>
          <cell r="P1010">
            <v>200486.96191801317</v>
          </cell>
          <cell r="Q1010">
            <v>11</v>
          </cell>
        </row>
        <row r="1011">
          <cell r="A1011" t="str">
            <v>5162.03</v>
          </cell>
          <cell r="B1011" t="str">
            <v>La Union, S.A</v>
          </cell>
          <cell r="C1011">
            <v>516</v>
          </cell>
          <cell r="D1011" t="str">
            <v>IRLANDA GOMEZ</v>
          </cell>
          <cell r="E1011">
            <v>2.0299999999999998</v>
          </cell>
          <cell r="F1011">
            <v>5</v>
          </cell>
          <cell r="G1011">
            <v>13.639380917444013</v>
          </cell>
          <cell r="H1011">
            <v>1794.1138728506317</v>
          </cell>
          <cell r="I1011">
            <v>131.53924534478389</v>
          </cell>
          <cell r="J1011" t="str">
            <v>CG02-163</v>
          </cell>
          <cell r="K1011">
            <v>45322</v>
          </cell>
          <cell r="L1011">
            <v>45673</v>
          </cell>
          <cell r="M1011" t="str">
            <v>Mecanizado</v>
          </cell>
          <cell r="N1011" t="str">
            <v>Verde</v>
          </cell>
          <cell r="O1011">
            <v>110.25963328039806</v>
          </cell>
          <cell r="P1011">
            <v>197818.33768378536</v>
          </cell>
          <cell r="Q1011">
            <v>11</v>
          </cell>
        </row>
        <row r="1012">
          <cell r="A1012" t="str">
            <v>5162.04</v>
          </cell>
          <cell r="B1012" t="str">
            <v>La Union, S.A</v>
          </cell>
          <cell r="C1012">
            <v>516</v>
          </cell>
          <cell r="D1012" t="str">
            <v>IRLANDA GOMEZ</v>
          </cell>
          <cell r="E1012">
            <v>2.04</v>
          </cell>
          <cell r="F1012">
            <v>5</v>
          </cell>
          <cell r="G1012">
            <v>12.088180833595361</v>
          </cell>
          <cell r="H1012">
            <v>1590.0701844424141</v>
          </cell>
          <cell r="I1012">
            <v>131.53924534478386</v>
          </cell>
          <cell r="J1012" t="str">
            <v>CG02-163</v>
          </cell>
          <cell r="K1012">
            <v>45326</v>
          </cell>
          <cell r="L1012">
            <v>45682</v>
          </cell>
          <cell r="M1012" t="str">
            <v>Mecanizado</v>
          </cell>
          <cell r="N1012" t="str">
            <v>Verde</v>
          </cell>
          <cell r="O1012">
            <v>115.02588328039806</v>
          </cell>
          <cell r="P1012">
            <v>182899.22744331413</v>
          </cell>
          <cell r="Q1012">
            <v>12</v>
          </cell>
        </row>
        <row r="1013">
          <cell r="A1013" t="str">
            <v>5162.05</v>
          </cell>
          <cell r="B1013" t="str">
            <v>La Union, S.A</v>
          </cell>
          <cell r="C1013">
            <v>516</v>
          </cell>
          <cell r="D1013" t="str">
            <v>IRLANDA GOMEZ</v>
          </cell>
          <cell r="E1013">
            <v>2.0499999999999998</v>
          </cell>
          <cell r="F1013">
            <v>2</v>
          </cell>
          <cell r="G1013">
            <v>10.844425811410405</v>
          </cell>
          <cell r="H1013">
            <v>1783.4275874304203</v>
          </cell>
          <cell r="I1013">
            <v>164.45569534478389</v>
          </cell>
          <cell r="J1013" t="str">
            <v>CG02-163</v>
          </cell>
          <cell r="K1013">
            <v>45331</v>
          </cell>
          <cell r="L1013">
            <v>45683</v>
          </cell>
          <cell r="M1013" t="str">
            <v>Mecanizado</v>
          </cell>
          <cell r="N1013" t="str">
            <v>Verde</v>
          </cell>
          <cell r="O1013">
            <v>122.81808328039806</v>
          </cell>
          <cell r="P1013">
            <v>219037.15795758876</v>
          </cell>
          <cell r="Q1013">
            <v>12</v>
          </cell>
        </row>
        <row r="1014">
          <cell r="A1014" t="str">
            <v>5162.06</v>
          </cell>
          <cell r="B1014" t="str">
            <v>La Union, S.A</v>
          </cell>
          <cell r="C1014">
            <v>516</v>
          </cell>
          <cell r="D1014" t="str">
            <v>IRLANDA GOMEZ</v>
          </cell>
          <cell r="E1014">
            <v>2.06</v>
          </cell>
          <cell r="F1014">
            <v>2</v>
          </cell>
          <cell r="G1014">
            <v>12.528386262795655</v>
          </cell>
          <cell r="H1014">
            <v>1977.8864743960974</v>
          </cell>
          <cell r="I1014">
            <v>157.87240534478386</v>
          </cell>
          <cell r="J1014" t="str">
            <v>CG02-163</v>
          </cell>
          <cell r="K1014">
            <v>45332</v>
          </cell>
          <cell r="L1014">
            <v>45683</v>
          </cell>
          <cell r="M1014" t="str">
            <v>Mecanizado</v>
          </cell>
          <cell r="N1014" t="str">
            <v>Quemado</v>
          </cell>
          <cell r="O1014">
            <v>118.94093328039806</v>
          </cell>
          <cell r="P1014">
            <v>235251.66318734796</v>
          </cell>
          <cell r="Q1014">
            <v>12</v>
          </cell>
        </row>
        <row r="1015">
          <cell r="A1015" t="str">
            <v>5162.13</v>
          </cell>
          <cell r="B1015" t="str">
            <v>La Union, S.A</v>
          </cell>
          <cell r="C1015">
            <v>516</v>
          </cell>
          <cell r="D1015" t="str">
            <v>IRLANDA GOMEZ</v>
          </cell>
          <cell r="E1015">
            <v>2.13</v>
          </cell>
          <cell r="F1015">
            <v>3</v>
          </cell>
          <cell r="G1015">
            <v>11.280927925095201</v>
          </cell>
          <cell r="H1015">
            <v>1706.6816060559213</v>
          </cell>
          <cell r="I1015">
            <v>151.28911534478388</v>
          </cell>
          <cell r="J1015" t="str">
            <v>CG02-163</v>
          </cell>
          <cell r="K1015">
            <v>45302</v>
          </cell>
          <cell r="L1015">
            <v>45657</v>
          </cell>
          <cell r="M1015" t="str">
            <v>Mecanizado</v>
          </cell>
          <cell r="N1015" t="str">
            <v>Quemado</v>
          </cell>
          <cell r="O1015">
            <v>121.27558328039807</v>
          </cell>
          <cell r="P1015">
            <v>206978.80724835841</v>
          </cell>
          <cell r="Q1015">
            <v>9</v>
          </cell>
        </row>
        <row r="1016">
          <cell r="A1016" t="str">
            <v>5162.14</v>
          </cell>
          <cell r="B1016" t="str">
            <v>La Union, S.A</v>
          </cell>
          <cell r="C1016">
            <v>516</v>
          </cell>
          <cell r="D1016" t="str">
            <v>IRLANDA GOMEZ</v>
          </cell>
          <cell r="E1016">
            <v>2.14</v>
          </cell>
          <cell r="F1016">
            <v>2</v>
          </cell>
          <cell r="G1016">
            <v>10.984173566712085</v>
          </cell>
          <cell r="H1016">
            <v>1589.4739017014308</v>
          </cell>
          <cell r="I1016">
            <v>144.70582534478388</v>
          </cell>
          <cell r="J1016" t="str">
            <v>CG02-163</v>
          </cell>
          <cell r="K1016">
            <v>45352</v>
          </cell>
          <cell r="L1016">
            <v>45672</v>
          </cell>
          <cell r="M1016" t="str">
            <v>Mecanizado</v>
          </cell>
          <cell r="N1016" t="str">
            <v>Quemado</v>
          </cell>
          <cell r="O1016">
            <v>102.13733328039807</v>
          </cell>
          <cell r="P1016">
            <v>162344.62563857372</v>
          </cell>
          <cell r="Q1016">
            <v>11</v>
          </cell>
        </row>
        <row r="1017">
          <cell r="A1017" t="str">
            <v>5162.15</v>
          </cell>
          <cell r="B1017" t="str">
            <v>La Union, S.A</v>
          </cell>
          <cell r="C1017">
            <v>516</v>
          </cell>
          <cell r="D1017" t="str">
            <v>IRLANDA GOMEZ</v>
          </cell>
          <cell r="E1017">
            <v>2.15</v>
          </cell>
          <cell r="F1017">
            <v>5</v>
          </cell>
          <cell r="G1017">
            <v>11.031128812493449</v>
          </cell>
          <cell r="H1017">
            <v>1523.6474792964902</v>
          </cell>
          <cell r="I1017">
            <v>138.12253534478387</v>
          </cell>
          <cell r="J1017" t="str">
            <v>CG02-163</v>
          </cell>
          <cell r="K1017">
            <v>45318</v>
          </cell>
          <cell r="L1017">
            <v>45673</v>
          </cell>
          <cell r="M1017" t="str">
            <v>Mecanizado</v>
          </cell>
          <cell r="N1017" t="str">
            <v>Verde</v>
          </cell>
          <cell r="O1017">
            <v>115.54473328039806</v>
          </cell>
          <cell r="P1017">
            <v>176049.44160866379</v>
          </cell>
          <cell r="Q1017">
            <v>11</v>
          </cell>
        </row>
        <row r="1018">
          <cell r="A1018" t="str">
            <v>5162.16</v>
          </cell>
          <cell r="B1018" t="str">
            <v>La Union, S.A</v>
          </cell>
          <cell r="C1018">
            <v>516</v>
          </cell>
          <cell r="D1018" t="str">
            <v>IRLANDA GOMEZ</v>
          </cell>
          <cell r="E1018">
            <v>2.16</v>
          </cell>
          <cell r="F1018">
            <v>2</v>
          </cell>
          <cell r="G1018">
            <v>11.680606505258009</v>
          </cell>
          <cell r="H1018">
            <v>1536.4581648710116</v>
          </cell>
          <cell r="I1018">
            <v>131.53924534478386</v>
          </cell>
          <cell r="J1018" t="str">
            <v>CG10-044124</v>
          </cell>
          <cell r="K1018">
            <v>45326</v>
          </cell>
          <cell r="L1018">
            <v>45683</v>
          </cell>
          <cell r="M1018" t="str">
            <v>Mecanizado</v>
          </cell>
          <cell r="N1018" t="str">
            <v>Verde</v>
          </cell>
          <cell r="O1018">
            <v>117.73838328039807</v>
          </cell>
          <cell r="P1018">
            <v>180900.10030988022</v>
          </cell>
          <cell r="Q1018">
            <v>12</v>
          </cell>
        </row>
        <row r="1019">
          <cell r="A1019" t="str">
            <v>5162.17</v>
          </cell>
          <cell r="B1019" t="str">
            <v>La Union, S.A</v>
          </cell>
          <cell r="C1019">
            <v>516</v>
          </cell>
          <cell r="D1019" t="str">
            <v>IRLANDA GOMEZ</v>
          </cell>
          <cell r="E1019">
            <v>2.17</v>
          </cell>
          <cell r="F1019">
            <v>2</v>
          </cell>
          <cell r="G1019">
            <v>11.930405617859762</v>
          </cell>
          <cell r="H1019">
            <v>1726.3991916304431</v>
          </cell>
          <cell r="I1019">
            <v>144.70582534478388</v>
          </cell>
          <cell r="J1019" t="str">
            <v>CG02-163</v>
          </cell>
          <cell r="K1019">
            <v>45336</v>
          </cell>
          <cell r="L1019">
            <v>45683</v>
          </cell>
          <cell r="M1019" t="str">
            <v>Mecanizado</v>
          </cell>
          <cell r="N1019" t="str">
            <v>Verde</v>
          </cell>
          <cell r="O1019">
            <v>121.89383328039806</v>
          </cell>
          <cell r="P1019">
            <v>210437.41524001519</v>
          </cell>
          <cell r="Q1019">
            <v>12</v>
          </cell>
        </row>
        <row r="1020">
          <cell r="A1020" t="str">
            <v>5162.18</v>
          </cell>
          <cell r="B1020" t="str">
            <v>La Union, S.A</v>
          </cell>
          <cell r="C1020">
            <v>516</v>
          </cell>
          <cell r="D1020" t="str">
            <v>IRLANDA GOMEZ</v>
          </cell>
          <cell r="E1020">
            <v>2.1800000000000002</v>
          </cell>
          <cell r="F1020">
            <v>3</v>
          </cell>
          <cell r="G1020">
            <v>8.4931698284596298</v>
          </cell>
          <cell r="H1020">
            <v>1229.0111498206672</v>
          </cell>
          <cell r="I1020">
            <v>144.70582534478388</v>
          </cell>
          <cell r="J1020" t="str">
            <v>CP72-2086</v>
          </cell>
          <cell r="K1020">
            <v>45344</v>
          </cell>
          <cell r="L1020">
            <v>45684</v>
          </cell>
          <cell r="M1020" t="str">
            <v>Mecanizado</v>
          </cell>
          <cell r="N1020" t="str">
            <v>Quemado</v>
          </cell>
          <cell r="O1020">
            <v>130.49153328039807</v>
          </cell>
          <cell r="P1020">
            <v>160375.5493588039</v>
          </cell>
          <cell r="Q1020">
            <v>13</v>
          </cell>
        </row>
        <row r="1021">
          <cell r="A1021" t="str">
            <v>5162.19</v>
          </cell>
          <cell r="B1021" t="str">
            <v>La Union, S.A</v>
          </cell>
          <cell r="C1021">
            <v>516</v>
          </cell>
          <cell r="D1021" t="str">
            <v>IRLANDA GOMEZ</v>
          </cell>
          <cell r="E1021">
            <v>2.19</v>
          </cell>
          <cell r="F1021">
            <v>5</v>
          </cell>
          <cell r="G1021">
            <v>15.617440519861651</v>
          </cell>
          <cell r="H1021">
            <v>2259.9346201996505</v>
          </cell>
          <cell r="I1021">
            <v>144.70582534478385</v>
          </cell>
          <cell r="J1021" t="str">
            <v>CG02-163</v>
          </cell>
          <cell r="K1021">
            <v>45302</v>
          </cell>
          <cell r="L1021">
            <v>45657</v>
          </cell>
          <cell r="M1021" t="str">
            <v>Mecanizado</v>
          </cell>
          <cell r="N1021" t="str">
            <v>Quemado</v>
          </cell>
          <cell r="O1021">
            <v>121.01748328039807</v>
          </cell>
          <cell r="P1021">
            <v>273491.60011480394</v>
          </cell>
          <cell r="Q1021">
            <v>9</v>
          </cell>
        </row>
        <row r="1022">
          <cell r="A1022" t="str">
            <v>5162.2</v>
          </cell>
          <cell r="B1022" t="str">
            <v>La Union, S.A</v>
          </cell>
          <cell r="C1022">
            <v>516</v>
          </cell>
          <cell r="D1022" t="str">
            <v>IRLANDA GOMEZ</v>
          </cell>
          <cell r="E1022">
            <v>2.2000000000000002</v>
          </cell>
          <cell r="F1022">
            <v>5</v>
          </cell>
          <cell r="G1022">
            <v>13.818886909129022</v>
          </cell>
          <cell r="H1022">
            <v>1908.6996955317445</v>
          </cell>
          <cell r="I1022">
            <v>138.12253534478387</v>
          </cell>
          <cell r="J1022" t="str">
            <v>CG02-163</v>
          </cell>
          <cell r="K1022">
            <v>45316</v>
          </cell>
          <cell r="L1022">
            <v>45670</v>
          </cell>
          <cell r="M1022" t="str">
            <v>Mecanizado</v>
          </cell>
          <cell r="N1022" t="str">
            <v>Verde</v>
          </cell>
          <cell r="O1022">
            <v>117.32993328039807</v>
          </cell>
          <cell r="P1022">
            <v>223947.6079290557</v>
          </cell>
          <cell r="Q1022">
            <v>11</v>
          </cell>
        </row>
        <row r="1023">
          <cell r="A1023" t="str">
            <v>5162.21</v>
          </cell>
          <cell r="B1023" t="str">
            <v>La Union, S.A</v>
          </cell>
          <cell r="C1023">
            <v>516</v>
          </cell>
          <cell r="D1023" t="str">
            <v>IRLANDA GOMEZ</v>
          </cell>
          <cell r="E1023">
            <v>2.21</v>
          </cell>
          <cell r="F1023">
            <v>5</v>
          </cell>
          <cell r="G1023">
            <v>13.788911015616813</v>
          </cell>
          <cell r="H1023">
            <v>1904.559349120613</v>
          </cell>
          <cell r="I1023">
            <v>138.12253534478387</v>
          </cell>
          <cell r="J1023" t="str">
            <v>CG02-163</v>
          </cell>
          <cell r="K1023">
            <v>45319</v>
          </cell>
          <cell r="L1023">
            <v>45671</v>
          </cell>
          <cell r="M1023" t="str">
            <v>Mecanizado</v>
          </cell>
          <cell r="N1023" t="str">
            <v>Verde</v>
          </cell>
          <cell r="O1023">
            <v>115.51918328039807</v>
          </cell>
          <cell r="P1023">
            <v>220013.14051945973</v>
          </cell>
          <cell r="Q1023">
            <v>11</v>
          </cell>
        </row>
        <row r="1024">
          <cell r="A1024" t="str">
            <v>5162.22</v>
          </cell>
          <cell r="B1024" t="str">
            <v>La Union, S.A</v>
          </cell>
          <cell r="C1024">
            <v>516</v>
          </cell>
          <cell r="D1024" t="str">
            <v>IRLANDA GOMEZ</v>
          </cell>
          <cell r="E1024">
            <v>2.2200000000000002</v>
          </cell>
          <cell r="F1024">
            <v>5</v>
          </cell>
          <cell r="G1024">
            <v>13.988750305698215</v>
          </cell>
          <cell r="H1024">
            <v>1840.0696585281582</v>
          </cell>
          <cell r="I1024">
            <v>131.53924534478389</v>
          </cell>
          <cell r="J1024" t="str">
            <v>CG02-163</v>
          </cell>
          <cell r="K1024">
            <v>45335</v>
          </cell>
          <cell r="L1024">
            <v>45684</v>
          </cell>
          <cell r="M1024" t="str">
            <v>Mecanizado</v>
          </cell>
          <cell r="N1024" t="str">
            <v>Verde</v>
          </cell>
          <cell r="O1024">
            <v>108.80828328039806</v>
          </cell>
          <cell r="P1024">
            <v>200214.82066079715</v>
          </cell>
          <cell r="Q1024">
            <v>13</v>
          </cell>
        </row>
        <row r="1025">
          <cell r="A1025" t="str">
            <v>5162.23</v>
          </cell>
          <cell r="B1025" t="str">
            <v>La Union, S.A</v>
          </cell>
          <cell r="C1025">
            <v>516</v>
          </cell>
          <cell r="D1025" t="str">
            <v>IRLANDA GOMEZ</v>
          </cell>
          <cell r="E1025">
            <v>2.23</v>
          </cell>
          <cell r="F1025">
            <v>5</v>
          </cell>
          <cell r="G1025">
            <v>15.147818188170353</v>
          </cell>
          <cell r="H1025">
            <v>1992.5325730919199</v>
          </cell>
          <cell r="I1025">
            <v>131.53924534478389</v>
          </cell>
          <cell r="J1025" t="str">
            <v>CG02-163</v>
          </cell>
          <cell r="K1025">
            <v>45336</v>
          </cell>
          <cell r="L1025">
            <v>45685</v>
          </cell>
          <cell r="M1025" t="str">
            <v>Mecanizado</v>
          </cell>
          <cell r="N1025" t="str">
            <v>Verde</v>
          </cell>
          <cell r="O1025">
            <v>119.70023328039807</v>
          </cell>
          <cell r="P1025">
            <v>238506.61381789463</v>
          </cell>
          <cell r="Q1025">
            <v>13</v>
          </cell>
        </row>
        <row r="1026">
          <cell r="A1026" t="str">
            <v>5162.24</v>
          </cell>
          <cell r="B1026" t="str">
            <v>La Union, S.A</v>
          </cell>
          <cell r="C1026">
            <v>516</v>
          </cell>
          <cell r="D1026" t="str">
            <v>IRLANDA GOMEZ</v>
          </cell>
          <cell r="E1026">
            <v>2.2400000000000002</v>
          </cell>
          <cell r="F1026">
            <v>1</v>
          </cell>
          <cell r="G1026">
            <v>12.493449323970234</v>
          </cell>
          <cell r="H1026">
            <v>1807.8748958283447</v>
          </cell>
          <cell r="I1026">
            <v>144.70582534478388</v>
          </cell>
          <cell r="J1026" t="str">
            <v>CG02-163</v>
          </cell>
          <cell r="K1026">
            <v>45344</v>
          </cell>
          <cell r="L1026">
            <v>45686</v>
          </cell>
          <cell r="M1026" t="str">
            <v>Mecanizado</v>
          </cell>
          <cell r="N1026" t="str">
            <v>Quemado</v>
          </cell>
          <cell r="O1026">
            <v>118.35358328039807</v>
          </cell>
          <cell r="P1026">
            <v>213968.472043961</v>
          </cell>
          <cell r="Q1026">
            <v>13</v>
          </cell>
        </row>
        <row r="1027">
          <cell r="A1027" t="str">
            <v>5163.01</v>
          </cell>
          <cell r="B1027" t="str">
            <v>La Union, S.A</v>
          </cell>
          <cell r="C1027">
            <v>516</v>
          </cell>
          <cell r="D1027" t="str">
            <v>IRLANDA GOMEZ</v>
          </cell>
          <cell r="E1027">
            <v>3.01</v>
          </cell>
          <cell r="F1027">
            <v>4</v>
          </cell>
          <cell r="G1027">
            <v>8.3639031548055769</v>
          </cell>
          <cell r="H1027">
            <v>1098.9415091199824</v>
          </cell>
          <cell r="I1027">
            <v>131.39098920443297</v>
          </cell>
          <cell r="J1027" t="str">
            <v>CG02-163</v>
          </cell>
          <cell r="K1027">
            <v>45300</v>
          </cell>
          <cell r="L1027">
            <v>45658</v>
          </cell>
          <cell r="M1027" t="str">
            <v>Mecanizado</v>
          </cell>
          <cell r="N1027" t="str">
            <v>Quemado</v>
          </cell>
          <cell r="O1027">
            <v>124.10523328039807</v>
          </cell>
          <cell r="P1027">
            <v>136384.39235084812</v>
          </cell>
          <cell r="Q1027">
            <v>9</v>
          </cell>
        </row>
        <row r="1028">
          <cell r="A1028" t="str">
            <v>5163.02</v>
          </cell>
          <cell r="B1028" t="str">
            <v>La Union, S.A</v>
          </cell>
          <cell r="C1028">
            <v>516</v>
          </cell>
          <cell r="D1028" t="str">
            <v>IRLANDA GOMEZ</v>
          </cell>
          <cell r="E1028">
            <v>3.02</v>
          </cell>
          <cell r="F1028">
            <v>2</v>
          </cell>
          <cell r="G1028">
            <v>7.7070887048876777</v>
          </cell>
          <cell r="H1028">
            <v>1216.7366320462329</v>
          </cell>
          <cell r="I1028">
            <v>157.87240534478389</v>
          </cell>
          <cell r="J1028" t="str">
            <v>CP72-2086</v>
          </cell>
          <cell r="K1028">
            <v>45315</v>
          </cell>
          <cell r="L1028">
            <v>45669</v>
          </cell>
          <cell r="M1028" t="str">
            <v>Mecanizado</v>
          </cell>
          <cell r="N1028" t="str">
            <v>Verde</v>
          </cell>
          <cell r="O1028">
            <v>125.11783328039806</v>
          </cell>
          <cell r="P1028">
            <v>152235.45107451361</v>
          </cell>
          <cell r="Q1028">
            <v>10</v>
          </cell>
        </row>
        <row r="1029">
          <cell r="A1029" t="str">
            <v>5163.03</v>
          </cell>
          <cell r="B1029" t="str">
            <v>La Union, S.A</v>
          </cell>
          <cell r="C1029">
            <v>516</v>
          </cell>
          <cell r="D1029" t="str">
            <v>IRLANDA GOMEZ</v>
          </cell>
          <cell r="E1029">
            <v>3.03</v>
          </cell>
          <cell r="F1029">
            <v>5</v>
          </cell>
          <cell r="G1029">
            <v>7.1970093980365446</v>
          </cell>
          <cell r="H1029">
            <v>1088.8291849570442</v>
          </cell>
          <cell r="I1029">
            <v>151.28911534478385</v>
          </cell>
          <cell r="J1029" t="str">
            <v>CG02-163</v>
          </cell>
          <cell r="K1029">
            <v>45317</v>
          </cell>
          <cell r="L1029">
            <v>45669</v>
          </cell>
          <cell r="M1029" t="str">
            <v>Mecanizado</v>
          </cell>
          <cell r="N1029" t="str">
            <v>Verde</v>
          </cell>
          <cell r="O1029">
            <v>119.47008328039806</v>
          </cell>
          <cell r="P1029">
            <v>130082.513404946</v>
          </cell>
          <cell r="Q1029">
            <v>10</v>
          </cell>
        </row>
        <row r="1030">
          <cell r="A1030" t="str">
            <v>5163.04</v>
          </cell>
          <cell r="B1030" t="str">
            <v>La Union, S.A</v>
          </cell>
          <cell r="C1030">
            <v>516</v>
          </cell>
          <cell r="D1030" t="str">
            <v>IRLANDA GOMEZ</v>
          </cell>
          <cell r="E1030">
            <v>3.04</v>
          </cell>
          <cell r="F1030">
            <v>5</v>
          </cell>
          <cell r="G1030">
            <v>7.054326939873528</v>
          </cell>
          <cell r="H1030">
            <v>974.36152208634246</v>
          </cell>
          <cell r="I1030">
            <v>138.12253534478387</v>
          </cell>
          <cell r="J1030" t="str">
            <v>CG02-163</v>
          </cell>
          <cell r="K1030">
            <v>45337</v>
          </cell>
          <cell r="L1030">
            <v>45686</v>
          </cell>
          <cell r="M1030" t="str">
            <v>Mecanizado</v>
          </cell>
          <cell r="N1030" t="str">
            <v>Verde</v>
          </cell>
          <cell r="O1030">
            <v>112.19503328039806</v>
          </cell>
          <cell r="P1030">
            <v>109318.5233976165</v>
          </cell>
          <cell r="Q1030">
            <v>13</v>
          </cell>
        </row>
        <row r="1031">
          <cell r="A1031" t="str">
            <v>5163.05</v>
          </cell>
          <cell r="B1031" t="str">
            <v>La Union, S.A</v>
          </cell>
          <cell r="C1031">
            <v>516</v>
          </cell>
          <cell r="D1031" t="str">
            <v>IRLANDA GOMEZ</v>
          </cell>
          <cell r="E1031">
            <v>3.05</v>
          </cell>
          <cell r="F1031">
            <v>3</v>
          </cell>
          <cell r="G1031">
            <v>7.2668832756873849</v>
          </cell>
          <cell r="H1031">
            <v>1003.7203420925496</v>
          </cell>
          <cell r="I1031">
            <v>138.12253534478387</v>
          </cell>
          <cell r="J1031" t="str">
            <v>CP72-2086</v>
          </cell>
          <cell r="K1031">
            <v>45345</v>
          </cell>
          <cell r="L1031">
            <v>45687</v>
          </cell>
          <cell r="M1031" t="str">
            <v>Mecanizado</v>
          </cell>
          <cell r="N1031" t="str">
            <v>Quemado</v>
          </cell>
          <cell r="O1031">
            <v>140.27383328039807</v>
          </cell>
          <cell r="P1031">
            <v>140795.69992683441</v>
          </cell>
          <cell r="Q1031">
            <v>13</v>
          </cell>
        </row>
        <row r="1032">
          <cell r="A1032" t="str">
            <v>5163.06</v>
          </cell>
          <cell r="B1032" t="str">
            <v>La Union, S.A</v>
          </cell>
          <cell r="C1032">
            <v>516</v>
          </cell>
          <cell r="D1032" t="str">
            <v>IRLANDA GOMEZ</v>
          </cell>
          <cell r="E1032">
            <v>3.06</v>
          </cell>
          <cell r="F1032">
            <v>3</v>
          </cell>
          <cell r="G1032">
            <v>5.883380498200748</v>
          </cell>
          <cell r="H1032">
            <v>851.35943080954496</v>
          </cell>
          <cell r="I1032">
            <v>144.70582534478388</v>
          </cell>
          <cell r="J1032" t="str">
            <v>CP72-2086</v>
          </cell>
          <cell r="K1032">
            <v>45344</v>
          </cell>
          <cell r="L1032">
            <v>45687</v>
          </cell>
          <cell r="M1032" t="str">
            <v>Mecanizado</v>
          </cell>
          <cell r="N1032" t="str">
            <v>Quemado</v>
          </cell>
          <cell r="O1032">
            <v>123.90313328039807</v>
          </cell>
          <cell r="P1032">
            <v>105486.10102511889</v>
          </cell>
          <cell r="Q1032">
            <v>13</v>
          </cell>
        </row>
        <row r="1033">
          <cell r="A1033" t="str">
            <v>5163.07</v>
          </cell>
          <cell r="B1033" t="str">
            <v>La Union, S.A</v>
          </cell>
          <cell r="C1033">
            <v>516</v>
          </cell>
          <cell r="D1033" t="str">
            <v>IRLANDA GOMEZ</v>
          </cell>
          <cell r="E1033">
            <v>3.07</v>
          </cell>
          <cell r="F1033">
            <v>2</v>
          </cell>
          <cell r="G1033">
            <v>8.9438563393075512</v>
          </cell>
          <cell r="H1033">
            <v>1353.1081133446764</v>
          </cell>
          <cell r="I1033">
            <v>151.28911534478385</v>
          </cell>
          <cell r="J1033" t="str">
            <v>CG02-163</v>
          </cell>
          <cell r="K1033">
            <v>45303</v>
          </cell>
          <cell r="L1033">
            <v>45658</v>
          </cell>
          <cell r="M1033" t="str">
            <v>Mecanizado</v>
          </cell>
          <cell r="N1033" t="str">
            <v>Quemado</v>
          </cell>
          <cell r="O1033">
            <v>134.74643328039807</v>
          </cell>
          <cell r="P1033">
            <v>182326.49211596375</v>
          </cell>
          <cell r="Q1033">
            <v>9</v>
          </cell>
        </row>
        <row r="1034">
          <cell r="A1034" t="str">
            <v>5163.08</v>
          </cell>
          <cell r="B1034" t="str">
            <v>La Union, S.A</v>
          </cell>
          <cell r="C1034">
            <v>516</v>
          </cell>
          <cell r="D1034" t="str">
            <v>IRLANDA GOMEZ</v>
          </cell>
          <cell r="E1034">
            <v>3.08</v>
          </cell>
          <cell r="F1034">
            <v>2</v>
          </cell>
          <cell r="G1034">
            <v>7.5813157251161654</v>
          </cell>
          <cell r="H1034">
            <v>1047.1505492023234</v>
          </cell>
          <cell r="I1034">
            <v>138.1225353447839</v>
          </cell>
          <cell r="J1034" t="str">
            <v>CP72-2086</v>
          </cell>
          <cell r="K1034">
            <v>45316</v>
          </cell>
          <cell r="L1034">
            <v>45668</v>
          </cell>
          <cell r="M1034" t="str">
            <v>Mecanizado</v>
          </cell>
          <cell r="N1034" t="str">
            <v>Verde</v>
          </cell>
          <cell r="O1034">
            <v>125.70163328039806</v>
          </cell>
          <cell r="P1034">
            <v>131628.53432519789</v>
          </cell>
          <cell r="Q1034">
            <v>10</v>
          </cell>
        </row>
        <row r="1035">
          <cell r="A1035" t="str">
            <v>5163.09</v>
          </cell>
          <cell r="B1035" t="str">
            <v>La Union, S.A</v>
          </cell>
          <cell r="C1035">
            <v>516</v>
          </cell>
          <cell r="D1035" t="str">
            <v>IRLANDA GOMEZ</v>
          </cell>
          <cell r="E1035">
            <v>3.09</v>
          </cell>
          <cell r="F1035">
            <v>5</v>
          </cell>
          <cell r="G1035">
            <v>6.9035391119030161</v>
          </cell>
          <cell r="H1035">
            <v>953.53432498792222</v>
          </cell>
          <cell r="I1035">
            <v>138.12253534478387</v>
          </cell>
          <cell r="J1035" t="str">
            <v>CG02-163</v>
          </cell>
          <cell r="K1035">
            <v>45317</v>
          </cell>
          <cell r="L1035">
            <v>45668</v>
          </cell>
          <cell r="M1035" t="str">
            <v>Mecanizado</v>
          </cell>
          <cell r="N1035" t="str">
            <v>Verde</v>
          </cell>
          <cell r="O1035">
            <v>117.69068328039806</v>
          </cell>
          <cell r="P1035">
            <v>112222.10623914171</v>
          </cell>
          <cell r="Q1035">
            <v>10</v>
          </cell>
        </row>
        <row r="1036">
          <cell r="A1036" t="str">
            <v>5163.1</v>
          </cell>
          <cell r="B1036" t="str">
            <v>La Union, S.A</v>
          </cell>
          <cell r="C1036">
            <v>516</v>
          </cell>
          <cell r="D1036" t="str">
            <v>IRLANDA GOMEZ</v>
          </cell>
          <cell r="E1036">
            <v>3.1</v>
          </cell>
          <cell r="F1036">
            <v>5</v>
          </cell>
          <cell r="G1036">
            <v>8.2031932362086444</v>
          </cell>
          <cell r="H1036">
            <v>971.03384770832031</v>
          </cell>
          <cell r="I1036">
            <v>118.37266534478385</v>
          </cell>
          <cell r="J1036" t="str">
            <v>CG02-163</v>
          </cell>
          <cell r="K1036">
            <v>45338</v>
          </cell>
          <cell r="L1036">
            <v>45687</v>
          </cell>
          <cell r="M1036" t="str">
            <v>Mecanizado</v>
          </cell>
          <cell r="N1036" t="str">
            <v>Verde</v>
          </cell>
          <cell r="O1036">
            <v>112.30843328039806</v>
          </cell>
          <cell r="P1036">
            <v>109055.29009835811</v>
          </cell>
          <cell r="Q1036">
            <v>13</v>
          </cell>
        </row>
        <row r="1037">
          <cell r="A1037" t="str">
            <v>5163.11</v>
          </cell>
          <cell r="B1037" t="str">
            <v>La Union, S.A</v>
          </cell>
          <cell r="C1037">
            <v>516</v>
          </cell>
          <cell r="D1037" t="str">
            <v>IRLANDA GOMEZ</v>
          </cell>
          <cell r="E1037">
            <v>3.11</v>
          </cell>
          <cell r="F1037">
            <v>3</v>
          </cell>
          <cell r="G1037">
            <v>7.2948328267477205</v>
          </cell>
          <cell r="H1037">
            <v>1055.6048049467518</v>
          </cell>
          <cell r="I1037">
            <v>144.70582534478388</v>
          </cell>
          <cell r="J1037" t="str">
            <v>CP72-2086</v>
          </cell>
          <cell r="K1037">
            <v>45345</v>
          </cell>
          <cell r="L1037">
            <v>45688</v>
          </cell>
          <cell r="M1037" t="str">
            <v>Mecanizado</v>
          </cell>
          <cell r="N1037" t="str">
            <v>Quemado</v>
          </cell>
          <cell r="O1037">
            <v>134.94788328039806</v>
          </cell>
          <cell r="P1037">
            <v>142451.6340081816</v>
          </cell>
          <cell r="Q1037">
            <v>13</v>
          </cell>
        </row>
        <row r="1038">
          <cell r="A1038" t="str">
            <v>5163.12</v>
          </cell>
          <cell r="B1038" t="str">
            <v>La Union, S.A</v>
          </cell>
          <cell r="C1038">
            <v>516</v>
          </cell>
          <cell r="D1038" t="str">
            <v>IRLANDA GOMEZ</v>
          </cell>
          <cell r="E1038">
            <v>3.12</v>
          </cell>
          <cell r="F1038">
            <v>1</v>
          </cell>
          <cell r="G1038">
            <v>3.4936938825420119</v>
          </cell>
          <cell r="H1038">
            <v>482.55785677526421</v>
          </cell>
          <cell r="I1038">
            <v>138.12253534478387</v>
          </cell>
          <cell r="J1038" t="str">
            <v>CP72-2086</v>
          </cell>
          <cell r="K1038">
            <v>45345</v>
          </cell>
          <cell r="L1038">
            <v>45688</v>
          </cell>
          <cell r="M1038" t="str">
            <v>Mecanizado</v>
          </cell>
          <cell r="N1038" t="str">
            <v>Quemado</v>
          </cell>
          <cell r="O1038">
            <v>116.98433328039806</v>
          </cell>
          <cell r="P1038">
            <v>56451.709144072105</v>
          </cell>
          <cell r="Q1038">
            <v>13</v>
          </cell>
        </row>
        <row r="1039">
          <cell r="A1039" t="str">
            <v>5163.13</v>
          </cell>
          <cell r="B1039" t="str">
            <v>La Union, S.A</v>
          </cell>
          <cell r="C1039">
            <v>516</v>
          </cell>
          <cell r="D1039" t="str">
            <v>IRLANDA GOMEZ</v>
          </cell>
          <cell r="E1039">
            <v>3.13</v>
          </cell>
          <cell r="F1039">
            <v>1</v>
          </cell>
          <cell r="G1039">
            <v>10.851413199175489</v>
          </cell>
          <cell r="H1039">
            <v>1427.3867031439706</v>
          </cell>
          <cell r="I1039">
            <v>131.53924534478386</v>
          </cell>
          <cell r="J1039" t="str">
            <v>CG02-163</v>
          </cell>
          <cell r="K1039">
            <v>45303</v>
          </cell>
          <cell r="L1039">
            <v>45659</v>
          </cell>
          <cell r="M1039" t="str">
            <v>Mecanizado</v>
          </cell>
          <cell r="N1039" t="str">
            <v>Quemado</v>
          </cell>
          <cell r="O1039">
            <v>125.69893328039807</v>
          </cell>
          <cell r="P1039">
            <v>179420.98596382132</v>
          </cell>
          <cell r="Q1039">
            <v>9</v>
          </cell>
        </row>
        <row r="1040">
          <cell r="A1040" t="str">
            <v>5163.14</v>
          </cell>
          <cell r="B1040" t="str">
            <v>La Union, S.A</v>
          </cell>
          <cell r="C1040">
            <v>516</v>
          </cell>
          <cell r="D1040" t="str">
            <v>IRLANDA GOMEZ</v>
          </cell>
          <cell r="E1040">
            <v>3.14</v>
          </cell>
          <cell r="F1040">
            <v>3</v>
          </cell>
          <cell r="G1040">
            <v>7.5463787862907461</v>
          </cell>
          <cell r="H1040">
            <v>992.64497063457077</v>
          </cell>
          <cell r="I1040">
            <v>131.53924534478386</v>
          </cell>
          <cell r="J1040" t="str">
            <v>CG02-163</v>
          </cell>
          <cell r="K1040">
            <v>45314</v>
          </cell>
          <cell r="L1040">
            <v>45667</v>
          </cell>
          <cell r="M1040" t="str">
            <v>Mecanizado</v>
          </cell>
          <cell r="N1040" t="str">
            <v>Verde</v>
          </cell>
          <cell r="O1040">
            <v>102.86713328039806</v>
          </cell>
          <cell r="P1040">
            <v>102110.54249438322</v>
          </cell>
          <cell r="Q1040">
            <v>10</v>
          </cell>
        </row>
        <row r="1041">
          <cell r="A1041" t="str">
            <v>5163.15</v>
          </cell>
          <cell r="B1041" t="str">
            <v>La Union, S.A</v>
          </cell>
          <cell r="C1041">
            <v>516</v>
          </cell>
          <cell r="D1041" t="str">
            <v>IRLANDA GOMEZ</v>
          </cell>
          <cell r="E1041">
            <v>3.15</v>
          </cell>
          <cell r="F1041">
            <v>5</v>
          </cell>
          <cell r="G1041">
            <v>6.9943751528491074</v>
          </cell>
          <cell r="H1041">
            <v>920.03482926407912</v>
          </cell>
          <cell r="I1041">
            <v>131.53924534478389</v>
          </cell>
          <cell r="J1041" t="str">
            <v>CG02-163</v>
          </cell>
          <cell r="K1041">
            <v>45315</v>
          </cell>
          <cell r="L1041">
            <v>45668</v>
          </cell>
          <cell r="M1041" t="str">
            <v>Mecanizado</v>
          </cell>
          <cell r="N1041" t="str">
            <v>Verde</v>
          </cell>
          <cell r="O1041">
            <v>107.11398328039806</v>
          </cell>
          <cell r="P1041">
            <v>98548.595319176457</v>
          </cell>
          <cell r="Q1041">
            <v>10</v>
          </cell>
        </row>
        <row r="1042">
          <cell r="A1042" t="str">
            <v>5163.16</v>
          </cell>
          <cell r="B1042" t="str">
            <v>La Union, S.A</v>
          </cell>
          <cell r="C1042">
            <v>516</v>
          </cell>
          <cell r="D1042" t="str">
            <v>IRLANDA GOMEZ</v>
          </cell>
          <cell r="E1042">
            <v>3.16</v>
          </cell>
          <cell r="F1042">
            <v>4</v>
          </cell>
          <cell r="G1042">
            <v>7.7070887048876777</v>
          </cell>
          <cell r="H1042">
            <v>963.04663204623273</v>
          </cell>
          <cell r="I1042">
            <v>124.95595534478386</v>
          </cell>
          <cell r="J1042" t="str">
            <v>CG02-163</v>
          </cell>
          <cell r="K1042">
            <v>45344</v>
          </cell>
          <cell r="L1042">
            <v>45689</v>
          </cell>
          <cell r="M1042" t="str">
            <v>Mecanizado</v>
          </cell>
          <cell r="N1042" t="str">
            <v>Quemado</v>
          </cell>
          <cell r="O1042">
            <v>127.13938328039806</v>
          </cell>
          <cell r="P1042">
            <v>122441.15486862247</v>
          </cell>
          <cell r="Q1042">
            <v>13</v>
          </cell>
        </row>
        <row r="1043">
          <cell r="A1043" t="str">
            <v>5163.17</v>
          </cell>
          <cell r="B1043" t="str">
            <v>La Union, S.A</v>
          </cell>
          <cell r="C1043">
            <v>516</v>
          </cell>
          <cell r="D1043" t="str">
            <v>IRLANDA GOMEZ</v>
          </cell>
          <cell r="E1043">
            <v>3.17</v>
          </cell>
          <cell r="F1043">
            <v>3</v>
          </cell>
          <cell r="G1043">
            <v>7.5184292352304096</v>
          </cell>
          <cell r="H1043">
            <v>1087.9605077803687</v>
          </cell>
          <cell r="I1043">
            <v>144.70582534478388</v>
          </cell>
          <cell r="J1043" t="str">
            <v>CP72-2086</v>
          </cell>
          <cell r="K1043">
            <v>45346</v>
          </cell>
          <cell r="L1043">
            <v>45689</v>
          </cell>
          <cell r="M1043" t="str">
            <v>Mecanizado</v>
          </cell>
          <cell r="N1043" t="str">
            <v>Verde</v>
          </cell>
          <cell r="O1043">
            <v>131.38783328039807</v>
          </cell>
          <cell r="P1043">
            <v>142944.77381190431</v>
          </cell>
          <cell r="Q1043">
            <v>13</v>
          </cell>
        </row>
        <row r="1044">
          <cell r="A1044" t="str">
            <v>5163.18</v>
          </cell>
          <cell r="B1044" t="str">
            <v>La Union, S.A</v>
          </cell>
          <cell r="C1044">
            <v>516</v>
          </cell>
          <cell r="D1044" t="str">
            <v>IRLANDA GOMEZ</v>
          </cell>
          <cell r="E1044">
            <v>3.18</v>
          </cell>
          <cell r="F1044">
            <v>2</v>
          </cell>
          <cell r="G1044">
            <v>7.832861684659191</v>
          </cell>
          <cell r="H1044">
            <v>1133.4607148901425</v>
          </cell>
          <cell r="I1044">
            <v>144.70582534478388</v>
          </cell>
          <cell r="J1044" t="str">
            <v>CP72-2086</v>
          </cell>
          <cell r="K1044">
            <v>45349</v>
          </cell>
          <cell r="L1044">
            <v>45690</v>
          </cell>
          <cell r="M1044" t="str">
            <v>Mecanizado</v>
          </cell>
          <cell r="N1044" t="str">
            <v>Quemado</v>
          </cell>
          <cell r="O1044">
            <v>121.46588328039806</v>
          </cell>
          <cell r="P1044">
            <v>137676.80689776261</v>
          </cell>
          <cell r="Q1044">
            <v>13</v>
          </cell>
        </row>
        <row r="1045">
          <cell r="A1045" t="str">
            <v>5163.19</v>
          </cell>
          <cell r="B1045" t="str">
            <v>La Union, S.A</v>
          </cell>
          <cell r="C1045">
            <v>516</v>
          </cell>
          <cell r="D1045" t="str">
            <v>IRLANDA GOMEZ</v>
          </cell>
          <cell r="E1045">
            <v>3.19</v>
          </cell>
          <cell r="F1045">
            <v>1</v>
          </cell>
          <cell r="G1045">
            <v>5.4292002934702861</v>
          </cell>
          <cell r="H1045">
            <v>857.12090942876068</v>
          </cell>
          <cell r="I1045">
            <v>157.87240534478389</v>
          </cell>
          <cell r="J1045" t="str">
            <v>CG02-163</v>
          </cell>
          <cell r="K1045">
            <v>45305</v>
          </cell>
          <cell r="L1045">
            <v>45659</v>
          </cell>
          <cell r="M1045" t="str">
            <v>Mecanizado</v>
          </cell>
          <cell r="N1045" t="str">
            <v>Quemado</v>
          </cell>
          <cell r="O1045">
            <v>120.83373328039806</v>
          </cell>
          <cell r="P1045">
            <v>103569.1193589671</v>
          </cell>
          <cell r="Q1045">
            <v>9</v>
          </cell>
        </row>
        <row r="1046">
          <cell r="A1046" t="str">
            <v>5163.2</v>
          </cell>
          <cell r="B1046" t="str">
            <v>La Union, S.A</v>
          </cell>
          <cell r="C1046">
            <v>516</v>
          </cell>
          <cell r="D1046" t="str">
            <v>IRLANDA GOMEZ</v>
          </cell>
          <cell r="E1046">
            <v>3.2</v>
          </cell>
          <cell r="F1046">
            <v>5</v>
          </cell>
          <cell r="G1046">
            <v>7.3088076022778896</v>
          </cell>
          <cell r="H1046">
            <v>1057.6270363738529</v>
          </cell>
          <cell r="I1046">
            <v>144.70582534478388</v>
          </cell>
          <cell r="J1046" t="str">
            <v>CG02-163</v>
          </cell>
          <cell r="K1046">
            <v>45313</v>
          </cell>
          <cell r="L1046">
            <v>45667</v>
          </cell>
          <cell r="M1046" t="str">
            <v>Mecanizado</v>
          </cell>
          <cell r="N1046" t="str">
            <v>Verde</v>
          </cell>
          <cell r="O1046">
            <v>109.24173328039807</v>
          </cell>
          <cell r="P1046">
            <v>115537.01061769031</v>
          </cell>
          <cell r="Q1046">
            <v>10</v>
          </cell>
        </row>
        <row r="1047">
          <cell r="A1047" t="str">
            <v>5163.21</v>
          </cell>
          <cell r="B1047" t="str">
            <v>La Union, S.A</v>
          </cell>
          <cell r="C1047">
            <v>516</v>
          </cell>
          <cell r="D1047" t="str">
            <v>IRLANDA GOMEZ</v>
          </cell>
          <cell r="E1047">
            <v>3.21</v>
          </cell>
          <cell r="F1047">
            <v>5</v>
          </cell>
          <cell r="G1047">
            <v>7.2668832756873849</v>
          </cell>
          <cell r="H1047">
            <v>1003.7203420925496</v>
          </cell>
          <cell r="I1047">
            <v>138.12253534478387</v>
          </cell>
          <cell r="J1047" t="str">
            <v>CG02-163</v>
          </cell>
          <cell r="K1047">
            <v>45313</v>
          </cell>
          <cell r="L1047">
            <v>45667</v>
          </cell>
          <cell r="M1047" t="str">
            <v>Mecanizado</v>
          </cell>
          <cell r="N1047" t="str">
            <v>Verde</v>
          </cell>
          <cell r="O1047">
            <v>102.47208328039807</v>
          </cell>
          <cell r="P1047">
            <v>102853.31448513738</v>
          </cell>
          <cell r="Q1047">
            <v>10</v>
          </cell>
        </row>
        <row r="1048">
          <cell r="A1048" t="str">
            <v>5163.22</v>
          </cell>
          <cell r="B1048" t="str">
            <v>La Union, S.A</v>
          </cell>
          <cell r="C1048">
            <v>516</v>
          </cell>
          <cell r="D1048" t="str">
            <v>IRLANDA GOMEZ</v>
          </cell>
          <cell r="E1048">
            <v>3.22</v>
          </cell>
          <cell r="F1048">
            <v>5</v>
          </cell>
          <cell r="G1048">
            <v>8.2031932362086444</v>
          </cell>
          <cell r="H1048">
            <v>1079.0418477083203</v>
          </cell>
          <cell r="I1048">
            <v>131.53924534478386</v>
          </cell>
          <cell r="J1048" t="str">
            <v>CG02-163</v>
          </cell>
          <cell r="K1048">
            <v>45345</v>
          </cell>
          <cell r="L1048">
            <v>45690</v>
          </cell>
          <cell r="M1048" t="str">
            <v>Mecanizado</v>
          </cell>
          <cell r="N1048" t="str">
            <v>Quemado</v>
          </cell>
          <cell r="O1048">
            <v>122.54873328039807</v>
          </cell>
          <cell r="P1048">
            <v>132235.21159319486</v>
          </cell>
          <cell r="Q1048">
            <v>13</v>
          </cell>
        </row>
        <row r="1049">
          <cell r="A1049" t="str">
            <v>5163.23</v>
          </cell>
          <cell r="B1049" t="str">
            <v>La Union, S.A</v>
          </cell>
          <cell r="C1049">
            <v>516</v>
          </cell>
          <cell r="D1049" t="str">
            <v>IRLANDA GOMEZ</v>
          </cell>
          <cell r="E1049">
            <v>3.23</v>
          </cell>
          <cell r="F1049">
            <v>3</v>
          </cell>
          <cell r="G1049">
            <v>7.5533661740558298</v>
          </cell>
          <cell r="H1049">
            <v>1093.0160863481215</v>
          </cell>
          <cell r="I1049">
            <v>144.7058253447839</v>
          </cell>
          <cell r="J1049" t="str">
            <v>CP72-2086</v>
          </cell>
          <cell r="K1049">
            <v>45346</v>
          </cell>
          <cell r="L1049">
            <v>45691</v>
          </cell>
          <cell r="M1049" t="str">
            <v>Mecanizado</v>
          </cell>
          <cell r="N1049" t="str">
            <v>Verde</v>
          </cell>
          <cell r="O1049">
            <v>133.22473328039806</v>
          </cell>
          <cell r="P1049">
            <v>145616.776574913</v>
          </cell>
          <cell r="Q1049">
            <v>14</v>
          </cell>
        </row>
        <row r="1050">
          <cell r="A1050" t="str">
            <v>5163.24</v>
          </cell>
          <cell r="B1050" t="str">
            <v>La Union, S.A</v>
          </cell>
          <cell r="C1050">
            <v>516</v>
          </cell>
          <cell r="D1050" t="str">
            <v>IRLANDA GOMEZ</v>
          </cell>
          <cell r="E1050">
            <v>3.24</v>
          </cell>
          <cell r="F1050">
            <v>5</v>
          </cell>
          <cell r="G1050">
            <v>7.3507319288683926</v>
          </cell>
          <cell r="H1050">
            <v>1063.6937306551558</v>
          </cell>
          <cell r="I1050">
            <v>144.70582534478388</v>
          </cell>
          <cell r="J1050" t="str">
            <v>CG02-163</v>
          </cell>
          <cell r="K1050">
            <v>45347</v>
          </cell>
          <cell r="L1050">
            <v>45691</v>
          </cell>
          <cell r="M1050" t="str">
            <v>Mecanizado</v>
          </cell>
          <cell r="N1050" t="str">
            <v>Quemado</v>
          </cell>
          <cell r="O1050">
            <v>118.91123328039806</v>
          </cell>
          <cell r="P1050">
            <v>126485.13334483214</v>
          </cell>
          <cell r="Q1050">
            <v>14</v>
          </cell>
        </row>
        <row r="1051">
          <cell r="A1051" t="str">
            <v>5163.25</v>
          </cell>
          <cell r="B1051" t="str">
            <v>La Union, S.A</v>
          </cell>
          <cell r="C1051">
            <v>516</v>
          </cell>
          <cell r="D1051" t="str">
            <v>IRLANDA GOMEZ</v>
          </cell>
          <cell r="E1051">
            <v>3.25</v>
          </cell>
          <cell r="F1051">
            <v>1</v>
          </cell>
          <cell r="G1051">
            <v>7.3088076022778896</v>
          </cell>
          <cell r="H1051">
            <v>1057.6270363738529</v>
          </cell>
          <cell r="I1051">
            <v>144.70582534478388</v>
          </cell>
          <cell r="J1051" t="str">
            <v>CG02-163</v>
          </cell>
          <cell r="K1051">
            <v>45305</v>
          </cell>
          <cell r="L1051">
            <v>45659</v>
          </cell>
          <cell r="M1051" t="str">
            <v>Mecanizado</v>
          </cell>
          <cell r="N1051" t="str">
            <v>Quemado</v>
          </cell>
          <cell r="O1051">
            <v>118.99683328039806</v>
          </cell>
          <cell r="P1051">
            <v>125854.26812022088</v>
          </cell>
          <cell r="Q1051">
            <v>9</v>
          </cell>
        </row>
        <row r="1052">
          <cell r="A1052" t="str">
            <v>5163.26</v>
          </cell>
          <cell r="B1052" t="str">
            <v>La Union, S.A</v>
          </cell>
          <cell r="C1052">
            <v>516</v>
          </cell>
          <cell r="D1052" t="str">
            <v>IRLANDA GOMEZ</v>
          </cell>
          <cell r="E1052">
            <v>3.26</v>
          </cell>
          <cell r="F1052">
            <v>5</v>
          </cell>
          <cell r="G1052">
            <v>7.3507319288683926</v>
          </cell>
          <cell r="H1052">
            <v>1015.3017306551559</v>
          </cell>
          <cell r="I1052">
            <v>138.12253534478387</v>
          </cell>
          <cell r="J1052" t="str">
            <v>CG02-163</v>
          </cell>
          <cell r="K1052">
            <v>45314</v>
          </cell>
          <cell r="L1052">
            <v>45666</v>
          </cell>
          <cell r="M1052" t="str">
            <v>Mecanizado</v>
          </cell>
          <cell r="N1052" t="str">
            <v>Verde</v>
          </cell>
          <cell r="O1052">
            <v>108.29958328039807</v>
          </cell>
          <cell r="P1052">
            <v>109956.75433382034</v>
          </cell>
          <cell r="Q1052">
            <v>10</v>
          </cell>
        </row>
        <row r="1053">
          <cell r="A1053" t="str">
            <v>5163.27</v>
          </cell>
          <cell r="B1053" t="str">
            <v>La Union, S.A</v>
          </cell>
          <cell r="C1053">
            <v>516</v>
          </cell>
          <cell r="D1053" t="str">
            <v>IRLANDA GOMEZ</v>
          </cell>
          <cell r="E1053">
            <v>3.27</v>
          </cell>
          <cell r="F1053">
            <v>5</v>
          </cell>
          <cell r="G1053">
            <v>6.7078922544806625</v>
          </cell>
          <cell r="H1053">
            <v>970.67108500850725</v>
          </cell>
          <cell r="I1053">
            <v>144.70582534478388</v>
          </cell>
          <cell r="J1053" t="str">
            <v>CG02-163</v>
          </cell>
          <cell r="K1053">
            <v>45313</v>
          </cell>
          <cell r="L1053">
            <v>45666</v>
          </cell>
          <cell r="M1053" t="str">
            <v>Mecanizado</v>
          </cell>
          <cell r="N1053" t="str">
            <v>Verde</v>
          </cell>
          <cell r="O1053">
            <v>109.29253328039806</v>
          </cell>
          <cell r="P1053">
            <v>106087.10186261237</v>
          </cell>
          <cell r="Q1053">
            <v>10</v>
          </cell>
        </row>
        <row r="1054">
          <cell r="A1054" t="str">
            <v>5163.28</v>
          </cell>
          <cell r="B1054" t="str">
            <v>La Union, S.A</v>
          </cell>
          <cell r="C1054">
            <v>516</v>
          </cell>
          <cell r="D1054" t="str">
            <v>IRLANDA GOMEZ</v>
          </cell>
          <cell r="E1054">
            <v>3.28</v>
          </cell>
          <cell r="F1054">
            <v>5</v>
          </cell>
          <cell r="G1054">
            <v>6.735841805540999</v>
          </cell>
          <cell r="H1054">
            <v>886.02754786270941</v>
          </cell>
          <cell r="I1054">
            <v>131.53924534478386</v>
          </cell>
          <cell r="J1054" t="str">
            <v>CG02-163</v>
          </cell>
          <cell r="K1054">
            <v>45348</v>
          </cell>
          <cell r="L1054">
            <v>45692</v>
          </cell>
          <cell r="M1054" t="str">
            <v>Mecanizado</v>
          </cell>
          <cell r="N1054" t="str">
            <v>Verde</v>
          </cell>
          <cell r="O1054">
            <v>133.05338328039807</v>
          </cell>
          <cell r="P1054">
            <v>117888.96292276832</v>
          </cell>
          <cell r="Q1054">
            <v>14</v>
          </cell>
        </row>
        <row r="1055">
          <cell r="A1055" t="str">
            <v>5163.29</v>
          </cell>
          <cell r="B1055" t="str">
            <v>La Union, S.A</v>
          </cell>
          <cell r="C1055">
            <v>516</v>
          </cell>
          <cell r="D1055" t="str">
            <v>IRLANDA GOMEZ</v>
          </cell>
          <cell r="E1055">
            <v>3.29</v>
          </cell>
          <cell r="F1055">
            <v>3</v>
          </cell>
          <cell r="G1055">
            <v>7.1480976836809562</v>
          </cell>
          <cell r="H1055">
            <v>1034.3713749621907</v>
          </cell>
          <cell r="I1055">
            <v>144.70582534478388</v>
          </cell>
          <cell r="J1055" t="str">
            <v>CP72-2086</v>
          </cell>
          <cell r="K1055">
            <v>45346</v>
          </cell>
          <cell r="L1055">
            <v>45692</v>
          </cell>
          <cell r="M1055" t="str">
            <v>Mecanizado</v>
          </cell>
          <cell r="N1055" t="str">
            <v>Verde</v>
          </cell>
          <cell r="O1055">
            <v>133.05338328039807</v>
          </cell>
          <cell r="P1055">
            <v>137626.61100711671</v>
          </cell>
          <cell r="Q1055">
            <v>14</v>
          </cell>
        </row>
        <row r="1056">
          <cell r="A1056" t="str">
            <v>5163.3</v>
          </cell>
          <cell r="B1056" t="str">
            <v>La Union, S.A</v>
          </cell>
          <cell r="C1056">
            <v>516</v>
          </cell>
          <cell r="D1056" t="str">
            <v>IRLANDA GOMEZ</v>
          </cell>
          <cell r="E1056">
            <v>3.3</v>
          </cell>
          <cell r="F1056">
            <v>5</v>
          </cell>
          <cell r="G1056">
            <v>7.0642490304999477</v>
          </cell>
          <cell r="H1056">
            <v>1022.2379863995842</v>
          </cell>
          <cell r="I1056">
            <v>144.70582534478388</v>
          </cell>
          <cell r="J1056" t="str">
            <v>CG02-163</v>
          </cell>
          <cell r="K1056">
            <v>45346</v>
          </cell>
          <cell r="L1056">
            <v>45692</v>
          </cell>
          <cell r="M1056" t="str">
            <v>Mecanizado</v>
          </cell>
          <cell r="N1056" t="str">
            <v>Quemado</v>
          </cell>
          <cell r="O1056">
            <v>122.48383328039806</v>
          </cell>
          <cell r="P1056">
            <v>125207.6270990565</v>
          </cell>
          <cell r="Q1056">
            <v>14</v>
          </cell>
        </row>
        <row r="1057">
          <cell r="A1057" t="str">
            <v>5164.01</v>
          </cell>
          <cell r="B1057" t="str">
            <v>La Union, S.A</v>
          </cell>
          <cell r="C1057">
            <v>516</v>
          </cell>
          <cell r="D1057" t="str">
            <v>IRLANDA GOMEZ</v>
          </cell>
          <cell r="E1057">
            <v>4.01</v>
          </cell>
          <cell r="F1057">
            <v>1</v>
          </cell>
          <cell r="G1057">
            <v>10.285434790203684</v>
          </cell>
          <cell r="H1057">
            <v>1488.362330346378</v>
          </cell>
          <cell r="I1057">
            <v>144.70582534478388</v>
          </cell>
          <cell r="J1057" t="str">
            <v>CG02-163</v>
          </cell>
          <cell r="K1057">
            <v>45306</v>
          </cell>
          <cell r="L1057">
            <v>45660</v>
          </cell>
          <cell r="M1057" t="str">
            <v>Mecanizado</v>
          </cell>
          <cell r="N1057" t="str">
            <v>Quemado</v>
          </cell>
          <cell r="O1057">
            <v>119.39393328039806</v>
          </cell>
          <cell r="P1057">
            <v>177701.43276643322</v>
          </cell>
          <cell r="Q1057">
            <v>9</v>
          </cell>
        </row>
        <row r="1058">
          <cell r="A1058" t="str">
            <v>5164.02</v>
          </cell>
          <cell r="B1058" t="str">
            <v>La Union, S.A</v>
          </cell>
          <cell r="C1058">
            <v>516</v>
          </cell>
          <cell r="D1058" t="str">
            <v>IRLANDA GOMEZ</v>
          </cell>
          <cell r="E1058">
            <v>4.0199999999999996</v>
          </cell>
          <cell r="F1058">
            <v>5</v>
          </cell>
          <cell r="G1058">
            <v>20.333298396394511</v>
          </cell>
          <cell r="H1058">
            <v>2808.4867264320374</v>
          </cell>
          <cell r="I1058">
            <v>138.12253534478384</v>
          </cell>
          <cell r="J1058" t="str">
            <v>CG02-163</v>
          </cell>
          <cell r="K1058">
            <v>45314</v>
          </cell>
          <cell r="L1058">
            <v>45665</v>
          </cell>
          <cell r="M1058" t="str">
            <v>Mecanizado</v>
          </cell>
          <cell r="N1058" t="str">
            <v>Verde</v>
          </cell>
          <cell r="O1058">
            <v>110.05338328039807</v>
          </cell>
          <cell r="P1058">
            <v>309083.4661419355</v>
          </cell>
          <cell r="Q1058">
            <v>10</v>
          </cell>
        </row>
        <row r="1059">
          <cell r="A1059" t="str">
            <v>5164.03</v>
          </cell>
          <cell r="B1059" t="str">
            <v>La Union, S.A</v>
          </cell>
          <cell r="C1059">
            <v>516</v>
          </cell>
          <cell r="D1059" t="str">
            <v>IRLANDA GOMEZ</v>
          </cell>
          <cell r="E1059">
            <v>4.03</v>
          </cell>
          <cell r="F1059">
            <v>5</v>
          </cell>
          <cell r="G1059">
            <v>20.878314642071061</v>
          </cell>
          <cell r="H1059">
            <v>2746.317752088979</v>
          </cell>
          <cell r="I1059">
            <v>131.53924534478389</v>
          </cell>
          <cell r="J1059" t="str">
            <v>CG02-163</v>
          </cell>
          <cell r="K1059">
            <v>45348</v>
          </cell>
          <cell r="L1059">
            <v>45693</v>
          </cell>
          <cell r="M1059" t="str">
            <v>Mecanizado</v>
          </cell>
          <cell r="N1059" t="str">
            <v>Verde</v>
          </cell>
          <cell r="O1059">
            <v>116.92663328039806</v>
          </cell>
          <cell r="P1059">
            <v>321117.68866995518</v>
          </cell>
          <cell r="Q1059">
            <v>14</v>
          </cell>
        </row>
        <row r="1060">
          <cell r="A1060" t="str">
            <v>5164.04</v>
          </cell>
          <cell r="B1060" t="str">
            <v>La Union, S.A</v>
          </cell>
          <cell r="C1060">
            <v>516</v>
          </cell>
          <cell r="D1060" t="str">
            <v>IRLANDA GOMEZ</v>
          </cell>
          <cell r="E1060">
            <v>4.04</v>
          </cell>
          <cell r="F1060">
            <v>3</v>
          </cell>
          <cell r="G1060">
            <v>10.550955525276876</v>
          </cell>
          <cell r="H1060">
            <v>1526.784727461298</v>
          </cell>
          <cell r="I1060">
            <v>144.70582534478388</v>
          </cell>
          <cell r="J1060" t="str">
            <v>CP72-2086</v>
          </cell>
          <cell r="K1060">
            <v>45349</v>
          </cell>
          <cell r="L1060">
            <v>45694</v>
          </cell>
          <cell r="M1060" t="str">
            <v>Mecanizado</v>
          </cell>
          <cell r="N1060" t="str">
            <v>Verde</v>
          </cell>
          <cell r="O1060">
            <v>127.42693328039806</v>
          </cell>
          <cell r="P1060">
            <v>194553.49559974155</v>
          </cell>
          <cell r="Q1060">
            <v>14</v>
          </cell>
        </row>
        <row r="1061">
          <cell r="A1061" t="str">
            <v>5164.05</v>
          </cell>
          <cell r="B1061" t="str">
            <v>La Union, S.A</v>
          </cell>
          <cell r="C1061">
            <v>516</v>
          </cell>
          <cell r="D1061" t="str">
            <v>IRLANDA GOMEZ</v>
          </cell>
          <cell r="E1061">
            <v>4.05</v>
          </cell>
          <cell r="F1061">
            <v>1</v>
          </cell>
          <cell r="G1061">
            <v>8.6433986654089363</v>
          </cell>
          <cell r="H1061">
            <v>1250.2061376620036</v>
          </cell>
          <cell r="I1061">
            <v>144.64288713944839</v>
          </cell>
          <cell r="J1061" t="str">
            <v>CG02-163</v>
          </cell>
          <cell r="K1061">
            <v>45306</v>
          </cell>
          <cell r="L1061">
            <v>45660</v>
          </cell>
          <cell r="M1061" t="str">
            <v>Mecanizado</v>
          </cell>
          <cell r="N1061" t="str">
            <v>Quemado</v>
          </cell>
          <cell r="O1061">
            <v>114.37023328039807</v>
          </cell>
          <cell r="P1061">
            <v>142986.3676129888</v>
          </cell>
          <cell r="Q1061">
            <v>9</v>
          </cell>
        </row>
        <row r="1062">
          <cell r="A1062" t="str">
            <v>5164.06</v>
          </cell>
          <cell r="B1062" t="str">
            <v>La Union, S.A</v>
          </cell>
          <cell r="C1062">
            <v>516</v>
          </cell>
          <cell r="D1062" t="str">
            <v>IRLANDA GOMEZ</v>
          </cell>
          <cell r="E1062">
            <v>4.0599999999999996</v>
          </cell>
          <cell r="F1062">
            <v>2</v>
          </cell>
          <cell r="G1062">
            <v>17.887712678615102</v>
          </cell>
          <cell r="H1062">
            <v>2352.7362266893529</v>
          </cell>
          <cell r="I1062">
            <v>131.52806448540886</v>
          </cell>
          <cell r="J1062" t="str">
            <v>CP72-2086</v>
          </cell>
          <cell r="K1062">
            <v>45313</v>
          </cell>
          <cell r="L1062">
            <v>45664</v>
          </cell>
          <cell r="M1062" t="str">
            <v>Mecanizado</v>
          </cell>
          <cell r="N1062" t="str">
            <v>Verde</v>
          </cell>
          <cell r="O1062">
            <v>131.07293328039808</v>
          </cell>
          <cell r="P1062">
            <v>308380.03846722905</v>
          </cell>
          <cell r="Q1062">
            <v>10</v>
          </cell>
        </row>
        <row r="1063">
          <cell r="A1063" t="str">
            <v>5164.07</v>
          </cell>
          <cell r="B1063" t="str">
            <v>La Union, S.A</v>
          </cell>
          <cell r="C1063">
            <v>516</v>
          </cell>
          <cell r="D1063" t="str">
            <v>IRLANDA GOMEZ</v>
          </cell>
          <cell r="E1063">
            <v>4.07</v>
          </cell>
          <cell r="F1063">
            <v>2</v>
          </cell>
          <cell r="G1063">
            <v>20.878314642071061</v>
          </cell>
          <cell r="H1063">
            <v>2947.3577520889794</v>
          </cell>
          <cell r="I1063">
            <v>141.1683750636594</v>
          </cell>
          <cell r="J1063" t="str">
            <v>CG02-163</v>
          </cell>
          <cell r="K1063">
            <v>45341</v>
          </cell>
          <cell r="L1063">
            <v>45694</v>
          </cell>
          <cell r="M1063" t="str">
            <v>Mecanizado</v>
          </cell>
          <cell r="N1063" t="str">
            <v>Verde</v>
          </cell>
          <cell r="O1063">
            <v>127.30183328039806</v>
          </cell>
          <cell r="P1063">
            <v>375204.04517412005</v>
          </cell>
          <cell r="Q1063">
            <v>14</v>
          </cell>
        </row>
        <row r="1064">
          <cell r="A1064" t="str">
            <v>5164.08</v>
          </cell>
          <cell r="B1064" t="str">
            <v>La Union, S.A</v>
          </cell>
          <cell r="C1064">
            <v>516</v>
          </cell>
          <cell r="D1064" t="str">
            <v>IRLANDA GOMEZ</v>
          </cell>
          <cell r="E1064">
            <v>4.08</v>
          </cell>
          <cell r="F1064">
            <v>3</v>
          </cell>
          <cell r="G1064">
            <v>10.984173566712085</v>
          </cell>
          <cell r="H1064">
            <v>1598.6099017014308</v>
          </cell>
          <cell r="I1064">
            <v>145.53756748218845</v>
          </cell>
          <cell r="J1064" t="str">
            <v>CP72-2086</v>
          </cell>
          <cell r="K1064">
            <v>45343</v>
          </cell>
          <cell r="L1064">
            <v>45696</v>
          </cell>
          <cell r="M1064" t="str">
            <v>Mecanizado</v>
          </cell>
          <cell r="N1064" t="str">
            <v>Verde</v>
          </cell>
          <cell r="O1064">
            <v>124.60928328039806</v>
          </cell>
          <cell r="P1064">
            <v>199201.63409596289</v>
          </cell>
          <cell r="Q1064">
            <v>14</v>
          </cell>
        </row>
        <row r="1065">
          <cell r="A1065" t="str">
            <v>5164.09</v>
          </cell>
          <cell r="B1065" t="str">
            <v>La Union, S.A</v>
          </cell>
          <cell r="C1065">
            <v>516</v>
          </cell>
          <cell r="D1065" t="str">
            <v>IRLANDA GOMEZ</v>
          </cell>
          <cell r="E1065">
            <v>4.09</v>
          </cell>
          <cell r="F1065">
            <v>1</v>
          </cell>
          <cell r="G1065">
            <v>12.744995283513258</v>
          </cell>
          <cell r="H1065">
            <v>1588.3870615161636</v>
          </cell>
          <cell r="I1065">
            <v>124.62829731846807</v>
          </cell>
          <cell r="J1065" t="str">
            <v>CG02-163</v>
          </cell>
          <cell r="K1065">
            <v>45307</v>
          </cell>
          <cell r="L1065">
            <v>45661</v>
          </cell>
          <cell r="M1065" t="str">
            <v>Mecanizado</v>
          </cell>
          <cell r="N1065" t="str">
            <v>Quemado</v>
          </cell>
          <cell r="O1065">
            <v>116.95353328039806</v>
          </cell>
          <cell r="P1065">
            <v>185767.47906118433</v>
          </cell>
          <cell r="Q1065">
            <v>9</v>
          </cell>
        </row>
        <row r="1066">
          <cell r="A1066" t="str">
            <v>5164.1</v>
          </cell>
          <cell r="B1066" t="str">
            <v>La Union, S.A</v>
          </cell>
          <cell r="C1066">
            <v>516</v>
          </cell>
          <cell r="D1066" t="str">
            <v>IRLANDA GOMEZ</v>
          </cell>
          <cell r="E1066">
            <v>4.0999999999999996</v>
          </cell>
          <cell r="F1066">
            <v>4</v>
          </cell>
          <cell r="G1066">
            <v>26.552073507319289</v>
          </cell>
          <cell r="H1066">
            <v>3496.6397114920078</v>
          </cell>
          <cell r="I1066">
            <v>131.68989271320493</v>
          </cell>
          <cell r="J1066" t="str">
            <v>CG02-163</v>
          </cell>
          <cell r="K1066">
            <v>45312</v>
          </cell>
          <cell r="L1066">
            <v>45662</v>
          </cell>
          <cell r="M1066" t="str">
            <v>Mecanizado</v>
          </cell>
          <cell r="N1066" t="str">
            <v>Verde</v>
          </cell>
          <cell r="O1066">
            <v>124.22948328039806</v>
          </cell>
          <cell r="P1066">
            <v>434385.74457637226</v>
          </cell>
          <cell r="Q1066">
            <v>9</v>
          </cell>
        </row>
        <row r="1067">
          <cell r="A1067" t="str">
            <v>5164.11</v>
          </cell>
          <cell r="B1067" t="str">
            <v>La Union, S.A</v>
          </cell>
          <cell r="C1067">
            <v>516</v>
          </cell>
          <cell r="D1067" t="str">
            <v>IRLANDA GOMEZ</v>
          </cell>
          <cell r="E1067">
            <v>4.1100000000000003</v>
          </cell>
          <cell r="F1067">
            <v>2</v>
          </cell>
          <cell r="G1067">
            <v>22.604199420046818</v>
          </cell>
          <cell r="H1067">
            <v>2997.1393333359597</v>
          </cell>
          <cell r="I1067">
            <v>132.59214704493843</v>
          </cell>
          <cell r="J1067" t="str">
            <v>CG02-163</v>
          </cell>
          <cell r="K1067">
            <v>45341</v>
          </cell>
          <cell r="L1067">
            <v>45666</v>
          </cell>
          <cell r="M1067" t="str">
            <v>Mecanizado</v>
          </cell>
          <cell r="N1067" t="str">
            <v>Verde</v>
          </cell>
          <cell r="O1067">
            <v>121.80173328039807</v>
          </cell>
          <cell r="P1067">
            <v>365056.76568317664</v>
          </cell>
          <cell r="Q1067">
            <v>10</v>
          </cell>
        </row>
        <row r="1068">
          <cell r="A1068" t="str">
            <v>5164.12</v>
          </cell>
          <cell r="B1068" t="str">
            <v>La Union, S.A</v>
          </cell>
          <cell r="C1068">
            <v>516</v>
          </cell>
          <cell r="D1068" t="str">
            <v>IRLANDA GOMEZ</v>
          </cell>
          <cell r="E1068">
            <v>4.12</v>
          </cell>
          <cell r="F1068">
            <v>2</v>
          </cell>
          <cell r="G1068">
            <v>12.542361038325822</v>
          </cell>
          <cell r="H1068">
            <v>1498.4127058231984</v>
          </cell>
          <cell r="I1068">
            <v>119.46815286567524</v>
          </cell>
          <cell r="J1068" t="str">
            <v>CG02-163</v>
          </cell>
          <cell r="K1068">
            <v>45342</v>
          </cell>
          <cell r="L1068">
            <v>45667</v>
          </cell>
          <cell r="M1068" t="str">
            <v>Mecanizado</v>
          </cell>
          <cell r="N1068" t="str">
            <v>Verde</v>
          </cell>
          <cell r="O1068">
            <v>120.34908328039806</v>
          </cell>
          <cell r="P1068">
            <v>180332.59552152271</v>
          </cell>
          <cell r="Q1068">
            <v>10</v>
          </cell>
        </row>
        <row r="1069">
          <cell r="A1069" t="str">
            <v>5164.13</v>
          </cell>
          <cell r="B1069" t="str">
            <v>La Union, S.A</v>
          </cell>
          <cell r="C1069">
            <v>516</v>
          </cell>
          <cell r="D1069" t="str">
            <v>IRLANDA GOMEZ</v>
          </cell>
          <cell r="E1069">
            <v>4.13</v>
          </cell>
          <cell r="F1069">
            <v>2</v>
          </cell>
          <cell r="G1069">
            <v>8.8041085840058688</v>
          </cell>
          <cell r="H1069">
            <v>998.88579907366579</v>
          </cell>
          <cell r="I1069">
            <v>113.45677867811722</v>
          </cell>
          <cell r="J1069" t="str">
            <v>CG02-163</v>
          </cell>
          <cell r="K1069">
            <v>45340</v>
          </cell>
          <cell r="L1069">
            <v>45699</v>
          </cell>
          <cell r="M1069" t="str">
            <v>Mecanizado</v>
          </cell>
          <cell r="N1069" t="str">
            <v>Verde</v>
          </cell>
          <cell r="O1069">
            <v>123.38683328039806</v>
          </cell>
          <cell r="P1069">
            <v>123249.3555564596</v>
          </cell>
          <cell r="Q1069">
            <v>15</v>
          </cell>
        </row>
        <row r="1070">
          <cell r="A1070" t="str">
            <v>5164.14</v>
          </cell>
          <cell r="B1070" t="str">
            <v>La Union, S.A</v>
          </cell>
          <cell r="C1070">
            <v>516</v>
          </cell>
          <cell r="D1070" t="str">
            <v>IRLANDA GOMEZ</v>
          </cell>
          <cell r="E1070">
            <v>4.1399999999999997</v>
          </cell>
          <cell r="F1070">
            <v>2</v>
          </cell>
          <cell r="G1070">
            <v>5.1497047828669258</v>
          </cell>
          <cell r="H1070">
            <v>711.29028088673954</v>
          </cell>
          <cell r="I1070">
            <v>138.12253534478387</v>
          </cell>
          <cell r="J1070" t="str">
            <v>CG02-163</v>
          </cell>
          <cell r="K1070">
            <v>45342</v>
          </cell>
          <cell r="L1070">
            <v>45699</v>
          </cell>
          <cell r="M1070" t="str">
            <v>Mecanizado</v>
          </cell>
          <cell r="N1070" t="str">
            <v>Verde</v>
          </cell>
          <cell r="O1070">
            <v>120.57163328039806</v>
          </cell>
          <cell r="P1070">
            <v>85761.430902987297</v>
          </cell>
          <cell r="Q1070">
            <v>15</v>
          </cell>
        </row>
        <row r="1071">
          <cell r="A1071" t="str">
            <v>5902.02</v>
          </cell>
          <cell r="B1071" t="str">
            <v>La Union, S.A</v>
          </cell>
          <cell r="C1071">
            <v>590</v>
          </cell>
          <cell r="D1071" t="str">
            <v>La Montañesa</v>
          </cell>
          <cell r="E1071">
            <v>2.02</v>
          </cell>
          <cell r="F1071">
            <v>1</v>
          </cell>
          <cell r="G1071">
            <v>12.1580547112462</v>
          </cell>
          <cell r="H1071">
            <v>1713.3311644951364</v>
          </cell>
          <cell r="I1071">
            <v>140.92148827972497</v>
          </cell>
          <cell r="J1071" t="str">
            <v>CG02-163</v>
          </cell>
          <cell r="K1071">
            <v>45292</v>
          </cell>
          <cell r="L1071">
            <v>45641</v>
          </cell>
          <cell r="M1071" t="str">
            <v>Mecanizado</v>
          </cell>
          <cell r="N1071" t="str">
            <v>Quemado</v>
          </cell>
          <cell r="O1071">
            <v>107.46178328039807</v>
          </cell>
          <cell r="P1071">
            <v>184117.62228652841</v>
          </cell>
          <cell r="Q1071">
            <v>6</v>
          </cell>
        </row>
        <row r="1072">
          <cell r="A1072" t="str">
            <v>5902.03</v>
          </cell>
          <cell r="B1072" t="str">
            <v>La Union, S.A</v>
          </cell>
          <cell r="C1072">
            <v>590</v>
          </cell>
          <cell r="D1072" t="str">
            <v>La Montañesa</v>
          </cell>
          <cell r="E1072">
            <v>2.0299999999999998</v>
          </cell>
          <cell r="F1072">
            <v>2</v>
          </cell>
          <cell r="G1072">
            <v>5.0728435174510009</v>
          </cell>
          <cell r="H1072">
            <v>681.47665828934998</v>
          </cell>
          <cell r="I1072">
            <v>134.33819827972496</v>
          </cell>
          <cell r="J1072" t="str">
            <v>CG02-163</v>
          </cell>
          <cell r="K1072">
            <v>45306</v>
          </cell>
          <cell r="L1072">
            <v>45641</v>
          </cell>
          <cell r="M1072" t="str">
            <v>Mecanizado</v>
          </cell>
          <cell r="N1072" t="str">
            <v>Quemado</v>
          </cell>
          <cell r="O1072">
            <v>116.31331085465941</v>
          </cell>
          <cell r="P1072">
            <v>79264.806395803666</v>
          </cell>
          <cell r="Q1072">
            <v>6</v>
          </cell>
        </row>
        <row r="1073">
          <cell r="A1073" t="str">
            <v>5902.05</v>
          </cell>
          <cell r="B1073" t="str">
            <v>La Union, S.A</v>
          </cell>
          <cell r="C1073">
            <v>590</v>
          </cell>
          <cell r="D1073" t="str">
            <v>La Montañesa</v>
          </cell>
          <cell r="E1073">
            <v>2.0499999999999998</v>
          </cell>
          <cell r="F1073">
            <v>5</v>
          </cell>
          <cell r="G1073">
            <v>4.3112182510568422</v>
          </cell>
          <cell r="H1073">
            <v>635.92529223764313</v>
          </cell>
          <cell r="I1073">
            <v>147.50477827972497</v>
          </cell>
          <cell r="J1073" t="str">
            <v>CG02-163</v>
          </cell>
          <cell r="K1073">
            <v>45329</v>
          </cell>
          <cell r="L1073">
            <v>45700</v>
          </cell>
          <cell r="M1073" t="str">
            <v>Mecanizado</v>
          </cell>
          <cell r="N1073" t="str">
            <v>Quemado</v>
          </cell>
          <cell r="O1073">
            <v>128.00183328039807</v>
          </cell>
          <cell r="P1073">
            <v>81399.603235791219</v>
          </cell>
          <cell r="Q1073">
            <v>15</v>
          </cell>
        </row>
        <row r="1074">
          <cell r="A1074" t="str">
            <v>5902.06</v>
          </cell>
          <cell r="B1074" t="str">
            <v>La Union, S.A</v>
          </cell>
          <cell r="C1074">
            <v>590</v>
          </cell>
          <cell r="D1074" t="str">
            <v>La Montañesa</v>
          </cell>
          <cell r="E1074">
            <v>2.06</v>
          </cell>
          <cell r="F1074">
            <v>3</v>
          </cell>
          <cell r="G1074">
            <v>12.074206058065194</v>
          </cell>
          <cell r="H1074">
            <v>1542.5390874986183</v>
          </cell>
          <cell r="I1074">
            <v>127.75490827972496</v>
          </cell>
          <cell r="J1074" t="str">
            <v>CG04-10295</v>
          </cell>
          <cell r="K1074">
            <v>45325</v>
          </cell>
          <cell r="L1074">
            <v>45700</v>
          </cell>
          <cell r="M1074" t="str">
            <v>Mecanizado</v>
          </cell>
          <cell r="N1074" t="str">
            <v>Quemado</v>
          </cell>
          <cell r="O1074">
            <v>110.13388328039807</v>
          </cell>
          <cell r="P1074">
            <v>169885.81981802458</v>
          </cell>
          <cell r="Q1074">
            <v>15</v>
          </cell>
        </row>
        <row r="1075">
          <cell r="A1075" t="str">
            <v>5902.07</v>
          </cell>
          <cell r="B1075" t="str">
            <v>La Union, S.A</v>
          </cell>
          <cell r="C1075">
            <v>590</v>
          </cell>
          <cell r="D1075" t="str">
            <v>La Montañesa</v>
          </cell>
          <cell r="E1075">
            <v>2.0699999999999998</v>
          </cell>
          <cell r="F1075">
            <v>4</v>
          </cell>
          <cell r="G1075">
            <v>7.8608112357195266</v>
          </cell>
          <cell r="H1075">
            <v>1211.2572184235794</v>
          </cell>
          <cell r="I1075">
            <v>154.08806827972495</v>
          </cell>
          <cell r="J1075" t="str">
            <v>CG02-163</v>
          </cell>
          <cell r="K1075">
            <v>45304</v>
          </cell>
          <cell r="L1075">
            <v>45641</v>
          </cell>
          <cell r="M1075" t="str">
            <v>Mecanizado</v>
          </cell>
          <cell r="N1075" t="str">
            <v>Verde</v>
          </cell>
          <cell r="O1075">
            <v>114.62998328039806</v>
          </cell>
          <cell r="P1075">
            <v>138846.39469615638</v>
          </cell>
          <cell r="Q1075">
            <v>6</v>
          </cell>
        </row>
        <row r="1076">
          <cell r="A1076" t="str">
            <v>5902.09</v>
          </cell>
          <cell r="B1076" t="str">
            <v>La Union, S.A</v>
          </cell>
          <cell r="C1076">
            <v>590</v>
          </cell>
          <cell r="D1076" t="str">
            <v>La Montañesa</v>
          </cell>
          <cell r="E1076">
            <v>2.09</v>
          </cell>
          <cell r="F1076">
            <v>1</v>
          </cell>
          <cell r="G1076">
            <v>10.76756454599448</v>
          </cell>
          <cell r="H1076">
            <v>1375.609220969543</v>
          </cell>
          <cell r="I1076">
            <v>127.75490827972496</v>
          </cell>
          <cell r="J1076" t="str">
            <v>CG02-163</v>
          </cell>
          <cell r="K1076">
            <v>45292</v>
          </cell>
          <cell r="L1076">
            <v>45642</v>
          </cell>
          <cell r="M1076" t="str">
            <v>Mecanizado</v>
          </cell>
          <cell r="N1076" t="str">
            <v>Quemado</v>
          </cell>
          <cell r="O1076">
            <v>107.92598328039806</v>
          </cell>
          <cell r="P1076">
            <v>148463.97778272029</v>
          </cell>
          <cell r="Q1076">
            <v>7</v>
          </cell>
        </row>
        <row r="1077">
          <cell r="A1077" t="str">
            <v>5902.1</v>
          </cell>
          <cell r="B1077" t="str">
            <v>La Union, S.A</v>
          </cell>
          <cell r="C1077">
            <v>590</v>
          </cell>
          <cell r="D1077" t="str">
            <v>La Montañesa</v>
          </cell>
          <cell r="E1077">
            <v>2.1</v>
          </cell>
          <cell r="F1077">
            <v>3</v>
          </cell>
          <cell r="G1077">
            <v>3.263110086294239</v>
          </cell>
          <cell r="H1077">
            <v>502.80632978116586</v>
          </cell>
          <cell r="I1077">
            <v>154.08806827972495</v>
          </cell>
          <cell r="J1077" t="str">
            <v>CG04-10295</v>
          </cell>
          <cell r="K1077">
            <v>45303</v>
          </cell>
          <cell r="L1077">
            <v>45642</v>
          </cell>
          <cell r="M1077" t="str">
            <v>Mecanizado</v>
          </cell>
          <cell r="N1077" t="str">
            <v>Verde</v>
          </cell>
          <cell r="O1077">
            <v>112.41028328039806</v>
          </cell>
          <cell r="P1077">
            <v>56520.601965878101</v>
          </cell>
          <cell r="Q1077">
            <v>7</v>
          </cell>
        </row>
        <row r="1078">
          <cell r="A1078" t="str">
            <v>5902.12</v>
          </cell>
          <cell r="B1078" t="str">
            <v>La Union, S.A</v>
          </cell>
          <cell r="C1078">
            <v>590</v>
          </cell>
          <cell r="D1078" t="str">
            <v>La Montañesa</v>
          </cell>
          <cell r="E1078">
            <v>2.12</v>
          </cell>
          <cell r="F1078">
            <v>5</v>
          </cell>
          <cell r="G1078">
            <v>5.0169444153303289</v>
          </cell>
          <cell r="H1078">
            <v>740.02327362500455</v>
          </cell>
          <cell r="I1078">
            <v>147.50477827972497</v>
          </cell>
          <cell r="J1078" t="str">
            <v>CG02-163</v>
          </cell>
          <cell r="K1078">
            <v>45329</v>
          </cell>
          <cell r="L1078">
            <v>45700</v>
          </cell>
          <cell r="M1078" t="str">
            <v>Mecanizado</v>
          </cell>
          <cell r="N1078" t="str">
            <v>Quemado</v>
          </cell>
          <cell r="O1078">
            <v>125.26718328039806</v>
          </cell>
          <cell r="P1078">
            <v>92700.6310489436</v>
          </cell>
          <cell r="Q1078">
            <v>15</v>
          </cell>
        </row>
        <row r="1079">
          <cell r="A1079" t="str">
            <v>5902.13</v>
          </cell>
          <cell r="B1079" t="str">
            <v>La Union, S.A</v>
          </cell>
          <cell r="C1079">
            <v>590</v>
          </cell>
          <cell r="D1079" t="str">
            <v>La Montañesa</v>
          </cell>
          <cell r="E1079">
            <v>2.13</v>
          </cell>
          <cell r="F1079">
            <v>5</v>
          </cell>
          <cell r="G1079">
            <v>7.6022778884114182</v>
          </cell>
          <cell r="H1079">
            <v>971.2283143509818</v>
          </cell>
          <cell r="I1079">
            <v>127.75490827972496</v>
          </cell>
          <cell r="J1079" t="str">
            <v>CG02-163</v>
          </cell>
          <cell r="K1079">
            <v>45328</v>
          </cell>
          <cell r="L1079">
            <v>45701</v>
          </cell>
          <cell r="M1079" t="str">
            <v>Mecanizado</v>
          </cell>
          <cell r="N1079" t="str">
            <v>Quemado</v>
          </cell>
          <cell r="O1079">
            <v>125.24873328039806</v>
          </cell>
          <cell r="P1079">
            <v>121645.11609851672</v>
          </cell>
          <cell r="Q1079">
            <v>15</v>
          </cell>
        </row>
        <row r="1080">
          <cell r="A1080" t="str">
            <v>5902.14</v>
          </cell>
          <cell r="B1080" t="str">
            <v>La Union, S.A</v>
          </cell>
          <cell r="C1080">
            <v>590</v>
          </cell>
          <cell r="D1080" t="str">
            <v>La Montañesa</v>
          </cell>
          <cell r="E1080">
            <v>2.14</v>
          </cell>
          <cell r="F1080">
            <v>5</v>
          </cell>
          <cell r="G1080">
            <v>20.340285784159594</v>
          </cell>
          <cell r="H1080">
            <v>3000.2893447387028</v>
          </cell>
          <cell r="I1080">
            <v>147.50477827972497</v>
          </cell>
          <cell r="J1080" t="str">
            <v>CG02-163</v>
          </cell>
          <cell r="K1080">
            <v>45327</v>
          </cell>
          <cell r="L1080">
            <v>45702</v>
          </cell>
          <cell r="M1080" t="str">
            <v>Mecanizado</v>
          </cell>
          <cell r="N1080" t="str">
            <v>Quemado</v>
          </cell>
          <cell r="O1080">
            <v>121.86163328039807</v>
          </cell>
          <cell r="P1080">
            <v>365620.15986363363</v>
          </cell>
          <cell r="Q1080">
            <v>15</v>
          </cell>
        </row>
        <row r="1081">
          <cell r="A1081" t="str">
            <v>5902.16</v>
          </cell>
          <cell r="B1081" t="str">
            <v>La Union, S.A</v>
          </cell>
          <cell r="C1081">
            <v>590</v>
          </cell>
          <cell r="D1081" t="str">
            <v>La Montañesa</v>
          </cell>
          <cell r="E1081">
            <v>2.16</v>
          </cell>
          <cell r="F1081">
            <v>1</v>
          </cell>
          <cell r="G1081">
            <v>11.019110505537505</v>
          </cell>
          <cell r="H1081">
            <v>1552.8294519590982</v>
          </cell>
          <cell r="I1081">
            <v>140.921488279725</v>
          </cell>
          <cell r="J1081" t="str">
            <v>CG02-163</v>
          </cell>
          <cell r="K1081">
            <v>45290</v>
          </cell>
          <cell r="L1081">
            <v>45642</v>
          </cell>
          <cell r="M1081" t="str">
            <v>Mecanizado</v>
          </cell>
          <cell r="N1081" t="str">
            <v>Quemado</v>
          </cell>
          <cell r="O1081">
            <v>108.77463328039806</v>
          </cell>
          <cell r="P1081">
            <v>168908.45418385242</v>
          </cell>
          <cell r="Q1081">
            <v>7</v>
          </cell>
        </row>
        <row r="1082">
          <cell r="A1082" t="str">
            <v>5902.17</v>
          </cell>
          <cell r="B1082" t="str">
            <v>La Union, S.A</v>
          </cell>
          <cell r="C1082">
            <v>590</v>
          </cell>
          <cell r="D1082" t="str">
            <v>La Montañesa</v>
          </cell>
          <cell r="E1082">
            <v>2.17</v>
          </cell>
          <cell r="F1082">
            <v>3</v>
          </cell>
          <cell r="G1082">
            <v>3.773189393145373</v>
          </cell>
          <cell r="H1082">
            <v>581.40346484331826</v>
          </cell>
          <cell r="I1082">
            <v>154.08806827972498</v>
          </cell>
          <cell r="J1082" t="str">
            <v>CG04-10295</v>
          </cell>
          <cell r="K1082">
            <v>45303</v>
          </cell>
          <cell r="L1082">
            <v>45643</v>
          </cell>
          <cell r="M1082" t="str">
            <v>Mecanizado</v>
          </cell>
          <cell r="N1082" t="str">
            <v>Verde</v>
          </cell>
          <cell r="O1082">
            <v>113.32483328039807</v>
          </cell>
          <cell r="P1082">
            <v>65887.450722014823</v>
          </cell>
          <cell r="Q1082">
            <v>7</v>
          </cell>
        </row>
        <row r="1083">
          <cell r="A1083" t="str">
            <v>5902.18</v>
          </cell>
          <cell r="B1083" t="str">
            <v>La Union, S.A</v>
          </cell>
          <cell r="C1083">
            <v>590</v>
          </cell>
          <cell r="D1083" t="str">
            <v>La Montañesa</v>
          </cell>
          <cell r="E1083">
            <v>2.1800000000000002</v>
          </cell>
          <cell r="F1083">
            <v>5</v>
          </cell>
          <cell r="G1083">
            <v>7.2738706634524686</v>
          </cell>
          <cell r="H1083">
            <v>1072.9306794479523</v>
          </cell>
          <cell r="I1083">
            <v>147.50477827972497</v>
          </cell>
          <cell r="J1083" t="str">
            <v>CG02-163</v>
          </cell>
          <cell r="K1083">
            <v>45329</v>
          </cell>
          <cell r="L1083">
            <v>45703</v>
          </cell>
          <cell r="M1083" t="str">
            <v>Mecanizado</v>
          </cell>
          <cell r="N1083" t="str">
            <v>Quemado</v>
          </cell>
          <cell r="O1083">
            <v>126.34848328039806</v>
          </cell>
          <cell r="P1083">
            <v>135563.16401325574</v>
          </cell>
          <cell r="Q1083">
            <v>15</v>
          </cell>
        </row>
        <row r="1084">
          <cell r="A1084" t="str">
            <v>5902.19</v>
          </cell>
          <cell r="B1084" t="str">
            <v>La Union, S.A</v>
          </cell>
          <cell r="C1084">
            <v>590</v>
          </cell>
          <cell r="D1084" t="str">
            <v>La Montañesa</v>
          </cell>
          <cell r="E1084">
            <v>2.19</v>
          </cell>
          <cell r="F1084">
            <v>5</v>
          </cell>
          <cell r="G1084">
            <v>8.6433986654089363</v>
          </cell>
          <cell r="H1084">
            <v>1161.138603724416</v>
          </cell>
          <cell r="I1084">
            <v>134.33819827972499</v>
          </cell>
          <cell r="J1084" t="str">
            <v>CG02-163</v>
          </cell>
          <cell r="K1084">
            <v>45326</v>
          </cell>
          <cell r="L1084">
            <v>45704</v>
          </cell>
          <cell r="M1084" t="str">
            <v>Mecanizado</v>
          </cell>
          <cell r="N1084" t="str">
            <v>Quemado</v>
          </cell>
          <cell r="O1084">
            <v>124.79248328039806</v>
          </cell>
          <cell r="P1084">
            <v>144901.36979150394</v>
          </cell>
          <cell r="Q1084">
            <v>15</v>
          </cell>
        </row>
        <row r="1085">
          <cell r="A1085" t="str">
            <v>5903.01</v>
          </cell>
          <cell r="B1085" t="str">
            <v>La Union, S.A</v>
          </cell>
          <cell r="C1085">
            <v>590</v>
          </cell>
          <cell r="D1085" t="str">
            <v>La Montañesa</v>
          </cell>
          <cell r="E1085">
            <v>3.01</v>
          </cell>
          <cell r="F1085">
            <v>1</v>
          </cell>
          <cell r="G1085">
            <v>5.7785696817244876</v>
          </cell>
          <cell r="H1085">
            <v>814.3246396767114</v>
          </cell>
          <cell r="I1085">
            <v>140.92148827972497</v>
          </cell>
          <cell r="J1085" t="str">
            <v>CG04-10295</v>
          </cell>
          <cell r="K1085">
            <v>45292</v>
          </cell>
          <cell r="L1085">
            <v>45643</v>
          </cell>
          <cell r="M1085" t="str">
            <v>Mecanizado</v>
          </cell>
          <cell r="N1085" t="str">
            <v>Quemado</v>
          </cell>
          <cell r="O1085">
            <v>110.59058328039806</v>
          </cell>
          <cell r="P1085">
            <v>90056.636881447499</v>
          </cell>
          <cell r="Q1085">
            <v>7</v>
          </cell>
        </row>
        <row r="1086">
          <cell r="A1086" t="str">
            <v>5903.02</v>
          </cell>
          <cell r="B1086" t="str">
            <v>La Union, S.A</v>
          </cell>
          <cell r="C1086">
            <v>590</v>
          </cell>
          <cell r="D1086" t="str">
            <v>La Montañesa</v>
          </cell>
          <cell r="E1086">
            <v>3.02</v>
          </cell>
          <cell r="F1086">
            <v>2</v>
          </cell>
          <cell r="G1086">
            <v>11.291618628375783</v>
          </cell>
          <cell r="H1086">
            <v>1591.2317021977819</v>
          </cell>
          <cell r="I1086">
            <v>140.92148827972497</v>
          </cell>
          <cell r="J1086" t="str">
            <v>CG02-163</v>
          </cell>
          <cell r="K1086">
            <v>45301</v>
          </cell>
          <cell r="L1086">
            <v>45643</v>
          </cell>
          <cell r="M1086" t="str">
            <v>Mecanizado</v>
          </cell>
          <cell r="N1086" t="str">
            <v>Verde</v>
          </cell>
          <cell r="O1086">
            <v>106.59943328039806</v>
          </cell>
          <cell r="P1086">
            <v>169624.39767208669</v>
          </cell>
          <cell r="Q1086">
            <v>7</v>
          </cell>
        </row>
        <row r="1087">
          <cell r="A1087" t="str">
            <v>5903.03</v>
          </cell>
          <cell r="B1087" t="str">
            <v>La Union, S.A</v>
          </cell>
          <cell r="C1087">
            <v>590</v>
          </cell>
          <cell r="D1087" t="str">
            <v>La Montañesa</v>
          </cell>
          <cell r="E1087">
            <v>3.03</v>
          </cell>
          <cell r="F1087">
            <v>3</v>
          </cell>
          <cell r="G1087">
            <v>4.0037731893931463</v>
          </cell>
          <cell r="H1087">
            <v>590.57567658374319</v>
          </cell>
          <cell r="I1087">
            <v>147.50477827972495</v>
          </cell>
          <cell r="J1087" t="str">
            <v>CG04-10295</v>
          </cell>
          <cell r="K1087">
            <v>45303</v>
          </cell>
          <cell r="L1087">
            <v>45644</v>
          </cell>
          <cell r="M1087" t="str">
            <v>Mecanizado</v>
          </cell>
          <cell r="N1087" t="str">
            <v>Verde</v>
          </cell>
          <cell r="O1087">
            <v>111.91973328039806</v>
          </cell>
          <cell r="P1087">
            <v>66097.072205143166</v>
          </cell>
          <cell r="Q1087">
            <v>7</v>
          </cell>
        </row>
        <row r="1088">
          <cell r="A1088" t="str">
            <v>5903.04</v>
          </cell>
          <cell r="B1088" t="str">
            <v>La Union, S.A</v>
          </cell>
          <cell r="C1088">
            <v>590</v>
          </cell>
          <cell r="D1088" t="str">
            <v>La Montañesa</v>
          </cell>
          <cell r="E1088">
            <v>3.04</v>
          </cell>
          <cell r="F1088">
            <v>1</v>
          </cell>
          <cell r="G1088">
            <v>5.8135066205499077</v>
          </cell>
          <cell r="H1088">
            <v>819.24800509192733</v>
          </cell>
          <cell r="I1088">
            <v>140.92148827972497</v>
          </cell>
          <cell r="J1088" t="str">
            <v>CG02-163</v>
          </cell>
          <cell r="K1088">
            <v>45330</v>
          </cell>
          <cell r="L1088">
            <v>45704</v>
          </cell>
          <cell r="M1088" t="str">
            <v>Mecanizado</v>
          </cell>
          <cell r="N1088" t="str">
            <v>Quemado</v>
          </cell>
          <cell r="O1088">
            <v>110.74893328039806</v>
          </cell>
          <cell r="P1088">
            <v>90730.842656025066</v>
          </cell>
          <cell r="Q1088">
            <v>15</v>
          </cell>
        </row>
        <row r="1089">
          <cell r="A1089" t="str">
            <v>5903.05</v>
          </cell>
          <cell r="B1089" t="str">
            <v>La Union, S.A</v>
          </cell>
          <cell r="C1089">
            <v>590</v>
          </cell>
          <cell r="D1089" t="str">
            <v>La Montañesa</v>
          </cell>
          <cell r="E1089">
            <v>3.05</v>
          </cell>
          <cell r="F1089">
            <v>1</v>
          </cell>
          <cell r="G1089">
            <v>10.467106872095869</v>
          </cell>
          <cell r="H1089">
            <v>1337.2242783986865</v>
          </cell>
          <cell r="I1089">
            <v>127.75490827972496</v>
          </cell>
          <cell r="J1089" t="str">
            <v>CG02-163</v>
          </cell>
          <cell r="K1089">
            <v>45331</v>
          </cell>
          <cell r="L1089">
            <v>45705</v>
          </cell>
          <cell r="M1089" t="str">
            <v>Mecanizado</v>
          </cell>
          <cell r="N1089" t="str">
            <v>Quemado</v>
          </cell>
          <cell r="O1089">
            <v>109.49743328039806</v>
          </cell>
          <cell r="P1089">
            <v>146422.6262048886</v>
          </cell>
          <cell r="Q1089">
            <v>16</v>
          </cell>
        </row>
        <row r="1090">
          <cell r="A1090" t="str">
            <v>5903.06</v>
          </cell>
          <cell r="B1090" t="str">
            <v>La Union, S.A</v>
          </cell>
          <cell r="C1090">
            <v>590</v>
          </cell>
          <cell r="D1090" t="str">
            <v>La Montañesa</v>
          </cell>
          <cell r="E1090">
            <v>3.06</v>
          </cell>
          <cell r="F1090">
            <v>2</v>
          </cell>
          <cell r="G1090">
            <v>8.1962058484435598</v>
          </cell>
          <cell r="H1090">
            <v>1155.0215264096523</v>
          </cell>
          <cell r="I1090">
            <v>140.92148827972497</v>
          </cell>
          <cell r="J1090" t="str">
            <v>CG02-163</v>
          </cell>
          <cell r="K1090">
            <v>45331</v>
          </cell>
          <cell r="L1090">
            <v>45705</v>
          </cell>
          <cell r="M1090" t="str">
            <v>Mecanizado</v>
          </cell>
          <cell r="N1090" t="str">
            <v>Quemado</v>
          </cell>
          <cell r="O1090">
            <v>126.25643328039806</v>
          </cell>
          <cell r="P1090">
            <v>145828.89828656378</v>
          </cell>
          <cell r="Q1090">
            <v>16</v>
          </cell>
        </row>
        <row r="1091">
          <cell r="A1091" t="str">
            <v>5903.07</v>
          </cell>
          <cell r="B1091" t="str">
            <v>La Union, S.A</v>
          </cell>
          <cell r="C1091">
            <v>590</v>
          </cell>
          <cell r="D1091" t="str">
            <v>La Montañesa</v>
          </cell>
          <cell r="E1091">
            <v>3.07</v>
          </cell>
          <cell r="F1091">
            <v>1</v>
          </cell>
          <cell r="G1091">
            <v>11.417391608147295</v>
          </cell>
          <cell r="H1091">
            <v>1458.6278176925591</v>
          </cell>
          <cell r="I1091">
            <v>127.75490827972496</v>
          </cell>
          <cell r="J1091" t="str">
            <v>CG02-163</v>
          </cell>
          <cell r="K1091">
            <v>45332</v>
          </cell>
          <cell r="L1091">
            <v>45706</v>
          </cell>
          <cell r="M1091" t="str">
            <v>Mecanizado</v>
          </cell>
          <cell r="N1091" t="str">
            <v>Quemado</v>
          </cell>
          <cell r="O1091">
            <v>127.25993328039806</v>
          </cell>
          <cell r="P1091">
            <v>185624.87876048769</v>
          </cell>
          <cell r="Q1091">
            <v>16</v>
          </cell>
        </row>
        <row r="1092">
          <cell r="A1092" t="str">
            <v>5903.08</v>
          </cell>
          <cell r="B1092" t="str">
            <v>La Union, S.A</v>
          </cell>
          <cell r="C1092">
            <v>590</v>
          </cell>
          <cell r="D1092" t="str">
            <v>La Montañesa</v>
          </cell>
          <cell r="E1092">
            <v>3.08</v>
          </cell>
          <cell r="F1092">
            <v>1</v>
          </cell>
          <cell r="G1092">
            <v>10.956224015651749</v>
          </cell>
          <cell r="H1092">
            <v>1399.7113942117094</v>
          </cell>
          <cell r="I1092">
            <v>127.75490827972499</v>
          </cell>
          <cell r="J1092" t="str">
            <v>CG02-163</v>
          </cell>
          <cell r="K1092">
            <v>45333</v>
          </cell>
          <cell r="L1092">
            <v>45706</v>
          </cell>
          <cell r="M1092" t="str">
            <v>Mecanizado</v>
          </cell>
          <cell r="N1092" t="str">
            <v>Quemado</v>
          </cell>
          <cell r="O1092">
            <v>127.44073328039806</v>
          </cell>
          <cell r="P1092">
            <v>178380.24645926856</v>
          </cell>
          <cell r="Q1092">
            <v>16</v>
          </cell>
        </row>
        <row r="1093">
          <cell r="A1093" t="str">
            <v>5903.09</v>
          </cell>
          <cell r="B1093" t="str">
            <v>La Union, S.A</v>
          </cell>
          <cell r="C1093">
            <v>590</v>
          </cell>
          <cell r="D1093" t="str">
            <v>La Montañesa</v>
          </cell>
          <cell r="E1093">
            <v>3.09</v>
          </cell>
          <cell r="F1093">
            <v>1</v>
          </cell>
          <cell r="G1093">
            <v>5.7785696817244876</v>
          </cell>
          <cell r="H1093">
            <v>814.3246396767114</v>
          </cell>
          <cell r="I1093">
            <v>140.92148827972497</v>
          </cell>
          <cell r="J1093" t="str">
            <v>CG02-163</v>
          </cell>
          <cell r="K1093">
            <v>45292</v>
          </cell>
          <cell r="L1093">
            <v>45644</v>
          </cell>
          <cell r="M1093" t="str">
            <v>Mecanizado</v>
          </cell>
          <cell r="N1093" t="str">
            <v>Quemado</v>
          </cell>
          <cell r="O1093">
            <v>111.82473328039806</v>
          </cell>
          <cell r="P1093">
            <v>91061.635635504514</v>
          </cell>
          <cell r="Q1093">
            <v>7</v>
          </cell>
        </row>
        <row r="1094">
          <cell r="A1094" t="str">
            <v>5903.1</v>
          </cell>
          <cell r="B1094" t="str">
            <v>La Union, S.A</v>
          </cell>
          <cell r="C1094">
            <v>590</v>
          </cell>
          <cell r="D1094" t="str">
            <v>La Montañesa</v>
          </cell>
          <cell r="E1094">
            <v>3.1</v>
          </cell>
          <cell r="F1094">
            <v>2</v>
          </cell>
          <cell r="G1094">
            <v>10.907312301296161</v>
          </cell>
          <cell r="H1094">
            <v>1608.8806826304069</v>
          </cell>
          <cell r="I1094">
            <v>147.50477827972497</v>
          </cell>
          <cell r="J1094" t="str">
            <v>CG04-10295</v>
          </cell>
          <cell r="K1094">
            <v>45300</v>
          </cell>
          <cell r="L1094">
            <v>45645</v>
          </cell>
          <cell r="M1094" t="str">
            <v>Mecanizado</v>
          </cell>
          <cell r="N1094" t="str">
            <v>Verde</v>
          </cell>
          <cell r="O1094">
            <v>109.43828328039807</v>
          </cell>
          <cell r="P1094">
            <v>176073.1399100667</v>
          </cell>
          <cell r="Q1094">
            <v>7</v>
          </cell>
        </row>
        <row r="1095">
          <cell r="A1095" t="str">
            <v>5903.11</v>
          </cell>
          <cell r="B1095" t="str">
            <v>La Union, S.A</v>
          </cell>
          <cell r="C1095">
            <v>590</v>
          </cell>
          <cell r="D1095" t="str">
            <v>La Montañesa</v>
          </cell>
          <cell r="E1095">
            <v>3.11</v>
          </cell>
          <cell r="F1095">
            <v>3</v>
          </cell>
          <cell r="G1095">
            <v>3.9478740872724738</v>
          </cell>
          <cell r="H1095">
            <v>582.33029191939772</v>
          </cell>
          <cell r="I1095">
            <v>147.50477827972495</v>
          </cell>
          <cell r="J1095" t="str">
            <v>CG04-10295</v>
          </cell>
          <cell r="K1095">
            <v>45303</v>
          </cell>
          <cell r="L1095">
            <v>45645</v>
          </cell>
          <cell r="M1095" t="str">
            <v>Mecanizado</v>
          </cell>
          <cell r="N1095" t="str">
            <v>Verde</v>
          </cell>
          <cell r="O1095">
            <v>107.97233328039806</v>
          </cell>
          <cell r="P1095">
            <v>62875.560358392708</v>
          </cell>
          <cell r="Q1095">
            <v>7</v>
          </cell>
        </row>
        <row r="1096">
          <cell r="A1096" t="str">
            <v>5903.12</v>
          </cell>
          <cell r="B1096" t="str">
            <v>La Union, S.A</v>
          </cell>
          <cell r="C1096">
            <v>590</v>
          </cell>
          <cell r="D1096" t="str">
            <v>La Montañesa</v>
          </cell>
          <cell r="E1096">
            <v>3.12</v>
          </cell>
          <cell r="F1096">
            <v>1</v>
          </cell>
          <cell r="G1096">
            <v>5.7785696817244876</v>
          </cell>
          <cell r="H1096">
            <v>814.3246396767114</v>
          </cell>
          <cell r="I1096">
            <v>140.92148827972497</v>
          </cell>
          <cell r="J1096" t="str">
            <v>CG02-163</v>
          </cell>
          <cell r="K1096">
            <v>45292</v>
          </cell>
          <cell r="L1096">
            <v>45646</v>
          </cell>
          <cell r="M1096" t="str">
            <v>Mecanizado</v>
          </cell>
          <cell r="N1096" t="str">
            <v>Quemado</v>
          </cell>
          <cell r="O1096">
            <v>111.19808328039807</v>
          </cell>
          <cell r="P1096">
            <v>90551.339100051104</v>
          </cell>
          <cell r="Q1096">
            <v>7</v>
          </cell>
        </row>
        <row r="1097">
          <cell r="A1097" t="str">
            <v>5903.13</v>
          </cell>
          <cell r="B1097" t="str">
            <v>La Union, S.A</v>
          </cell>
          <cell r="C1097">
            <v>590</v>
          </cell>
          <cell r="D1097" t="str">
            <v>La Montañesa</v>
          </cell>
          <cell r="E1097">
            <v>3.13</v>
          </cell>
          <cell r="F1097">
            <v>2</v>
          </cell>
          <cell r="G1097">
            <v>11.235719526255108</v>
          </cell>
          <cell r="H1097">
            <v>1731.2903175334363</v>
          </cell>
          <cell r="I1097">
            <v>154.08806827972498</v>
          </cell>
          <cell r="J1097" t="str">
            <v>CG04-10295</v>
          </cell>
          <cell r="K1097">
            <v>45299</v>
          </cell>
          <cell r="L1097">
            <v>45646</v>
          </cell>
          <cell r="M1097" t="str">
            <v>Mecanizado</v>
          </cell>
          <cell r="N1097" t="str">
            <v>Verde</v>
          </cell>
          <cell r="O1097">
            <v>103.59473328039806</v>
          </cell>
          <cell r="P1097">
            <v>179352.558675812</v>
          </cell>
          <cell r="Q1097">
            <v>7</v>
          </cell>
        </row>
        <row r="1098">
          <cell r="A1098" t="str">
            <v>5903.14</v>
          </cell>
          <cell r="B1098" t="str">
            <v>La Union, S.A</v>
          </cell>
          <cell r="C1098">
            <v>590</v>
          </cell>
          <cell r="D1098" t="str">
            <v>La Montañesa</v>
          </cell>
          <cell r="E1098">
            <v>3.14</v>
          </cell>
          <cell r="F1098">
            <v>1</v>
          </cell>
          <cell r="G1098">
            <v>4.01076057715823</v>
          </cell>
          <cell r="H1098">
            <v>512.39434966678641</v>
          </cell>
          <cell r="I1098">
            <v>127.75490827972496</v>
          </cell>
          <cell r="J1098" t="str">
            <v>CG02-163</v>
          </cell>
          <cell r="K1098">
            <v>45301</v>
          </cell>
          <cell r="L1098">
            <v>45647</v>
          </cell>
          <cell r="M1098" t="str">
            <v>Mecanizado</v>
          </cell>
          <cell r="N1098" t="str">
            <v>Quemado</v>
          </cell>
          <cell r="O1098">
            <v>108.52273328039806</v>
          </cell>
          <cell r="P1098">
            <v>55606.435343271682</v>
          </cell>
          <cell r="Q1098">
            <v>7</v>
          </cell>
        </row>
        <row r="1099">
          <cell r="A1099" t="str">
            <v>5903.15</v>
          </cell>
          <cell r="B1099" t="str">
            <v>La Union, S.A</v>
          </cell>
          <cell r="C1099">
            <v>590</v>
          </cell>
          <cell r="D1099" t="str">
            <v>La Montañesa</v>
          </cell>
          <cell r="E1099">
            <v>3.15</v>
          </cell>
          <cell r="F1099">
            <v>5</v>
          </cell>
          <cell r="G1099">
            <v>6.7288544177759153</v>
          </cell>
          <cell r="H1099">
            <v>859.64417897058433</v>
          </cell>
          <cell r="I1099">
            <v>127.75490827972499</v>
          </cell>
          <cell r="J1099" t="str">
            <v>CG02-163</v>
          </cell>
          <cell r="K1099">
            <v>45339</v>
          </cell>
          <cell r="L1099">
            <v>45706</v>
          </cell>
          <cell r="M1099" t="str">
            <v>Mecanizado</v>
          </cell>
          <cell r="N1099" t="str">
            <v>Quemado</v>
          </cell>
          <cell r="O1099">
            <v>130.00048328039807</v>
          </cell>
          <cell r="P1099">
            <v>111754.15871535697</v>
          </cell>
          <cell r="Q1099">
            <v>16</v>
          </cell>
        </row>
        <row r="1100">
          <cell r="A1100" t="str">
            <v>5903.16</v>
          </cell>
          <cell r="B1100" t="str">
            <v>La Union, S.A</v>
          </cell>
          <cell r="C1100">
            <v>590</v>
          </cell>
          <cell r="D1100" t="str">
            <v>La Montañesa</v>
          </cell>
          <cell r="E1100">
            <v>3.16</v>
          </cell>
          <cell r="F1100">
            <v>5</v>
          </cell>
          <cell r="G1100">
            <v>7.8188869091290218</v>
          </cell>
          <cell r="H1100">
            <v>998.90117992532055</v>
          </cell>
          <cell r="I1100">
            <v>127.75490827972499</v>
          </cell>
          <cell r="J1100" t="str">
            <v>CG02-163</v>
          </cell>
          <cell r="K1100">
            <v>45337</v>
          </cell>
          <cell r="L1100">
            <v>45707</v>
          </cell>
          <cell r="M1100" t="str">
            <v>Mecanizado</v>
          </cell>
          <cell r="N1100" t="str">
            <v>Quemado</v>
          </cell>
          <cell r="O1100">
            <v>131.54743328039805</v>
          </cell>
          <cell r="P1100">
            <v>131402.88631993701</v>
          </cell>
          <cell r="Q1100">
            <v>16</v>
          </cell>
        </row>
        <row r="1101">
          <cell r="A1101" t="str">
            <v>5903.17</v>
          </cell>
          <cell r="B1101" t="str">
            <v>La Union, S.A</v>
          </cell>
          <cell r="C1101">
            <v>590</v>
          </cell>
          <cell r="D1101" t="str">
            <v>La Montañesa</v>
          </cell>
          <cell r="E1101">
            <v>3.17</v>
          </cell>
          <cell r="F1101">
            <v>5</v>
          </cell>
          <cell r="G1101">
            <v>16.126890961813924</v>
          </cell>
          <cell r="H1101">
            <v>1847.9534756636635</v>
          </cell>
          <cell r="I1101">
            <v>114.58832827972498</v>
          </cell>
          <cell r="J1101" t="str">
            <v>CG02-163</v>
          </cell>
          <cell r="K1101">
            <v>45335</v>
          </cell>
          <cell r="L1101">
            <v>45707</v>
          </cell>
          <cell r="M1101" t="str">
            <v>Mecanizado</v>
          </cell>
          <cell r="N1101" t="str">
            <v>Quemado</v>
          </cell>
          <cell r="O1101">
            <v>123.57058328039807</v>
          </cell>
          <cell r="P1101">
            <v>228352.6888627978</v>
          </cell>
          <cell r="Q1101">
            <v>16</v>
          </cell>
        </row>
        <row r="1102">
          <cell r="A1102" t="str">
            <v>5903.18</v>
          </cell>
          <cell r="B1102" t="str">
            <v>La Union, S.A</v>
          </cell>
          <cell r="C1102">
            <v>590</v>
          </cell>
          <cell r="D1102" t="str">
            <v>La Montañesa</v>
          </cell>
          <cell r="E1102">
            <v>3.18</v>
          </cell>
          <cell r="F1102">
            <v>1</v>
          </cell>
          <cell r="G1102">
            <v>6.0440904167976806</v>
          </cell>
          <cell r="H1102">
            <v>851.74221683235237</v>
          </cell>
          <cell r="I1102">
            <v>140.92148827972497</v>
          </cell>
          <cell r="J1102" t="str">
            <v>CG02-163</v>
          </cell>
          <cell r="K1102">
            <v>45294</v>
          </cell>
          <cell r="L1102">
            <v>45647</v>
          </cell>
          <cell r="M1102" t="str">
            <v>Mecanizado</v>
          </cell>
          <cell r="N1102" t="str">
            <v>Quemado</v>
          </cell>
          <cell r="O1102">
            <v>108.12458328039806</v>
          </cell>
          <cell r="P1102">
            <v>92094.272257320539</v>
          </cell>
          <cell r="Q1102">
            <v>7</v>
          </cell>
        </row>
        <row r="1103">
          <cell r="A1103" t="str">
            <v>5903.19</v>
          </cell>
          <cell r="B1103" t="str">
            <v>La Union, S.A</v>
          </cell>
          <cell r="C1103">
            <v>590</v>
          </cell>
          <cell r="D1103" t="str">
            <v>La Montañesa</v>
          </cell>
          <cell r="E1103">
            <v>3.19</v>
          </cell>
          <cell r="F1103">
            <v>2</v>
          </cell>
          <cell r="G1103">
            <v>11.207769975194774</v>
          </cell>
          <cell r="H1103">
            <v>1726.9836252012637</v>
          </cell>
          <cell r="I1103">
            <v>154.08806827972498</v>
          </cell>
          <cell r="J1103" t="str">
            <v>CG04-10295</v>
          </cell>
          <cell r="K1103">
            <v>45297</v>
          </cell>
          <cell r="L1103">
            <v>45648</v>
          </cell>
          <cell r="M1103" t="str">
            <v>Mecanizado</v>
          </cell>
          <cell r="N1103" t="str">
            <v>Verde</v>
          </cell>
          <cell r="O1103">
            <v>102.17213328039806</v>
          </cell>
          <cell r="P1103">
            <v>176449.60112712852</v>
          </cell>
          <cell r="Q1103">
            <v>7</v>
          </cell>
        </row>
        <row r="1104">
          <cell r="A1104" t="str">
            <v>5903.2</v>
          </cell>
          <cell r="B1104" t="str">
            <v>La Union, S.A</v>
          </cell>
          <cell r="C1104">
            <v>590</v>
          </cell>
          <cell r="D1104" t="str">
            <v>La Montañesa</v>
          </cell>
          <cell r="E1104">
            <v>3.2</v>
          </cell>
          <cell r="F1104">
            <v>1</v>
          </cell>
          <cell r="G1104">
            <v>4.1924326590504144</v>
          </cell>
          <cell r="H1104">
            <v>535.60384982590915</v>
          </cell>
          <cell r="I1104">
            <v>127.75490827972496</v>
          </cell>
          <cell r="J1104" t="str">
            <v>CG02-163</v>
          </cell>
          <cell r="K1104">
            <v>45301</v>
          </cell>
          <cell r="L1104">
            <v>45648</v>
          </cell>
          <cell r="M1104" t="str">
            <v>Mecanizado</v>
          </cell>
          <cell r="N1104" t="str">
            <v>Quemado</v>
          </cell>
          <cell r="O1104">
            <v>109.70378328039806</v>
          </cell>
          <cell r="P1104">
            <v>58757.768665448406</v>
          </cell>
          <cell r="Q1104">
            <v>7</v>
          </cell>
        </row>
        <row r="1105">
          <cell r="A1105" t="str">
            <v>5903.21</v>
          </cell>
          <cell r="B1105" t="str">
            <v>La Union, S.A</v>
          </cell>
          <cell r="C1105">
            <v>590</v>
          </cell>
          <cell r="D1105" t="str">
            <v>La Montañesa</v>
          </cell>
          <cell r="E1105">
            <v>3.21</v>
          </cell>
          <cell r="F1105">
            <v>5</v>
          </cell>
          <cell r="G1105">
            <v>6.54718233588373</v>
          </cell>
          <cell r="H1105">
            <v>836.43467881146137</v>
          </cell>
          <cell r="I1105">
            <v>127.75490827972496</v>
          </cell>
          <cell r="J1105" t="str">
            <v>CG02-163</v>
          </cell>
          <cell r="K1105">
            <v>45339</v>
          </cell>
          <cell r="L1105">
            <v>45708</v>
          </cell>
          <cell r="M1105" t="str">
            <v>Mecanizado</v>
          </cell>
          <cell r="N1105" t="str">
            <v>Quemado</v>
          </cell>
          <cell r="O1105">
            <v>128.88423328039806</v>
          </cell>
          <cell r="P1105">
            <v>107803.24226775121</v>
          </cell>
          <cell r="Q1105">
            <v>16</v>
          </cell>
        </row>
        <row r="1106">
          <cell r="A1106" t="str">
            <v>5903.22</v>
          </cell>
          <cell r="B1106" t="str">
            <v>La Union, S.A</v>
          </cell>
          <cell r="C1106">
            <v>590</v>
          </cell>
          <cell r="D1106" t="str">
            <v>La Montañesa</v>
          </cell>
          <cell r="E1106">
            <v>3.22</v>
          </cell>
          <cell r="F1106">
            <v>5</v>
          </cell>
          <cell r="G1106">
            <v>13.101352059532545</v>
          </cell>
          <cell r="H1106">
            <v>1760.012030705966</v>
          </cell>
          <cell r="I1106">
            <v>134.33819827972496</v>
          </cell>
          <cell r="J1106" t="str">
            <v>CG02-163</v>
          </cell>
          <cell r="K1106">
            <v>45338</v>
          </cell>
          <cell r="L1106">
            <v>45708</v>
          </cell>
          <cell r="M1106" t="str">
            <v>Mecanizado</v>
          </cell>
          <cell r="N1106" t="str">
            <v>Quemado</v>
          </cell>
          <cell r="O1106">
            <v>135.00083328039807</v>
          </cell>
          <cell r="P1106">
            <v>237603.09072883095</v>
          </cell>
          <cell r="Q1106">
            <v>16</v>
          </cell>
        </row>
        <row r="1107">
          <cell r="A1107" t="str">
            <v>5903.23</v>
          </cell>
          <cell r="B1107" t="str">
            <v>La Union, S.A</v>
          </cell>
          <cell r="C1107">
            <v>590</v>
          </cell>
          <cell r="D1107" t="str">
            <v>La Montañesa</v>
          </cell>
          <cell r="E1107">
            <v>3.23</v>
          </cell>
          <cell r="F1107">
            <v>5</v>
          </cell>
          <cell r="G1107">
            <v>19.159417251860393</v>
          </cell>
          <cell r="H1107">
            <v>2069.3135937044049</v>
          </cell>
          <cell r="I1107">
            <v>108.00503827972497</v>
          </cell>
          <cell r="J1107" t="str">
            <v>CG02-163</v>
          </cell>
          <cell r="K1107">
            <v>45336</v>
          </cell>
          <cell r="L1107">
            <v>45709</v>
          </cell>
          <cell r="M1107" t="str">
            <v>Mecanizado</v>
          </cell>
          <cell r="N1107" t="str">
            <v>Quemado</v>
          </cell>
          <cell r="O1107">
            <v>126.17928328039807</v>
          </cell>
          <cell r="P1107">
            <v>261104.50613600665</v>
          </cell>
          <cell r="Q1107">
            <v>16</v>
          </cell>
        </row>
        <row r="1108">
          <cell r="A1108" t="str">
            <v>5903.24</v>
          </cell>
          <cell r="B1108" t="str">
            <v>La Union, S.A</v>
          </cell>
          <cell r="C1108">
            <v>590</v>
          </cell>
          <cell r="D1108" t="str">
            <v>La Montañesa</v>
          </cell>
          <cell r="E1108">
            <v>3.24</v>
          </cell>
          <cell r="F1108">
            <v>5</v>
          </cell>
          <cell r="G1108">
            <v>4.4509660063585228</v>
          </cell>
          <cell r="H1108">
            <v>627.23675389850689</v>
          </cell>
          <cell r="I1108">
            <v>140.921488279725</v>
          </cell>
          <cell r="J1108" t="str">
            <v>CG02-163</v>
          </cell>
          <cell r="K1108">
            <v>45333</v>
          </cell>
          <cell r="L1108">
            <v>45710</v>
          </cell>
          <cell r="M1108" t="str">
            <v>Mecanizado</v>
          </cell>
          <cell r="N1108" t="str">
            <v>Quemado</v>
          </cell>
          <cell r="O1108">
            <v>119.26598328039806</v>
          </cell>
          <cell r="P1108">
            <v>74808.00820331047</v>
          </cell>
          <cell r="Q1108">
            <v>16</v>
          </cell>
        </row>
        <row r="1109">
          <cell r="A1109" t="str">
            <v>5903.26</v>
          </cell>
          <cell r="B1109" t="str">
            <v>La Union, S.A</v>
          </cell>
          <cell r="C1109">
            <v>590</v>
          </cell>
          <cell r="D1109" t="str">
            <v>La Montañesa</v>
          </cell>
          <cell r="E1109">
            <v>3.26</v>
          </cell>
          <cell r="F1109">
            <v>1</v>
          </cell>
          <cell r="G1109">
            <v>5.8065192327848241</v>
          </cell>
          <cell r="H1109">
            <v>818.26333200888416</v>
          </cell>
          <cell r="I1109">
            <v>140.92148827972497</v>
          </cell>
          <cell r="J1109" t="str">
            <v>CG02-163</v>
          </cell>
          <cell r="K1109">
            <v>45294</v>
          </cell>
          <cell r="L1109">
            <v>45648</v>
          </cell>
          <cell r="M1109" t="str">
            <v>Mecanizado</v>
          </cell>
          <cell r="N1109" t="str">
            <v>Quemado</v>
          </cell>
          <cell r="O1109">
            <v>109.72493328039806</v>
          </cell>
          <cell r="P1109">
            <v>89783.889510471025</v>
          </cell>
          <cell r="Q1109">
            <v>7</v>
          </cell>
        </row>
        <row r="1110">
          <cell r="A1110" t="str">
            <v>5903.27</v>
          </cell>
          <cell r="B1110" t="str">
            <v>La Union, S.A</v>
          </cell>
          <cell r="C1110">
            <v>590</v>
          </cell>
          <cell r="D1110" t="str">
            <v>La Montañesa</v>
          </cell>
          <cell r="E1110">
            <v>3.27</v>
          </cell>
          <cell r="F1110">
            <v>2</v>
          </cell>
          <cell r="G1110">
            <v>11.075009607658178</v>
          </cell>
          <cell r="H1110">
            <v>1706.5268366234434</v>
          </cell>
          <cell r="I1110">
            <v>154.08806827972498</v>
          </cell>
          <cell r="J1110" t="str">
            <v>CG04-10295</v>
          </cell>
          <cell r="K1110">
            <v>45295</v>
          </cell>
          <cell r="L1110">
            <v>45649</v>
          </cell>
          <cell r="M1110" t="str">
            <v>Mecanizado</v>
          </cell>
          <cell r="N1110" t="str">
            <v>Verde</v>
          </cell>
          <cell r="O1110">
            <v>104.29308328039806</v>
          </cell>
          <cell r="P1110">
            <v>177978.94549220306</v>
          </cell>
          <cell r="Q1110">
            <v>8</v>
          </cell>
        </row>
        <row r="1111">
          <cell r="A1111" t="str">
            <v>5903.28</v>
          </cell>
          <cell r="B1111" t="str">
            <v>La Union, S.A</v>
          </cell>
          <cell r="C1111">
            <v>590</v>
          </cell>
          <cell r="D1111" t="str">
            <v>La Montañesa</v>
          </cell>
          <cell r="E1111">
            <v>3.28</v>
          </cell>
          <cell r="F1111">
            <v>4</v>
          </cell>
          <cell r="G1111">
            <v>3.8710128218565494</v>
          </cell>
          <cell r="H1111">
            <v>545.50888800592281</v>
          </cell>
          <cell r="I1111">
            <v>140.92148827972497</v>
          </cell>
          <cell r="J1111" t="str">
            <v>CG02-163</v>
          </cell>
          <cell r="K1111">
            <v>45301</v>
          </cell>
          <cell r="L1111">
            <v>45649</v>
          </cell>
          <cell r="M1111" t="str">
            <v>Mecanizado</v>
          </cell>
          <cell r="N1111" t="str">
            <v>Verde</v>
          </cell>
          <cell r="O1111">
            <v>112.50163328039807</v>
          </cell>
          <cell r="P1111">
            <v>61370.640869640069</v>
          </cell>
          <cell r="Q1111">
            <v>8</v>
          </cell>
        </row>
        <row r="1112">
          <cell r="A1112" t="str">
            <v>5903.29</v>
          </cell>
          <cell r="B1112" t="str">
            <v>La Union, S.A</v>
          </cell>
          <cell r="C1112">
            <v>590</v>
          </cell>
          <cell r="D1112" t="str">
            <v>La Montañesa</v>
          </cell>
          <cell r="E1112">
            <v>3.29</v>
          </cell>
          <cell r="F1112">
            <v>5</v>
          </cell>
          <cell r="G1112">
            <v>6.2676868252803697</v>
          </cell>
          <cell r="H1112">
            <v>883.25175548973425</v>
          </cell>
          <cell r="I1112">
            <v>140.92148827972497</v>
          </cell>
          <cell r="J1112" t="str">
            <v>CG02-163</v>
          </cell>
          <cell r="K1112">
            <v>45339</v>
          </cell>
          <cell r="L1112">
            <v>45710</v>
          </cell>
          <cell r="M1112" t="str">
            <v>Mecanizado</v>
          </cell>
          <cell r="N1112" t="str">
            <v>Quemado</v>
          </cell>
          <cell r="O1112">
            <v>130.37508328039806</v>
          </cell>
          <cell r="P1112">
            <v>115154.02117953189</v>
          </cell>
          <cell r="Q1112">
            <v>16</v>
          </cell>
        </row>
        <row r="1113">
          <cell r="A1113" t="str">
            <v>5904.01</v>
          </cell>
          <cell r="B1113" t="str">
            <v>La Union, S.A</v>
          </cell>
          <cell r="C1113">
            <v>590</v>
          </cell>
          <cell r="D1113" t="str">
            <v>La Montañesa</v>
          </cell>
          <cell r="E1113">
            <v>4.01</v>
          </cell>
          <cell r="F1113">
            <v>1</v>
          </cell>
          <cell r="G1113">
            <v>15.029871082695736</v>
          </cell>
          <cell r="H1113">
            <v>2118.0318016258843</v>
          </cell>
          <cell r="I1113">
            <v>140.92148827972497</v>
          </cell>
          <cell r="J1113" t="str">
            <v>CG02-163</v>
          </cell>
          <cell r="K1113">
            <v>45295</v>
          </cell>
          <cell r="L1113">
            <v>45650</v>
          </cell>
          <cell r="M1113" t="str">
            <v>Mecanizado</v>
          </cell>
          <cell r="N1113" t="str">
            <v>Verde</v>
          </cell>
          <cell r="O1113">
            <v>107.95538328039807</v>
          </cell>
          <cell r="P1113">
            <v>228652.9349445944</v>
          </cell>
          <cell r="Q1113">
            <v>8</v>
          </cell>
        </row>
        <row r="1114">
          <cell r="A1114" t="str">
            <v>5904.02</v>
          </cell>
          <cell r="B1114" t="str">
            <v>La Union, S.A</v>
          </cell>
          <cell r="C1114">
            <v>590</v>
          </cell>
          <cell r="D1114" t="str">
            <v>La Montañesa</v>
          </cell>
          <cell r="E1114">
            <v>4.0199999999999996</v>
          </cell>
          <cell r="F1114">
            <v>3</v>
          </cell>
          <cell r="G1114">
            <v>29.214268245816303</v>
          </cell>
          <cell r="H1114">
            <v>3885.7461602035428</v>
          </cell>
          <cell r="I1114">
            <v>133.00850555310453</v>
          </cell>
          <cell r="J1114" t="str">
            <v>CG04-10295</v>
          </cell>
          <cell r="K1114">
            <v>45297</v>
          </cell>
          <cell r="L1114">
            <v>45652</v>
          </cell>
          <cell r="M1114" t="str">
            <v>Mecanizado</v>
          </cell>
          <cell r="N1114" t="str">
            <v>Verde</v>
          </cell>
          <cell r="O1114">
            <v>113.99188328039806</v>
          </cell>
          <cell r="P1114">
            <v>442943.5227511772</v>
          </cell>
          <cell r="Q1114">
            <v>8</v>
          </cell>
        </row>
        <row r="1115">
          <cell r="A1115" t="str">
            <v>5904.03</v>
          </cell>
          <cell r="B1115" t="str">
            <v>La Union, S.A</v>
          </cell>
          <cell r="C1115">
            <v>590</v>
          </cell>
          <cell r="D1115" t="str">
            <v>La Montañesa</v>
          </cell>
          <cell r="E1115">
            <v>4.03</v>
          </cell>
          <cell r="F1115">
            <v>3</v>
          </cell>
          <cell r="G1115">
            <v>10.942249240121582</v>
          </cell>
          <cell r="H1115">
            <v>1507.2060480456228</v>
          </cell>
          <cell r="I1115">
            <v>137.74188605750274</v>
          </cell>
          <cell r="J1115" t="str">
            <v>CG04-10295</v>
          </cell>
          <cell r="K1115">
            <v>45302</v>
          </cell>
          <cell r="L1115">
            <v>45653</v>
          </cell>
          <cell r="M1115" t="str">
            <v>Mecanizado</v>
          </cell>
          <cell r="N1115" t="str">
            <v>Verde</v>
          </cell>
          <cell r="O1115">
            <v>112.03393328039806</v>
          </cell>
          <cell r="P1115">
            <v>168858.22182655573</v>
          </cell>
          <cell r="Q1115">
            <v>8</v>
          </cell>
        </row>
        <row r="1116">
          <cell r="A1116" t="str">
            <v>5904.04</v>
          </cell>
          <cell r="B1116" t="str">
            <v>La Union, S.A</v>
          </cell>
          <cell r="C1116">
            <v>590</v>
          </cell>
          <cell r="D1116" t="str">
            <v>La Montañesa</v>
          </cell>
          <cell r="E1116">
            <v>4.04</v>
          </cell>
          <cell r="F1116">
            <v>1</v>
          </cell>
          <cell r="G1116">
            <v>25.357230199489923</v>
          </cell>
          <cell r="H1116">
            <v>3239.5106183637067</v>
          </cell>
          <cell r="I1116">
            <v>127.75490827972496</v>
          </cell>
          <cell r="J1116" t="str">
            <v>CG02-163</v>
          </cell>
          <cell r="K1116">
            <v>45364</v>
          </cell>
          <cell r="L1116">
            <v>45711</v>
          </cell>
          <cell r="M1116" t="str">
            <v>Mecanizado</v>
          </cell>
          <cell r="N1116" t="str">
            <v>Quemado</v>
          </cell>
          <cell r="O1116">
            <v>115.25063328039806</v>
          </cell>
          <cell r="P1116">
            <v>373355.65028499113</v>
          </cell>
          <cell r="Q1116">
            <v>16</v>
          </cell>
        </row>
        <row r="1117">
          <cell r="A1117" t="str">
            <v>5904.05</v>
          </cell>
          <cell r="B1117" t="str">
            <v>La Union, S.A</v>
          </cell>
          <cell r="C1117">
            <v>590</v>
          </cell>
          <cell r="D1117" t="str">
            <v>La Montañesa</v>
          </cell>
          <cell r="E1117">
            <v>4.05</v>
          </cell>
          <cell r="F1117">
            <v>1</v>
          </cell>
          <cell r="G1117">
            <v>23.715194074695177</v>
          </cell>
          <cell r="H1117">
            <v>3042.4124438485592</v>
          </cell>
          <cell r="I1117">
            <v>128.28958659439792</v>
          </cell>
          <cell r="J1117" t="str">
            <v>CG02-163</v>
          </cell>
          <cell r="K1117">
            <v>45366</v>
          </cell>
          <cell r="L1117">
            <v>45712</v>
          </cell>
          <cell r="M1117" t="str">
            <v>Mecanizado</v>
          </cell>
          <cell r="N1117" t="str">
            <v>Quemado</v>
          </cell>
          <cell r="O1117">
            <v>115.92663328039806</v>
          </cell>
          <cell r="P1117">
            <v>352696.63166575157</v>
          </cell>
          <cell r="Q1117">
            <v>17</v>
          </cell>
        </row>
        <row r="1118">
          <cell r="A1118" t="str">
            <v>5904.06</v>
          </cell>
          <cell r="B1118" t="str">
            <v>La Union, S.A</v>
          </cell>
          <cell r="C1118">
            <v>590</v>
          </cell>
          <cell r="D1118" t="str">
            <v>La Montañesa</v>
          </cell>
          <cell r="E1118">
            <v>4.0599999999999996</v>
          </cell>
          <cell r="F1118">
            <v>1</v>
          </cell>
          <cell r="G1118">
            <v>21.150822764909339</v>
          </cell>
          <cell r="H1118">
            <v>2702.1214223717111</v>
          </cell>
          <cell r="I1118">
            <v>127.75490827972496</v>
          </cell>
          <cell r="J1118" t="str">
            <v>CG02-163</v>
          </cell>
          <cell r="K1118">
            <v>45370</v>
          </cell>
          <cell r="L1118">
            <v>45714</v>
          </cell>
          <cell r="M1118" t="str">
            <v>Mecanizado</v>
          </cell>
          <cell r="N1118" t="str">
            <v>Quemado</v>
          </cell>
          <cell r="O1118">
            <v>122.90203328039806</v>
          </cell>
          <cell r="P1118">
            <v>332096.21698000457</v>
          </cell>
          <cell r="Q1118">
            <v>17</v>
          </cell>
        </row>
        <row r="1119">
          <cell r="A1119" t="str">
            <v>5906.01</v>
          </cell>
          <cell r="B1119" t="str">
            <v>La Union, S.A</v>
          </cell>
          <cell r="C1119">
            <v>590</v>
          </cell>
          <cell r="D1119" t="str">
            <v>La Montañesa</v>
          </cell>
          <cell r="E1119">
            <v>6.01</v>
          </cell>
          <cell r="F1119">
            <v>4</v>
          </cell>
          <cell r="G1119">
            <v>6.6310309890647385</v>
          </cell>
          <cell r="H1119">
            <v>759.83875580797951</v>
          </cell>
          <cell r="I1119">
            <v>114.58832827972496</v>
          </cell>
          <cell r="J1119" t="str">
            <v>CP72-2086</v>
          </cell>
          <cell r="K1119">
            <v>45348</v>
          </cell>
          <cell r="L1119">
            <v>45715</v>
          </cell>
          <cell r="M1119" t="str">
            <v>Mecanizado</v>
          </cell>
          <cell r="N1119" t="str">
            <v>Verde</v>
          </cell>
          <cell r="O1119">
            <v>111.52918328039806</v>
          </cell>
          <cell r="P1119">
            <v>84744.195860057778</v>
          </cell>
          <cell r="Q1119">
            <v>17</v>
          </cell>
        </row>
        <row r="1120">
          <cell r="A1120" t="str">
            <v>5906.02</v>
          </cell>
          <cell r="B1120" t="str">
            <v>La Union, S.A</v>
          </cell>
          <cell r="C1120">
            <v>590</v>
          </cell>
          <cell r="D1120" t="str">
            <v>La Montañesa</v>
          </cell>
          <cell r="E1120">
            <v>6.02</v>
          </cell>
          <cell r="F1120">
            <v>4</v>
          </cell>
          <cell r="G1120">
            <v>6.8965517241379306</v>
          </cell>
          <cell r="H1120">
            <v>790.26433296362052</v>
          </cell>
          <cell r="I1120">
            <v>114.58832827972498</v>
          </cell>
          <cell r="J1120" t="str">
            <v>CP72-2086</v>
          </cell>
          <cell r="K1120">
            <v>45347</v>
          </cell>
          <cell r="L1120">
            <v>45715</v>
          </cell>
          <cell r="M1120" t="str">
            <v>Mecanizado</v>
          </cell>
          <cell r="N1120" t="str">
            <v>Quemado</v>
          </cell>
          <cell r="O1120">
            <v>118.81893328039806</v>
          </cell>
          <cell r="P1120">
            <v>93898.365052282694</v>
          </cell>
          <cell r="Q1120">
            <v>17</v>
          </cell>
        </row>
        <row r="1121">
          <cell r="A1121" t="str">
            <v>5871.01</v>
          </cell>
          <cell r="B1121" t="str">
            <v>La Union, S.A</v>
          </cell>
          <cell r="C1121">
            <v>587</v>
          </cell>
          <cell r="D1121" t="str">
            <v>AGROCAÑA</v>
          </cell>
          <cell r="E1121">
            <v>1.01</v>
          </cell>
          <cell r="F1121" t="str">
            <v>4</v>
          </cell>
          <cell r="G1121">
            <v>4.5</v>
          </cell>
          <cell r="H1121">
            <v>528.24482431573676</v>
          </cell>
          <cell r="I1121">
            <v>117.38773873683039</v>
          </cell>
          <cell r="J1121" t="str">
            <v>CGMex10-26315</v>
          </cell>
          <cell r="K1121">
            <v>45428</v>
          </cell>
          <cell r="L1121">
            <v>45768</v>
          </cell>
          <cell r="M1121" t="str">
            <v>Manual</v>
          </cell>
          <cell r="N1121" t="str">
            <v>Quemado</v>
          </cell>
          <cell r="O1121">
            <v>90.190983280398058</v>
          </cell>
          <cell r="P1121">
            <v>47642.920117817426</v>
          </cell>
          <cell r="Q1121">
            <v>25</v>
          </cell>
        </row>
        <row r="1122">
          <cell r="A1122" t="str">
            <v>5871.02</v>
          </cell>
          <cell r="B1122" t="str">
            <v>La Union, S.A</v>
          </cell>
          <cell r="C1122">
            <v>587</v>
          </cell>
          <cell r="D1122" t="str">
            <v>AGROCAÑA</v>
          </cell>
          <cell r="E1122">
            <v>1.02</v>
          </cell>
          <cell r="F1122" t="str">
            <v>4</v>
          </cell>
          <cell r="G1122">
            <v>2.25</v>
          </cell>
          <cell r="H1122">
            <v>264.12241215786838</v>
          </cell>
          <cell r="I1122">
            <v>117.38773873683039</v>
          </cell>
          <cell r="J1122" t="str">
            <v>CGMex10-26315</v>
          </cell>
          <cell r="K1122">
            <v>45424</v>
          </cell>
          <cell r="L1122">
            <v>45764</v>
          </cell>
          <cell r="M1122" t="str">
            <v>Manual</v>
          </cell>
          <cell r="N1122" t="str">
            <v>Quemado</v>
          </cell>
          <cell r="O1122">
            <v>109.29563328039806</v>
          </cell>
          <cell r="P1122">
            <v>28867.426300340532</v>
          </cell>
          <cell r="Q1122">
            <v>24</v>
          </cell>
        </row>
        <row r="1123">
          <cell r="A1123" t="str">
            <v>5871.03</v>
          </cell>
          <cell r="B1123" t="str">
            <v>La Union, S.A</v>
          </cell>
          <cell r="C1123">
            <v>587</v>
          </cell>
          <cell r="D1123" t="str">
            <v>AGROCAÑA</v>
          </cell>
          <cell r="E1123">
            <v>1.03</v>
          </cell>
          <cell r="F1123" t="str">
            <v>3</v>
          </cell>
          <cell r="G1123">
            <v>2.2000000000000002</v>
          </cell>
          <cell r="H1123">
            <v>273.2412685988046</v>
          </cell>
          <cell r="I1123">
            <v>124.20057663582025</v>
          </cell>
          <cell r="J1123" t="str">
            <v>CGMex10-26315</v>
          </cell>
          <cell r="K1123">
            <v>45426</v>
          </cell>
          <cell r="L1123">
            <v>45766</v>
          </cell>
          <cell r="M1123" t="str">
            <v>Manual</v>
          </cell>
          <cell r="N1123" t="str">
            <v>Quemado</v>
          </cell>
          <cell r="O1123">
            <v>116.25943328039806</v>
          </cell>
          <cell r="P1123">
            <v>31766.875036114048</v>
          </cell>
          <cell r="Q1123">
            <v>24</v>
          </cell>
        </row>
        <row r="1124">
          <cell r="A1124" t="str">
            <v>5871.04</v>
          </cell>
          <cell r="B1124" t="str">
            <v>La Union, S.A</v>
          </cell>
          <cell r="C1124">
            <v>587</v>
          </cell>
          <cell r="D1124" t="str">
            <v>AGROCAÑA</v>
          </cell>
          <cell r="E1124">
            <v>1.04</v>
          </cell>
          <cell r="F1124" t="str">
            <v>3</v>
          </cell>
          <cell r="G1124">
            <v>4.4000000000000004</v>
          </cell>
          <cell r="H1124">
            <v>371.46063319760924</v>
          </cell>
          <cell r="I1124">
            <v>84.422871181274814</v>
          </cell>
          <cell r="J1124" t="str">
            <v>CGMex10-26315</v>
          </cell>
          <cell r="K1124">
            <v>45426</v>
          </cell>
          <cell r="L1124">
            <v>45766</v>
          </cell>
          <cell r="M1124" t="str">
            <v>Manual</v>
          </cell>
          <cell r="N1124" t="str">
            <v>Quemado</v>
          </cell>
          <cell r="O1124">
            <v>117.48218328039806</v>
          </cell>
          <cell r="P1124">
            <v>43640.006190774242</v>
          </cell>
          <cell r="Q1124">
            <v>24</v>
          </cell>
        </row>
        <row r="1125">
          <cell r="A1125" t="str">
            <v>5871.06</v>
          </cell>
          <cell r="B1125" t="str">
            <v>La Union, S.A</v>
          </cell>
          <cell r="C1125">
            <v>587</v>
          </cell>
          <cell r="D1125" t="str">
            <v>AGROCAÑA</v>
          </cell>
          <cell r="E1125">
            <v>1.06</v>
          </cell>
          <cell r="F1125" t="str">
            <v>7</v>
          </cell>
          <cell r="G1125">
            <v>2.8</v>
          </cell>
          <cell r="H1125">
            <v>254.95488330756947</v>
          </cell>
          <cell r="I1125">
            <v>91.0553154669891</v>
          </cell>
          <cell r="J1125" t="str">
            <v>CG02-163</v>
          </cell>
          <cell r="K1125">
            <v>45424</v>
          </cell>
          <cell r="L1125">
            <v>45764</v>
          </cell>
          <cell r="M1125" t="str">
            <v>Manual</v>
          </cell>
          <cell r="N1125" t="str">
            <v>Quemado</v>
          </cell>
          <cell r="O1125">
            <v>120.97403328039806</v>
          </cell>
          <cell r="P1125">
            <v>30842.920538249913</v>
          </cell>
          <cell r="Q1125">
            <v>24</v>
          </cell>
        </row>
        <row r="1126">
          <cell r="A1126" t="str">
            <v>5871.07</v>
          </cell>
          <cell r="B1126" t="str">
            <v>La Union, S.A</v>
          </cell>
          <cell r="C1126">
            <v>587</v>
          </cell>
          <cell r="D1126" t="str">
            <v>AGROCAÑA</v>
          </cell>
          <cell r="E1126">
            <v>1.07</v>
          </cell>
          <cell r="F1126" t="str">
            <v>3</v>
          </cell>
          <cell r="G1126">
            <v>3</v>
          </cell>
          <cell r="H1126">
            <v>349.86861354382438</v>
          </cell>
          <cell r="I1126">
            <v>116.6228711812748</v>
          </cell>
          <cell r="J1126" t="str">
            <v>CG02-163</v>
          </cell>
          <cell r="K1126">
            <v>45421</v>
          </cell>
          <cell r="L1126">
            <v>45761</v>
          </cell>
          <cell r="M1126" t="str">
            <v>Manual</v>
          </cell>
          <cell r="N1126" t="str">
            <v>Quemado</v>
          </cell>
          <cell r="O1126">
            <v>112.91688328039807</v>
          </cell>
          <cell r="P1126">
            <v>39506.073399002715</v>
          </cell>
          <cell r="Q1126">
            <v>24</v>
          </cell>
        </row>
        <row r="1127">
          <cell r="A1127" t="str">
            <v>5871.08</v>
          </cell>
          <cell r="B1127" t="str">
            <v>La Union, S.A</v>
          </cell>
          <cell r="C1127">
            <v>587</v>
          </cell>
          <cell r="D1127" t="str">
            <v>AGROCAÑA</v>
          </cell>
          <cell r="E1127">
            <v>1.08</v>
          </cell>
          <cell r="F1127" t="str">
            <v>3</v>
          </cell>
          <cell r="G1127">
            <v>5.25</v>
          </cell>
          <cell r="H1127">
            <v>612.27007370169281</v>
          </cell>
          <cell r="I1127">
            <v>116.62287118127483</v>
          </cell>
          <cell r="J1127" t="str">
            <v>CG02-163</v>
          </cell>
          <cell r="K1127">
            <v>45358</v>
          </cell>
          <cell r="L1127">
            <v>45723</v>
          </cell>
          <cell r="M1127" t="str">
            <v>Manual</v>
          </cell>
          <cell r="N1127" t="str">
            <v>Quemado</v>
          </cell>
          <cell r="O1127">
            <v>117.09433328039806</v>
          </cell>
          <cell r="P1127">
            <v>71693.356067639907</v>
          </cell>
          <cell r="Q1127">
            <v>18</v>
          </cell>
        </row>
        <row r="1128">
          <cell r="A1128" t="str">
            <v>5871.09</v>
          </cell>
          <cell r="B1128" t="str">
            <v>La Union, S.A</v>
          </cell>
          <cell r="C1128">
            <v>587</v>
          </cell>
          <cell r="D1128" t="str">
            <v>AGROCAÑA</v>
          </cell>
          <cell r="E1128">
            <v>1.0900000000000001</v>
          </cell>
          <cell r="F1128" t="str">
            <v>4</v>
          </cell>
          <cell r="G1128">
            <v>4</v>
          </cell>
          <cell r="H1128">
            <v>518.27987939176592</v>
          </cell>
          <cell r="I1128">
            <v>129.56996984794148</v>
          </cell>
          <cell r="J1128" t="str">
            <v>CG02-163</v>
          </cell>
          <cell r="K1128">
            <v>45422</v>
          </cell>
          <cell r="L1128">
            <v>45762</v>
          </cell>
          <cell r="M1128" t="str">
            <v>Manual</v>
          </cell>
          <cell r="N1128" t="str">
            <v>Quemado</v>
          </cell>
          <cell r="O1128">
            <v>121.06528328039806</v>
          </cell>
          <cell r="P1128">
            <v>62745.700417094682</v>
          </cell>
          <cell r="Q1128">
            <v>24</v>
          </cell>
        </row>
        <row r="1129">
          <cell r="A1129" t="str">
            <v>5871.11</v>
          </cell>
          <cell r="B1129" t="str">
            <v>La Union, S.A</v>
          </cell>
          <cell r="C1129">
            <v>587</v>
          </cell>
          <cell r="D1129" t="str">
            <v>AGROCAÑA</v>
          </cell>
          <cell r="E1129">
            <v>1.1100000000000001</v>
          </cell>
          <cell r="F1129" t="str">
            <v>4</v>
          </cell>
          <cell r="G1129">
            <v>6.65</v>
          </cell>
          <cell r="H1129">
            <v>740.1879059608417</v>
          </cell>
          <cell r="I1129">
            <v>111.30645202418671</v>
          </cell>
          <cell r="J1129" t="str">
            <v>CG02-163</v>
          </cell>
          <cell r="K1129">
            <v>45358</v>
          </cell>
          <cell r="L1129">
            <v>45723</v>
          </cell>
          <cell r="M1129" t="str">
            <v>Manual</v>
          </cell>
          <cell r="N1129" t="str">
            <v>Quemado</v>
          </cell>
          <cell r="O1129">
            <v>113.26998328039807</v>
          </cell>
          <cell r="P1129">
            <v>83841.071732537399</v>
          </cell>
          <cell r="Q1129">
            <v>18</v>
          </cell>
        </row>
        <row r="1130">
          <cell r="A1130" t="str">
            <v>5871.13</v>
          </cell>
          <cell r="B1130" t="str">
            <v>La Union, S.A</v>
          </cell>
          <cell r="C1130">
            <v>587</v>
          </cell>
          <cell r="D1130" t="str">
            <v>AGROCAÑA</v>
          </cell>
          <cell r="E1130">
            <v>1.1299999999999999</v>
          </cell>
          <cell r="F1130" t="str">
            <v>3</v>
          </cell>
          <cell r="G1130">
            <v>2.4</v>
          </cell>
          <cell r="H1130">
            <v>278.48581883505955</v>
          </cell>
          <cell r="I1130">
            <v>116.03575784794148</v>
          </cell>
          <cell r="J1130" t="str">
            <v>CGMex10-26315</v>
          </cell>
          <cell r="K1130">
            <v>45358</v>
          </cell>
          <cell r="L1130">
            <v>45723</v>
          </cell>
          <cell r="M1130" t="str">
            <v>Manual</v>
          </cell>
          <cell r="N1130" t="str">
            <v>Quemado</v>
          </cell>
          <cell r="O1130">
            <v>98.581633280398066</v>
          </cell>
          <cell r="P1130">
            <v>27453.586866189213</v>
          </cell>
          <cell r="Q1130">
            <v>18</v>
          </cell>
        </row>
        <row r="1131">
          <cell r="A1131" t="str">
            <v>5871.14</v>
          </cell>
          <cell r="B1131" t="str">
            <v>La Union, S.A</v>
          </cell>
          <cell r="C1131">
            <v>587</v>
          </cell>
          <cell r="D1131" t="str">
            <v>AGROCAÑA</v>
          </cell>
          <cell r="E1131">
            <v>1.1399999999999999</v>
          </cell>
          <cell r="F1131" t="str">
            <v>4</v>
          </cell>
          <cell r="G1131">
            <v>5.85</v>
          </cell>
          <cell r="H1131">
            <v>780.2962924104578</v>
          </cell>
          <cell r="I1131">
            <v>133.38398160862528</v>
          </cell>
          <cell r="J1131" t="str">
            <v>CGMex10-26315</v>
          </cell>
          <cell r="K1131">
            <v>45424</v>
          </cell>
          <cell r="L1131">
            <v>45764</v>
          </cell>
          <cell r="M1131" t="str">
            <v>Manual</v>
          </cell>
          <cell r="N1131" t="str">
            <v>Quemado</v>
          </cell>
          <cell r="O1131">
            <v>119.57343328039806</v>
          </cell>
          <cell r="P1131">
            <v>93302.706659483854</v>
          </cell>
          <cell r="Q1131">
            <v>24</v>
          </cell>
        </row>
        <row r="1132">
          <cell r="A1132" t="str">
            <v>5871.18</v>
          </cell>
          <cell r="B1132" t="str">
            <v>La Union, S.A</v>
          </cell>
          <cell r="C1132">
            <v>587</v>
          </cell>
          <cell r="D1132" t="str">
            <v>AGROCAÑA</v>
          </cell>
          <cell r="E1132">
            <v>1.18</v>
          </cell>
          <cell r="F1132" t="str">
            <v>3</v>
          </cell>
          <cell r="G1132">
            <v>5.7</v>
          </cell>
          <cell r="H1132">
            <v>494.17196973326651</v>
          </cell>
          <cell r="I1132">
            <v>86.696836795309906</v>
          </cell>
          <cell r="J1132" t="str">
            <v>CGMex10-26315</v>
          </cell>
          <cell r="K1132">
            <v>45424</v>
          </cell>
          <cell r="L1132">
            <v>45764</v>
          </cell>
          <cell r="M1132" t="str">
            <v>Manual</v>
          </cell>
          <cell r="N1132" t="str">
            <v>Quemado</v>
          </cell>
          <cell r="O1132">
            <v>124.33713328039806</v>
          </cell>
          <cell r="P1132">
            <v>61443.926064161999</v>
          </cell>
          <cell r="Q1132">
            <v>24</v>
          </cell>
        </row>
        <row r="1133">
          <cell r="A1133" t="str">
            <v>5871.19</v>
          </cell>
          <cell r="B1133" t="str">
            <v>La Union, S.A</v>
          </cell>
          <cell r="C1133">
            <v>587</v>
          </cell>
          <cell r="D1133" t="str">
            <v>AGROCAÑA</v>
          </cell>
          <cell r="E1133">
            <v>1.19</v>
          </cell>
          <cell r="F1133" t="str">
            <v>4</v>
          </cell>
          <cell r="G1133">
            <v>9.98</v>
          </cell>
          <cell r="H1133">
            <v>1112.2443263891225</v>
          </cell>
          <cell r="I1133">
            <v>111.44732729349926</v>
          </cell>
          <cell r="J1133" t="str">
            <v>CG02-163</v>
          </cell>
          <cell r="K1133">
            <v>45422</v>
          </cell>
          <cell r="L1133">
            <v>45762</v>
          </cell>
          <cell r="M1133" t="str">
            <v>Manual</v>
          </cell>
          <cell r="N1133" t="str">
            <v>Quemado</v>
          </cell>
          <cell r="O1133">
            <v>110.07838328039806</v>
          </cell>
          <cell r="P1133">
            <v>122434.05726170998</v>
          </cell>
          <cell r="Q1133">
            <v>24</v>
          </cell>
        </row>
        <row r="1134">
          <cell r="A1134" t="str">
            <v>5871.2</v>
          </cell>
          <cell r="B1134" t="str">
            <v>La Union, S.A</v>
          </cell>
          <cell r="C1134">
            <v>587</v>
          </cell>
          <cell r="D1134" t="str">
            <v>AGROCAÑA</v>
          </cell>
          <cell r="E1134">
            <v>1.2</v>
          </cell>
          <cell r="F1134" t="str">
            <v>5</v>
          </cell>
          <cell r="G1134">
            <v>3.33</v>
          </cell>
          <cell r="H1134">
            <v>281.12816103364514</v>
          </cell>
          <cell r="I1134">
            <v>84.422871181274814</v>
          </cell>
          <cell r="J1134" t="str">
            <v>CG02-163</v>
          </cell>
          <cell r="K1134">
            <v>45349</v>
          </cell>
          <cell r="L1134">
            <v>45714</v>
          </cell>
          <cell r="M1134" t="str">
            <v>Manual</v>
          </cell>
          <cell r="N1134" t="str">
            <v>Quemado</v>
          </cell>
          <cell r="O1134">
            <v>143.48603328039806</v>
          </cell>
          <cell r="P1134">
            <v>40337.964670130714</v>
          </cell>
          <cell r="Q1134">
            <v>17</v>
          </cell>
        </row>
        <row r="1135">
          <cell r="A1135" t="str">
            <v>5871.21</v>
          </cell>
          <cell r="B1135" t="str">
            <v>La Union, S.A</v>
          </cell>
          <cell r="C1135">
            <v>587</v>
          </cell>
          <cell r="D1135" t="str">
            <v>AGROCAÑA</v>
          </cell>
          <cell r="E1135">
            <v>1.21</v>
          </cell>
          <cell r="F1135" t="str">
            <v>5</v>
          </cell>
          <cell r="G1135">
            <v>6.6</v>
          </cell>
          <cell r="H1135">
            <v>526.83094979641373</v>
          </cell>
          <cell r="I1135">
            <v>79.82287118127482</v>
          </cell>
          <cell r="J1135" t="str">
            <v>CG02-163</v>
          </cell>
          <cell r="K1135">
            <v>45350</v>
          </cell>
          <cell r="L1135">
            <v>45715</v>
          </cell>
          <cell r="M1135" t="str">
            <v>Manual</v>
          </cell>
          <cell r="N1135" t="str">
            <v>Quemado</v>
          </cell>
          <cell r="O1135">
            <v>138.87638328039807</v>
          </cell>
          <cell r="P1135">
            <v>73164.376907902915</v>
          </cell>
          <cell r="Q1135">
            <v>17</v>
          </cell>
        </row>
        <row r="1136">
          <cell r="A1136" t="str">
            <v>5871.22</v>
          </cell>
          <cell r="B1136" t="str">
            <v>La Union, S.A</v>
          </cell>
          <cell r="C1136">
            <v>587</v>
          </cell>
          <cell r="D1136" t="str">
            <v>AGROCAÑA</v>
          </cell>
          <cell r="E1136">
            <v>1.22</v>
          </cell>
          <cell r="F1136" t="str">
            <v>5</v>
          </cell>
          <cell r="G1136">
            <v>1.33</v>
          </cell>
          <cell r="H1136">
            <v>112.28241867109551</v>
          </cell>
          <cell r="I1136">
            <v>84.422871181274814</v>
          </cell>
          <cell r="J1136" t="str">
            <v>CG02-163</v>
          </cell>
          <cell r="K1136">
            <v>45418</v>
          </cell>
          <cell r="L1136">
            <v>45758</v>
          </cell>
          <cell r="M1136" t="str">
            <v>Manual</v>
          </cell>
          <cell r="N1136" t="str">
            <v>Quemado</v>
          </cell>
          <cell r="O1136">
            <v>151.04148328039807</v>
          </cell>
          <cell r="P1136">
            <v>16959.30306239293</v>
          </cell>
          <cell r="Q1136">
            <v>23</v>
          </cell>
        </row>
        <row r="1137">
          <cell r="A1137" t="str">
            <v>5871.24</v>
          </cell>
          <cell r="B1137" t="str">
            <v>La Union, S.A</v>
          </cell>
          <cell r="C1137">
            <v>587</v>
          </cell>
          <cell r="D1137" t="str">
            <v>AGROCAÑA</v>
          </cell>
          <cell r="E1137">
            <v>1.24</v>
          </cell>
          <cell r="F1137" t="str">
            <v>2</v>
          </cell>
          <cell r="G1137">
            <v>5.5</v>
          </cell>
          <cell r="H1137">
            <v>439.02579149701148</v>
          </cell>
          <cell r="I1137">
            <v>79.82287118127482</v>
          </cell>
          <cell r="J1137" t="str">
            <v>CG02-163</v>
          </cell>
          <cell r="K1137">
            <v>45423</v>
          </cell>
          <cell r="L1137">
            <v>45763</v>
          </cell>
          <cell r="M1137" t="str">
            <v>Manual</v>
          </cell>
          <cell r="N1137" t="str">
            <v>Quemado</v>
          </cell>
          <cell r="O1137">
            <v>105.91183328039806</v>
          </cell>
          <cell r="P1137">
            <v>46498.026434826279</v>
          </cell>
          <cell r="Q1137">
            <v>24</v>
          </cell>
        </row>
        <row r="1138">
          <cell r="A1138" t="str">
            <v>5871.25</v>
          </cell>
          <cell r="B1138" t="str">
            <v>La Union, S.A</v>
          </cell>
          <cell r="C1138">
            <v>587</v>
          </cell>
          <cell r="D1138" t="str">
            <v>AGROCAÑA</v>
          </cell>
          <cell r="E1138">
            <v>1.25</v>
          </cell>
          <cell r="F1138" t="str">
            <v>4</v>
          </cell>
          <cell r="G1138">
            <v>3</v>
          </cell>
          <cell r="H1138">
            <v>308.4686135438244</v>
          </cell>
          <cell r="I1138">
            <v>102.82287118127479</v>
          </cell>
          <cell r="J1138" t="str">
            <v>CG02-163</v>
          </cell>
          <cell r="K1138">
            <v>45427</v>
          </cell>
          <cell r="L1138">
            <v>45767</v>
          </cell>
          <cell r="M1138" t="str">
            <v>Manual</v>
          </cell>
          <cell r="N1138" t="str">
            <v>Quemado</v>
          </cell>
          <cell r="O1138">
            <v>132.68113328039806</v>
          </cell>
          <cell r="P1138">
            <v>40927.965226427768</v>
          </cell>
          <cell r="Q1138">
            <v>24</v>
          </cell>
        </row>
        <row r="1139">
          <cell r="A1139" t="str">
            <v>5871.26</v>
          </cell>
          <cell r="B1139" t="str">
            <v>La Union, S.A</v>
          </cell>
          <cell r="C1139">
            <v>587</v>
          </cell>
          <cell r="D1139" t="str">
            <v>AGROCAÑA</v>
          </cell>
          <cell r="E1139">
            <v>1.26</v>
          </cell>
          <cell r="F1139" t="str">
            <v>1</v>
          </cell>
          <cell r="G1139">
            <v>5</v>
          </cell>
          <cell r="H1139">
            <v>422.11435590637404</v>
          </cell>
          <cell r="I1139">
            <v>84.422871181274814</v>
          </cell>
          <cell r="J1139" t="str">
            <v>CG02-163</v>
          </cell>
          <cell r="K1139">
            <v>45500</v>
          </cell>
          <cell r="L1139">
            <v>45767</v>
          </cell>
          <cell r="M1139" t="str">
            <v>Manual</v>
          </cell>
          <cell r="N1139" t="str">
            <v>Quemado</v>
          </cell>
          <cell r="O1139">
            <v>126.94951574171208</v>
          </cell>
          <cell r="P1139">
            <v>53587.213069938887</v>
          </cell>
          <cell r="Q1139">
            <v>24</v>
          </cell>
        </row>
        <row r="1140">
          <cell r="A1140" t="str">
            <v>5872.01</v>
          </cell>
          <cell r="B1140" t="str">
            <v>La Union, S.A</v>
          </cell>
          <cell r="C1140">
            <v>587</v>
          </cell>
          <cell r="D1140" t="str">
            <v>AGROCAÑA</v>
          </cell>
          <cell r="E1140">
            <v>2.0099999999999998</v>
          </cell>
          <cell r="F1140">
            <v>3</v>
          </cell>
          <cell r="G1140">
            <v>12</v>
          </cell>
          <cell r="H1140">
            <v>1013.0744541752978</v>
          </cell>
          <cell r="I1140">
            <v>84.422871181274814</v>
          </cell>
          <cell r="J1140" t="str">
            <v>CGMex10-26315</v>
          </cell>
          <cell r="K1140">
            <v>45368</v>
          </cell>
          <cell r="L1140">
            <v>45733</v>
          </cell>
          <cell r="M1140" t="str">
            <v>Manual</v>
          </cell>
          <cell r="N1140" t="str">
            <v>Quemado</v>
          </cell>
          <cell r="O1140">
            <v>135.90243328039807</v>
          </cell>
          <cell r="P1140">
            <v>137679.28341663411</v>
          </cell>
          <cell r="Q1140">
            <v>20</v>
          </cell>
        </row>
        <row r="1141">
          <cell r="A1141" t="str">
            <v>5872.02</v>
          </cell>
          <cell r="B1141" t="str">
            <v>La Union, S.A</v>
          </cell>
          <cell r="C1141">
            <v>587</v>
          </cell>
          <cell r="D1141" t="str">
            <v>AGROCAÑA</v>
          </cell>
          <cell r="E1141">
            <v>2.02</v>
          </cell>
          <cell r="F1141" t="str">
            <v>4</v>
          </cell>
          <cell r="G1141">
            <v>17</v>
          </cell>
          <cell r="H1141">
            <v>1353.9332009388149</v>
          </cell>
          <cell r="I1141">
            <v>79.643129466989109</v>
          </cell>
          <cell r="J1141" t="str">
            <v>CGMex10-26315</v>
          </cell>
          <cell r="K1141">
            <v>45368</v>
          </cell>
          <cell r="L1141">
            <v>45733</v>
          </cell>
          <cell r="M1141" t="str">
            <v>Manual</v>
          </cell>
          <cell r="N1141" t="str">
            <v>Quemado</v>
          </cell>
          <cell r="O1141">
            <v>131.26368328039806</v>
          </cell>
          <cell r="P1141">
            <v>177722.25887084813</v>
          </cell>
          <cell r="Q1141">
            <v>20</v>
          </cell>
        </row>
        <row r="1142">
          <cell r="A1142" t="str">
            <v>5872.03</v>
          </cell>
          <cell r="B1142" t="str">
            <v>La Union, S.A</v>
          </cell>
          <cell r="C1142">
            <v>587</v>
          </cell>
          <cell r="D1142" t="str">
            <v>AGROCAÑA</v>
          </cell>
          <cell r="E1142">
            <v>2.0299999999999998</v>
          </cell>
          <cell r="F1142" t="str">
            <v>8</v>
          </cell>
          <cell r="G1142">
            <v>8.1</v>
          </cell>
          <cell r="H1142">
            <v>1159.6632103513173</v>
          </cell>
          <cell r="I1142">
            <v>143.1682975742367</v>
          </cell>
          <cell r="J1142" t="str">
            <v>CGMex10-26315</v>
          </cell>
          <cell r="K1142">
            <v>45425</v>
          </cell>
          <cell r="L1142">
            <v>45765</v>
          </cell>
          <cell r="M1142" t="str">
            <v>Manual</v>
          </cell>
          <cell r="N1142" t="str">
            <v>Quemado</v>
          </cell>
          <cell r="O1142">
            <v>131.83333328039805</v>
          </cell>
          <cell r="P1142">
            <v>152882.26650326155</v>
          </cell>
          <cell r="Q1142">
            <v>24</v>
          </cell>
        </row>
        <row r="1143">
          <cell r="A1143" t="str">
            <v>5872.04</v>
          </cell>
          <cell r="B1143" t="str">
            <v>La Union, S.A</v>
          </cell>
          <cell r="C1143">
            <v>587</v>
          </cell>
          <cell r="D1143" t="str">
            <v>AGROCAÑA</v>
          </cell>
          <cell r="E1143">
            <v>2.04</v>
          </cell>
          <cell r="F1143">
            <v>1</v>
          </cell>
          <cell r="G1143">
            <v>1.2</v>
          </cell>
          <cell r="H1143">
            <v>87.336404274672645</v>
          </cell>
          <cell r="I1143">
            <v>72.780336895560538</v>
          </cell>
          <cell r="J1143" t="str">
            <v>CG02-163</v>
          </cell>
          <cell r="K1143">
            <v>45492</v>
          </cell>
          <cell r="L1143">
            <v>45767</v>
          </cell>
          <cell r="M1143" t="str">
            <v>Manual</v>
          </cell>
          <cell r="N1143" t="str">
            <v>Quemado</v>
          </cell>
          <cell r="O1143">
            <v>82.89353328039806</v>
          </cell>
          <cell r="P1143">
            <v>7239.6231343328764</v>
          </cell>
          <cell r="Q1143">
            <v>24</v>
          </cell>
        </row>
        <row r="1144">
          <cell r="A1144" t="str">
            <v>5872.07</v>
          </cell>
          <cell r="B1144" t="str">
            <v>La Union, S.A</v>
          </cell>
          <cell r="C1144">
            <v>587</v>
          </cell>
          <cell r="D1144" t="str">
            <v>AGROCAÑA</v>
          </cell>
          <cell r="E1144">
            <v>2.0699999999999998</v>
          </cell>
          <cell r="F1144">
            <v>3</v>
          </cell>
          <cell r="G1144">
            <v>8</v>
          </cell>
          <cell r="H1144">
            <v>1199.3341158365324</v>
          </cell>
          <cell r="I1144">
            <v>149.91676447956655</v>
          </cell>
          <cell r="J1144" t="str">
            <v>CG02-163</v>
          </cell>
          <cell r="K1144">
            <v>45486</v>
          </cell>
          <cell r="L1144">
            <v>45767</v>
          </cell>
          <cell r="M1144" t="str">
            <v>Manual</v>
          </cell>
          <cell r="N1144" t="str">
            <v>Quemado</v>
          </cell>
          <cell r="O1144">
            <v>135.58298328039805</v>
          </cell>
          <cell r="P1144">
            <v>162609.29737507555</v>
          </cell>
          <cell r="Q1144">
            <v>24</v>
          </cell>
        </row>
        <row r="1145">
          <cell r="A1145" t="str">
            <v>5872.08</v>
          </cell>
          <cell r="B1145" t="str">
            <v>La Union, S.A</v>
          </cell>
          <cell r="C1145">
            <v>587</v>
          </cell>
          <cell r="D1145" t="str">
            <v>AGROCAÑA</v>
          </cell>
          <cell r="E1145">
            <v>2.08</v>
          </cell>
          <cell r="F1145">
            <v>2</v>
          </cell>
          <cell r="G1145">
            <v>8</v>
          </cell>
          <cell r="H1145">
            <v>675.38296945019852</v>
          </cell>
          <cell r="I1145">
            <v>84.422871181274814</v>
          </cell>
          <cell r="J1145" t="str">
            <v>CG02-163</v>
          </cell>
          <cell r="K1145">
            <v>45366</v>
          </cell>
          <cell r="L1145">
            <v>45731</v>
          </cell>
          <cell r="M1145" t="str">
            <v>Manual</v>
          </cell>
          <cell r="N1145" t="str">
            <v>Quemado</v>
          </cell>
          <cell r="O1145">
            <v>127.83773328039806</v>
          </cell>
          <cell r="P1145">
            <v>86339.427910697705</v>
          </cell>
          <cell r="Q1145">
            <v>19</v>
          </cell>
        </row>
        <row r="1146">
          <cell r="A1146" t="str">
            <v>5872.09</v>
          </cell>
          <cell r="B1146" t="str">
            <v>La Union, S.A</v>
          </cell>
          <cell r="C1146">
            <v>587</v>
          </cell>
          <cell r="D1146" t="str">
            <v>AGROCAÑA</v>
          </cell>
          <cell r="E1146">
            <v>2.09</v>
          </cell>
          <cell r="F1146">
            <v>1</v>
          </cell>
          <cell r="G1146">
            <v>5.18</v>
          </cell>
          <cell r="H1146">
            <v>437.31047271900354</v>
          </cell>
          <cell r="I1146">
            <v>84.422871181274814</v>
          </cell>
          <cell r="J1146" t="str">
            <v>CG02-163</v>
          </cell>
          <cell r="K1146">
            <v>45491</v>
          </cell>
          <cell r="L1146">
            <v>45767</v>
          </cell>
          <cell r="M1146" t="str">
            <v>Manual</v>
          </cell>
          <cell r="N1146" t="str">
            <v>Quemado</v>
          </cell>
          <cell r="O1146">
            <v>126.94951574171208</v>
          </cell>
          <cell r="P1146">
            <v>55516.352740456692</v>
          </cell>
          <cell r="Q1146">
            <v>24</v>
          </cell>
        </row>
        <row r="1147">
          <cell r="A1147" t="str">
            <v>5872.1</v>
          </cell>
          <cell r="B1147" t="str">
            <v>La Union, S.A</v>
          </cell>
          <cell r="C1147">
            <v>587</v>
          </cell>
          <cell r="D1147" t="str">
            <v>AGROCAÑA</v>
          </cell>
          <cell r="E1147">
            <v>2.1</v>
          </cell>
          <cell r="F1147">
            <v>1</v>
          </cell>
          <cell r="G1147">
            <v>3</v>
          </cell>
          <cell r="H1147">
            <v>253.26861354382444</v>
          </cell>
          <cell r="I1147">
            <v>84.422871181274814</v>
          </cell>
          <cell r="J1147" t="str">
            <v>CG02-163</v>
          </cell>
          <cell r="K1147">
            <v>45481</v>
          </cell>
          <cell r="L1147">
            <v>45767</v>
          </cell>
          <cell r="M1147" t="str">
            <v>Manual</v>
          </cell>
          <cell r="N1147" t="str">
            <v>Quemado</v>
          </cell>
          <cell r="O1147">
            <v>140.04743328039805</v>
          </cell>
          <cell r="P1147">
            <v>35469.619257297672</v>
          </cell>
          <cell r="Q1147">
            <v>24</v>
          </cell>
        </row>
        <row r="1148">
          <cell r="A1148" t="str">
            <v>5872.11</v>
          </cell>
          <cell r="B1148" t="str">
            <v>La Union, S.A</v>
          </cell>
          <cell r="C1148">
            <v>587</v>
          </cell>
          <cell r="D1148" t="str">
            <v>AGROCAÑA</v>
          </cell>
          <cell r="E1148">
            <v>2.11</v>
          </cell>
          <cell r="F1148">
            <v>1</v>
          </cell>
          <cell r="G1148">
            <v>1</v>
          </cell>
          <cell r="H1148">
            <v>84.422871181274814</v>
          </cell>
          <cell r="I1148">
            <v>84.422871181274814</v>
          </cell>
          <cell r="J1148" t="str">
            <v>CG02-163</v>
          </cell>
          <cell r="K1148">
            <v>45437</v>
          </cell>
          <cell r="L1148">
            <v>45777</v>
          </cell>
          <cell r="M1148" t="str">
            <v>Manual</v>
          </cell>
          <cell r="N1148" t="str">
            <v>Quemado</v>
          </cell>
          <cell r="O1148">
            <v>125.86798328039806</v>
          </cell>
          <cell r="P1148">
            <v>10626.136538327897</v>
          </cell>
          <cell r="Q1148">
            <v>26</v>
          </cell>
        </row>
        <row r="1149">
          <cell r="A1149" t="str">
            <v>5872.12</v>
          </cell>
          <cell r="B1149" t="str">
            <v>La Union, S.A</v>
          </cell>
          <cell r="C1149">
            <v>587</v>
          </cell>
          <cell r="D1149" t="str">
            <v>AGROCAÑA</v>
          </cell>
          <cell r="E1149">
            <v>2.12</v>
          </cell>
          <cell r="F1149">
            <v>1</v>
          </cell>
          <cell r="G1149">
            <v>8</v>
          </cell>
          <cell r="H1149">
            <v>748.98296945019842</v>
          </cell>
          <cell r="I1149">
            <v>93.622871181274803</v>
          </cell>
          <cell r="J1149" t="str">
            <v>CG02-163</v>
          </cell>
          <cell r="K1149">
            <v>45448</v>
          </cell>
          <cell r="L1149">
            <v>45768</v>
          </cell>
          <cell r="M1149" t="str">
            <v>Manual</v>
          </cell>
          <cell r="N1149" t="str">
            <v>Quemado</v>
          </cell>
          <cell r="O1149">
            <v>126.94951574171208</v>
          </cell>
          <cell r="P1149">
            <v>95083.025270492217</v>
          </cell>
          <cell r="Q1149">
            <v>25</v>
          </cell>
        </row>
        <row r="1150">
          <cell r="A1150" t="str">
            <v>5872.13</v>
          </cell>
          <cell r="B1150" t="str">
            <v>La Union, S.A</v>
          </cell>
          <cell r="C1150">
            <v>587</v>
          </cell>
          <cell r="D1150" t="str">
            <v>AGROCAÑA</v>
          </cell>
          <cell r="E1150">
            <v>2.13</v>
          </cell>
          <cell r="F1150">
            <v>1</v>
          </cell>
          <cell r="G1150">
            <v>0.9</v>
          </cell>
          <cell r="H1150">
            <v>84.26058406314732</v>
          </cell>
          <cell r="I1150">
            <v>93.622871181274803</v>
          </cell>
          <cell r="J1150" t="str">
            <v>CG02-163</v>
          </cell>
          <cell r="K1150">
            <v>45443</v>
          </cell>
          <cell r="L1150">
            <v>45768</v>
          </cell>
          <cell r="M1150" t="str">
            <v>Manual</v>
          </cell>
          <cell r="N1150" t="str">
            <v>Quemado</v>
          </cell>
          <cell r="O1150">
            <v>126.94951574171208</v>
          </cell>
          <cell r="P1150">
            <v>10696.840342930374</v>
          </cell>
          <cell r="Q1150">
            <v>25</v>
          </cell>
        </row>
        <row r="1151">
          <cell r="A1151" t="str">
            <v>5872.14</v>
          </cell>
          <cell r="B1151" t="str">
            <v>La Union, S.A</v>
          </cell>
          <cell r="C1151">
            <v>587</v>
          </cell>
          <cell r="D1151" t="str">
            <v>AGROCAÑA</v>
          </cell>
          <cell r="E1151">
            <v>2.14</v>
          </cell>
          <cell r="F1151">
            <v>1</v>
          </cell>
          <cell r="G1151">
            <v>3.3</v>
          </cell>
          <cell r="H1151">
            <v>308.95547489820694</v>
          </cell>
          <cell r="I1151">
            <v>93.622871181274832</v>
          </cell>
          <cell r="J1151" t="str">
            <v>CG02-163</v>
          </cell>
          <cell r="K1151">
            <v>45427</v>
          </cell>
          <cell r="L1151">
            <v>45767</v>
          </cell>
          <cell r="M1151" t="str">
            <v>Manual</v>
          </cell>
          <cell r="N1151" t="str">
            <v>Quemado</v>
          </cell>
          <cell r="O1151">
            <v>126.94951574171208</v>
          </cell>
          <cell r="P1151">
            <v>39221.747924078052</v>
          </cell>
          <cell r="Q1151">
            <v>24</v>
          </cell>
        </row>
        <row r="1152">
          <cell r="A1152" t="str">
            <v>5872.15</v>
          </cell>
          <cell r="B1152" t="str">
            <v>La Union, S.A</v>
          </cell>
          <cell r="C1152">
            <v>587</v>
          </cell>
          <cell r="D1152" t="str">
            <v>AGROCAÑA</v>
          </cell>
          <cell r="E1152">
            <v>2.15</v>
          </cell>
          <cell r="F1152">
            <v>1</v>
          </cell>
          <cell r="G1152">
            <v>7.3</v>
          </cell>
          <cell r="H1152">
            <v>683.44695962330604</v>
          </cell>
          <cell r="I1152">
            <v>93.622871181274803</v>
          </cell>
          <cell r="J1152" t="str">
            <v>CG02-163</v>
          </cell>
          <cell r="K1152">
            <v>45490</v>
          </cell>
          <cell r="L1152">
            <v>45767</v>
          </cell>
          <cell r="M1152" t="str">
            <v>Manual</v>
          </cell>
          <cell r="N1152" t="str">
            <v>Quemado</v>
          </cell>
          <cell r="O1152">
            <v>126.94951574171208</v>
          </cell>
          <cell r="P1152">
            <v>86763.260559324146</v>
          </cell>
          <cell r="Q1152">
            <v>24</v>
          </cell>
        </row>
        <row r="1153">
          <cell r="A1153" t="str">
            <v>5872.16</v>
          </cell>
          <cell r="B1153" t="str">
            <v>La Union, S.A</v>
          </cell>
          <cell r="C1153">
            <v>587</v>
          </cell>
          <cell r="D1153" t="str">
            <v>AGROCAÑA</v>
          </cell>
          <cell r="E1153">
            <v>2.16</v>
          </cell>
          <cell r="F1153">
            <v>1</v>
          </cell>
          <cell r="G1153">
            <v>1.23</v>
          </cell>
          <cell r="H1153">
            <v>115.15613155296803</v>
          </cell>
          <cell r="I1153">
            <v>93.622871181274832</v>
          </cell>
          <cell r="J1153" t="str">
            <v>CG02-163</v>
          </cell>
          <cell r="K1153">
            <v>45463</v>
          </cell>
          <cell r="L1153">
            <v>45772</v>
          </cell>
          <cell r="M1153" t="str">
            <v>Manual</v>
          </cell>
          <cell r="N1153" t="str">
            <v>Quemado</v>
          </cell>
          <cell r="O1153">
            <v>126.94951574171208</v>
          </cell>
          <cell r="P1153">
            <v>14619.015135338183</v>
          </cell>
          <cell r="Q1153">
            <v>25</v>
          </cell>
        </row>
        <row r="1154">
          <cell r="A1154" t="str">
            <v>5872.17</v>
          </cell>
          <cell r="B1154" t="str">
            <v>La Union, S.A</v>
          </cell>
          <cell r="C1154">
            <v>587</v>
          </cell>
          <cell r="D1154" t="str">
            <v>AGROCAÑA</v>
          </cell>
          <cell r="E1154">
            <v>2.17</v>
          </cell>
          <cell r="F1154">
            <v>1</v>
          </cell>
          <cell r="G1154">
            <v>1.87</v>
          </cell>
          <cell r="H1154">
            <v>175.0747691089839</v>
          </cell>
          <cell r="I1154">
            <v>93.622871181274803</v>
          </cell>
          <cell r="J1154" t="str">
            <v>CG02-163</v>
          </cell>
          <cell r="K1154">
            <v>45472</v>
          </cell>
          <cell r="L1154">
            <v>45772</v>
          </cell>
          <cell r="M1154" t="str">
            <v>Manual</v>
          </cell>
          <cell r="N1154" t="str">
            <v>Quemado</v>
          </cell>
          <cell r="O1154">
            <v>126.94951574171208</v>
          </cell>
          <cell r="P1154">
            <v>22225.657156977559</v>
          </cell>
          <cell r="Q1154">
            <v>25</v>
          </cell>
        </row>
        <row r="1155">
          <cell r="A1155" t="str">
            <v>5872.18</v>
          </cell>
          <cell r="B1155" t="str">
            <v>La Union, S.A</v>
          </cell>
          <cell r="C1155">
            <v>587</v>
          </cell>
          <cell r="D1155" t="str">
            <v>AGROCAÑA</v>
          </cell>
          <cell r="E1155">
            <v>2.1800000000000002</v>
          </cell>
          <cell r="F1155">
            <v>1</v>
          </cell>
          <cell r="G1155">
            <v>1.25</v>
          </cell>
          <cell r="H1155">
            <v>117.02858897659351</v>
          </cell>
          <cell r="I1155">
            <v>93.622871181274803</v>
          </cell>
          <cell r="J1155" t="str">
            <v>CGMex10-26315</v>
          </cell>
          <cell r="K1155">
            <v>45483</v>
          </cell>
          <cell r="L1155">
            <v>45767</v>
          </cell>
          <cell r="M1155" t="str">
            <v>Manual</v>
          </cell>
          <cell r="N1155" t="str">
            <v>Quemado</v>
          </cell>
          <cell r="O1155">
            <v>126.94951574171208</v>
          </cell>
          <cell r="P1155">
            <v>14856.72269851441</v>
          </cell>
          <cell r="Q1155">
            <v>24</v>
          </cell>
        </row>
        <row r="1156">
          <cell r="A1156" t="str">
            <v>5872.19</v>
          </cell>
          <cell r="B1156" t="str">
            <v>La Union, S.A</v>
          </cell>
          <cell r="C1156">
            <v>587</v>
          </cell>
          <cell r="D1156" t="str">
            <v>AGROCAÑA</v>
          </cell>
          <cell r="E1156">
            <v>2.19</v>
          </cell>
          <cell r="F1156" t="str">
            <v>1</v>
          </cell>
          <cell r="G1156">
            <v>2.35</v>
          </cell>
          <cell r="H1156">
            <v>220.0137472759958</v>
          </cell>
          <cell r="I1156">
            <v>93.622871181274803</v>
          </cell>
          <cell r="J1156" t="str">
            <v>CGMex10-26315</v>
          </cell>
          <cell r="K1156">
            <v>45483</v>
          </cell>
          <cell r="L1156">
            <v>45767</v>
          </cell>
          <cell r="M1156" t="str">
            <v>Manual</v>
          </cell>
          <cell r="N1156" t="str">
            <v>Quemado</v>
          </cell>
          <cell r="O1156">
            <v>126.94951574171208</v>
          </cell>
          <cell r="P1156">
            <v>27930.63867320709</v>
          </cell>
          <cell r="Q1156">
            <v>24</v>
          </cell>
        </row>
        <row r="1157">
          <cell r="A1157" t="str">
            <v>5872.2</v>
          </cell>
          <cell r="B1157" t="str">
            <v>La Union, S.A</v>
          </cell>
          <cell r="C1157">
            <v>587</v>
          </cell>
          <cell r="D1157" t="str">
            <v>AGROCAÑA</v>
          </cell>
          <cell r="E1157">
            <v>2.2000000000000002</v>
          </cell>
          <cell r="F1157" t="str">
            <v>7</v>
          </cell>
          <cell r="G1157">
            <v>5</v>
          </cell>
          <cell r="H1157">
            <v>468.11435590637404</v>
          </cell>
          <cell r="I1157">
            <v>93.622871181274803</v>
          </cell>
          <cell r="J1157" t="str">
            <v>CP72-2086</v>
          </cell>
          <cell r="K1157">
            <v>45361</v>
          </cell>
          <cell r="L1157">
            <v>45726</v>
          </cell>
          <cell r="M1157" t="str">
            <v>Manual</v>
          </cell>
          <cell r="N1157" t="str">
            <v>Quemado</v>
          </cell>
          <cell r="O1157">
            <v>126.94951574171208</v>
          </cell>
          <cell r="P1157">
            <v>59426.890794057639</v>
          </cell>
          <cell r="Q1157">
            <v>19</v>
          </cell>
        </row>
        <row r="1158">
          <cell r="A1158" t="str">
            <v>5872.21</v>
          </cell>
          <cell r="B1158" t="str">
            <v>La Union, S.A</v>
          </cell>
          <cell r="C1158">
            <v>587</v>
          </cell>
          <cell r="D1158" t="str">
            <v>AGROCAÑA</v>
          </cell>
          <cell r="E1158">
            <v>2.21</v>
          </cell>
          <cell r="F1158" t="str">
            <v>7</v>
          </cell>
          <cell r="G1158">
            <v>10</v>
          </cell>
          <cell r="H1158">
            <v>936.22871181274809</v>
          </cell>
          <cell r="I1158">
            <v>93.622871181274803</v>
          </cell>
          <cell r="J1158" t="str">
            <v>CP72-2086</v>
          </cell>
          <cell r="K1158">
            <v>45361</v>
          </cell>
          <cell r="L1158">
            <v>45726</v>
          </cell>
          <cell r="M1158" t="str">
            <v>Manual</v>
          </cell>
          <cell r="N1158" t="str">
            <v>Quemado</v>
          </cell>
          <cell r="O1158">
            <v>126.94951574171208</v>
          </cell>
          <cell r="P1158">
            <v>118853.78158811528</v>
          </cell>
          <cell r="Q1158">
            <v>19</v>
          </cell>
        </row>
        <row r="1159">
          <cell r="A1159" t="str">
            <v>5872.22</v>
          </cell>
          <cell r="B1159" t="str">
            <v>La Union, S.A</v>
          </cell>
          <cell r="C1159">
            <v>587</v>
          </cell>
          <cell r="D1159" t="str">
            <v>AGROCAÑA</v>
          </cell>
          <cell r="E1159">
            <v>2.2200000000000002</v>
          </cell>
          <cell r="F1159" t="str">
            <v>7</v>
          </cell>
          <cell r="G1159">
            <v>3</v>
          </cell>
          <cell r="H1159">
            <v>280.86861354382438</v>
          </cell>
          <cell r="I1159">
            <v>93.622871181274803</v>
          </cell>
          <cell r="J1159" t="str">
            <v>CP72-2086</v>
          </cell>
          <cell r="K1159">
            <v>45361</v>
          </cell>
          <cell r="L1159">
            <v>45726</v>
          </cell>
          <cell r="M1159" t="str">
            <v>Manual</v>
          </cell>
          <cell r="N1159" t="str">
            <v>Quemado</v>
          </cell>
          <cell r="O1159">
            <v>126.94951574171208</v>
          </cell>
          <cell r="P1159">
            <v>35656.134476434578</v>
          </cell>
          <cell r="Q1159">
            <v>19</v>
          </cell>
        </row>
        <row r="1160">
          <cell r="A1160" t="str">
            <v>5872.23</v>
          </cell>
          <cell r="B1160" t="str">
            <v>La Union, S.A</v>
          </cell>
          <cell r="C1160">
            <v>587</v>
          </cell>
          <cell r="D1160" t="str">
            <v>AGROCAÑA</v>
          </cell>
          <cell r="E1160">
            <v>2.23</v>
          </cell>
          <cell r="F1160" t="str">
            <v>7</v>
          </cell>
          <cell r="G1160">
            <v>7</v>
          </cell>
          <cell r="H1160">
            <v>655.36009826892359</v>
          </cell>
          <cell r="I1160">
            <v>93.622871181274803</v>
          </cell>
          <cell r="J1160" t="str">
            <v>CP72-2086</v>
          </cell>
          <cell r="K1160">
            <v>45361</v>
          </cell>
          <cell r="L1160">
            <v>45726</v>
          </cell>
          <cell r="M1160" t="str">
            <v>Manual</v>
          </cell>
          <cell r="N1160" t="str">
            <v>Quemado</v>
          </cell>
          <cell r="O1160">
            <v>126.94951574171208</v>
          </cell>
          <cell r="P1160">
            <v>83197.647111680693</v>
          </cell>
          <cell r="Q1160">
            <v>19</v>
          </cell>
        </row>
        <row r="1161">
          <cell r="A1161" t="str">
            <v>5873.01</v>
          </cell>
          <cell r="B1161" t="str">
            <v>La Union, S.A</v>
          </cell>
          <cell r="C1161">
            <v>587</v>
          </cell>
          <cell r="D1161" t="str">
            <v>AGROCAÑA</v>
          </cell>
          <cell r="E1161">
            <v>3.01</v>
          </cell>
          <cell r="F1161" t="str">
            <v>4</v>
          </cell>
          <cell r="G1161">
            <v>11</v>
          </cell>
          <cell r="H1161">
            <v>1232.251582994023</v>
          </cell>
          <cell r="I1161">
            <v>112.02287118127481</v>
          </cell>
          <cell r="J1161" t="str">
            <v>CG02-163</v>
          </cell>
          <cell r="K1161">
            <v>45315</v>
          </cell>
          <cell r="L1161">
            <v>45680</v>
          </cell>
          <cell r="M1161" t="str">
            <v>Manual</v>
          </cell>
          <cell r="N1161" t="str">
            <v>Quemado</v>
          </cell>
          <cell r="O1161">
            <v>128.25783328039807</v>
          </cell>
          <cell r="P1161">
            <v>158045.91809115402</v>
          </cell>
          <cell r="Q1161">
            <v>12</v>
          </cell>
        </row>
        <row r="1162">
          <cell r="A1162" t="str">
            <v>5873.02</v>
          </cell>
          <cell r="B1162" t="str">
            <v>La Union, S.A</v>
          </cell>
          <cell r="C1162">
            <v>587</v>
          </cell>
          <cell r="D1162" t="str">
            <v>AGROCAÑA</v>
          </cell>
          <cell r="E1162">
            <v>3.02</v>
          </cell>
          <cell r="F1162" t="str">
            <v>5</v>
          </cell>
          <cell r="G1162">
            <v>5.5</v>
          </cell>
          <cell r="H1162">
            <v>616.12579149701151</v>
          </cell>
          <cell r="I1162">
            <v>112.02287118127481</v>
          </cell>
          <cell r="J1162" t="str">
            <v>CG04-10295</v>
          </cell>
          <cell r="K1162">
            <v>45269</v>
          </cell>
          <cell r="L1162">
            <v>45634</v>
          </cell>
          <cell r="M1162" t="str">
            <v>Manual</v>
          </cell>
          <cell r="N1162" t="str">
            <v>Quemado</v>
          </cell>
          <cell r="O1162">
            <v>126.94951574171208</v>
          </cell>
          <cell r="P1162">
            <v>78216.870866524681</v>
          </cell>
          <cell r="Q1162">
            <v>5</v>
          </cell>
        </row>
        <row r="1163">
          <cell r="A1163" t="str">
            <v>5873.03</v>
          </cell>
          <cell r="B1163" t="str">
            <v>La Union, S.A</v>
          </cell>
          <cell r="C1163">
            <v>587</v>
          </cell>
          <cell r="D1163" t="str">
            <v>AGROCAÑA</v>
          </cell>
          <cell r="E1163">
            <v>3.03</v>
          </cell>
          <cell r="F1163" t="str">
            <v>5</v>
          </cell>
          <cell r="G1163">
            <v>3.6</v>
          </cell>
          <cell r="H1163">
            <v>403.28233625258935</v>
          </cell>
          <cell r="I1163">
            <v>112.02287118127481</v>
          </cell>
          <cell r="J1163" t="str">
            <v>CG02-163</v>
          </cell>
          <cell r="K1163">
            <v>45266</v>
          </cell>
          <cell r="L1163">
            <v>45631</v>
          </cell>
          <cell r="M1163" t="str">
            <v>Manual</v>
          </cell>
          <cell r="N1163" t="str">
            <v>Quemado</v>
          </cell>
          <cell r="O1163">
            <v>138.33913328039807</v>
          </cell>
          <cell r="P1163">
            <v>55789.728864477271</v>
          </cell>
          <cell r="Q1163">
            <v>5</v>
          </cell>
        </row>
        <row r="1164">
          <cell r="A1164" t="str">
            <v>5873.04</v>
          </cell>
          <cell r="B1164" t="str">
            <v>La Union, S.A</v>
          </cell>
          <cell r="C1164">
            <v>587</v>
          </cell>
          <cell r="D1164" t="str">
            <v>AGROCAÑA</v>
          </cell>
          <cell r="E1164">
            <v>3.04</v>
          </cell>
          <cell r="F1164" t="str">
            <v>5</v>
          </cell>
          <cell r="G1164">
            <v>3.5</v>
          </cell>
          <cell r="H1164">
            <v>392.08004913446183</v>
          </cell>
          <cell r="I1164">
            <v>112.02287118127481</v>
          </cell>
          <cell r="J1164" t="str">
            <v>CG02-163</v>
          </cell>
          <cell r="K1164">
            <v>45263</v>
          </cell>
          <cell r="L1164">
            <v>45628</v>
          </cell>
          <cell r="M1164" t="str">
            <v>Manual</v>
          </cell>
          <cell r="N1164" t="str">
            <v>Quemado</v>
          </cell>
          <cell r="O1164">
            <v>139.71913328039807</v>
          </cell>
          <cell r="P1164">
            <v>54781.084641602894</v>
          </cell>
          <cell r="Q1164">
            <v>5</v>
          </cell>
        </row>
        <row r="1165">
          <cell r="A1165" t="str">
            <v>5873.05</v>
          </cell>
          <cell r="B1165" t="str">
            <v>La Union, S.A</v>
          </cell>
          <cell r="C1165">
            <v>587</v>
          </cell>
          <cell r="D1165" t="str">
            <v>AGROCAÑA</v>
          </cell>
          <cell r="E1165">
            <v>3.05</v>
          </cell>
          <cell r="F1165" t="str">
            <v>4</v>
          </cell>
          <cell r="G1165">
            <v>5</v>
          </cell>
          <cell r="H1165">
            <v>560.11435590637404</v>
          </cell>
          <cell r="I1165">
            <v>112.02287118127481</v>
          </cell>
          <cell r="J1165" t="str">
            <v>CG02-163</v>
          </cell>
          <cell r="K1165">
            <v>45284</v>
          </cell>
          <cell r="L1165">
            <v>45649</v>
          </cell>
          <cell r="M1165" t="str">
            <v>Manual</v>
          </cell>
          <cell r="N1165" t="str">
            <v>Quemado</v>
          </cell>
          <cell r="O1165">
            <v>121.14693328039806</v>
          </cell>
          <cell r="P1165">
            <v>67856.136504382623</v>
          </cell>
          <cell r="Q1165">
            <v>8</v>
          </cell>
        </row>
        <row r="1166">
          <cell r="A1166" t="str">
            <v>5873.06</v>
          </cell>
          <cell r="B1166" t="str">
            <v>La Union, S.A</v>
          </cell>
          <cell r="C1166">
            <v>587</v>
          </cell>
          <cell r="D1166" t="str">
            <v>AGROCAÑA</v>
          </cell>
          <cell r="E1166">
            <v>3.06</v>
          </cell>
          <cell r="F1166" t="str">
            <v>4</v>
          </cell>
          <cell r="G1166">
            <v>4.38</v>
          </cell>
          <cell r="H1166">
            <v>490.66017577398367</v>
          </cell>
          <cell r="I1166">
            <v>112.02287118127481</v>
          </cell>
          <cell r="J1166" t="str">
            <v>CG02-163</v>
          </cell>
          <cell r="K1166">
            <v>45289</v>
          </cell>
          <cell r="L1166">
            <v>45654</v>
          </cell>
          <cell r="M1166" t="str">
            <v>Manual</v>
          </cell>
          <cell r="N1166" t="str">
            <v>Quemado</v>
          </cell>
          <cell r="O1166">
            <v>136.69438328039806</v>
          </cell>
          <cell r="P1166">
            <v>67070.490127676399</v>
          </cell>
          <cell r="Q1166">
            <v>8</v>
          </cell>
        </row>
        <row r="1167">
          <cell r="A1167" t="str">
            <v>5873.07</v>
          </cell>
          <cell r="B1167" t="str">
            <v>La Union, S.A</v>
          </cell>
          <cell r="C1167">
            <v>587</v>
          </cell>
          <cell r="D1167" t="str">
            <v>AGROCAÑA</v>
          </cell>
          <cell r="E1167">
            <v>3.07</v>
          </cell>
          <cell r="F1167" t="str">
            <v>4</v>
          </cell>
          <cell r="G1167">
            <v>9.85</v>
          </cell>
          <cell r="H1167">
            <v>1103.4252811355568</v>
          </cell>
          <cell r="I1167">
            <v>112.02287118127481</v>
          </cell>
          <cell r="J1167" t="str">
            <v>CG02-163</v>
          </cell>
          <cell r="K1167">
            <v>45291</v>
          </cell>
          <cell r="L1167">
            <v>45656</v>
          </cell>
          <cell r="M1167" t="str">
            <v>Manual</v>
          </cell>
          <cell r="N1167" t="str">
            <v>Quemado</v>
          </cell>
          <cell r="O1167">
            <v>127.70253328039806</v>
          </cell>
          <cell r="P1167">
            <v>140910.20368664604</v>
          </cell>
          <cell r="Q1167">
            <v>9</v>
          </cell>
        </row>
        <row r="1168">
          <cell r="A1168" t="str">
            <v>5873.08</v>
          </cell>
          <cell r="B1168" t="str">
            <v>La Union, S.A</v>
          </cell>
          <cell r="C1168">
            <v>587</v>
          </cell>
          <cell r="D1168" t="str">
            <v>AGROCAÑA</v>
          </cell>
          <cell r="E1168">
            <v>3.08</v>
          </cell>
          <cell r="F1168" t="str">
            <v>4</v>
          </cell>
          <cell r="G1168">
            <v>0.3</v>
          </cell>
          <cell r="H1168">
            <v>33.606861354382438</v>
          </cell>
          <cell r="I1168">
            <v>112.02287118127481</v>
          </cell>
          <cell r="J1168" t="str">
            <v>CG04-10295</v>
          </cell>
          <cell r="K1168">
            <v>45315</v>
          </cell>
          <cell r="L1168">
            <v>45680</v>
          </cell>
          <cell r="M1168" t="str">
            <v>Manual</v>
          </cell>
          <cell r="N1168" t="str">
            <v>Quemado</v>
          </cell>
          <cell r="O1168">
            <v>127.17268328039806</v>
          </cell>
          <cell r="P1168">
            <v>4273.8747350691274</v>
          </cell>
          <cell r="Q1168">
            <v>12</v>
          </cell>
        </row>
        <row r="1169">
          <cell r="A1169" t="str">
            <v>5873.09</v>
          </cell>
          <cell r="B1169" t="str">
            <v>La Union, S.A</v>
          </cell>
          <cell r="C1169">
            <v>587</v>
          </cell>
          <cell r="D1169" t="str">
            <v>AGROCAÑA</v>
          </cell>
          <cell r="E1169">
            <v>3.09</v>
          </cell>
          <cell r="F1169" t="str">
            <v>4</v>
          </cell>
          <cell r="G1169">
            <v>1.8</v>
          </cell>
          <cell r="H1169">
            <v>201.64116812629467</v>
          </cell>
          <cell r="I1169">
            <v>112.02287118127481</v>
          </cell>
          <cell r="J1169" t="str">
            <v>CG02-163</v>
          </cell>
          <cell r="K1169">
            <v>45408</v>
          </cell>
          <cell r="L1169">
            <v>45773</v>
          </cell>
          <cell r="M1169" t="str">
            <v>Manual</v>
          </cell>
          <cell r="N1169" t="str">
            <v>Quemado</v>
          </cell>
          <cell r="O1169">
            <v>120.62018328039807</v>
          </cell>
          <cell r="P1169">
            <v>24321.994656267223</v>
          </cell>
          <cell r="Q1169">
            <v>25</v>
          </cell>
        </row>
        <row r="1170">
          <cell r="A1170" t="str">
            <v>5874.01</v>
          </cell>
          <cell r="B1170" t="str">
            <v>La Union, S.A</v>
          </cell>
          <cell r="C1170">
            <v>587</v>
          </cell>
          <cell r="D1170" t="str">
            <v>AGROCAÑA</v>
          </cell>
          <cell r="E1170">
            <v>4.01</v>
          </cell>
          <cell r="F1170" t="str">
            <v>3</v>
          </cell>
          <cell r="G1170">
            <v>2.57</v>
          </cell>
          <cell r="H1170">
            <v>240.61077893587623</v>
          </cell>
          <cell r="I1170">
            <v>93.622871181274803</v>
          </cell>
          <cell r="J1170" t="str">
            <v>CG02-163</v>
          </cell>
          <cell r="K1170">
            <v>45404</v>
          </cell>
          <cell r="L1170">
            <v>45769</v>
          </cell>
          <cell r="M1170" t="str">
            <v>Manual</v>
          </cell>
          <cell r="N1170" t="str">
            <v>Quemado</v>
          </cell>
          <cell r="O1170">
            <v>140.70118328039806</v>
          </cell>
          <cell r="P1170">
            <v>33854.221306296058</v>
          </cell>
          <cell r="Q1170">
            <v>25</v>
          </cell>
        </row>
        <row r="1171">
          <cell r="A1171" t="str">
            <v>5874.02</v>
          </cell>
          <cell r="B1171" t="str">
            <v>La Union, S.A</v>
          </cell>
          <cell r="C1171">
            <v>587</v>
          </cell>
          <cell r="D1171" t="str">
            <v>AGROCAÑA</v>
          </cell>
          <cell r="E1171">
            <v>4.0199999999999996</v>
          </cell>
          <cell r="F1171" t="str">
            <v>3</v>
          </cell>
          <cell r="G1171">
            <v>3.05</v>
          </cell>
          <cell r="H1171">
            <v>285.54975710288824</v>
          </cell>
          <cell r="I1171">
            <v>93.622871181274832</v>
          </cell>
          <cell r="J1171" t="str">
            <v>CG02-163</v>
          </cell>
          <cell r="K1171">
            <v>45406</v>
          </cell>
          <cell r="L1171">
            <v>45771</v>
          </cell>
          <cell r="M1171" t="str">
            <v>Manual</v>
          </cell>
          <cell r="N1171" t="str">
            <v>Quemado</v>
          </cell>
          <cell r="O1171">
            <v>134.29323328039806</v>
          </cell>
          <cell r="P1171">
            <v>38347.400143779174</v>
          </cell>
          <cell r="Q1171">
            <v>25</v>
          </cell>
        </row>
        <row r="1172">
          <cell r="A1172" t="str">
            <v>5874.03</v>
          </cell>
          <cell r="B1172" t="str">
            <v>La Union, S.A</v>
          </cell>
          <cell r="C1172">
            <v>587</v>
          </cell>
          <cell r="D1172" t="str">
            <v>AGROCAÑA</v>
          </cell>
          <cell r="E1172">
            <v>4.03</v>
          </cell>
          <cell r="F1172" t="str">
            <v>3</v>
          </cell>
          <cell r="G1172">
            <v>2.76</v>
          </cell>
          <cell r="H1172">
            <v>258.39912446031843</v>
          </cell>
          <cell r="I1172">
            <v>93.622871181274803</v>
          </cell>
          <cell r="J1172" t="str">
            <v>CG02-163</v>
          </cell>
          <cell r="K1172">
            <v>45403</v>
          </cell>
          <cell r="L1172">
            <v>45768</v>
          </cell>
          <cell r="M1172" t="str">
            <v>Manual</v>
          </cell>
          <cell r="N1172" t="str">
            <v>Quemado</v>
          </cell>
          <cell r="O1172">
            <v>131.48503328039806</v>
          </cell>
          <cell r="P1172">
            <v>33975.61747929069</v>
          </cell>
          <cell r="Q1172">
            <v>25</v>
          </cell>
        </row>
        <row r="1173">
          <cell r="A1173" t="str">
            <v>5874.04</v>
          </cell>
          <cell r="B1173" t="str">
            <v>La Union, S.A</v>
          </cell>
          <cell r="C1173">
            <v>587</v>
          </cell>
          <cell r="D1173" t="str">
            <v>AGROCAÑA</v>
          </cell>
          <cell r="E1173">
            <v>4.04</v>
          </cell>
          <cell r="F1173" t="str">
            <v>3</v>
          </cell>
          <cell r="G1173">
            <v>2.09</v>
          </cell>
          <cell r="H1173">
            <v>195.67180076886433</v>
          </cell>
          <cell r="I1173">
            <v>93.622871181274803</v>
          </cell>
          <cell r="J1173" t="str">
            <v>CG02-163</v>
          </cell>
          <cell r="K1173">
            <v>45405</v>
          </cell>
          <cell r="L1173">
            <v>45770</v>
          </cell>
          <cell r="M1173" t="str">
            <v>Manual</v>
          </cell>
          <cell r="N1173" t="str">
            <v>Quemado</v>
          </cell>
          <cell r="O1173">
            <v>131.87048328039808</v>
          </cell>
          <cell r="P1173">
            <v>25803.334931735906</v>
          </cell>
          <cell r="Q1173">
            <v>25</v>
          </cell>
        </row>
        <row r="1174">
          <cell r="A1174" t="str">
            <v>5874.05</v>
          </cell>
          <cell r="B1174" t="str">
            <v>La Union, S.A</v>
          </cell>
          <cell r="C1174">
            <v>587</v>
          </cell>
          <cell r="D1174" t="str">
            <v>AGROCAÑA</v>
          </cell>
          <cell r="E1174">
            <v>4.05</v>
          </cell>
          <cell r="F1174" t="str">
            <v>3</v>
          </cell>
          <cell r="G1174">
            <v>2.66</v>
          </cell>
          <cell r="H1174">
            <v>249.03683734219098</v>
          </cell>
          <cell r="I1174">
            <v>93.622871181274803</v>
          </cell>
          <cell r="J1174" t="str">
            <v>CG02-163</v>
          </cell>
          <cell r="K1174">
            <v>45402</v>
          </cell>
          <cell r="L1174">
            <v>45767</v>
          </cell>
          <cell r="M1174" t="str">
            <v>Manual</v>
          </cell>
          <cell r="N1174" t="str">
            <v>Quemado</v>
          </cell>
          <cell r="O1174">
            <v>132.25713328039805</v>
          </cell>
          <cell r="P1174">
            <v>32936.898188094965</v>
          </cell>
          <cell r="Q1174">
            <v>24</v>
          </cell>
        </row>
        <row r="1175">
          <cell r="A1175" t="str">
            <v>5874.06</v>
          </cell>
          <cell r="B1175" t="str">
            <v>La Union, S.A</v>
          </cell>
          <cell r="C1175">
            <v>587</v>
          </cell>
          <cell r="D1175" t="str">
            <v>AGROCAÑA</v>
          </cell>
          <cell r="E1175">
            <v>4.0599999999999996</v>
          </cell>
          <cell r="F1175" t="str">
            <v>3</v>
          </cell>
          <cell r="G1175">
            <v>0.86</v>
          </cell>
          <cell r="H1175">
            <v>80.515669215896324</v>
          </cell>
          <cell r="I1175">
            <v>93.622871181274803</v>
          </cell>
          <cell r="J1175" t="str">
            <v>CG02-163</v>
          </cell>
          <cell r="K1175">
            <v>45405</v>
          </cell>
          <cell r="L1175">
            <v>45770</v>
          </cell>
          <cell r="M1175" t="str">
            <v>Manual</v>
          </cell>
          <cell r="N1175" t="str">
            <v>Quemado</v>
          </cell>
          <cell r="O1175">
            <v>129.31238328039805</v>
          </cell>
          <cell r="P1175">
            <v>10411.673077723732</v>
          </cell>
          <cell r="Q1175">
            <v>25</v>
          </cell>
        </row>
        <row r="1176">
          <cell r="A1176" t="str">
            <v>5874.07</v>
          </cell>
          <cell r="B1176" t="str">
            <v>La Union, S.A</v>
          </cell>
          <cell r="C1176">
            <v>587</v>
          </cell>
          <cell r="D1176" t="str">
            <v>AGROCAÑA</v>
          </cell>
          <cell r="E1176">
            <v>4.07</v>
          </cell>
          <cell r="F1176" t="str">
            <v>3</v>
          </cell>
          <cell r="G1176">
            <v>4</v>
          </cell>
          <cell r="H1176">
            <v>374.49148472509921</v>
          </cell>
          <cell r="I1176">
            <v>93.622871181274803</v>
          </cell>
          <cell r="J1176" t="str">
            <v>CG02-163</v>
          </cell>
          <cell r="K1176">
            <v>45402</v>
          </cell>
          <cell r="L1176">
            <v>45767</v>
          </cell>
          <cell r="M1176" t="str">
            <v>Manual</v>
          </cell>
          <cell r="N1176" t="str">
            <v>Quemado</v>
          </cell>
          <cell r="O1176">
            <v>124.58768328039807</v>
          </cell>
          <cell r="P1176">
            <v>46657.02649013669</v>
          </cell>
          <cell r="Q1176">
            <v>24</v>
          </cell>
        </row>
        <row r="1177">
          <cell r="A1177" t="str">
            <v>5874.09</v>
          </cell>
          <cell r="B1177" t="str">
            <v>La Union, S.A</v>
          </cell>
          <cell r="C1177">
            <v>587</v>
          </cell>
          <cell r="D1177" t="str">
            <v>AGROCAÑA</v>
          </cell>
          <cell r="E1177">
            <v>4.09</v>
          </cell>
          <cell r="F1177" t="str">
            <v>3</v>
          </cell>
          <cell r="G1177">
            <v>2.33</v>
          </cell>
          <cell r="H1177">
            <v>218.14128985237031</v>
          </cell>
          <cell r="I1177">
            <v>93.622871181274803</v>
          </cell>
          <cell r="J1177" t="str">
            <v>CG02-163</v>
          </cell>
          <cell r="K1177">
            <v>45405</v>
          </cell>
          <cell r="L1177">
            <v>45770</v>
          </cell>
          <cell r="M1177" t="str">
            <v>Manual</v>
          </cell>
          <cell r="N1177" t="str">
            <v>Quemado</v>
          </cell>
          <cell r="O1177">
            <v>133.35068328039807</v>
          </cell>
          <cell r="P1177">
            <v>29089.290053480945</v>
          </cell>
          <cell r="Q1177">
            <v>25</v>
          </cell>
        </row>
        <row r="1178">
          <cell r="A1178" t="str">
            <v>5874.1</v>
          </cell>
          <cell r="B1178" t="str">
            <v>La Union, S.A</v>
          </cell>
          <cell r="C1178">
            <v>587</v>
          </cell>
          <cell r="D1178" t="str">
            <v>AGROCAÑA</v>
          </cell>
          <cell r="E1178">
            <v>4.0999999999999996</v>
          </cell>
          <cell r="F1178" t="str">
            <v>3</v>
          </cell>
          <cell r="G1178">
            <v>4.22</v>
          </cell>
          <cell r="H1178">
            <v>395.08851638497976</v>
          </cell>
          <cell r="I1178">
            <v>93.622871181274832</v>
          </cell>
          <cell r="J1178" t="str">
            <v>CG02-163</v>
          </cell>
          <cell r="K1178">
            <v>45404</v>
          </cell>
          <cell r="L1178">
            <v>45769</v>
          </cell>
          <cell r="M1178" t="str">
            <v>Manual</v>
          </cell>
          <cell r="N1178" t="str">
            <v>Quemado</v>
          </cell>
          <cell r="O1178">
            <v>125.34003328039806</v>
          </cell>
          <cell r="P1178">
            <v>49520.407792396458</v>
          </cell>
          <cell r="Q1178">
            <v>25</v>
          </cell>
        </row>
        <row r="1179">
          <cell r="A1179" t="str">
            <v>5874.11</v>
          </cell>
          <cell r="B1179" t="str">
            <v>La Union, S.A</v>
          </cell>
          <cell r="C1179">
            <v>587</v>
          </cell>
          <cell r="D1179" t="str">
            <v>AGROCAÑA</v>
          </cell>
          <cell r="E1179">
            <v>4.1100000000000003</v>
          </cell>
          <cell r="F1179" t="str">
            <v>3</v>
          </cell>
          <cell r="G1179">
            <v>1.75</v>
          </cell>
          <cell r="H1179">
            <v>163.8400245672309</v>
          </cell>
          <cell r="I1179">
            <v>93.622871181274803</v>
          </cell>
          <cell r="J1179" t="str">
            <v>CG02-163</v>
          </cell>
          <cell r="K1179">
            <v>45407</v>
          </cell>
          <cell r="L1179">
            <v>45772</v>
          </cell>
          <cell r="M1179" t="str">
            <v>Manual</v>
          </cell>
          <cell r="N1179" t="str">
            <v>Quemado</v>
          </cell>
          <cell r="O1179">
            <v>125.01583328039807</v>
          </cell>
          <cell r="P1179">
            <v>20482.597195953262</v>
          </cell>
          <cell r="Q1179">
            <v>25</v>
          </cell>
        </row>
        <row r="1180">
          <cell r="A1180" t="str">
            <v>5875.01</v>
          </cell>
          <cell r="B1180" t="str">
            <v>La Union, S.A</v>
          </cell>
          <cell r="C1180">
            <v>587</v>
          </cell>
          <cell r="D1180" t="str">
            <v>AGROCAÑA</v>
          </cell>
          <cell r="E1180">
            <v>5.01</v>
          </cell>
          <cell r="F1180" t="str">
            <v>2</v>
          </cell>
          <cell r="G1180">
            <v>3.99</v>
          </cell>
          <cell r="H1180">
            <v>355.20125601328652</v>
          </cell>
          <cell r="I1180">
            <v>89.022871181274809</v>
          </cell>
          <cell r="J1180" t="str">
            <v>CGMex10-26315</v>
          </cell>
          <cell r="K1180">
            <v>45392</v>
          </cell>
          <cell r="L1180">
            <v>45757</v>
          </cell>
          <cell r="M1180" t="str">
            <v>Manual</v>
          </cell>
          <cell r="N1180" t="str">
            <v>Quemado</v>
          </cell>
          <cell r="O1180">
            <v>102.05153328039806</v>
          </cell>
          <cell r="P1180">
            <v>36248.832799279102</v>
          </cell>
          <cell r="Q1180">
            <v>23</v>
          </cell>
        </row>
        <row r="1181">
          <cell r="A1181" t="str">
            <v>5875.02</v>
          </cell>
          <cell r="B1181" t="str">
            <v>La Union, S.A</v>
          </cell>
          <cell r="C1181">
            <v>587</v>
          </cell>
          <cell r="D1181" t="str">
            <v>AGROCAÑA</v>
          </cell>
          <cell r="E1181">
            <v>5.0199999999999996</v>
          </cell>
          <cell r="F1181" t="str">
            <v>4</v>
          </cell>
          <cell r="G1181">
            <v>12</v>
          </cell>
          <cell r="H1181">
            <v>1344.2744541752977</v>
          </cell>
          <cell r="I1181">
            <v>112.02287118127481</v>
          </cell>
          <cell r="J1181" t="str">
            <v>CP73-1547</v>
          </cell>
          <cell r="K1181">
            <v>45413</v>
          </cell>
          <cell r="L1181">
            <v>45753</v>
          </cell>
          <cell r="M1181" t="str">
            <v>Manual</v>
          </cell>
          <cell r="N1181" t="str">
            <v>Quemado</v>
          </cell>
          <cell r="O1181">
            <v>122.93033328039806</v>
          </cell>
          <cell r="P1181">
            <v>165252.10667209452</v>
          </cell>
          <cell r="Q1181">
            <v>22</v>
          </cell>
        </row>
        <row r="1182">
          <cell r="A1182" t="str">
            <v>5875.03</v>
          </cell>
          <cell r="B1182" t="str">
            <v>La Union, S.A</v>
          </cell>
          <cell r="C1182">
            <v>587</v>
          </cell>
          <cell r="D1182" t="str">
            <v>AGROCAÑA</v>
          </cell>
          <cell r="E1182">
            <v>5.03</v>
          </cell>
          <cell r="F1182" t="str">
            <v>3</v>
          </cell>
          <cell r="G1182">
            <v>3.14</v>
          </cell>
          <cell r="H1182">
            <v>279.53181550920289</v>
          </cell>
          <cell r="I1182">
            <v>89.022871181274809</v>
          </cell>
          <cell r="J1182" t="str">
            <v>CG02-163</v>
          </cell>
          <cell r="K1182">
            <v>45413</v>
          </cell>
          <cell r="L1182">
            <v>45753</v>
          </cell>
          <cell r="M1182" t="str">
            <v>Manual</v>
          </cell>
          <cell r="N1182" t="str">
            <v>Quemado</v>
          </cell>
          <cell r="O1182">
            <v>117.16853328039807</v>
          </cell>
          <cell r="P1182">
            <v>32752.332828420131</v>
          </cell>
          <cell r="Q1182">
            <v>22</v>
          </cell>
        </row>
        <row r="1183">
          <cell r="A1183" t="str">
            <v>5875.04</v>
          </cell>
          <cell r="B1183" t="str">
            <v>La Union, S.A</v>
          </cell>
          <cell r="C1183">
            <v>587</v>
          </cell>
          <cell r="D1183" t="str">
            <v>AGROCAÑA</v>
          </cell>
          <cell r="E1183">
            <v>5.04</v>
          </cell>
          <cell r="F1183" t="str">
            <v>3</v>
          </cell>
          <cell r="G1183">
            <v>2</v>
          </cell>
          <cell r="H1183">
            <v>178.04574236254962</v>
          </cell>
          <cell r="I1183">
            <v>89.022871181274809</v>
          </cell>
          <cell r="J1183" t="str">
            <v>CG02-163</v>
          </cell>
          <cell r="K1183">
            <v>45415</v>
          </cell>
          <cell r="L1183">
            <v>45755</v>
          </cell>
          <cell r="M1183" t="str">
            <v>Manual</v>
          </cell>
          <cell r="N1183" t="str">
            <v>Quemado</v>
          </cell>
          <cell r="O1183">
            <v>110.60433328039807</v>
          </cell>
          <cell r="P1183">
            <v>19692.630627423325</v>
          </cell>
          <cell r="Q1183">
            <v>23</v>
          </cell>
        </row>
        <row r="1184">
          <cell r="A1184" t="str">
            <v>5875.05</v>
          </cell>
          <cell r="B1184" t="str">
            <v>La Union, S.A</v>
          </cell>
          <cell r="C1184">
            <v>587</v>
          </cell>
          <cell r="D1184" t="str">
            <v>AGROCAÑA</v>
          </cell>
          <cell r="E1184">
            <v>5.05</v>
          </cell>
          <cell r="F1184" t="str">
            <v>3</v>
          </cell>
          <cell r="G1184">
            <v>9.64</v>
          </cell>
          <cell r="H1184">
            <v>858.18047818748926</v>
          </cell>
          <cell r="I1184">
            <v>89.022871181274809</v>
          </cell>
          <cell r="J1184" t="str">
            <v>CG02-163</v>
          </cell>
          <cell r="K1184">
            <v>45315</v>
          </cell>
          <cell r="L1184">
            <v>45680</v>
          </cell>
          <cell r="M1184" t="str">
            <v>Manual</v>
          </cell>
          <cell r="N1184" t="str">
            <v>Quemado</v>
          </cell>
          <cell r="O1184">
            <v>126.94951574171208</v>
          </cell>
          <cell r="P1184">
            <v>108945.59612489266</v>
          </cell>
          <cell r="Q1184">
            <v>12</v>
          </cell>
        </row>
        <row r="1185">
          <cell r="A1185" t="str">
            <v>5875.06</v>
          </cell>
          <cell r="B1185" t="str">
            <v>La Union, S.A</v>
          </cell>
          <cell r="C1185">
            <v>587</v>
          </cell>
          <cell r="D1185" t="str">
            <v>AGROCAÑA</v>
          </cell>
          <cell r="E1185">
            <v>5.0599999999999996</v>
          </cell>
          <cell r="F1185" t="str">
            <v>2</v>
          </cell>
          <cell r="G1185">
            <v>2</v>
          </cell>
          <cell r="H1185">
            <v>178.04574236254962</v>
          </cell>
          <cell r="I1185">
            <v>89.022871181274809</v>
          </cell>
          <cell r="J1185" t="str">
            <v>CG02-163</v>
          </cell>
          <cell r="K1185">
            <v>45294</v>
          </cell>
          <cell r="L1185">
            <v>45659</v>
          </cell>
          <cell r="M1185" t="str">
            <v>Manual</v>
          </cell>
          <cell r="N1185" t="str">
            <v>Quemado</v>
          </cell>
          <cell r="O1185">
            <v>115.20878328039807</v>
          </cell>
          <cell r="P1185">
            <v>20512.433345844569</v>
          </cell>
          <cell r="Q1185">
            <v>9</v>
          </cell>
        </row>
        <row r="1186">
          <cell r="A1186" t="str">
            <v>5875.07</v>
          </cell>
          <cell r="B1186" t="str">
            <v>La Union, S.A</v>
          </cell>
          <cell r="C1186">
            <v>587</v>
          </cell>
          <cell r="D1186" t="str">
            <v>AGROCAÑA</v>
          </cell>
          <cell r="E1186">
            <v>5.07</v>
          </cell>
          <cell r="F1186" t="str">
            <v>2</v>
          </cell>
          <cell r="G1186">
            <v>2</v>
          </cell>
          <cell r="H1186">
            <v>178.04574236254962</v>
          </cell>
          <cell r="I1186">
            <v>89.022871181274809</v>
          </cell>
          <cell r="J1186" t="str">
            <v>CG02-163</v>
          </cell>
          <cell r="K1186">
            <v>45399</v>
          </cell>
          <cell r="L1186">
            <v>45764</v>
          </cell>
          <cell r="M1186" t="str">
            <v>Manual</v>
          </cell>
          <cell r="N1186" t="str">
            <v>Quemado</v>
          </cell>
          <cell r="O1186">
            <v>116.71858328039806</v>
          </cell>
          <cell r="P1186">
            <v>20781.246807663545</v>
          </cell>
          <cell r="Q1186">
            <v>24</v>
          </cell>
        </row>
        <row r="1187">
          <cell r="A1187" t="str">
            <v>5875.08</v>
          </cell>
          <cell r="B1187" t="str">
            <v>La Union, S.A</v>
          </cell>
          <cell r="C1187">
            <v>587</v>
          </cell>
          <cell r="D1187" t="str">
            <v>AGROCAÑA</v>
          </cell>
          <cell r="E1187">
            <v>5.08</v>
          </cell>
          <cell r="F1187" t="str">
            <v>1</v>
          </cell>
          <cell r="G1187">
            <v>3.99</v>
          </cell>
          <cell r="H1187">
            <v>355.20125601328652</v>
          </cell>
          <cell r="I1187">
            <v>89.022871181274809</v>
          </cell>
          <cell r="J1187" t="str">
            <v>CG02-163</v>
          </cell>
          <cell r="K1187">
            <v>45498</v>
          </cell>
          <cell r="L1187">
            <v>45767</v>
          </cell>
          <cell r="M1187" t="str">
            <v>Manual</v>
          </cell>
          <cell r="N1187" t="str">
            <v>Quemado</v>
          </cell>
          <cell r="O1187">
            <v>126.94951574171208</v>
          </cell>
          <cell r="P1187">
            <v>45092.627441734621</v>
          </cell>
          <cell r="Q1187">
            <v>24</v>
          </cell>
        </row>
        <row r="1188">
          <cell r="A1188" t="str">
            <v>5875.09</v>
          </cell>
          <cell r="B1188" t="str">
            <v>La Union, S.A</v>
          </cell>
          <cell r="C1188">
            <v>587</v>
          </cell>
          <cell r="D1188" t="str">
            <v>AGROCAÑA</v>
          </cell>
          <cell r="E1188">
            <v>5.09</v>
          </cell>
          <cell r="F1188" t="str">
            <v>3</v>
          </cell>
          <cell r="G1188">
            <v>5</v>
          </cell>
          <cell r="H1188">
            <v>445.11435590637404</v>
          </cell>
          <cell r="I1188">
            <v>89.022871181274809</v>
          </cell>
          <cell r="J1188" t="str">
            <v>CG02-163</v>
          </cell>
          <cell r="K1188">
            <v>45498</v>
          </cell>
          <cell r="L1188">
            <v>45767</v>
          </cell>
          <cell r="M1188" t="str">
            <v>Manual</v>
          </cell>
          <cell r="N1188" t="str">
            <v>Quemado</v>
          </cell>
          <cell r="O1188">
            <v>114.51958328039807</v>
          </cell>
          <cell r="P1188">
            <v>50974.31055052075</v>
          </cell>
          <cell r="Q1188">
            <v>24</v>
          </cell>
        </row>
        <row r="1189">
          <cell r="A1189" t="str">
            <v>5875.1</v>
          </cell>
          <cell r="B1189" t="str">
            <v>La Union, S.A</v>
          </cell>
          <cell r="C1189">
            <v>587</v>
          </cell>
          <cell r="D1189" t="str">
            <v>AGROCAÑA</v>
          </cell>
          <cell r="E1189">
            <v>5.0999999999999996</v>
          </cell>
          <cell r="F1189" t="str">
            <v>3</v>
          </cell>
          <cell r="G1189">
            <v>2.33</v>
          </cell>
          <cell r="H1189">
            <v>207.42328985237032</v>
          </cell>
          <cell r="I1189">
            <v>89.022871181274809</v>
          </cell>
          <cell r="J1189" t="str">
            <v>CG02-163</v>
          </cell>
          <cell r="K1189">
            <v>45373</v>
          </cell>
          <cell r="L1189">
            <v>45738</v>
          </cell>
          <cell r="M1189" t="str">
            <v>Manual</v>
          </cell>
          <cell r="N1189" t="str">
            <v>Quemado</v>
          </cell>
          <cell r="O1189">
            <v>102.05153328039806</v>
          </cell>
          <cell r="P1189">
            <v>21167.864767498824</v>
          </cell>
          <cell r="Q1189">
            <v>20</v>
          </cell>
        </row>
        <row r="1190">
          <cell r="A1190" t="str">
            <v>5875.11</v>
          </cell>
          <cell r="B1190" t="str">
            <v>La Union, S.A</v>
          </cell>
          <cell r="C1190">
            <v>587</v>
          </cell>
          <cell r="D1190" t="str">
            <v>AGROCAÑA</v>
          </cell>
          <cell r="E1190">
            <v>5.1100000000000003</v>
          </cell>
          <cell r="F1190" t="str">
            <v>2</v>
          </cell>
          <cell r="G1190">
            <v>2.4</v>
          </cell>
          <cell r="H1190">
            <v>213.65489083505955</v>
          </cell>
          <cell r="I1190">
            <v>89.022871181274809</v>
          </cell>
          <cell r="J1190" t="str">
            <v>CGMex10-26315</v>
          </cell>
          <cell r="K1190">
            <v>45321</v>
          </cell>
          <cell r="L1190">
            <v>45686</v>
          </cell>
          <cell r="M1190" t="str">
            <v>Manual</v>
          </cell>
          <cell r="N1190" t="str">
            <v>Quemado</v>
          </cell>
          <cell r="O1190">
            <v>111.15038328039806</v>
          </cell>
          <cell r="P1190">
            <v>23747.823006048475</v>
          </cell>
          <cell r="Q1190">
            <v>13</v>
          </cell>
        </row>
        <row r="1191">
          <cell r="A1191" t="str">
            <v>5875.12</v>
          </cell>
          <cell r="B1191" t="str">
            <v>La Union, S.A</v>
          </cell>
          <cell r="C1191">
            <v>587</v>
          </cell>
          <cell r="D1191" t="str">
            <v>AGROCAÑA</v>
          </cell>
          <cell r="E1191">
            <v>5.12</v>
          </cell>
          <cell r="F1191" t="str">
            <v>2</v>
          </cell>
          <cell r="G1191">
            <v>5.75</v>
          </cell>
          <cell r="H1191">
            <v>511.88150929233018</v>
          </cell>
          <cell r="I1191">
            <v>89.022871181274809</v>
          </cell>
          <cell r="J1191" t="str">
            <v>CG02-163</v>
          </cell>
          <cell r="K1191">
            <v>45317</v>
          </cell>
          <cell r="L1191">
            <v>45682</v>
          </cell>
          <cell r="M1191" t="str">
            <v>Manual</v>
          </cell>
          <cell r="N1191" t="str">
            <v>Quemado</v>
          </cell>
          <cell r="O1191">
            <v>126.94951574171208</v>
          </cell>
          <cell r="P1191">
            <v>64983.109721798006</v>
          </cell>
          <cell r="Q1191">
            <v>12</v>
          </cell>
        </row>
        <row r="1192">
          <cell r="A1192" t="str">
            <v>5875.13</v>
          </cell>
          <cell r="B1192" t="str">
            <v>La Union, S.A</v>
          </cell>
          <cell r="C1192">
            <v>587</v>
          </cell>
          <cell r="D1192" t="str">
            <v>AGROCAÑA</v>
          </cell>
          <cell r="E1192">
            <v>5.13</v>
          </cell>
          <cell r="F1192" t="str">
            <v>3</v>
          </cell>
          <cell r="G1192">
            <v>5</v>
          </cell>
          <cell r="H1192">
            <v>445.11435590637404</v>
          </cell>
          <cell r="I1192">
            <v>89.022871181274809</v>
          </cell>
          <cell r="J1192" t="str">
            <v>CG04-10295</v>
          </cell>
          <cell r="K1192">
            <v>45316</v>
          </cell>
          <cell r="L1192">
            <v>45681</v>
          </cell>
          <cell r="M1192" t="str">
            <v>Manual</v>
          </cell>
          <cell r="N1192" t="str">
            <v>Quemado</v>
          </cell>
          <cell r="O1192">
            <v>126.94951574171208</v>
          </cell>
          <cell r="P1192">
            <v>56507.051931998263</v>
          </cell>
          <cell r="Q1192">
            <v>12</v>
          </cell>
        </row>
        <row r="1193">
          <cell r="A1193" t="str">
            <v>5875.14</v>
          </cell>
          <cell r="B1193" t="str">
            <v>La Union, S.A</v>
          </cell>
          <cell r="C1193">
            <v>587</v>
          </cell>
          <cell r="D1193" t="str">
            <v>AGROCAÑA</v>
          </cell>
          <cell r="E1193">
            <v>5.14</v>
          </cell>
          <cell r="F1193" t="str">
            <v>6</v>
          </cell>
          <cell r="G1193">
            <v>9.11</v>
          </cell>
          <cell r="H1193">
            <v>810.99835646141344</v>
          </cell>
          <cell r="I1193">
            <v>89.022871181274809</v>
          </cell>
          <cell r="J1193" t="str">
            <v>CG04-10295</v>
          </cell>
          <cell r="K1193">
            <v>45319</v>
          </cell>
          <cell r="L1193">
            <v>45684</v>
          </cell>
          <cell r="M1193" t="str">
            <v>Manual</v>
          </cell>
          <cell r="N1193" t="str">
            <v>Quemado</v>
          </cell>
          <cell r="O1193">
            <v>126.94951574171208</v>
          </cell>
          <cell r="P1193">
            <v>102955.84862010082</v>
          </cell>
          <cell r="Q1193">
            <v>13</v>
          </cell>
        </row>
        <row r="1194">
          <cell r="A1194" t="str">
            <v>5877.01</v>
          </cell>
          <cell r="B1194" t="str">
            <v>La Union, S.A</v>
          </cell>
          <cell r="C1194">
            <v>587</v>
          </cell>
          <cell r="D1194" t="str">
            <v>AGROCAÑA</v>
          </cell>
          <cell r="E1194">
            <v>7.01</v>
          </cell>
          <cell r="F1194" t="str">
            <v>1</v>
          </cell>
          <cell r="G1194">
            <v>5.5</v>
          </cell>
          <cell r="H1194">
            <v>464.32579149701149</v>
          </cell>
          <cell r="I1194">
            <v>84.422871181274814</v>
          </cell>
          <cell r="J1194" t="str">
            <v>CP72-2086</v>
          </cell>
          <cell r="K1194">
            <v>45424</v>
          </cell>
          <cell r="L1194">
            <v>45764</v>
          </cell>
          <cell r="M1194" t="str">
            <v>Manual</v>
          </cell>
          <cell r="N1194" t="str">
            <v>Quemado</v>
          </cell>
          <cell r="O1194">
            <v>105.09153328039807</v>
          </cell>
          <cell r="P1194">
            <v>48796.70937005536</v>
          </cell>
          <cell r="Q1194">
            <v>24</v>
          </cell>
        </row>
        <row r="1195">
          <cell r="A1195" t="str">
            <v>5879.01</v>
          </cell>
          <cell r="B1195" t="str">
            <v>La Union, S.A</v>
          </cell>
          <cell r="C1195">
            <v>587</v>
          </cell>
          <cell r="D1195" t="str">
            <v>AGROCAÑA</v>
          </cell>
          <cell r="E1195">
            <v>9.01</v>
          </cell>
          <cell r="F1195" t="str">
            <v>4</v>
          </cell>
          <cell r="G1195">
            <v>2.13</v>
          </cell>
          <cell r="H1195">
            <v>199.41671561611531</v>
          </cell>
          <cell r="I1195">
            <v>93.622871181274803</v>
          </cell>
          <cell r="J1195" t="str">
            <v>CG02-163</v>
          </cell>
          <cell r="K1195">
            <v>45280</v>
          </cell>
          <cell r="L1195">
            <v>45645</v>
          </cell>
          <cell r="M1195" t="str">
            <v>Manual</v>
          </cell>
          <cell r="N1195" t="str">
            <v>Quemado</v>
          </cell>
          <cell r="O1195">
            <v>126.94951574171208</v>
          </cell>
          <cell r="P1195">
            <v>25315.85547826855</v>
          </cell>
          <cell r="Q1195">
            <v>7</v>
          </cell>
        </row>
        <row r="1196">
          <cell r="A1196" t="str">
            <v>5879.02</v>
          </cell>
          <cell r="B1196" t="str">
            <v>La Union, S.A</v>
          </cell>
          <cell r="C1196">
            <v>587</v>
          </cell>
          <cell r="D1196" t="str">
            <v>AGROCAÑA</v>
          </cell>
          <cell r="E1196">
            <v>9.02</v>
          </cell>
          <cell r="F1196" t="str">
            <v>4</v>
          </cell>
          <cell r="G1196">
            <v>1.41</v>
          </cell>
          <cell r="H1196">
            <v>132.0082483655975</v>
          </cell>
          <cell r="I1196">
            <v>93.622871181274832</v>
          </cell>
          <cell r="J1196" t="str">
            <v>CG02-163</v>
          </cell>
          <cell r="K1196">
            <v>45274</v>
          </cell>
          <cell r="L1196">
            <v>45639</v>
          </cell>
          <cell r="M1196" t="str">
            <v>Manual</v>
          </cell>
          <cell r="N1196" t="str">
            <v>Quemado</v>
          </cell>
          <cell r="O1196">
            <v>110.25743328039806</v>
          </cell>
          <cell r="P1196">
            <v>14554.890636632083</v>
          </cell>
          <cell r="Q1196">
            <v>6</v>
          </cell>
        </row>
        <row r="1197">
          <cell r="A1197" t="str">
            <v>5879.03</v>
          </cell>
          <cell r="B1197" t="str">
            <v>La Union, S.A</v>
          </cell>
          <cell r="C1197">
            <v>587</v>
          </cell>
          <cell r="D1197" t="str">
            <v>AGROCAÑA</v>
          </cell>
          <cell r="E1197">
            <v>9.0299999999999994</v>
          </cell>
          <cell r="F1197" t="str">
            <v>4</v>
          </cell>
          <cell r="G1197">
            <v>2.4500000000000002</v>
          </cell>
          <cell r="H1197">
            <v>229.37603439412328</v>
          </cell>
          <cell r="I1197">
            <v>93.622871181274803</v>
          </cell>
          <cell r="J1197" t="str">
            <v>CG02-163</v>
          </cell>
          <cell r="K1197">
            <v>45275</v>
          </cell>
          <cell r="L1197">
            <v>45640</v>
          </cell>
          <cell r="M1197" t="str">
            <v>Manual</v>
          </cell>
          <cell r="N1197" t="str">
            <v>Quemado</v>
          </cell>
          <cell r="O1197">
            <v>126.94951574171208</v>
          </cell>
          <cell r="P1197">
            <v>29119.176489088244</v>
          </cell>
          <cell r="Q1197">
            <v>6</v>
          </cell>
        </row>
        <row r="1198">
          <cell r="A1198" t="str">
            <v>5879.04</v>
          </cell>
          <cell r="B1198" t="str">
            <v>La Union, S.A</v>
          </cell>
          <cell r="C1198">
            <v>587</v>
          </cell>
          <cell r="D1198" t="str">
            <v>AGROCAÑA</v>
          </cell>
          <cell r="E1198">
            <v>9.0399999999999991</v>
          </cell>
          <cell r="F1198" t="str">
            <v>4</v>
          </cell>
          <cell r="G1198">
            <v>2.34</v>
          </cell>
          <cell r="H1198">
            <v>219.07751856418304</v>
          </cell>
          <cell r="I1198">
            <v>93.622871181274803</v>
          </cell>
          <cell r="J1198" t="str">
            <v>CG02-163</v>
          </cell>
          <cell r="K1198">
            <v>45275</v>
          </cell>
          <cell r="L1198">
            <v>45640</v>
          </cell>
          <cell r="M1198" t="str">
            <v>Manual</v>
          </cell>
          <cell r="N1198" t="str">
            <v>Quemado</v>
          </cell>
          <cell r="O1198">
            <v>129.03483328039806</v>
          </cell>
          <cell r="P1198">
            <v>28268.631083412671</v>
          </cell>
          <cell r="Q1198">
            <v>6</v>
          </cell>
        </row>
        <row r="1199">
          <cell r="A1199" t="str">
            <v>5879.05</v>
          </cell>
          <cell r="B1199" t="str">
            <v>La Union, S.A</v>
          </cell>
          <cell r="C1199">
            <v>587</v>
          </cell>
          <cell r="D1199" t="str">
            <v>AGROCAÑA</v>
          </cell>
          <cell r="E1199">
            <v>9.0500000000000007</v>
          </cell>
          <cell r="F1199" t="str">
            <v>4</v>
          </cell>
          <cell r="G1199">
            <v>0.27</v>
          </cell>
          <cell r="H1199">
            <v>25.278175218944206</v>
          </cell>
          <cell r="I1199">
            <v>93.622871181274832</v>
          </cell>
          <cell r="J1199" t="str">
            <v>CG02-163</v>
          </cell>
          <cell r="K1199">
            <v>45275</v>
          </cell>
          <cell r="L1199">
            <v>45640</v>
          </cell>
          <cell r="M1199" t="str">
            <v>Manual</v>
          </cell>
          <cell r="N1199" t="str">
            <v>Quemado</v>
          </cell>
          <cell r="O1199">
            <v>121.39973328039807</v>
          </cell>
          <cell r="P1199">
            <v>3068.7637293949947</v>
          </cell>
          <cell r="Q1199">
            <v>6</v>
          </cell>
        </row>
        <row r="1200">
          <cell r="A1200" t="str">
            <v>5879.06</v>
          </cell>
          <cell r="B1200" t="str">
            <v>La Union, S.A</v>
          </cell>
          <cell r="C1200">
            <v>587</v>
          </cell>
          <cell r="D1200" t="str">
            <v>AGROCAÑA</v>
          </cell>
          <cell r="E1200">
            <v>9.06</v>
          </cell>
          <cell r="F1200" t="str">
            <v>4</v>
          </cell>
          <cell r="G1200">
            <v>1.47</v>
          </cell>
          <cell r="H1200">
            <v>137.62562063647397</v>
          </cell>
          <cell r="I1200">
            <v>93.622871181274803</v>
          </cell>
          <cell r="J1200" t="str">
            <v>CG02-163</v>
          </cell>
          <cell r="K1200">
            <v>45275</v>
          </cell>
          <cell r="L1200">
            <v>45640</v>
          </cell>
          <cell r="M1200" t="str">
            <v>Manual</v>
          </cell>
          <cell r="N1200" t="str">
            <v>Quemado</v>
          </cell>
          <cell r="O1200">
            <v>122.22838328039806</v>
          </cell>
          <cell r="P1200">
            <v>16821.7571083576</v>
          </cell>
          <cell r="Q1200">
            <v>6</v>
          </cell>
        </row>
        <row r="1201">
          <cell r="A1201" t="str">
            <v>5879.07</v>
          </cell>
          <cell r="B1201" t="str">
            <v>La Union, S.A</v>
          </cell>
          <cell r="C1201">
            <v>587</v>
          </cell>
          <cell r="D1201" t="str">
            <v>AGROCAÑA</v>
          </cell>
          <cell r="E1201">
            <v>9.07</v>
          </cell>
          <cell r="F1201" t="str">
            <v>4</v>
          </cell>
          <cell r="G1201">
            <v>2.16</v>
          </cell>
          <cell r="H1201">
            <v>202.22540175155365</v>
          </cell>
          <cell r="I1201">
            <v>93.622871181274832</v>
          </cell>
          <cell r="J1201" t="str">
            <v>CG02-163</v>
          </cell>
          <cell r="K1201">
            <v>45273</v>
          </cell>
          <cell r="L1201">
            <v>45638</v>
          </cell>
          <cell r="M1201" t="str">
            <v>Manual</v>
          </cell>
          <cell r="N1201" t="str">
            <v>Quemado</v>
          </cell>
          <cell r="O1201">
            <v>126.94951574171208</v>
          </cell>
          <cell r="P1201">
            <v>25672.416823032909</v>
          </cell>
          <cell r="Q1201">
            <v>6</v>
          </cell>
        </row>
        <row r="1202">
          <cell r="A1202" t="str">
            <v>5879.08</v>
          </cell>
          <cell r="B1202" t="str">
            <v>La Union, S.A</v>
          </cell>
          <cell r="C1202">
            <v>587</v>
          </cell>
          <cell r="D1202" t="str">
            <v>AGROCAÑA</v>
          </cell>
          <cell r="E1202">
            <v>9.08</v>
          </cell>
          <cell r="F1202" t="str">
            <v>4</v>
          </cell>
          <cell r="G1202">
            <v>2.36</v>
          </cell>
          <cell r="H1202">
            <v>220.94997598780853</v>
          </cell>
          <cell r="I1202">
            <v>93.622871181274803</v>
          </cell>
          <cell r="J1202" t="str">
            <v>CG02-163</v>
          </cell>
          <cell r="K1202">
            <v>45272</v>
          </cell>
          <cell r="L1202">
            <v>45637</v>
          </cell>
          <cell r="M1202" t="str">
            <v>Manual</v>
          </cell>
          <cell r="N1202" t="str">
            <v>Quemado</v>
          </cell>
          <cell r="O1202">
            <v>126.94951574171208</v>
          </cell>
          <cell r="P1202">
            <v>28049.492454795203</v>
          </cell>
          <cell r="Q1202">
            <v>6</v>
          </cell>
        </row>
        <row r="1203">
          <cell r="A1203" t="str">
            <v>5879.09</v>
          </cell>
          <cell r="B1203" t="str">
            <v>La Union, S.A</v>
          </cell>
          <cell r="C1203">
            <v>587</v>
          </cell>
          <cell r="D1203" t="str">
            <v>AGROCAÑA</v>
          </cell>
          <cell r="E1203">
            <v>9.09</v>
          </cell>
          <cell r="F1203" t="str">
            <v>4</v>
          </cell>
          <cell r="G1203">
            <v>1.04</v>
          </cell>
          <cell r="H1203">
            <v>87.799786028525816</v>
          </cell>
          <cell r="I1203">
            <v>84.422871181274814</v>
          </cell>
          <cell r="J1203" t="str">
            <v>CG02-163</v>
          </cell>
          <cell r="K1203">
            <v>45345</v>
          </cell>
          <cell r="L1203">
            <v>45710</v>
          </cell>
          <cell r="M1203" t="str">
            <v>Manual</v>
          </cell>
          <cell r="N1203" t="str">
            <v>Quemado</v>
          </cell>
          <cell r="O1203">
            <v>127.62643328039806</v>
          </cell>
          <cell r="P1203">
            <v>11205.573533602876</v>
          </cell>
          <cell r="Q1203">
            <v>16</v>
          </cell>
        </row>
        <row r="1204">
          <cell r="A1204" t="str">
            <v>5879.1</v>
          </cell>
          <cell r="B1204" t="str">
            <v>La Union, S.A</v>
          </cell>
          <cell r="C1204">
            <v>587</v>
          </cell>
          <cell r="D1204" t="str">
            <v>AGROCAÑA</v>
          </cell>
          <cell r="E1204">
            <v>9.1</v>
          </cell>
          <cell r="F1204" t="str">
            <v>4</v>
          </cell>
          <cell r="G1204">
            <v>2.89</v>
          </cell>
          <cell r="H1204">
            <v>243.98209771388423</v>
          </cell>
          <cell r="I1204">
            <v>84.422871181274814</v>
          </cell>
          <cell r="J1204" t="str">
            <v>CG02-163</v>
          </cell>
          <cell r="K1204">
            <v>45345</v>
          </cell>
          <cell r="L1204">
            <v>45710</v>
          </cell>
          <cell r="M1204" t="str">
            <v>Manual</v>
          </cell>
          <cell r="N1204" t="str">
            <v>Quemado</v>
          </cell>
          <cell r="O1204">
            <v>138.27213328039807</v>
          </cell>
          <cell r="P1204">
            <v>33735.925133125304</v>
          </cell>
          <cell r="Q1204">
            <v>16</v>
          </cell>
        </row>
        <row r="1205">
          <cell r="A1205" t="str">
            <v>5879.11</v>
          </cell>
          <cell r="B1205" t="str">
            <v>La Union, S.A</v>
          </cell>
          <cell r="C1205">
            <v>587</v>
          </cell>
          <cell r="D1205" t="str">
            <v>AGROCAÑA</v>
          </cell>
          <cell r="E1205">
            <v>9.11</v>
          </cell>
          <cell r="F1205" t="str">
            <v>4</v>
          </cell>
          <cell r="G1205">
            <v>2.35</v>
          </cell>
          <cell r="H1205">
            <v>198.39374727599582</v>
          </cell>
          <cell r="I1205">
            <v>84.422871181274814</v>
          </cell>
          <cell r="J1205" t="str">
            <v>CG02-163</v>
          </cell>
          <cell r="K1205">
            <v>45340</v>
          </cell>
          <cell r="L1205">
            <v>45705</v>
          </cell>
          <cell r="M1205" t="str">
            <v>Manual</v>
          </cell>
          <cell r="N1205" t="str">
            <v>Quemado</v>
          </cell>
          <cell r="O1205">
            <v>126.94951574171208</v>
          </cell>
          <cell r="P1205">
            <v>25185.99014287128</v>
          </cell>
          <cell r="Q1205">
            <v>16</v>
          </cell>
        </row>
        <row r="1206">
          <cell r="A1206" t="str">
            <v>5879.12</v>
          </cell>
          <cell r="B1206" t="str">
            <v>La Union, S.A</v>
          </cell>
          <cell r="C1206">
            <v>587</v>
          </cell>
          <cell r="D1206" t="str">
            <v>AGROCAÑA</v>
          </cell>
          <cell r="E1206">
            <v>9.1199999999999992</v>
          </cell>
          <cell r="F1206" t="str">
            <v>4</v>
          </cell>
          <cell r="G1206">
            <v>6.59</v>
          </cell>
          <cell r="H1206">
            <v>556.34672108460097</v>
          </cell>
          <cell r="I1206">
            <v>84.422871181274814</v>
          </cell>
          <cell r="J1206" t="str">
            <v>Varias</v>
          </cell>
          <cell r="K1206">
            <v>45339</v>
          </cell>
          <cell r="L1206">
            <v>45704</v>
          </cell>
          <cell r="M1206" t="str">
            <v>Manual</v>
          </cell>
          <cell r="N1206" t="str">
            <v>Quemado</v>
          </cell>
          <cell r="O1206">
            <v>132.22098328039806</v>
          </cell>
          <cell r="P1206">
            <v>73560.710506631309</v>
          </cell>
          <cell r="Q1206">
            <v>15</v>
          </cell>
        </row>
        <row r="1207">
          <cell r="A1207" t="str">
            <v>5879.13</v>
          </cell>
          <cell r="B1207" t="str">
            <v>La Union, S.A</v>
          </cell>
          <cell r="C1207">
            <v>587</v>
          </cell>
          <cell r="D1207" t="str">
            <v>AGROCAÑA</v>
          </cell>
          <cell r="E1207">
            <v>9.1300000000000008</v>
          </cell>
          <cell r="F1207" t="str">
            <v>4</v>
          </cell>
          <cell r="G1207">
            <v>2.25</v>
          </cell>
          <cell r="H1207">
            <v>189.95146015786833</v>
          </cell>
          <cell r="I1207">
            <v>84.422871181274814</v>
          </cell>
          <cell r="J1207" t="str">
            <v>CR87-339</v>
          </cell>
          <cell r="K1207">
            <v>45335</v>
          </cell>
          <cell r="L1207">
            <v>45700</v>
          </cell>
          <cell r="M1207" t="str">
            <v>Manual</v>
          </cell>
          <cell r="N1207" t="str">
            <v>Quemado</v>
          </cell>
          <cell r="O1207">
            <v>112.42758328039807</v>
          </cell>
          <cell r="P1207">
            <v>21355.783606131958</v>
          </cell>
          <cell r="Q1207">
            <v>15</v>
          </cell>
        </row>
        <row r="1208">
          <cell r="A1208" t="str">
            <v>5879.14</v>
          </cell>
          <cell r="B1208" t="str">
            <v>La Union, S.A</v>
          </cell>
          <cell r="C1208">
            <v>587</v>
          </cell>
          <cell r="D1208" t="str">
            <v>AGROCAÑA</v>
          </cell>
          <cell r="E1208">
            <v>9.14</v>
          </cell>
          <cell r="F1208" t="str">
            <v>4</v>
          </cell>
          <cell r="G1208">
            <v>0.92</v>
          </cell>
          <cell r="H1208">
            <v>77.669041486772826</v>
          </cell>
          <cell r="I1208">
            <v>84.422871181274814</v>
          </cell>
          <cell r="J1208" t="str">
            <v>CR87-339</v>
          </cell>
          <cell r="K1208">
            <v>45335</v>
          </cell>
          <cell r="L1208">
            <v>45700</v>
          </cell>
          <cell r="M1208" t="str">
            <v>Manual</v>
          </cell>
          <cell r="N1208" t="str">
            <v>Quemado</v>
          </cell>
          <cell r="O1208">
            <v>115.60078328039806</v>
          </cell>
          <cell r="P1208">
            <v>8978.602032508672</v>
          </cell>
          <cell r="Q1208">
            <v>15</v>
          </cell>
        </row>
        <row r="1209">
          <cell r="A1209" t="str">
            <v>5879.15</v>
          </cell>
          <cell r="B1209" t="str">
            <v>La Union, S.A</v>
          </cell>
          <cell r="C1209">
            <v>587</v>
          </cell>
          <cell r="D1209" t="str">
            <v>AGROCAÑA</v>
          </cell>
          <cell r="E1209">
            <v>9.15</v>
          </cell>
          <cell r="F1209" t="str">
            <v>4</v>
          </cell>
          <cell r="G1209">
            <v>1.39</v>
          </cell>
          <cell r="H1209">
            <v>117.34779094197198</v>
          </cell>
          <cell r="I1209">
            <v>84.422871181274814</v>
          </cell>
          <cell r="J1209" t="str">
            <v>CR87-339</v>
          </cell>
          <cell r="K1209">
            <v>45335</v>
          </cell>
          <cell r="L1209">
            <v>45700</v>
          </cell>
          <cell r="M1209" t="str">
            <v>Manual</v>
          </cell>
          <cell r="N1209" t="str">
            <v>Quemado</v>
          </cell>
          <cell r="O1209">
            <v>143.20993328039808</v>
          </cell>
          <cell r="P1209">
            <v>16805.369311401908</v>
          </cell>
          <cell r="Q1209">
            <v>15</v>
          </cell>
        </row>
        <row r="1210">
          <cell r="A1210" t="str">
            <v>5879.16</v>
          </cell>
          <cell r="B1210" t="str">
            <v>La Union, S.A</v>
          </cell>
          <cell r="C1210">
            <v>587</v>
          </cell>
          <cell r="D1210" t="str">
            <v>AGROCAÑA</v>
          </cell>
          <cell r="E1210">
            <v>9.16</v>
          </cell>
          <cell r="F1210" t="str">
            <v>5</v>
          </cell>
          <cell r="G1210">
            <v>2.85</v>
          </cell>
          <cell r="H1210">
            <v>240.60518286663324</v>
          </cell>
          <cell r="I1210">
            <v>84.422871181274814</v>
          </cell>
          <cell r="J1210" t="str">
            <v>CG02-163</v>
          </cell>
          <cell r="K1210">
            <v>45346</v>
          </cell>
          <cell r="L1210">
            <v>45711</v>
          </cell>
          <cell r="M1210" t="str">
            <v>Manual</v>
          </cell>
          <cell r="N1210" t="str">
            <v>Quemado</v>
          </cell>
          <cell r="O1210">
            <v>126.94951574171208</v>
          </cell>
          <cell r="P1210">
            <v>30544.711449865168</v>
          </cell>
          <cell r="Q1210">
            <v>16</v>
          </cell>
        </row>
        <row r="1211">
          <cell r="A1211" t="str">
            <v>5879.17</v>
          </cell>
          <cell r="B1211" t="str">
            <v>La Union, S.A</v>
          </cell>
          <cell r="C1211">
            <v>587</v>
          </cell>
          <cell r="D1211" t="str">
            <v>AGROCAÑA</v>
          </cell>
          <cell r="E1211">
            <v>9.17</v>
          </cell>
          <cell r="F1211" t="str">
            <v>5</v>
          </cell>
          <cell r="G1211">
            <v>2.57</v>
          </cell>
          <cell r="H1211">
            <v>216.96677893587625</v>
          </cell>
          <cell r="I1211">
            <v>84.422871181274814</v>
          </cell>
          <cell r="J1211" t="str">
            <v>CR87-339</v>
          </cell>
          <cell r="K1211">
            <v>45353</v>
          </cell>
          <cell r="L1211">
            <v>45718</v>
          </cell>
          <cell r="M1211" t="str">
            <v>Manual</v>
          </cell>
          <cell r="N1211" t="str">
            <v>Quemado</v>
          </cell>
          <cell r="O1211">
            <v>126.94951574171208</v>
          </cell>
          <cell r="P1211">
            <v>27543.827517948586</v>
          </cell>
          <cell r="Q1211">
            <v>17</v>
          </cell>
        </row>
        <row r="1212">
          <cell r="A1212" t="str">
            <v>58710.01</v>
          </cell>
          <cell r="B1212" t="str">
            <v>La Union, S.A</v>
          </cell>
          <cell r="C1212">
            <v>587</v>
          </cell>
          <cell r="D1212" t="str">
            <v>AGROCAÑA</v>
          </cell>
          <cell r="E1212">
            <v>10.01</v>
          </cell>
          <cell r="F1212" t="str">
            <v>3</v>
          </cell>
          <cell r="G1212">
            <v>7</v>
          </cell>
          <cell r="H1212">
            <v>687.56009826892364</v>
          </cell>
          <cell r="I1212">
            <v>98.222871181274797</v>
          </cell>
          <cell r="J1212" t="str">
            <v>CG02-163</v>
          </cell>
          <cell r="K1212">
            <v>45330</v>
          </cell>
          <cell r="L1212">
            <v>45695</v>
          </cell>
          <cell r="M1212" t="str">
            <v>Manual</v>
          </cell>
          <cell r="N1212" t="str">
            <v>Quemado</v>
          </cell>
          <cell r="O1212">
            <v>130.21218328039805</v>
          </cell>
          <cell r="P1212">
            <v>89528.701532081584</v>
          </cell>
          <cell r="Q1212">
            <v>14</v>
          </cell>
        </row>
        <row r="1213">
          <cell r="A1213" t="str">
            <v>58710.03</v>
          </cell>
          <cell r="B1213" t="str">
            <v>La Union, S.A</v>
          </cell>
          <cell r="C1213">
            <v>587</v>
          </cell>
          <cell r="D1213" t="str">
            <v>AGROCAÑA</v>
          </cell>
          <cell r="E1213">
            <v>10.029999999999999</v>
          </cell>
          <cell r="F1213" t="str">
            <v>2</v>
          </cell>
          <cell r="G1213">
            <v>6.32</v>
          </cell>
          <cell r="H1213">
            <v>620.76854586565696</v>
          </cell>
          <cell r="I1213">
            <v>98.222871181274826</v>
          </cell>
          <cell r="J1213" t="str">
            <v>CG02-163</v>
          </cell>
          <cell r="K1213">
            <v>45419</v>
          </cell>
          <cell r="L1213">
            <v>45759</v>
          </cell>
          <cell r="M1213" t="str">
            <v>Manual</v>
          </cell>
          <cell r="N1213" t="str">
            <v>Quemado</v>
          </cell>
          <cell r="O1213">
            <v>130.09053328039806</v>
          </cell>
          <cell r="P1213">
            <v>80756.111175360551</v>
          </cell>
          <cell r="Q1213">
            <v>23</v>
          </cell>
        </row>
        <row r="1214">
          <cell r="A1214" t="str">
            <v>58710.04</v>
          </cell>
          <cell r="B1214" t="str">
            <v>La Union, S.A</v>
          </cell>
          <cell r="C1214">
            <v>587</v>
          </cell>
          <cell r="D1214" t="str">
            <v>AGROCAÑA</v>
          </cell>
          <cell r="E1214">
            <v>10.039999999999999</v>
          </cell>
          <cell r="F1214" t="str">
            <v>2</v>
          </cell>
          <cell r="G1214">
            <v>6.5</v>
          </cell>
          <cell r="H1214">
            <v>638.44866267828638</v>
          </cell>
          <cell r="I1214">
            <v>98.222871181274826</v>
          </cell>
          <cell r="J1214" t="str">
            <v>CR87-339</v>
          </cell>
          <cell r="K1214">
            <v>45421</v>
          </cell>
          <cell r="L1214">
            <v>45761</v>
          </cell>
          <cell r="M1214" t="str">
            <v>Manual</v>
          </cell>
          <cell r="N1214" t="str">
            <v>Quemado</v>
          </cell>
          <cell r="O1214">
            <v>135.04228328039807</v>
          </cell>
          <cell r="P1214">
            <v>86217.565165392458</v>
          </cell>
          <cell r="Q1214">
            <v>24</v>
          </cell>
        </row>
        <row r="1215">
          <cell r="A1215" t="str">
            <v>58710.05</v>
          </cell>
          <cell r="B1215" t="str">
            <v>La Union, S.A</v>
          </cell>
          <cell r="C1215">
            <v>587</v>
          </cell>
          <cell r="D1215" t="str">
            <v>AGROCAÑA</v>
          </cell>
          <cell r="E1215">
            <v>10.050000000000001</v>
          </cell>
          <cell r="F1215" t="str">
            <v>3</v>
          </cell>
          <cell r="G1215">
            <v>4</v>
          </cell>
          <cell r="H1215">
            <v>392.8914847250993</v>
          </cell>
          <cell r="I1215">
            <v>98.222871181274826</v>
          </cell>
          <cell r="J1215" t="str">
            <v>CGMex10-26315</v>
          </cell>
          <cell r="K1215">
            <v>45332</v>
          </cell>
          <cell r="L1215">
            <v>45697</v>
          </cell>
          <cell r="M1215" t="str">
            <v>Manual</v>
          </cell>
          <cell r="N1215" t="str">
            <v>Quemado</v>
          </cell>
          <cell r="O1215">
            <v>132.41168328039805</v>
          </cell>
          <cell r="P1215">
            <v>52023.4228389852</v>
          </cell>
          <cell r="Q1215">
            <v>14</v>
          </cell>
        </row>
        <row r="1216">
          <cell r="A1216" t="str">
            <v>58710.06</v>
          </cell>
          <cell r="B1216" t="str">
            <v>La Union, S.A</v>
          </cell>
          <cell r="C1216">
            <v>587</v>
          </cell>
          <cell r="D1216" t="str">
            <v>AGROCAÑA</v>
          </cell>
          <cell r="E1216">
            <v>10.06</v>
          </cell>
          <cell r="F1216" t="str">
            <v>2</v>
          </cell>
          <cell r="G1216">
            <v>6.43</v>
          </cell>
          <cell r="H1216">
            <v>631.57306169559695</v>
          </cell>
          <cell r="I1216">
            <v>98.222871181274797</v>
          </cell>
          <cell r="J1216" t="str">
            <v>CG02-163</v>
          </cell>
          <cell r="K1216">
            <v>45418</v>
          </cell>
          <cell r="L1216">
            <v>45758</v>
          </cell>
          <cell r="M1216" t="str">
            <v>Manual</v>
          </cell>
          <cell r="N1216" t="str">
            <v>Quemado</v>
          </cell>
          <cell r="O1216">
            <v>139.85333328039806</v>
          </cell>
          <cell r="P1216">
            <v>88327.59788823573</v>
          </cell>
          <cell r="Q1216">
            <v>23</v>
          </cell>
        </row>
        <row r="1217">
          <cell r="A1217" t="str">
            <v>58710.07</v>
          </cell>
          <cell r="B1217" t="str">
            <v>La Union, S.A</v>
          </cell>
          <cell r="C1217">
            <v>587</v>
          </cell>
          <cell r="D1217" t="str">
            <v>AGROCAÑA</v>
          </cell>
          <cell r="E1217">
            <v>10.07</v>
          </cell>
          <cell r="F1217" t="str">
            <v>2</v>
          </cell>
          <cell r="G1217">
            <v>8.6199999999999992</v>
          </cell>
          <cell r="H1217">
            <v>846.68114958258889</v>
          </cell>
          <cell r="I1217">
            <v>98.222871181274826</v>
          </cell>
          <cell r="J1217" t="str">
            <v>CGMex10-26315</v>
          </cell>
          <cell r="K1217">
            <v>45410</v>
          </cell>
          <cell r="L1217">
            <v>45775</v>
          </cell>
          <cell r="M1217" t="str">
            <v>Manual</v>
          </cell>
          <cell r="N1217" t="str">
            <v>Quemado</v>
          </cell>
          <cell r="O1217">
            <v>126.68968328039806</v>
          </cell>
          <cell r="P1217">
            <v>107265.76668010151</v>
          </cell>
          <cell r="Q1217">
            <v>26</v>
          </cell>
        </row>
        <row r="1218">
          <cell r="A1218" t="str">
            <v>58710.08</v>
          </cell>
          <cell r="B1218" t="str">
            <v>La Union, S.A</v>
          </cell>
          <cell r="C1218">
            <v>587</v>
          </cell>
          <cell r="D1218" t="str">
            <v>AGROCAÑA</v>
          </cell>
          <cell r="E1218">
            <v>10.08</v>
          </cell>
          <cell r="F1218" t="str">
            <v>2</v>
          </cell>
          <cell r="G1218">
            <v>6.75</v>
          </cell>
          <cell r="H1218">
            <v>663.0043804736049</v>
          </cell>
          <cell r="I1218">
            <v>98.222871181274797</v>
          </cell>
          <cell r="J1218" t="str">
            <v>CGMex10-26315</v>
          </cell>
          <cell r="K1218">
            <v>45412</v>
          </cell>
          <cell r="L1218">
            <v>45777</v>
          </cell>
          <cell r="M1218" t="str">
            <v>Manual</v>
          </cell>
          <cell r="N1218" t="str">
            <v>Quemado</v>
          </cell>
          <cell r="O1218">
            <v>131.73168328039807</v>
          </cell>
          <cell r="P1218">
            <v>87338.683062065465</v>
          </cell>
          <cell r="Q1218">
            <v>26</v>
          </cell>
        </row>
        <row r="1219">
          <cell r="A1219" t="str">
            <v>58710.09</v>
          </cell>
          <cell r="B1219" t="str">
            <v>La Union, S.A</v>
          </cell>
          <cell r="C1219">
            <v>587</v>
          </cell>
          <cell r="D1219" t="str">
            <v>AGROCAÑA</v>
          </cell>
          <cell r="E1219">
            <v>10.09</v>
          </cell>
          <cell r="F1219" t="str">
            <v>3</v>
          </cell>
          <cell r="G1219">
            <v>1</v>
          </cell>
          <cell r="H1219">
            <v>98.222871181274826</v>
          </cell>
          <cell r="I1219">
            <v>98.222871181274826</v>
          </cell>
          <cell r="J1219" t="str">
            <v>CGMex10-26315</v>
          </cell>
          <cell r="K1219">
            <v>45417</v>
          </cell>
          <cell r="L1219">
            <v>45757</v>
          </cell>
          <cell r="M1219" t="str">
            <v>Manual</v>
          </cell>
          <cell r="N1219" t="str">
            <v>Quemado</v>
          </cell>
          <cell r="O1219">
            <v>135.05773328039805</v>
          </cell>
          <cell r="P1219">
            <v>13265.758338035512</v>
          </cell>
          <cell r="Q1219">
            <v>23</v>
          </cell>
        </row>
        <row r="1220">
          <cell r="A1220" t="str">
            <v>58710.1</v>
          </cell>
          <cell r="B1220" t="str">
            <v>La Union, S.A</v>
          </cell>
          <cell r="C1220">
            <v>587</v>
          </cell>
          <cell r="D1220" t="str">
            <v>AGROCAÑA</v>
          </cell>
          <cell r="E1220">
            <v>10.1</v>
          </cell>
          <cell r="F1220" t="str">
            <v>3</v>
          </cell>
          <cell r="G1220">
            <v>2.37</v>
          </cell>
          <cell r="H1220">
            <v>232.78820469962128</v>
          </cell>
          <cell r="I1220">
            <v>98.222871181274797</v>
          </cell>
          <cell r="J1220" t="str">
            <v>CGMex10-26315</v>
          </cell>
          <cell r="K1220">
            <v>45415</v>
          </cell>
          <cell r="L1220">
            <v>45755</v>
          </cell>
          <cell r="M1220" t="str">
            <v>Manual</v>
          </cell>
          <cell r="N1220" t="str">
            <v>Quemado</v>
          </cell>
          <cell r="O1220">
            <v>126.08373328039806</v>
          </cell>
          <cell r="P1220">
            <v>29350.805912169755</v>
          </cell>
          <cell r="Q1220">
            <v>23</v>
          </cell>
        </row>
        <row r="1221">
          <cell r="A1221" t="str">
            <v>58710.11</v>
          </cell>
          <cell r="B1221" t="str">
            <v>La Union, S.A</v>
          </cell>
          <cell r="C1221">
            <v>587</v>
          </cell>
          <cell r="D1221" t="str">
            <v>AGROCAÑA</v>
          </cell>
          <cell r="E1221">
            <v>10.11</v>
          </cell>
          <cell r="F1221" t="str">
            <v>3</v>
          </cell>
          <cell r="G1221">
            <v>0.79</v>
          </cell>
          <cell r="H1221">
            <v>77.59606823320712</v>
          </cell>
          <cell r="I1221">
            <v>98.222871181274826</v>
          </cell>
          <cell r="J1221" t="str">
            <v>CGMex10-26315</v>
          </cell>
          <cell r="K1221">
            <v>45409</v>
          </cell>
          <cell r="L1221">
            <v>45774</v>
          </cell>
          <cell r="M1221" t="str">
            <v>Manual</v>
          </cell>
          <cell r="N1221" t="str">
            <v>Quemado</v>
          </cell>
          <cell r="O1221">
            <v>124.50738328039806</v>
          </cell>
          <cell r="P1221">
            <v>9661.2834085638387</v>
          </cell>
          <cell r="Q1221">
            <v>25</v>
          </cell>
        </row>
        <row r="1222">
          <cell r="A1222" t="str">
            <v>58710.12</v>
          </cell>
          <cell r="B1222" t="str">
            <v>La Union, S.A</v>
          </cell>
          <cell r="C1222">
            <v>587</v>
          </cell>
          <cell r="D1222" t="str">
            <v>AGROCAÑA</v>
          </cell>
          <cell r="E1222">
            <v>10.119999999999999</v>
          </cell>
          <cell r="F1222" t="str">
            <v>3</v>
          </cell>
          <cell r="G1222">
            <v>4.18</v>
          </cell>
          <cell r="H1222">
            <v>410.57160153772872</v>
          </cell>
          <cell r="I1222">
            <v>98.222871181274826</v>
          </cell>
          <cell r="J1222" t="str">
            <v>CGMex10-26315</v>
          </cell>
          <cell r="K1222">
            <v>45406</v>
          </cell>
          <cell r="L1222">
            <v>45771</v>
          </cell>
          <cell r="M1222" t="str">
            <v>Manual</v>
          </cell>
          <cell r="N1222" t="str">
            <v>Quemado</v>
          </cell>
          <cell r="O1222">
            <v>131.87033328039806</v>
          </cell>
          <cell r="P1222">
            <v>54142.213930247075</v>
          </cell>
          <cell r="Q1222">
            <v>25</v>
          </cell>
        </row>
        <row r="1223">
          <cell r="A1223" t="str">
            <v>58710.13</v>
          </cell>
          <cell r="B1223" t="str">
            <v>La Union, S.A</v>
          </cell>
          <cell r="C1223">
            <v>587</v>
          </cell>
          <cell r="D1223" t="str">
            <v>AGROCAÑA</v>
          </cell>
          <cell r="E1223">
            <v>10.130000000000001</v>
          </cell>
          <cell r="F1223" t="str">
            <v>3</v>
          </cell>
          <cell r="G1223">
            <v>3.99</v>
          </cell>
          <cell r="H1223">
            <v>391.90925601328655</v>
          </cell>
          <cell r="I1223">
            <v>98.222871181274826</v>
          </cell>
          <cell r="J1223" t="str">
            <v>CGMex10-26315</v>
          </cell>
          <cell r="K1223">
            <v>45409</v>
          </cell>
          <cell r="L1223">
            <v>45774</v>
          </cell>
          <cell r="M1223" t="str">
            <v>Manual</v>
          </cell>
          <cell r="N1223" t="str">
            <v>Quemado</v>
          </cell>
          <cell r="O1223">
            <v>126.93908328039807</v>
          </cell>
          <cell r="P1223">
            <v>49748.601687429429</v>
          </cell>
          <cell r="Q1223">
            <v>25</v>
          </cell>
        </row>
        <row r="1224">
          <cell r="A1224" t="str">
            <v>58710.14</v>
          </cell>
          <cell r="B1224" t="str">
            <v>La Union, S.A</v>
          </cell>
          <cell r="C1224">
            <v>587</v>
          </cell>
          <cell r="D1224" t="str">
            <v>AGROCAÑA</v>
          </cell>
          <cell r="E1224">
            <v>10.14</v>
          </cell>
          <cell r="F1224" t="str">
            <v>3</v>
          </cell>
          <cell r="G1224">
            <v>5.74</v>
          </cell>
          <cell r="H1224">
            <v>563.79928058051735</v>
          </cell>
          <cell r="I1224">
            <v>98.222871181274797</v>
          </cell>
          <cell r="J1224" t="str">
            <v>CGMex10-26315</v>
          </cell>
          <cell r="K1224">
            <v>45413</v>
          </cell>
          <cell r="L1224">
            <v>45753</v>
          </cell>
          <cell r="M1224" t="str">
            <v>Manual</v>
          </cell>
          <cell r="N1224" t="str">
            <v>Quemado</v>
          </cell>
          <cell r="O1224">
            <v>125.29128328039806</v>
          </cell>
          <cell r="P1224">
            <v>70639.135376498234</v>
          </cell>
          <cell r="Q1224">
            <v>22</v>
          </cell>
        </row>
        <row r="1225">
          <cell r="A1225" t="str">
            <v>58710.15</v>
          </cell>
          <cell r="B1225" t="str">
            <v>La Union, S.A</v>
          </cell>
          <cell r="C1225">
            <v>587</v>
          </cell>
          <cell r="D1225" t="str">
            <v>AGROCAÑA</v>
          </cell>
          <cell r="E1225">
            <v>10.15</v>
          </cell>
          <cell r="F1225" t="str">
            <v>3</v>
          </cell>
          <cell r="G1225">
            <v>2.79</v>
          </cell>
          <cell r="H1225">
            <v>274.04181059575677</v>
          </cell>
          <cell r="I1225">
            <v>98.222871181274826</v>
          </cell>
          <cell r="J1225" t="str">
            <v>CGMex10-26315</v>
          </cell>
          <cell r="K1225">
            <v>45407</v>
          </cell>
          <cell r="L1225">
            <v>45772</v>
          </cell>
          <cell r="M1225" t="str">
            <v>Manual</v>
          </cell>
          <cell r="N1225" t="str">
            <v>Quemado</v>
          </cell>
          <cell r="O1225">
            <v>127.11908328039806</v>
          </cell>
          <cell r="P1225">
            <v>34835.943743433076</v>
          </cell>
          <cell r="Q1225">
            <v>25</v>
          </cell>
        </row>
        <row r="1226">
          <cell r="A1226" t="str">
            <v>58710.16</v>
          </cell>
          <cell r="B1226" t="str">
            <v>La Union, S.A</v>
          </cell>
          <cell r="C1226">
            <v>587</v>
          </cell>
          <cell r="D1226" t="str">
            <v>AGROCAÑA</v>
          </cell>
          <cell r="E1226">
            <v>10.16</v>
          </cell>
          <cell r="F1226" t="str">
            <v>3</v>
          </cell>
          <cell r="G1226">
            <v>5.99</v>
          </cell>
          <cell r="H1226">
            <v>588.3549983758362</v>
          </cell>
          <cell r="I1226">
            <v>98.222871181274826</v>
          </cell>
          <cell r="J1226" t="str">
            <v>CGMex10-26315</v>
          </cell>
          <cell r="K1226">
            <v>45410</v>
          </cell>
          <cell r="L1226">
            <v>45775</v>
          </cell>
          <cell r="M1226" t="str">
            <v>Manual</v>
          </cell>
          <cell r="N1226" t="str">
            <v>Quemado</v>
          </cell>
          <cell r="O1226">
            <v>115.85878328039806</v>
          </cell>
          <cell r="P1226">
            <v>68166.094248764959</v>
          </cell>
          <cell r="Q1226">
            <v>26</v>
          </cell>
        </row>
        <row r="1227">
          <cell r="A1227" t="str">
            <v>58710.17</v>
          </cell>
          <cell r="B1227" t="str">
            <v>La Union, S.A</v>
          </cell>
          <cell r="C1227">
            <v>587</v>
          </cell>
          <cell r="D1227" t="str">
            <v>AGROCAÑA</v>
          </cell>
          <cell r="E1227">
            <v>10.17</v>
          </cell>
          <cell r="F1227" t="str">
            <v>3</v>
          </cell>
          <cell r="G1227">
            <v>8.44</v>
          </cell>
          <cell r="H1227">
            <v>829.00103276995947</v>
          </cell>
          <cell r="I1227">
            <v>98.222871181274826</v>
          </cell>
          <cell r="J1227" t="str">
            <v>CGMex10-26315</v>
          </cell>
          <cell r="K1227">
            <v>45417</v>
          </cell>
          <cell r="L1227">
            <v>45757</v>
          </cell>
          <cell r="M1227" t="str">
            <v>Manual</v>
          </cell>
          <cell r="N1227" t="str">
            <v>Quemado</v>
          </cell>
          <cell r="O1227">
            <v>129.64968328039805</v>
          </cell>
          <cell r="P1227">
            <v>107479.72133774812</v>
          </cell>
          <cell r="Q1227">
            <v>23</v>
          </cell>
        </row>
        <row r="1228">
          <cell r="A1228" t="str">
            <v>58710.18</v>
          </cell>
          <cell r="B1228" t="str">
            <v>La Union, S.A</v>
          </cell>
          <cell r="C1228">
            <v>587</v>
          </cell>
          <cell r="D1228" t="str">
            <v>AGROCAÑA</v>
          </cell>
          <cell r="E1228">
            <v>10.18</v>
          </cell>
          <cell r="F1228" t="str">
            <v>3</v>
          </cell>
          <cell r="G1228">
            <v>6.4</v>
          </cell>
          <cell r="H1228">
            <v>628.62637556015875</v>
          </cell>
          <cell r="I1228">
            <v>98.222871181274797</v>
          </cell>
          <cell r="J1228" t="str">
            <v>CGMex10-26315</v>
          </cell>
          <cell r="K1228">
            <v>45419</v>
          </cell>
          <cell r="L1228">
            <v>45759</v>
          </cell>
          <cell r="M1228" t="str">
            <v>Manual</v>
          </cell>
          <cell r="N1228" t="str">
            <v>Quemado</v>
          </cell>
          <cell r="O1228">
            <v>113.93358328039807</v>
          </cell>
          <cell r="P1228">
            <v>71621.655512138139</v>
          </cell>
          <cell r="Q1228">
            <v>23</v>
          </cell>
        </row>
        <row r="1229">
          <cell r="A1229" t="str">
            <v>58711.01</v>
          </cell>
          <cell r="B1229" t="str">
            <v>La Union, S.A</v>
          </cell>
          <cell r="C1229">
            <v>587</v>
          </cell>
          <cell r="D1229" t="str">
            <v>AGROCAÑA</v>
          </cell>
          <cell r="E1229">
            <v>11.01</v>
          </cell>
          <cell r="F1229" t="str">
            <v>4</v>
          </cell>
          <cell r="G1229">
            <v>2.4300000000000002</v>
          </cell>
          <cell r="H1229">
            <v>205.14757697049782</v>
          </cell>
          <cell r="I1229">
            <v>84.422871181274814</v>
          </cell>
          <cell r="J1229" t="str">
            <v>CR87-339</v>
          </cell>
          <cell r="K1229">
            <v>45353</v>
          </cell>
          <cell r="L1229">
            <v>45718</v>
          </cell>
          <cell r="M1229" t="str">
            <v>Manual</v>
          </cell>
          <cell r="N1229" t="str">
            <v>Quemado</v>
          </cell>
          <cell r="O1229">
            <v>140.32803328039807</v>
          </cell>
          <cell r="P1229">
            <v>28787.956008509045</v>
          </cell>
          <cell r="Q1229">
            <v>17</v>
          </cell>
        </row>
        <row r="1230">
          <cell r="A1230" t="str">
            <v>58711.02</v>
          </cell>
          <cell r="B1230" t="str">
            <v>La Union, S.A</v>
          </cell>
          <cell r="C1230">
            <v>587</v>
          </cell>
          <cell r="D1230" t="str">
            <v>AGROCAÑA</v>
          </cell>
          <cell r="E1230">
            <v>11.02</v>
          </cell>
          <cell r="F1230" t="str">
            <v>4</v>
          </cell>
          <cell r="G1230">
            <v>1.24</v>
          </cell>
          <cell r="H1230">
            <v>104.68436026478076</v>
          </cell>
          <cell r="I1230">
            <v>84.422871181274814</v>
          </cell>
          <cell r="J1230" t="str">
            <v>CG02-163</v>
          </cell>
          <cell r="K1230">
            <v>45353</v>
          </cell>
          <cell r="L1230">
            <v>45718</v>
          </cell>
          <cell r="M1230" t="str">
            <v>Manual</v>
          </cell>
          <cell r="N1230" t="str">
            <v>Quemado</v>
          </cell>
          <cell r="O1230">
            <v>126.94951574171208</v>
          </cell>
          <cell r="P1230">
            <v>13289.628841344844</v>
          </cell>
          <cell r="Q1230">
            <v>17</v>
          </cell>
        </row>
        <row r="1231">
          <cell r="A1231" t="str">
            <v>58711.03</v>
          </cell>
          <cell r="B1231" t="str">
            <v>La Union, S.A</v>
          </cell>
          <cell r="C1231">
            <v>587</v>
          </cell>
          <cell r="D1231" t="str">
            <v>AGROCAÑA</v>
          </cell>
          <cell r="E1231">
            <v>11.03</v>
          </cell>
          <cell r="F1231" t="str">
            <v>4</v>
          </cell>
          <cell r="G1231">
            <v>3.11</v>
          </cell>
          <cell r="H1231">
            <v>262.55512937376466</v>
          </cell>
          <cell r="I1231">
            <v>84.422871181274814</v>
          </cell>
          <cell r="J1231" t="str">
            <v>CR87-339</v>
          </cell>
          <cell r="K1231">
            <v>45353</v>
          </cell>
          <cell r="L1231">
            <v>45718</v>
          </cell>
          <cell r="M1231" t="str">
            <v>Manual</v>
          </cell>
          <cell r="N1231" t="str">
            <v>Quemado</v>
          </cell>
          <cell r="O1231">
            <v>134.33858328039807</v>
          </cell>
          <cell r="P1231">
            <v>35271.284113073176</v>
          </cell>
          <cell r="Q1231">
            <v>17</v>
          </cell>
        </row>
        <row r="1232">
          <cell r="A1232" t="str">
            <v>58711.04</v>
          </cell>
          <cell r="B1232" t="str">
            <v>La Union, S.A</v>
          </cell>
          <cell r="C1232">
            <v>587</v>
          </cell>
          <cell r="D1232" t="str">
            <v>AGROCAÑA</v>
          </cell>
          <cell r="E1232">
            <v>11.04</v>
          </cell>
          <cell r="F1232" t="str">
            <v>4</v>
          </cell>
          <cell r="G1232">
            <v>1.29</v>
          </cell>
          <cell r="H1232">
            <v>108.90550382384451</v>
          </cell>
          <cell r="I1232">
            <v>84.422871181274814</v>
          </cell>
          <cell r="J1232" t="str">
            <v>CG02-163</v>
          </cell>
          <cell r="K1232">
            <v>45352</v>
          </cell>
          <cell r="L1232">
            <v>45717</v>
          </cell>
          <cell r="M1232" t="str">
            <v>Manual</v>
          </cell>
          <cell r="N1232" t="str">
            <v>Quemado</v>
          </cell>
          <cell r="O1232">
            <v>126.94951574171208</v>
          </cell>
          <cell r="P1232">
            <v>13825.500972044234</v>
          </cell>
          <cell r="Q1232">
            <v>17</v>
          </cell>
        </row>
        <row r="1233">
          <cell r="A1233" t="str">
            <v>58711.05</v>
          </cell>
          <cell r="B1233" t="str">
            <v>La Union, S.A</v>
          </cell>
          <cell r="C1233">
            <v>587</v>
          </cell>
          <cell r="D1233" t="str">
            <v>AGROCAÑA</v>
          </cell>
          <cell r="E1233">
            <v>11.05</v>
          </cell>
          <cell r="F1233" t="str">
            <v>4</v>
          </cell>
          <cell r="G1233">
            <v>0.5</v>
          </cell>
          <cell r="H1233">
            <v>42.211435590637407</v>
          </cell>
          <cell r="I1233">
            <v>84.422871181274814</v>
          </cell>
          <cell r="J1233" t="str">
            <v>CG02-163</v>
          </cell>
          <cell r="K1233">
            <v>45353</v>
          </cell>
          <cell r="L1233">
            <v>45718</v>
          </cell>
          <cell r="M1233" t="str">
            <v>Manual</v>
          </cell>
          <cell r="N1233" t="str">
            <v>Quemado</v>
          </cell>
          <cell r="O1233">
            <v>126.94951574171208</v>
          </cell>
          <cell r="P1233">
            <v>5358.7213069938889</v>
          </cell>
          <cell r="Q1233">
            <v>17</v>
          </cell>
        </row>
        <row r="1234">
          <cell r="A1234" t="str">
            <v>58711.06</v>
          </cell>
          <cell r="B1234" t="str">
            <v>La Union, S.A</v>
          </cell>
          <cell r="C1234">
            <v>587</v>
          </cell>
          <cell r="D1234" t="str">
            <v>AGROCAÑA</v>
          </cell>
          <cell r="E1234">
            <v>11.06</v>
          </cell>
          <cell r="F1234" t="str">
            <v>4</v>
          </cell>
          <cell r="G1234">
            <v>1.57</v>
          </cell>
          <cell r="H1234">
            <v>132.54390775460146</v>
          </cell>
          <cell r="I1234">
            <v>84.422871181274814</v>
          </cell>
          <cell r="J1234" t="str">
            <v>CG02-163</v>
          </cell>
          <cell r="K1234">
            <v>45353</v>
          </cell>
          <cell r="L1234">
            <v>45718</v>
          </cell>
          <cell r="M1234" t="str">
            <v>Manual</v>
          </cell>
          <cell r="N1234" t="str">
            <v>Quemado</v>
          </cell>
          <cell r="O1234">
            <v>126.94951574171208</v>
          </cell>
          <cell r="P1234">
            <v>16826.38490396081</v>
          </cell>
          <cell r="Q1234">
            <v>17</v>
          </cell>
        </row>
        <row r="1235">
          <cell r="A1235" t="str">
            <v>58711.07</v>
          </cell>
          <cell r="B1235" t="str">
            <v>La Union, S.A</v>
          </cell>
          <cell r="C1235">
            <v>587</v>
          </cell>
          <cell r="D1235" t="str">
            <v>AGROCAÑA</v>
          </cell>
          <cell r="E1235">
            <v>11.07</v>
          </cell>
          <cell r="F1235" t="str">
            <v>4</v>
          </cell>
          <cell r="G1235">
            <v>0.5</v>
          </cell>
          <cell r="H1235">
            <v>42.211435590637407</v>
          </cell>
          <cell r="I1235">
            <v>84.422871181274814</v>
          </cell>
          <cell r="J1235" t="str">
            <v>CG02-163</v>
          </cell>
          <cell r="K1235">
            <v>45350</v>
          </cell>
          <cell r="L1235">
            <v>45715</v>
          </cell>
          <cell r="M1235" t="str">
            <v>Manual</v>
          </cell>
          <cell r="N1235" t="str">
            <v>Quemado</v>
          </cell>
          <cell r="O1235">
            <v>152.51693328039806</v>
          </cell>
          <cell r="P1235">
            <v>6437.9587056470655</v>
          </cell>
          <cell r="Q1235">
            <v>17</v>
          </cell>
        </row>
        <row r="1236">
          <cell r="A1236" t="str">
            <v>58711.08</v>
          </cell>
          <cell r="B1236" t="str">
            <v>La Union, S.A</v>
          </cell>
          <cell r="C1236">
            <v>587</v>
          </cell>
          <cell r="D1236" t="str">
            <v>AGROCAÑA</v>
          </cell>
          <cell r="E1236">
            <v>11.08</v>
          </cell>
          <cell r="F1236" t="str">
            <v>4</v>
          </cell>
          <cell r="G1236">
            <v>1.17</v>
          </cell>
          <cell r="H1236">
            <v>98.774759282091523</v>
          </cell>
          <cell r="I1236">
            <v>84.422871181274814</v>
          </cell>
          <cell r="J1236" t="str">
            <v>CR87-339</v>
          </cell>
          <cell r="K1236">
            <v>45349</v>
          </cell>
          <cell r="L1236">
            <v>45714</v>
          </cell>
          <cell r="M1236" t="str">
            <v>Manual</v>
          </cell>
          <cell r="N1236" t="str">
            <v>Quemado</v>
          </cell>
          <cell r="O1236">
            <v>126.94951574171208</v>
          </cell>
          <cell r="P1236">
            <v>12539.407858365699</v>
          </cell>
          <cell r="Q1236">
            <v>17</v>
          </cell>
        </row>
        <row r="1237">
          <cell r="A1237" t="str">
            <v>58711.09</v>
          </cell>
          <cell r="B1237" t="str">
            <v>La Union, S.A</v>
          </cell>
          <cell r="C1237">
            <v>587</v>
          </cell>
          <cell r="D1237" t="str">
            <v>AGROCAÑA</v>
          </cell>
          <cell r="E1237">
            <v>11.09</v>
          </cell>
          <cell r="F1237" t="str">
            <v>4</v>
          </cell>
          <cell r="G1237">
            <v>2.4300000000000002</v>
          </cell>
          <cell r="H1237">
            <v>205.14757697049782</v>
          </cell>
          <cell r="I1237">
            <v>84.422871181274814</v>
          </cell>
          <cell r="J1237" t="str">
            <v>CGMex10-26315</v>
          </cell>
          <cell r="K1237">
            <v>45351</v>
          </cell>
          <cell r="L1237">
            <v>45716</v>
          </cell>
          <cell r="M1237" t="str">
            <v>Manual</v>
          </cell>
          <cell r="N1237" t="str">
            <v>Quemado</v>
          </cell>
          <cell r="O1237">
            <v>126.94951574171208</v>
          </cell>
          <cell r="P1237">
            <v>26043.385551990305</v>
          </cell>
          <cell r="Q1237">
            <v>17</v>
          </cell>
        </row>
        <row r="1238">
          <cell r="A1238" t="str">
            <v>58711.1</v>
          </cell>
          <cell r="B1238" t="str">
            <v>La Union, S.A</v>
          </cell>
          <cell r="C1238">
            <v>587</v>
          </cell>
          <cell r="D1238" t="str">
            <v>AGROCAÑA</v>
          </cell>
          <cell r="E1238">
            <v>11.1</v>
          </cell>
          <cell r="F1238" t="str">
            <v>4</v>
          </cell>
          <cell r="G1238">
            <v>2.04</v>
          </cell>
          <cell r="H1238">
            <v>172.22265720980062</v>
          </cell>
          <cell r="I1238">
            <v>84.422871181274814</v>
          </cell>
          <cell r="J1238" t="str">
            <v>CG02-163</v>
          </cell>
          <cell r="K1238">
            <v>45372</v>
          </cell>
          <cell r="L1238">
            <v>45737</v>
          </cell>
          <cell r="M1238" t="str">
            <v>Manual</v>
          </cell>
          <cell r="N1238" t="str">
            <v>Quemado</v>
          </cell>
          <cell r="O1238">
            <v>145.79458328039806</v>
          </cell>
          <cell r="P1238">
            <v>25109.130539345722</v>
          </cell>
          <cell r="Q1238">
            <v>20</v>
          </cell>
        </row>
        <row r="1239">
          <cell r="A1239" t="str">
            <v>58711.11</v>
          </cell>
          <cell r="B1239" t="str">
            <v>La Union, S.A</v>
          </cell>
          <cell r="C1239">
            <v>587</v>
          </cell>
          <cell r="D1239" t="str">
            <v>AGROCAÑA</v>
          </cell>
          <cell r="E1239">
            <v>11.11</v>
          </cell>
          <cell r="F1239" t="str">
            <v>4</v>
          </cell>
          <cell r="G1239">
            <v>1.72</v>
          </cell>
          <cell r="H1239">
            <v>145.20733843179269</v>
          </cell>
          <cell r="I1239">
            <v>84.422871181274814</v>
          </cell>
          <cell r="J1239" t="str">
            <v>CG02-163</v>
          </cell>
          <cell r="K1239">
            <v>45372</v>
          </cell>
          <cell r="L1239">
            <v>45737</v>
          </cell>
          <cell r="M1239" t="str">
            <v>Manual</v>
          </cell>
          <cell r="N1239" t="str">
            <v>Quemado</v>
          </cell>
          <cell r="O1239">
            <v>149.14848328039807</v>
          </cell>
          <cell r="P1239">
            <v>21657.454288285335</v>
          </cell>
          <cell r="Q1239">
            <v>20</v>
          </cell>
        </row>
        <row r="1240">
          <cell r="A1240" t="str">
            <v>58711.12</v>
          </cell>
          <cell r="B1240" t="str">
            <v>La Union, S.A</v>
          </cell>
          <cell r="C1240">
            <v>587</v>
          </cell>
          <cell r="D1240" t="str">
            <v>AGROCAÑA</v>
          </cell>
          <cell r="E1240">
            <v>11.12</v>
          </cell>
          <cell r="F1240" t="str">
            <v>4</v>
          </cell>
          <cell r="G1240">
            <v>2.16</v>
          </cell>
          <cell r="H1240">
            <v>182.3534017515536</v>
          </cell>
          <cell r="I1240">
            <v>84.422871181274814</v>
          </cell>
          <cell r="J1240" t="str">
            <v>CR87-339</v>
          </cell>
          <cell r="K1240">
            <v>45374</v>
          </cell>
          <cell r="L1240">
            <v>45739</v>
          </cell>
          <cell r="M1240" t="str">
            <v>Manual</v>
          </cell>
          <cell r="N1240" t="str">
            <v>Quemado</v>
          </cell>
          <cell r="O1240">
            <v>149.02513328039805</v>
          </cell>
          <cell r="P1240">
            <v>27175.240000159247</v>
          </cell>
          <cell r="Q1240">
            <v>20</v>
          </cell>
        </row>
        <row r="1241">
          <cell r="A1241" t="str">
            <v>58711.13</v>
          </cell>
          <cell r="B1241" t="str">
            <v>La Union, S.A</v>
          </cell>
          <cell r="C1241">
            <v>587</v>
          </cell>
          <cell r="D1241" t="str">
            <v>AGROCAÑA</v>
          </cell>
          <cell r="E1241">
            <v>11.13</v>
          </cell>
          <cell r="F1241" t="str">
            <v>4</v>
          </cell>
          <cell r="G1241">
            <v>0.95</v>
          </cell>
          <cell r="H1241">
            <v>80.201727622211067</v>
          </cell>
          <cell r="I1241">
            <v>84.422871181274814</v>
          </cell>
          <cell r="J1241" t="str">
            <v>CG02-163</v>
          </cell>
          <cell r="K1241">
            <v>45422</v>
          </cell>
          <cell r="L1241">
            <v>45762</v>
          </cell>
          <cell r="M1241" t="str">
            <v>Manual</v>
          </cell>
          <cell r="N1241" t="str">
            <v>Quemado</v>
          </cell>
          <cell r="O1241">
            <v>141.70973328039807</v>
          </cell>
          <cell r="P1241">
            <v>11365.365429970665</v>
          </cell>
          <cell r="Q1241">
            <v>24</v>
          </cell>
        </row>
        <row r="1242">
          <cell r="A1242" t="str">
            <v>58711.14</v>
          </cell>
          <cell r="B1242" t="str">
            <v>La Union, S.A</v>
          </cell>
          <cell r="C1242">
            <v>587</v>
          </cell>
          <cell r="D1242" t="str">
            <v>AGROCAÑA</v>
          </cell>
          <cell r="E1242">
            <v>11.14</v>
          </cell>
          <cell r="F1242" t="str">
            <v>4</v>
          </cell>
          <cell r="G1242">
            <v>1.88</v>
          </cell>
          <cell r="H1242">
            <v>158.71499782079664</v>
          </cell>
          <cell r="I1242">
            <v>84.422871181274814</v>
          </cell>
          <cell r="J1242" t="str">
            <v>CG02-163</v>
          </cell>
          <cell r="K1242">
            <v>45353</v>
          </cell>
          <cell r="L1242">
            <v>45718</v>
          </cell>
          <cell r="M1242" t="str">
            <v>Manual</v>
          </cell>
          <cell r="N1242" t="str">
            <v>Quemado</v>
          </cell>
          <cell r="O1242">
            <v>126.94951574171208</v>
          </cell>
          <cell r="P1242">
            <v>20148.792114297023</v>
          </cell>
          <cell r="Q1242">
            <v>17</v>
          </cell>
        </row>
        <row r="1243">
          <cell r="A1243" t="str">
            <v>58711.15</v>
          </cell>
          <cell r="B1243" t="str">
            <v>La Union, S.A</v>
          </cell>
          <cell r="C1243">
            <v>587</v>
          </cell>
          <cell r="D1243" t="str">
            <v>AGROCAÑA</v>
          </cell>
          <cell r="E1243">
            <v>11.15</v>
          </cell>
          <cell r="F1243" t="str">
            <v>4</v>
          </cell>
          <cell r="G1243">
            <v>0.4</v>
          </cell>
          <cell r="H1243">
            <v>33.769148472509926</v>
          </cell>
          <cell r="I1243">
            <v>84.422871181274814</v>
          </cell>
          <cell r="J1243" t="str">
            <v>CR87-339</v>
          </cell>
          <cell r="K1243">
            <v>45426</v>
          </cell>
          <cell r="L1243">
            <v>45766</v>
          </cell>
          <cell r="M1243" t="str">
            <v>Manual</v>
          </cell>
          <cell r="N1243" t="str">
            <v>Quemado</v>
          </cell>
          <cell r="O1243">
            <v>125.14113328039807</v>
          </cell>
          <cell r="P1243">
            <v>4225.9095097639156</v>
          </cell>
          <cell r="Q1243">
            <v>24</v>
          </cell>
        </row>
        <row r="1244">
          <cell r="A1244" t="str">
            <v>58711.16</v>
          </cell>
          <cell r="B1244" t="str">
            <v>La Union, S.A</v>
          </cell>
          <cell r="C1244">
            <v>587</v>
          </cell>
          <cell r="D1244" t="str">
            <v>AGROCAÑA</v>
          </cell>
          <cell r="E1244">
            <v>11.16</v>
          </cell>
          <cell r="F1244" t="str">
            <v>4</v>
          </cell>
          <cell r="G1244">
            <v>2.23</v>
          </cell>
          <cell r="H1244">
            <v>188.26300273424283</v>
          </cell>
          <cell r="I1244">
            <v>84.422871181274814</v>
          </cell>
          <cell r="J1244" t="str">
            <v>CR87-339</v>
          </cell>
          <cell r="K1244">
            <v>45352</v>
          </cell>
          <cell r="L1244">
            <v>45717</v>
          </cell>
          <cell r="M1244" t="str">
            <v>Manual</v>
          </cell>
          <cell r="N1244" t="str">
            <v>Quemado</v>
          </cell>
          <cell r="O1244">
            <v>126.94951574171208</v>
          </cell>
          <cell r="P1244">
            <v>23899.897029192744</v>
          </cell>
          <cell r="Q1244">
            <v>17</v>
          </cell>
        </row>
        <row r="1245">
          <cell r="A1245" t="str">
            <v>58711.17</v>
          </cell>
          <cell r="B1245" t="str">
            <v>La Union, S.A</v>
          </cell>
          <cell r="C1245">
            <v>587</v>
          </cell>
          <cell r="D1245" t="str">
            <v>AGROCAÑA</v>
          </cell>
          <cell r="E1245">
            <v>11.17</v>
          </cell>
          <cell r="F1245" t="str">
            <v>4</v>
          </cell>
          <cell r="G1245">
            <v>1.66</v>
          </cell>
          <cell r="H1245">
            <v>140.14196616091618</v>
          </cell>
          <cell r="I1245">
            <v>84.422871181274814</v>
          </cell>
          <cell r="J1245" t="str">
            <v>CR87-339</v>
          </cell>
          <cell r="K1245">
            <v>45349</v>
          </cell>
          <cell r="L1245">
            <v>45714</v>
          </cell>
          <cell r="M1245" t="str">
            <v>Manual</v>
          </cell>
          <cell r="N1245" t="str">
            <v>Quemado</v>
          </cell>
          <cell r="O1245">
            <v>126.94951574171208</v>
          </cell>
          <cell r="P1245">
            <v>17790.954739219709</v>
          </cell>
          <cell r="Q1245">
            <v>17</v>
          </cell>
        </row>
        <row r="1246">
          <cell r="A1246" t="str">
            <v>58711.18</v>
          </cell>
          <cell r="B1246" t="str">
            <v>La Union, S.A</v>
          </cell>
          <cell r="C1246">
            <v>587</v>
          </cell>
          <cell r="D1246" t="str">
            <v>AGROCAÑA</v>
          </cell>
          <cell r="E1246">
            <v>11.18</v>
          </cell>
          <cell r="F1246" t="str">
            <v>4</v>
          </cell>
          <cell r="G1246">
            <v>6.67</v>
          </cell>
          <cell r="H1246">
            <v>563.10055077910306</v>
          </cell>
          <cell r="I1246">
            <v>84.422871181274814</v>
          </cell>
          <cell r="J1246" t="str">
            <v>CR87-339</v>
          </cell>
          <cell r="K1246">
            <v>45350</v>
          </cell>
          <cell r="L1246">
            <v>45715</v>
          </cell>
          <cell r="M1246" t="str">
            <v>Manual</v>
          </cell>
          <cell r="N1246" t="str">
            <v>Quemado</v>
          </cell>
          <cell r="O1246">
            <v>126.94951574171208</v>
          </cell>
          <cell r="P1246">
            <v>71485.342235298478</v>
          </cell>
          <cell r="Q1246">
            <v>17</v>
          </cell>
        </row>
        <row r="1247">
          <cell r="A1247" t="str">
            <v>58711.19</v>
          </cell>
          <cell r="B1247" t="str">
            <v>La Union, S.A</v>
          </cell>
          <cell r="C1247">
            <v>587</v>
          </cell>
          <cell r="D1247" t="str">
            <v>AGROCAÑA</v>
          </cell>
          <cell r="E1247">
            <v>11.19</v>
          </cell>
          <cell r="F1247" t="str">
            <v>4</v>
          </cell>
          <cell r="G1247">
            <v>4.9000000000000004</v>
          </cell>
          <cell r="H1247">
            <v>413.67206878824663</v>
          </cell>
          <cell r="I1247">
            <v>84.422871181274814</v>
          </cell>
          <cell r="J1247" t="str">
            <v>CR87-339</v>
          </cell>
          <cell r="K1247">
            <v>45350</v>
          </cell>
          <cell r="L1247">
            <v>45715</v>
          </cell>
          <cell r="M1247" t="str">
            <v>Manual</v>
          </cell>
          <cell r="N1247" t="str">
            <v>Quemado</v>
          </cell>
          <cell r="O1247">
            <v>126.94951574171208</v>
          </cell>
          <cell r="P1247">
            <v>52515.468808540114</v>
          </cell>
          <cell r="Q1247">
            <v>17</v>
          </cell>
        </row>
        <row r="1248">
          <cell r="A1248" t="str">
            <v>58711.2</v>
          </cell>
          <cell r="B1248" t="str">
            <v>La Union, S.A</v>
          </cell>
          <cell r="C1248">
            <v>587</v>
          </cell>
          <cell r="D1248" t="str">
            <v>AGROCAÑA</v>
          </cell>
          <cell r="E1248">
            <v>11.2</v>
          </cell>
          <cell r="F1248" t="str">
            <v>4</v>
          </cell>
          <cell r="G1248">
            <v>0.82</v>
          </cell>
          <cell r="H1248">
            <v>69.226754368645345</v>
          </cell>
          <cell r="I1248">
            <v>84.422871181274814</v>
          </cell>
          <cell r="J1248" t="str">
            <v>CR87-339</v>
          </cell>
          <cell r="K1248">
            <v>45349</v>
          </cell>
          <cell r="L1248">
            <v>45714</v>
          </cell>
          <cell r="M1248" t="str">
            <v>Manual</v>
          </cell>
          <cell r="N1248" t="str">
            <v>Quemado</v>
          </cell>
          <cell r="O1248">
            <v>126.94951574171208</v>
          </cell>
          <cell r="P1248">
            <v>8788.3029434699783</v>
          </cell>
          <cell r="Q1248">
            <v>17</v>
          </cell>
        </row>
        <row r="1249">
          <cell r="A1249" t="str">
            <v>58711.21</v>
          </cell>
          <cell r="B1249" t="str">
            <v>La Union, S.A</v>
          </cell>
          <cell r="C1249">
            <v>587</v>
          </cell>
          <cell r="D1249" t="str">
            <v>AGROCAÑA</v>
          </cell>
          <cell r="E1249">
            <v>11.21</v>
          </cell>
          <cell r="F1249" t="str">
            <v>3</v>
          </cell>
          <cell r="G1249">
            <v>4.2</v>
          </cell>
          <cell r="H1249">
            <v>354.57605896135425</v>
          </cell>
          <cell r="I1249">
            <v>84.422871181274814</v>
          </cell>
          <cell r="J1249" t="str">
            <v>CG02-163</v>
          </cell>
          <cell r="K1249">
            <v>45304</v>
          </cell>
          <cell r="L1249">
            <v>45669</v>
          </cell>
          <cell r="M1249" t="str">
            <v>Manual</v>
          </cell>
          <cell r="N1249" t="str">
            <v>Quemado</v>
          </cell>
          <cell r="O1249">
            <v>146.07128328039806</v>
          </cell>
          <cell r="P1249">
            <v>51793.379952991105</v>
          </cell>
          <cell r="Q1249">
            <v>10</v>
          </cell>
        </row>
        <row r="1250">
          <cell r="A1250" t="str">
            <v>58711.22</v>
          </cell>
          <cell r="B1250" t="str">
            <v>La Union, S.A</v>
          </cell>
          <cell r="C1250">
            <v>587</v>
          </cell>
          <cell r="D1250" t="str">
            <v>AGROCAÑA</v>
          </cell>
          <cell r="E1250">
            <v>11.22</v>
          </cell>
          <cell r="F1250" t="str">
            <v>3</v>
          </cell>
          <cell r="G1250">
            <v>0.8</v>
          </cell>
          <cell r="H1250">
            <v>67.538296945019852</v>
          </cell>
          <cell r="I1250">
            <v>84.422871181274814</v>
          </cell>
          <cell r="J1250" t="str">
            <v>CG02-163</v>
          </cell>
          <cell r="K1250">
            <v>45307</v>
          </cell>
          <cell r="L1250">
            <v>45672</v>
          </cell>
          <cell r="M1250" t="str">
            <v>Manual</v>
          </cell>
          <cell r="N1250" t="str">
            <v>Quemado</v>
          </cell>
          <cell r="O1250">
            <v>125.54278328039807</v>
          </cell>
          <cell r="P1250">
            <v>8478.9457764957988</v>
          </cell>
          <cell r="Q1250">
            <v>11</v>
          </cell>
        </row>
        <row r="1251">
          <cell r="A1251" t="str">
            <v>58711.23</v>
          </cell>
          <cell r="B1251" t="str">
            <v>La Union, S.A</v>
          </cell>
          <cell r="C1251">
            <v>587</v>
          </cell>
          <cell r="D1251" t="str">
            <v>AGROCAÑA</v>
          </cell>
          <cell r="E1251">
            <v>11.23</v>
          </cell>
          <cell r="F1251" t="str">
            <v>3</v>
          </cell>
          <cell r="G1251">
            <v>0.45</v>
          </cell>
          <cell r="H1251">
            <v>37.990292031573667</v>
          </cell>
          <cell r="I1251">
            <v>84.422871181274814</v>
          </cell>
          <cell r="J1251" t="str">
            <v>CG02-163</v>
          </cell>
          <cell r="K1251">
            <v>45353</v>
          </cell>
          <cell r="L1251">
            <v>45718</v>
          </cell>
          <cell r="M1251" t="str">
            <v>Manual</v>
          </cell>
          <cell r="N1251" t="str">
            <v>Quemado</v>
          </cell>
          <cell r="O1251">
            <v>139.01768328039807</v>
          </cell>
          <cell r="P1251">
            <v>5281.3223853751388</v>
          </cell>
          <cell r="Q1251">
            <v>17</v>
          </cell>
        </row>
        <row r="1252">
          <cell r="A1252" t="str">
            <v>58711.24</v>
          </cell>
          <cell r="B1252" t="str">
            <v>La Union, S.A</v>
          </cell>
          <cell r="C1252">
            <v>587</v>
          </cell>
          <cell r="D1252" t="str">
            <v>AGROCAÑA</v>
          </cell>
          <cell r="E1252">
            <v>11.24</v>
          </cell>
          <cell r="F1252" t="str">
            <v>3</v>
          </cell>
          <cell r="G1252">
            <v>1.1100000000000001</v>
          </cell>
          <cell r="H1252">
            <v>93.709387011215057</v>
          </cell>
          <cell r="I1252">
            <v>84.422871181274814</v>
          </cell>
          <cell r="J1252" t="str">
            <v>CR87-339</v>
          </cell>
          <cell r="K1252">
            <v>45349</v>
          </cell>
          <cell r="L1252">
            <v>45714</v>
          </cell>
          <cell r="M1252" t="str">
            <v>Manual</v>
          </cell>
          <cell r="N1252" t="str">
            <v>Quemado</v>
          </cell>
          <cell r="O1252">
            <v>126.94951574171208</v>
          </cell>
          <cell r="P1252">
            <v>11896.361301526435</v>
          </cell>
          <cell r="Q1252">
            <v>17</v>
          </cell>
        </row>
        <row r="1253">
          <cell r="A1253" t="str">
            <v>58711.25</v>
          </cell>
          <cell r="B1253" t="str">
            <v>La Union, S.A</v>
          </cell>
          <cell r="C1253">
            <v>587</v>
          </cell>
          <cell r="D1253" t="str">
            <v>AGROCAÑA</v>
          </cell>
          <cell r="E1253">
            <v>11.25</v>
          </cell>
          <cell r="F1253" t="str">
            <v>3</v>
          </cell>
          <cell r="G1253">
            <v>1.53</v>
          </cell>
          <cell r="H1253">
            <v>129.16699290735048</v>
          </cell>
          <cell r="I1253">
            <v>84.422871181274814</v>
          </cell>
          <cell r="J1253" t="str">
            <v>CR87-339</v>
          </cell>
          <cell r="K1253">
            <v>45349</v>
          </cell>
          <cell r="L1253">
            <v>45714</v>
          </cell>
          <cell r="M1253" t="str">
            <v>Manual</v>
          </cell>
          <cell r="N1253" t="str">
            <v>Quemado</v>
          </cell>
          <cell r="O1253">
            <v>145.69533328039807</v>
          </cell>
          <cell r="P1253">
            <v>18819.028080463242</v>
          </cell>
          <cell r="Q1253">
            <v>17</v>
          </cell>
        </row>
        <row r="1254">
          <cell r="A1254" t="str">
            <v>58711.26</v>
          </cell>
          <cell r="B1254" t="str">
            <v>La Union, S.A</v>
          </cell>
          <cell r="C1254">
            <v>587</v>
          </cell>
          <cell r="D1254" t="str">
            <v>AGROCAÑA</v>
          </cell>
          <cell r="E1254">
            <v>11.26</v>
          </cell>
          <cell r="F1254" t="str">
            <v>3</v>
          </cell>
          <cell r="G1254">
            <v>1.55</v>
          </cell>
          <cell r="H1254">
            <v>130.85545033097597</v>
          </cell>
          <cell r="I1254">
            <v>84.422871181274814</v>
          </cell>
          <cell r="J1254" t="str">
            <v>CR87-339</v>
          </cell>
          <cell r="K1254">
            <v>45352</v>
          </cell>
          <cell r="L1254">
            <v>45717</v>
          </cell>
          <cell r="M1254" t="str">
            <v>Manual</v>
          </cell>
          <cell r="N1254" t="str">
            <v>Quemado</v>
          </cell>
          <cell r="O1254">
            <v>126.94951574171208</v>
          </cell>
          <cell r="P1254">
            <v>16612.036051681058</v>
          </cell>
          <cell r="Q1254">
            <v>17</v>
          </cell>
        </row>
        <row r="1255">
          <cell r="A1255" t="str">
            <v>58711.27</v>
          </cell>
          <cell r="B1255" t="str">
            <v>La Union, S.A</v>
          </cell>
          <cell r="C1255">
            <v>587</v>
          </cell>
          <cell r="D1255" t="str">
            <v>AGROCAÑA</v>
          </cell>
          <cell r="E1255">
            <v>11.27</v>
          </cell>
          <cell r="F1255" t="str">
            <v>3</v>
          </cell>
          <cell r="G1255">
            <v>2.76</v>
          </cell>
          <cell r="H1255">
            <v>233.00712446031847</v>
          </cell>
          <cell r="I1255">
            <v>84.422871181274814</v>
          </cell>
          <cell r="J1255" t="str">
            <v>CR87-339</v>
          </cell>
          <cell r="K1255">
            <v>45352</v>
          </cell>
          <cell r="L1255">
            <v>45717</v>
          </cell>
          <cell r="M1255" t="str">
            <v>Manual</v>
          </cell>
          <cell r="N1255" t="str">
            <v>Quemado</v>
          </cell>
          <cell r="O1255">
            <v>126.94951574171208</v>
          </cell>
          <cell r="P1255">
            <v>29580.141614606266</v>
          </cell>
          <cell r="Q1255">
            <v>17</v>
          </cell>
        </row>
        <row r="1256">
          <cell r="A1256" t="str">
            <v>58711.28</v>
          </cell>
          <cell r="B1256" t="str">
            <v>La Union, S.A</v>
          </cell>
          <cell r="C1256">
            <v>587</v>
          </cell>
          <cell r="D1256" t="str">
            <v>AGROCAÑA</v>
          </cell>
          <cell r="E1256">
            <v>11.28</v>
          </cell>
          <cell r="F1256" t="str">
            <v>3</v>
          </cell>
          <cell r="G1256">
            <v>0.87</v>
          </cell>
          <cell r="H1256">
            <v>73.447897927709093</v>
          </cell>
          <cell r="I1256">
            <v>84.422871181274814</v>
          </cell>
          <cell r="J1256" t="str">
            <v>CR87-339</v>
          </cell>
          <cell r="K1256">
            <v>45351</v>
          </cell>
          <cell r="L1256">
            <v>45716</v>
          </cell>
          <cell r="M1256" t="str">
            <v>Manual</v>
          </cell>
          <cell r="N1256" t="str">
            <v>Quemado</v>
          </cell>
          <cell r="O1256">
            <v>126.94951574171208</v>
          </cell>
          <cell r="P1256">
            <v>9324.1750741693668</v>
          </cell>
          <cell r="Q1256">
            <v>17</v>
          </cell>
        </row>
        <row r="1257">
          <cell r="A1257" t="str">
            <v>58711.29</v>
          </cell>
          <cell r="B1257" t="str">
            <v>La Union, S.A</v>
          </cell>
          <cell r="C1257">
            <v>587</v>
          </cell>
          <cell r="D1257" t="str">
            <v>AGROCAÑA</v>
          </cell>
          <cell r="E1257">
            <v>11.29</v>
          </cell>
          <cell r="F1257" t="str">
            <v>3</v>
          </cell>
          <cell r="G1257">
            <v>0.94</v>
          </cell>
          <cell r="H1257">
            <v>79.35749891039832</v>
          </cell>
          <cell r="I1257">
            <v>84.422871181274814</v>
          </cell>
          <cell r="J1257" t="str">
            <v>CR87-339</v>
          </cell>
          <cell r="K1257">
            <v>45351</v>
          </cell>
          <cell r="L1257">
            <v>45716</v>
          </cell>
          <cell r="M1257" t="str">
            <v>Manual</v>
          </cell>
          <cell r="N1257" t="str">
            <v>Quemado</v>
          </cell>
          <cell r="O1257">
            <v>126.94951574171208</v>
          </cell>
          <cell r="P1257">
            <v>10074.396057148511</v>
          </cell>
          <cell r="Q1257">
            <v>17</v>
          </cell>
        </row>
        <row r="1258">
          <cell r="A1258" t="str">
            <v>58711.3</v>
          </cell>
          <cell r="B1258" t="str">
            <v>La Union, S.A</v>
          </cell>
          <cell r="C1258">
            <v>587</v>
          </cell>
          <cell r="D1258" t="str">
            <v>AGROCAÑA</v>
          </cell>
          <cell r="E1258">
            <v>11.3</v>
          </cell>
          <cell r="F1258" t="str">
            <v>3</v>
          </cell>
          <cell r="G1258">
            <v>0.87</v>
          </cell>
          <cell r="H1258">
            <v>73.447897927709093</v>
          </cell>
          <cell r="I1258">
            <v>84.422871181274814</v>
          </cell>
          <cell r="J1258" t="str">
            <v>CR87-339</v>
          </cell>
          <cell r="K1258">
            <v>45351</v>
          </cell>
          <cell r="L1258">
            <v>45716</v>
          </cell>
          <cell r="M1258" t="str">
            <v>Manual</v>
          </cell>
          <cell r="N1258" t="str">
            <v>Quemado</v>
          </cell>
          <cell r="O1258">
            <v>126.94951574171208</v>
          </cell>
          <cell r="P1258">
            <v>9324.1750741693668</v>
          </cell>
          <cell r="Q1258">
            <v>17</v>
          </cell>
        </row>
        <row r="1259">
          <cell r="A1259" t="str">
            <v>58711.31</v>
          </cell>
          <cell r="B1259" t="str">
            <v>La Union, S.A</v>
          </cell>
          <cell r="C1259">
            <v>587</v>
          </cell>
          <cell r="D1259" t="str">
            <v>AGROCAÑA</v>
          </cell>
          <cell r="E1259">
            <v>11.31</v>
          </cell>
          <cell r="F1259" t="str">
            <v>4</v>
          </cell>
          <cell r="G1259">
            <v>7.3</v>
          </cell>
          <cell r="H1259">
            <v>616.28695962330607</v>
          </cell>
          <cell r="I1259">
            <v>84.422871181274814</v>
          </cell>
          <cell r="J1259" t="str">
            <v>CR87-339</v>
          </cell>
          <cell r="K1259">
            <v>45351</v>
          </cell>
          <cell r="L1259">
            <v>45716</v>
          </cell>
          <cell r="M1259" t="str">
            <v>Manual</v>
          </cell>
          <cell r="N1259" t="str">
            <v>Quemado</v>
          </cell>
          <cell r="O1259">
            <v>149.60983328039805</v>
          </cell>
          <cell r="P1259">
            <v>92202.589282126224</v>
          </cell>
          <cell r="Q1259">
            <v>17</v>
          </cell>
        </row>
        <row r="1260">
          <cell r="A1260" t="str">
            <v>58711.32</v>
          </cell>
          <cell r="B1260" t="str">
            <v>La Union, S.A</v>
          </cell>
          <cell r="C1260">
            <v>587</v>
          </cell>
          <cell r="D1260" t="str">
            <v>AGROCAÑA</v>
          </cell>
          <cell r="E1260">
            <v>11.32</v>
          </cell>
          <cell r="F1260" t="str">
            <v>3</v>
          </cell>
          <cell r="G1260">
            <v>6.49</v>
          </cell>
          <cell r="H1260">
            <v>547.90443396647356</v>
          </cell>
          <cell r="I1260">
            <v>84.422871181274814</v>
          </cell>
          <cell r="J1260" t="str">
            <v>CR87-339</v>
          </cell>
          <cell r="K1260">
            <v>45304</v>
          </cell>
          <cell r="L1260">
            <v>45669</v>
          </cell>
          <cell r="M1260" t="str">
            <v>Manual</v>
          </cell>
          <cell r="N1260" t="str">
            <v>Quemado</v>
          </cell>
          <cell r="O1260">
            <v>117.55433328039807</v>
          </cell>
          <cell r="P1260">
            <v>64408.54043630269</v>
          </cell>
          <cell r="Q1260">
            <v>10</v>
          </cell>
        </row>
        <row r="1261">
          <cell r="A1261" t="str">
            <v>58711.33</v>
          </cell>
          <cell r="B1261" t="str">
            <v>La Union, S.A</v>
          </cell>
          <cell r="C1261">
            <v>587</v>
          </cell>
          <cell r="D1261" t="str">
            <v>AGROCAÑA</v>
          </cell>
          <cell r="E1261">
            <v>11.33</v>
          </cell>
          <cell r="F1261" t="str">
            <v>3</v>
          </cell>
          <cell r="G1261">
            <v>2.57</v>
          </cell>
          <cell r="H1261">
            <v>216.96677893587625</v>
          </cell>
          <cell r="I1261">
            <v>84.422871181274814</v>
          </cell>
          <cell r="J1261" t="str">
            <v>CR87-339</v>
          </cell>
          <cell r="K1261">
            <v>45304</v>
          </cell>
          <cell r="L1261">
            <v>45669</v>
          </cell>
          <cell r="M1261" t="str">
            <v>Manual</v>
          </cell>
          <cell r="N1261" t="str">
            <v>Quemado</v>
          </cell>
          <cell r="O1261">
            <v>126.94951574171208</v>
          </cell>
          <cell r="P1261">
            <v>27543.827517948586</v>
          </cell>
          <cell r="Q1261">
            <v>10</v>
          </cell>
        </row>
        <row r="1262">
          <cell r="A1262" t="str">
            <v>58711.34</v>
          </cell>
          <cell r="B1262" t="str">
            <v>La Union, S.A</v>
          </cell>
          <cell r="C1262">
            <v>587</v>
          </cell>
          <cell r="D1262" t="str">
            <v>AGROCAÑA</v>
          </cell>
          <cell r="E1262">
            <v>11.34</v>
          </cell>
          <cell r="F1262" t="str">
            <v>3</v>
          </cell>
          <cell r="G1262">
            <v>1.18</v>
          </cell>
          <cell r="H1262">
            <v>99.61898799390427</v>
          </cell>
          <cell r="I1262">
            <v>84.422871181274814</v>
          </cell>
          <cell r="J1262" t="str">
            <v>CR87-339</v>
          </cell>
          <cell r="K1262">
            <v>45310</v>
          </cell>
          <cell r="L1262">
            <v>45675</v>
          </cell>
          <cell r="M1262" t="str">
            <v>Manual</v>
          </cell>
          <cell r="N1262" t="str">
            <v>Quemado</v>
          </cell>
          <cell r="O1262">
            <v>126.94951574171208</v>
          </cell>
          <cell r="P1262">
            <v>12646.582284505577</v>
          </cell>
          <cell r="Q1262">
            <v>11</v>
          </cell>
        </row>
        <row r="1263">
          <cell r="A1263" t="str">
            <v>58711.35</v>
          </cell>
          <cell r="B1263" t="str">
            <v>La Union, S.A</v>
          </cell>
          <cell r="C1263">
            <v>587</v>
          </cell>
          <cell r="D1263" t="str">
            <v>AGROCAÑA</v>
          </cell>
          <cell r="E1263">
            <v>11.35</v>
          </cell>
          <cell r="F1263" t="str">
            <v>3</v>
          </cell>
          <cell r="G1263">
            <v>1.76</v>
          </cell>
          <cell r="H1263">
            <v>148.58425327904368</v>
          </cell>
          <cell r="I1263">
            <v>84.422871181274814</v>
          </cell>
          <cell r="J1263" t="str">
            <v>CG02-163</v>
          </cell>
          <cell r="K1263">
            <v>45416</v>
          </cell>
          <cell r="L1263">
            <v>45756</v>
          </cell>
          <cell r="M1263" t="str">
            <v>Manual</v>
          </cell>
          <cell r="N1263" t="str">
            <v>Quemado</v>
          </cell>
          <cell r="O1263">
            <v>140.50933328039807</v>
          </cell>
          <cell r="P1263">
            <v>20877.474364204227</v>
          </cell>
          <cell r="Q1263">
            <v>23</v>
          </cell>
        </row>
        <row r="1264">
          <cell r="A1264" t="str">
            <v>58711.36</v>
          </cell>
          <cell r="B1264" t="str">
            <v>La Union, S.A</v>
          </cell>
          <cell r="C1264">
            <v>587</v>
          </cell>
          <cell r="D1264" t="str">
            <v>AGROCAÑA</v>
          </cell>
          <cell r="E1264">
            <v>11.36</v>
          </cell>
          <cell r="F1264" t="str">
            <v>3</v>
          </cell>
          <cell r="G1264">
            <v>1.5</v>
          </cell>
          <cell r="H1264">
            <v>126.63430677191222</v>
          </cell>
          <cell r="I1264">
            <v>84.422871181274814</v>
          </cell>
          <cell r="J1264" t="str">
            <v>CG02-163</v>
          </cell>
          <cell r="K1264">
            <v>45352</v>
          </cell>
          <cell r="L1264">
            <v>45717</v>
          </cell>
          <cell r="M1264" t="str">
            <v>Manual</v>
          </cell>
          <cell r="N1264" t="str">
            <v>Quemado</v>
          </cell>
          <cell r="O1264">
            <v>126.94951574171208</v>
          </cell>
          <cell r="P1264">
            <v>16076.163920981668</v>
          </cell>
          <cell r="Q1264">
            <v>17</v>
          </cell>
        </row>
        <row r="1265">
          <cell r="A1265" t="str">
            <v>58711.37</v>
          </cell>
          <cell r="B1265" t="str">
            <v>La Union, S.A</v>
          </cell>
          <cell r="C1265">
            <v>587</v>
          </cell>
          <cell r="D1265" t="str">
            <v>AGROCAÑA</v>
          </cell>
          <cell r="E1265">
            <v>11.37</v>
          </cell>
          <cell r="F1265" t="str">
            <v>3</v>
          </cell>
          <cell r="G1265">
            <v>1.27</v>
          </cell>
          <cell r="H1265">
            <v>107.21704640021902</v>
          </cell>
          <cell r="I1265">
            <v>84.422871181274814</v>
          </cell>
          <cell r="J1265" t="str">
            <v>CR87-339</v>
          </cell>
          <cell r="K1265">
            <v>45351</v>
          </cell>
          <cell r="L1265">
            <v>45716</v>
          </cell>
          <cell r="M1265" t="str">
            <v>Manual</v>
          </cell>
          <cell r="N1265" t="str">
            <v>Quemado</v>
          </cell>
          <cell r="O1265">
            <v>126.94951574171208</v>
          </cell>
          <cell r="P1265">
            <v>13611.152119764478</v>
          </cell>
          <cell r="Q1265">
            <v>17</v>
          </cell>
        </row>
        <row r="1266">
          <cell r="A1266" t="str">
            <v>58711.38</v>
          </cell>
          <cell r="B1266" t="str">
            <v>La Union, S.A</v>
          </cell>
          <cell r="C1266">
            <v>587</v>
          </cell>
          <cell r="D1266" t="str">
            <v>AGROCAÑA</v>
          </cell>
          <cell r="E1266">
            <v>11.38</v>
          </cell>
          <cell r="F1266" t="str">
            <v>3</v>
          </cell>
          <cell r="G1266">
            <v>0.71</v>
          </cell>
          <cell r="H1266">
            <v>59.940238538705117</v>
          </cell>
          <cell r="I1266">
            <v>84.422871181274814</v>
          </cell>
          <cell r="J1266" t="str">
            <v>CG02-163</v>
          </cell>
          <cell r="K1266">
            <v>45351</v>
          </cell>
          <cell r="L1266">
            <v>45716</v>
          </cell>
          <cell r="M1266" t="str">
            <v>Manual</v>
          </cell>
          <cell r="N1266" t="str">
            <v>Quemado</v>
          </cell>
          <cell r="O1266">
            <v>126.94951574171208</v>
          </cell>
          <cell r="P1266">
            <v>7609.3842559313225</v>
          </cell>
          <cell r="Q1266">
            <v>17</v>
          </cell>
        </row>
        <row r="1267">
          <cell r="A1267" t="str">
            <v>58711.39</v>
          </cell>
          <cell r="B1267" t="str">
            <v>La Union, S.A</v>
          </cell>
          <cell r="C1267">
            <v>587</v>
          </cell>
          <cell r="D1267" t="str">
            <v>AGROCAÑA</v>
          </cell>
          <cell r="E1267">
            <v>11.39</v>
          </cell>
          <cell r="F1267" t="str">
            <v>3</v>
          </cell>
          <cell r="G1267">
            <v>1.81</v>
          </cell>
          <cell r="H1267">
            <v>152.80539683810741</v>
          </cell>
          <cell r="I1267">
            <v>84.422871181274814</v>
          </cell>
          <cell r="J1267" t="str">
            <v>CR87-339</v>
          </cell>
          <cell r="K1267">
            <v>45367</v>
          </cell>
          <cell r="L1267">
            <v>45732</v>
          </cell>
          <cell r="M1267" t="str">
            <v>Manual</v>
          </cell>
          <cell r="N1267" t="str">
            <v>Quemado</v>
          </cell>
          <cell r="O1267">
            <v>155.47208328039807</v>
          </cell>
          <cell r="P1267">
            <v>23756.973382908513</v>
          </cell>
          <cell r="Q1267">
            <v>19</v>
          </cell>
        </row>
        <row r="1268">
          <cell r="A1268" t="str">
            <v>58711.4</v>
          </cell>
          <cell r="B1268" t="str">
            <v>La Union, S.A</v>
          </cell>
          <cell r="C1268">
            <v>587</v>
          </cell>
          <cell r="D1268" t="str">
            <v>AGROCAÑA</v>
          </cell>
          <cell r="E1268">
            <v>11.4</v>
          </cell>
          <cell r="F1268" t="str">
            <v>3</v>
          </cell>
          <cell r="G1268">
            <v>3.53</v>
          </cell>
          <cell r="H1268">
            <v>298.01273526990008</v>
          </cell>
          <cell r="I1268">
            <v>84.422871181274814</v>
          </cell>
          <cell r="J1268" t="str">
            <v>CR87-339</v>
          </cell>
          <cell r="K1268">
            <v>45367</v>
          </cell>
          <cell r="L1268">
            <v>45732</v>
          </cell>
          <cell r="M1268" t="str">
            <v>Manual</v>
          </cell>
          <cell r="N1268" t="str">
            <v>Quemado</v>
          </cell>
          <cell r="O1268">
            <v>158.59123328039806</v>
          </cell>
          <cell r="P1268">
            <v>47262.207219718235</v>
          </cell>
          <cell r="Q1268">
            <v>19</v>
          </cell>
        </row>
        <row r="1269">
          <cell r="A1269" t="str">
            <v>58711.41</v>
          </cell>
          <cell r="B1269" t="str">
            <v>La Union, S.A</v>
          </cell>
          <cell r="C1269">
            <v>587</v>
          </cell>
          <cell r="D1269" t="str">
            <v>AGROCAÑA</v>
          </cell>
          <cell r="E1269">
            <v>11.41</v>
          </cell>
          <cell r="F1269" t="str">
            <v>3</v>
          </cell>
          <cell r="G1269">
            <v>0.4</v>
          </cell>
          <cell r="H1269">
            <v>33.769148472509926</v>
          </cell>
          <cell r="I1269">
            <v>84.422871181274814</v>
          </cell>
          <cell r="J1269" t="str">
            <v>CR87-339</v>
          </cell>
          <cell r="K1269">
            <v>45368</v>
          </cell>
          <cell r="L1269">
            <v>45733</v>
          </cell>
          <cell r="M1269" t="str">
            <v>Manual</v>
          </cell>
          <cell r="N1269" t="str">
            <v>Quemado</v>
          </cell>
          <cell r="O1269">
            <v>126.94951574171208</v>
          </cell>
          <cell r="P1269">
            <v>4286.9770455951111</v>
          </cell>
          <cell r="Q1269">
            <v>20</v>
          </cell>
        </row>
        <row r="1270">
          <cell r="A1270" t="str">
            <v>58712.01</v>
          </cell>
          <cell r="B1270" t="str">
            <v>La Union, S.A</v>
          </cell>
          <cell r="C1270">
            <v>587</v>
          </cell>
          <cell r="D1270" t="str">
            <v>AGROCAÑA</v>
          </cell>
          <cell r="E1270">
            <v>12.01</v>
          </cell>
          <cell r="F1270" t="str">
            <v>4</v>
          </cell>
          <cell r="G1270">
            <v>7.17</v>
          </cell>
          <cell r="H1270">
            <v>605.31198636974045</v>
          </cell>
          <cell r="I1270">
            <v>84.422871181274814</v>
          </cell>
          <cell r="J1270" t="str">
            <v>CG02-163</v>
          </cell>
          <cell r="K1270">
            <v>45348</v>
          </cell>
          <cell r="L1270">
            <v>45713</v>
          </cell>
          <cell r="M1270" t="str">
            <v>Manual</v>
          </cell>
          <cell r="N1270" t="str">
            <v>Quemado</v>
          </cell>
          <cell r="O1270">
            <v>139.01598328039807</v>
          </cell>
          <cell r="P1270">
            <v>84148.040976600387</v>
          </cell>
          <cell r="Q1270">
            <v>17</v>
          </cell>
        </row>
        <row r="1271">
          <cell r="A1271" t="str">
            <v>58712.02</v>
          </cell>
          <cell r="B1271" t="str">
            <v>La Union, S.A</v>
          </cell>
          <cell r="C1271">
            <v>587</v>
          </cell>
          <cell r="D1271" t="str">
            <v>AGROCAÑA</v>
          </cell>
          <cell r="E1271">
            <v>12.02</v>
          </cell>
          <cell r="F1271" t="str">
            <v>4</v>
          </cell>
          <cell r="G1271">
            <v>3.37</v>
          </cell>
          <cell r="H1271">
            <v>284.50507588089613</v>
          </cell>
          <cell r="I1271">
            <v>84.422871181274814</v>
          </cell>
          <cell r="J1271" t="str">
            <v>CG02-163</v>
          </cell>
          <cell r="K1271">
            <v>45315</v>
          </cell>
          <cell r="L1271">
            <v>45680</v>
          </cell>
          <cell r="M1271" t="str">
            <v>Manual</v>
          </cell>
          <cell r="N1271" t="str">
            <v>Quemado</v>
          </cell>
          <cell r="O1271">
            <v>126.94951574171208</v>
          </cell>
          <cell r="P1271">
            <v>36117.781609138809</v>
          </cell>
          <cell r="Q1271">
            <v>12</v>
          </cell>
        </row>
        <row r="1272">
          <cell r="A1272" t="str">
            <v>58712.03</v>
          </cell>
          <cell r="B1272" t="str">
            <v>La Union, S.A</v>
          </cell>
          <cell r="C1272">
            <v>587</v>
          </cell>
          <cell r="D1272" t="str">
            <v>AGROCAÑA</v>
          </cell>
          <cell r="E1272">
            <v>12.03</v>
          </cell>
          <cell r="F1272" t="str">
            <v>3</v>
          </cell>
          <cell r="G1272">
            <v>3.77</v>
          </cell>
          <cell r="H1272">
            <v>318.27422435340605</v>
          </cell>
          <cell r="I1272">
            <v>84.422871181274814</v>
          </cell>
          <cell r="J1272" t="str">
            <v>CG02-163</v>
          </cell>
          <cell r="K1272">
            <v>45414</v>
          </cell>
          <cell r="L1272">
            <v>45754</v>
          </cell>
          <cell r="M1272" t="str">
            <v>Manual</v>
          </cell>
          <cell r="N1272" t="str">
            <v>Quemado</v>
          </cell>
          <cell r="O1272">
            <v>138.98778328039808</v>
          </cell>
          <cell r="P1272">
            <v>44236.228918167995</v>
          </cell>
          <cell r="Q1272">
            <v>23</v>
          </cell>
        </row>
        <row r="1273">
          <cell r="A1273" t="str">
            <v>58712.04</v>
          </cell>
          <cell r="B1273" t="str">
            <v>La Union, S.A</v>
          </cell>
          <cell r="C1273">
            <v>587</v>
          </cell>
          <cell r="D1273" t="str">
            <v>AGROCAÑA</v>
          </cell>
          <cell r="E1273">
            <v>12.04</v>
          </cell>
          <cell r="F1273" t="str">
            <v>3</v>
          </cell>
          <cell r="G1273">
            <v>2.37</v>
          </cell>
          <cell r="H1273">
            <v>200.08220469962131</v>
          </cell>
          <cell r="I1273">
            <v>84.422871181274814</v>
          </cell>
          <cell r="J1273" t="str">
            <v>CG02-163</v>
          </cell>
          <cell r="K1273">
            <v>45415</v>
          </cell>
          <cell r="L1273">
            <v>45755</v>
          </cell>
          <cell r="M1273" t="str">
            <v>Manual</v>
          </cell>
          <cell r="N1273" t="str">
            <v>Quemado</v>
          </cell>
          <cell r="O1273">
            <v>131.29863328039806</v>
          </cell>
          <cell r="P1273">
            <v>26270.520020789118</v>
          </cell>
          <cell r="Q1273">
            <v>23</v>
          </cell>
        </row>
        <row r="1274">
          <cell r="A1274" t="str">
            <v>58712.05</v>
          </cell>
          <cell r="B1274" t="str">
            <v>La Union, S.A</v>
          </cell>
          <cell r="C1274">
            <v>587</v>
          </cell>
          <cell r="D1274" t="str">
            <v>AGROCAÑA</v>
          </cell>
          <cell r="E1274">
            <v>12.05</v>
          </cell>
          <cell r="F1274" t="str">
            <v>4</v>
          </cell>
          <cell r="G1274">
            <v>2.96</v>
          </cell>
          <cell r="H1274">
            <v>249.89169869657346</v>
          </cell>
          <cell r="I1274">
            <v>84.422871181274814</v>
          </cell>
          <cell r="J1274" t="str">
            <v>CG02-163</v>
          </cell>
          <cell r="K1274">
            <v>45399</v>
          </cell>
          <cell r="L1274">
            <v>45764</v>
          </cell>
          <cell r="M1274" t="str">
            <v>Manual</v>
          </cell>
          <cell r="N1274" t="str">
            <v>Quemado</v>
          </cell>
          <cell r="O1274">
            <v>164.89888328039805</v>
          </cell>
          <cell r="P1274">
            <v>41206.862056106664</v>
          </cell>
          <cell r="Q1274">
            <v>24</v>
          </cell>
        </row>
        <row r="1275">
          <cell r="A1275" t="str">
            <v>58712.06</v>
          </cell>
          <cell r="B1275" t="str">
            <v>La Union, S.A</v>
          </cell>
          <cell r="C1275">
            <v>587</v>
          </cell>
          <cell r="D1275" t="str">
            <v>AGROCAÑA</v>
          </cell>
          <cell r="E1275">
            <v>12.06</v>
          </cell>
          <cell r="F1275" t="str">
            <v>4</v>
          </cell>
          <cell r="G1275">
            <v>2.36</v>
          </cell>
          <cell r="H1275">
            <v>199.23797598780854</v>
          </cell>
          <cell r="I1275">
            <v>84.422871181274814</v>
          </cell>
          <cell r="J1275" t="str">
            <v>CR87-339</v>
          </cell>
          <cell r="K1275">
            <v>45400</v>
          </cell>
          <cell r="L1275">
            <v>45765</v>
          </cell>
          <cell r="M1275" t="str">
            <v>Manual</v>
          </cell>
          <cell r="N1275" t="str">
            <v>Quemado</v>
          </cell>
          <cell r="O1275">
            <v>161.85418328039808</v>
          </cell>
          <cell r="P1275">
            <v>32247.499881946314</v>
          </cell>
          <cell r="Q1275">
            <v>24</v>
          </cell>
        </row>
        <row r="1276">
          <cell r="A1276" t="str">
            <v>58712.07</v>
          </cell>
          <cell r="B1276" t="str">
            <v>La Union, S.A</v>
          </cell>
          <cell r="C1276">
            <v>587</v>
          </cell>
          <cell r="D1276" t="str">
            <v>AGROCAÑA</v>
          </cell>
          <cell r="E1276">
            <v>12.07</v>
          </cell>
          <cell r="F1276" t="str">
            <v>4</v>
          </cell>
          <cell r="G1276">
            <v>0.65</v>
          </cell>
          <cell r="H1276">
            <v>54.874866267828629</v>
          </cell>
          <cell r="I1276">
            <v>84.422871181274814</v>
          </cell>
          <cell r="J1276" t="str">
            <v>CR87-339</v>
          </cell>
          <cell r="K1276">
            <v>45400</v>
          </cell>
          <cell r="L1276">
            <v>45765</v>
          </cell>
          <cell r="M1276" t="str">
            <v>Manual</v>
          </cell>
          <cell r="N1276" t="str">
            <v>Quemado</v>
          </cell>
          <cell r="O1276">
            <v>151.25873328039808</v>
          </cell>
          <cell r="P1276">
            <v>8300.3027606030046</v>
          </cell>
          <cell r="Q1276">
            <v>24</v>
          </cell>
        </row>
        <row r="1277">
          <cell r="A1277" t="str">
            <v>58712.08</v>
          </cell>
          <cell r="B1277" t="str">
            <v>La Union, S.A</v>
          </cell>
          <cell r="C1277">
            <v>587</v>
          </cell>
          <cell r="D1277" t="str">
            <v>AGROCAÑA</v>
          </cell>
          <cell r="E1277">
            <v>12.08</v>
          </cell>
          <cell r="F1277" t="str">
            <v>4</v>
          </cell>
          <cell r="G1277">
            <v>1</v>
          </cell>
          <cell r="H1277">
            <v>84.422871181274814</v>
          </cell>
          <cell r="I1277">
            <v>84.422871181274814</v>
          </cell>
          <cell r="J1277" t="str">
            <v>CG02-163</v>
          </cell>
          <cell r="K1277">
            <v>45400</v>
          </cell>
          <cell r="L1277">
            <v>45765</v>
          </cell>
          <cell r="M1277" t="str">
            <v>Manual</v>
          </cell>
          <cell r="N1277" t="str">
            <v>Quemado</v>
          </cell>
          <cell r="O1277">
            <v>160.67233328039805</v>
          </cell>
          <cell r="P1277">
            <v>13564.419694925899</v>
          </cell>
          <cell r="Q1277">
            <v>24</v>
          </cell>
        </row>
        <row r="1278">
          <cell r="A1278" t="str">
            <v>58712.09</v>
          </cell>
          <cell r="B1278" t="str">
            <v>La Union, S.A</v>
          </cell>
          <cell r="C1278">
            <v>587</v>
          </cell>
          <cell r="D1278" t="str">
            <v>AGROCAÑA</v>
          </cell>
          <cell r="E1278">
            <v>12.09</v>
          </cell>
          <cell r="F1278" t="str">
            <v>4</v>
          </cell>
          <cell r="G1278">
            <v>2.27</v>
          </cell>
          <cell r="H1278">
            <v>191.63991758149382</v>
          </cell>
          <cell r="I1278">
            <v>84.422871181274814</v>
          </cell>
          <cell r="J1278" t="str">
            <v>CR87-339</v>
          </cell>
          <cell r="K1278">
            <v>45401</v>
          </cell>
          <cell r="L1278">
            <v>45766</v>
          </cell>
          <cell r="M1278" t="str">
            <v>Manual</v>
          </cell>
          <cell r="N1278" t="str">
            <v>Quemado</v>
          </cell>
          <cell r="O1278">
            <v>156.69998328039807</v>
          </cell>
          <cell r="P1278">
            <v>30029.971880876947</v>
          </cell>
          <cell r="Q1278">
            <v>24</v>
          </cell>
        </row>
        <row r="1279">
          <cell r="A1279" t="str">
            <v>58712.1</v>
          </cell>
          <cell r="B1279" t="str">
            <v>La Union, S.A</v>
          </cell>
          <cell r="C1279">
            <v>587</v>
          </cell>
          <cell r="D1279" t="str">
            <v>AGROCAÑA</v>
          </cell>
          <cell r="E1279">
            <v>12.1</v>
          </cell>
          <cell r="F1279" t="str">
            <v>4</v>
          </cell>
          <cell r="G1279">
            <v>2.5</v>
          </cell>
          <cell r="H1279">
            <v>211.05717795318702</v>
          </cell>
          <cell r="I1279">
            <v>84.422871181274814</v>
          </cell>
          <cell r="J1279" t="str">
            <v>CR87-339</v>
          </cell>
          <cell r="K1279">
            <v>45402</v>
          </cell>
          <cell r="L1279">
            <v>45767</v>
          </cell>
          <cell r="M1279" t="str">
            <v>Manual</v>
          </cell>
          <cell r="N1279" t="str">
            <v>Quemado</v>
          </cell>
          <cell r="O1279">
            <v>157.26503328039806</v>
          </cell>
          <cell r="P1279">
            <v>33191.914114874853</v>
          </cell>
          <cell r="Q1279">
            <v>24</v>
          </cell>
        </row>
        <row r="1280">
          <cell r="A1280" t="str">
            <v>58712.11</v>
          </cell>
          <cell r="B1280" t="str">
            <v>La Union, S.A</v>
          </cell>
          <cell r="C1280">
            <v>587</v>
          </cell>
          <cell r="D1280" t="str">
            <v>AGROCAÑA</v>
          </cell>
          <cell r="E1280">
            <v>12.11</v>
          </cell>
          <cell r="F1280" t="str">
            <v>3</v>
          </cell>
          <cell r="G1280">
            <v>10.55</v>
          </cell>
          <cell r="H1280">
            <v>890.66129096244936</v>
          </cell>
          <cell r="I1280">
            <v>84.422871181274814</v>
          </cell>
          <cell r="J1280" t="str">
            <v>CGMex10-26315</v>
          </cell>
          <cell r="K1280">
            <v>45349</v>
          </cell>
          <cell r="L1280">
            <v>45714</v>
          </cell>
          <cell r="M1280" t="str">
            <v>Manual</v>
          </cell>
          <cell r="N1280" t="str">
            <v>Quemado</v>
          </cell>
          <cell r="O1280">
            <v>126.94951574171208</v>
          </cell>
          <cell r="P1280">
            <v>113069.01957757106</v>
          </cell>
          <cell r="Q1280">
            <v>17</v>
          </cell>
        </row>
        <row r="1281">
          <cell r="A1281" t="str">
            <v>58712.12</v>
          </cell>
          <cell r="B1281" t="str">
            <v>La Union, S.A</v>
          </cell>
          <cell r="C1281">
            <v>587</v>
          </cell>
          <cell r="D1281" t="str">
            <v>AGROCAÑA</v>
          </cell>
          <cell r="E1281">
            <v>12.12</v>
          </cell>
          <cell r="F1281" t="str">
            <v>4</v>
          </cell>
          <cell r="G1281">
            <v>1.24</v>
          </cell>
          <cell r="H1281">
            <v>104.68436026478076</v>
          </cell>
          <cell r="I1281">
            <v>84.422871181274814</v>
          </cell>
          <cell r="J1281" t="str">
            <v>CGMex10-26315</v>
          </cell>
          <cell r="K1281">
            <v>45371</v>
          </cell>
          <cell r="L1281">
            <v>45736</v>
          </cell>
          <cell r="M1281" t="str">
            <v>Manual</v>
          </cell>
          <cell r="N1281" t="str">
            <v>Quemado</v>
          </cell>
          <cell r="O1281">
            <v>150.26008328039805</v>
          </cell>
          <cell r="P1281">
            <v>15729.88069154115</v>
          </cell>
          <cell r="Q1281">
            <v>20</v>
          </cell>
        </row>
        <row r="1282">
          <cell r="A1282" t="str">
            <v>58712.13</v>
          </cell>
          <cell r="B1282" t="str">
            <v>La Union, S.A</v>
          </cell>
          <cell r="C1282">
            <v>587</v>
          </cell>
          <cell r="D1282" t="str">
            <v>AGROCAÑA</v>
          </cell>
          <cell r="E1282">
            <v>12.13</v>
          </cell>
          <cell r="F1282" t="str">
            <v>4</v>
          </cell>
          <cell r="G1282">
            <v>1.47</v>
          </cell>
          <cell r="H1282">
            <v>124.10162063647398</v>
          </cell>
          <cell r="I1282">
            <v>84.422871181274814</v>
          </cell>
          <cell r="J1282" t="str">
            <v>CG02-163</v>
          </cell>
          <cell r="K1282">
            <v>45335</v>
          </cell>
          <cell r="L1282">
            <v>45700</v>
          </cell>
          <cell r="M1282" t="str">
            <v>Manual</v>
          </cell>
          <cell r="N1282" t="str">
            <v>Quemado</v>
          </cell>
          <cell r="O1282">
            <v>126.94951574171208</v>
          </cell>
          <cell r="P1282">
            <v>15754.640642562033</v>
          </cell>
          <cell r="Q1282">
            <v>15</v>
          </cell>
        </row>
        <row r="1283">
          <cell r="A1283" t="str">
            <v>58712.14</v>
          </cell>
          <cell r="B1283" t="str">
            <v>La Union, S.A</v>
          </cell>
          <cell r="C1283">
            <v>587</v>
          </cell>
          <cell r="D1283" t="str">
            <v>AGROCAÑA</v>
          </cell>
          <cell r="E1283">
            <v>12.14</v>
          </cell>
          <cell r="F1283" t="str">
            <v>4</v>
          </cell>
          <cell r="G1283">
            <v>1.44</v>
          </cell>
          <cell r="H1283">
            <v>121.56893450103573</v>
          </cell>
          <cell r="I1283">
            <v>84.422871181274814</v>
          </cell>
          <cell r="J1283" t="str">
            <v>CG02-163</v>
          </cell>
          <cell r="K1283">
            <v>45336</v>
          </cell>
          <cell r="L1283">
            <v>45701</v>
          </cell>
          <cell r="M1283" t="str">
            <v>Manual</v>
          </cell>
          <cell r="N1283" t="str">
            <v>Quemado</v>
          </cell>
          <cell r="O1283">
            <v>126.94951574171208</v>
          </cell>
          <cell r="P1283">
            <v>15433.117364142399</v>
          </cell>
          <cell r="Q1283">
            <v>15</v>
          </cell>
        </row>
        <row r="1284">
          <cell r="A1284" t="str">
            <v>58712.15</v>
          </cell>
          <cell r="B1284" t="str">
            <v>La Union, S.A</v>
          </cell>
          <cell r="C1284">
            <v>587</v>
          </cell>
          <cell r="D1284" t="str">
            <v>AGROCAÑA</v>
          </cell>
          <cell r="E1284">
            <v>12.15</v>
          </cell>
          <cell r="F1284" t="str">
            <v>4</v>
          </cell>
          <cell r="G1284">
            <v>3.98</v>
          </cell>
          <cell r="H1284">
            <v>336.00302730147376</v>
          </cell>
          <cell r="I1284">
            <v>84.422871181274814</v>
          </cell>
          <cell r="J1284" t="str">
            <v>CG02-163</v>
          </cell>
          <cell r="K1284">
            <v>45348</v>
          </cell>
          <cell r="L1284">
            <v>45713</v>
          </cell>
          <cell r="M1284" t="str">
            <v>Manual</v>
          </cell>
          <cell r="N1284" t="str">
            <v>Quemado</v>
          </cell>
          <cell r="O1284">
            <v>169.09243328039807</v>
          </cell>
          <cell r="P1284">
            <v>56815.569475986224</v>
          </cell>
          <cell r="Q1284">
            <v>17</v>
          </cell>
        </row>
        <row r="1285">
          <cell r="A1285" t="str">
            <v>58712.16</v>
          </cell>
          <cell r="B1285" t="str">
            <v>La Union, S.A</v>
          </cell>
          <cell r="C1285">
            <v>587</v>
          </cell>
          <cell r="D1285" t="str">
            <v>AGROCAÑA</v>
          </cell>
          <cell r="E1285">
            <v>12.16</v>
          </cell>
          <cell r="F1285" t="str">
            <v>4</v>
          </cell>
          <cell r="G1285">
            <v>1.3</v>
          </cell>
          <cell r="H1285">
            <v>109.74973253565726</v>
          </cell>
          <cell r="I1285">
            <v>84.422871181274814</v>
          </cell>
          <cell r="J1285" t="str">
            <v>CG02-163</v>
          </cell>
          <cell r="K1285">
            <v>45377</v>
          </cell>
          <cell r="L1285">
            <v>45742</v>
          </cell>
          <cell r="M1285" t="str">
            <v>Manual</v>
          </cell>
          <cell r="N1285" t="str">
            <v>Quemado</v>
          </cell>
          <cell r="O1285">
            <v>160.95053328039808</v>
          </cell>
          <cell r="P1285">
            <v>17664.277978995091</v>
          </cell>
          <cell r="Q1285">
            <v>21</v>
          </cell>
        </row>
        <row r="1286">
          <cell r="A1286" t="str">
            <v>58712.17</v>
          </cell>
          <cell r="B1286" t="str">
            <v>La Union, S.A</v>
          </cell>
          <cell r="C1286">
            <v>587</v>
          </cell>
          <cell r="D1286" t="str">
            <v>AGROCAÑA</v>
          </cell>
          <cell r="E1286">
            <v>12.17</v>
          </cell>
          <cell r="F1286" t="str">
            <v>3</v>
          </cell>
          <cell r="G1286">
            <v>0.87</v>
          </cell>
          <cell r="H1286">
            <v>73.447897927709093</v>
          </cell>
          <cell r="I1286">
            <v>84.422871181274814</v>
          </cell>
          <cell r="J1286" t="str">
            <v>CG02-163</v>
          </cell>
          <cell r="K1286">
            <v>45399</v>
          </cell>
          <cell r="L1286">
            <v>45764</v>
          </cell>
          <cell r="M1286" t="str">
            <v>Manual</v>
          </cell>
          <cell r="N1286" t="str">
            <v>Quemado</v>
          </cell>
          <cell r="O1286">
            <v>159.44633328039805</v>
          </cell>
          <cell r="P1286">
            <v>11710.998011726162</v>
          </cell>
          <cell r="Q1286">
            <v>24</v>
          </cell>
        </row>
        <row r="1287">
          <cell r="A1287" t="str">
            <v>58712.18</v>
          </cell>
          <cell r="B1287" t="str">
            <v>La Union, S.A</v>
          </cell>
          <cell r="C1287">
            <v>587</v>
          </cell>
          <cell r="D1287" t="str">
            <v>AGROCAÑA</v>
          </cell>
          <cell r="E1287">
            <v>12.18</v>
          </cell>
          <cell r="F1287" t="str">
            <v>4</v>
          </cell>
          <cell r="G1287">
            <v>4.32</v>
          </cell>
          <cell r="H1287">
            <v>364.70680350310721</v>
          </cell>
          <cell r="I1287">
            <v>84.422871181274814</v>
          </cell>
          <cell r="J1287" t="str">
            <v>CG02-163</v>
          </cell>
          <cell r="K1287">
            <v>45411</v>
          </cell>
          <cell r="L1287">
            <v>45776</v>
          </cell>
          <cell r="M1287" t="str">
            <v>Manual</v>
          </cell>
          <cell r="N1287" t="str">
            <v>Quemado</v>
          </cell>
          <cell r="O1287">
            <v>152.96778328039807</v>
          </cell>
          <cell r="P1287">
            <v>55788.391279150026</v>
          </cell>
          <cell r="Q1287">
            <v>26</v>
          </cell>
        </row>
        <row r="1288">
          <cell r="A1288" t="str">
            <v>58712.19</v>
          </cell>
          <cell r="B1288" t="str">
            <v>La Union, S.A</v>
          </cell>
          <cell r="C1288">
            <v>587</v>
          </cell>
          <cell r="D1288" t="str">
            <v>AGROCAÑA</v>
          </cell>
          <cell r="E1288">
            <v>12.19</v>
          </cell>
          <cell r="F1288" t="str">
            <v>4</v>
          </cell>
          <cell r="G1288">
            <v>3.66</v>
          </cell>
          <cell r="H1288">
            <v>308.98770852346581</v>
          </cell>
          <cell r="I1288">
            <v>84.422871181274814</v>
          </cell>
          <cell r="J1288" t="str">
            <v>CG02-163</v>
          </cell>
          <cell r="K1288">
            <v>45420</v>
          </cell>
          <cell r="L1288">
            <v>45760</v>
          </cell>
          <cell r="M1288" t="str">
            <v>Manual</v>
          </cell>
          <cell r="N1288" t="str">
            <v>Quemado</v>
          </cell>
          <cell r="O1288">
            <v>133.26198328039806</v>
          </cell>
          <cell r="P1288">
            <v>41176.314847102607</v>
          </cell>
          <cell r="Q1288">
            <v>23</v>
          </cell>
        </row>
        <row r="1289">
          <cell r="A1289" t="str">
            <v>58712.2</v>
          </cell>
          <cell r="B1289" t="str">
            <v>La Union, S.A</v>
          </cell>
          <cell r="C1289">
            <v>587</v>
          </cell>
          <cell r="D1289" t="str">
            <v>AGROCAÑA</v>
          </cell>
          <cell r="E1289">
            <v>12.2</v>
          </cell>
          <cell r="F1289" t="str">
            <v>4</v>
          </cell>
          <cell r="G1289">
            <v>1.55</v>
          </cell>
          <cell r="H1289">
            <v>130.85545033097597</v>
          </cell>
          <cell r="I1289">
            <v>84.422871181274814</v>
          </cell>
          <cell r="J1289" t="str">
            <v>CR87-339</v>
          </cell>
          <cell r="K1289">
            <v>45420</v>
          </cell>
          <cell r="L1289">
            <v>45760</v>
          </cell>
          <cell r="M1289" t="str">
            <v>Manual</v>
          </cell>
          <cell r="N1289" t="str">
            <v>Quemado</v>
          </cell>
          <cell r="O1289">
            <v>132.66683328039807</v>
          </cell>
          <cell r="P1289">
            <v>17360.178212890998</v>
          </cell>
          <cell r="Q1289">
            <v>23</v>
          </cell>
        </row>
        <row r="1290">
          <cell r="A1290" t="str">
            <v>58712.21</v>
          </cell>
          <cell r="B1290" t="str">
            <v>La Union, S.A</v>
          </cell>
          <cell r="C1290">
            <v>587</v>
          </cell>
          <cell r="D1290" t="str">
            <v>AGROCAÑA</v>
          </cell>
          <cell r="E1290">
            <v>12.21</v>
          </cell>
          <cell r="F1290" t="str">
            <v>4</v>
          </cell>
          <cell r="G1290">
            <v>3</v>
          </cell>
          <cell r="H1290">
            <v>253.26861354382444</v>
          </cell>
          <cell r="I1290">
            <v>84.422871181274814</v>
          </cell>
          <cell r="J1290" t="str">
            <v>CGMex10-26315</v>
          </cell>
          <cell r="K1290">
            <v>45400</v>
          </cell>
          <cell r="L1290">
            <v>45765</v>
          </cell>
          <cell r="M1290" t="str">
            <v>Manual</v>
          </cell>
          <cell r="N1290" t="str">
            <v>Quemado</v>
          </cell>
          <cell r="O1290">
            <v>152.24073328039808</v>
          </cell>
          <cell r="P1290">
            <v>38557.79944282159</v>
          </cell>
          <cell r="Q1290">
            <v>24</v>
          </cell>
        </row>
        <row r="1291">
          <cell r="A1291" t="str">
            <v>58712.22</v>
          </cell>
          <cell r="B1291" t="str">
            <v>La Union, S.A</v>
          </cell>
          <cell r="C1291">
            <v>587</v>
          </cell>
          <cell r="D1291" t="str">
            <v>AGROCAÑA</v>
          </cell>
          <cell r="E1291">
            <v>12.22</v>
          </cell>
          <cell r="F1291" t="str">
            <v>4</v>
          </cell>
          <cell r="G1291">
            <v>6.71</v>
          </cell>
          <cell r="H1291">
            <v>566.47746562635405</v>
          </cell>
          <cell r="I1291">
            <v>84.422871181274814</v>
          </cell>
          <cell r="J1291" t="str">
            <v>CGMex10-26315</v>
          </cell>
          <cell r="K1291">
            <v>45377</v>
          </cell>
          <cell r="L1291">
            <v>45742</v>
          </cell>
          <cell r="M1291" t="str">
            <v>Manual</v>
          </cell>
          <cell r="N1291" t="str">
            <v>Quemado</v>
          </cell>
          <cell r="O1291">
            <v>155.28598328039806</v>
          </cell>
          <cell r="P1291">
            <v>87966.010255976274</v>
          </cell>
          <cell r="Q1291">
            <v>21</v>
          </cell>
        </row>
        <row r="1292">
          <cell r="A1292" t="str">
            <v>58712.23</v>
          </cell>
          <cell r="B1292" t="str">
            <v>La Union, S.A</v>
          </cell>
          <cell r="C1292">
            <v>587</v>
          </cell>
          <cell r="D1292" t="str">
            <v>AGROCAÑA</v>
          </cell>
          <cell r="E1292">
            <v>12.23</v>
          </cell>
          <cell r="F1292" t="str">
            <v>4</v>
          </cell>
          <cell r="G1292">
            <v>2.16</v>
          </cell>
          <cell r="H1292">
            <v>182.3534017515536</v>
          </cell>
          <cell r="I1292">
            <v>84.422871181274814</v>
          </cell>
          <cell r="J1292" t="str">
            <v>CGMex10-26315</v>
          </cell>
          <cell r="K1292">
            <v>45397</v>
          </cell>
          <cell r="L1292">
            <v>45762</v>
          </cell>
          <cell r="M1292" t="str">
            <v>Manual</v>
          </cell>
          <cell r="N1292" t="str">
            <v>Quemado</v>
          </cell>
          <cell r="O1292">
            <v>148.64253328039806</v>
          </cell>
          <cell r="P1292">
            <v>27105.471588649103</v>
          </cell>
          <cell r="Q1292">
            <v>24</v>
          </cell>
        </row>
        <row r="1293">
          <cell r="A1293" t="str">
            <v>58712.24</v>
          </cell>
          <cell r="B1293" t="str">
            <v>La Union, S.A</v>
          </cell>
          <cell r="C1293">
            <v>587</v>
          </cell>
          <cell r="D1293" t="str">
            <v>AGROCAÑA</v>
          </cell>
          <cell r="E1293">
            <v>12.24</v>
          </cell>
          <cell r="F1293" t="str">
            <v>4</v>
          </cell>
          <cell r="G1293">
            <v>4.1500000000000004</v>
          </cell>
          <cell r="H1293">
            <v>350.35491540229049</v>
          </cell>
          <cell r="I1293">
            <v>84.422871181274814</v>
          </cell>
          <cell r="J1293" t="str">
            <v>CG02-163</v>
          </cell>
          <cell r="K1293">
            <v>45376</v>
          </cell>
          <cell r="L1293">
            <v>45741</v>
          </cell>
          <cell r="M1293" t="str">
            <v>Manual</v>
          </cell>
          <cell r="N1293" t="str">
            <v>Quemado</v>
          </cell>
          <cell r="O1293">
            <v>151.57928328039807</v>
          </cell>
          <cell r="P1293">
            <v>53106.546970443691</v>
          </cell>
          <cell r="Q1293">
            <v>21</v>
          </cell>
        </row>
        <row r="1294">
          <cell r="A1294" t="str">
            <v>58712.25</v>
          </cell>
          <cell r="B1294" t="str">
            <v>La Union, S.A</v>
          </cell>
          <cell r="C1294">
            <v>587</v>
          </cell>
          <cell r="D1294" t="str">
            <v>AGROCAÑA</v>
          </cell>
          <cell r="E1294">
            <v>12.25</v>
          </cell>
          <cell r="F1294" t="str">
            <v>4</v>
          </cell>
          <cell r="G1294">
            <v>1.18</v>
          </cell>
          <cell r="H1294">
            <v>99.61898799390427</v>
          </cell>
          <cell r="I1294">
            <v>84.422871181274814</v>
          </cell>
          <cell r="J1294" t="str">
            <v>CG02-163</v>
          </cell>
          <cell r="K1294">
            <v>45370</v>
          </cell>
          <cell r="L1294">
            <v>45735</v>
          </cell>
          <cell r="M1294" t="str">
            <v>Manual</v>
          </cell>
          <cell r="N1294" t="str">
            <v>Quemado</v>
          </cell>
          <cell r="O1294">
            <v>126.94951574171208</v>
          </cell>
          <cell r="P1294">
            <v>12646.582284505577</v>
          </cell>
          <cell r="Q1294">
            <v>20</v>
          </cell>
        </row>
        <row r="1295">
          <cell r="A1295" t="str">
            <v>58712.26</v>
          </cell>
          <cell r="B1295" t="str">
            <v>La Union, S.A</v>
          </cell>
          <cell r="C1295">
            <v>587</v>
          </cell>
          <cell r="D1295" t="str">
            <v>AGROCAÑA</v>
          </cell>
          <cell r="E1295">
            <v>12.26</v>
          </cell>
          <cell r="F1295" t="str">
            <v>4</v>
          </cell>
          <cell r="G1295">
            <v>1.1599999999999999</v>
          </cell>
          <cell r="H1295">
            <v>97.930530570278776</v>
          </cell>
          <cell r="I1295">
            <v>84.422871181274814</v>
          </cell>
          <cell r="J1295" t="str">
            <v>CR87-339</v>
          </cell>
          <cell r="K1295">
            <v>45370</v>
          </cell>
          <cell r="L1295">
            <v>45735</v>
          </cell>
          <cell r="M1295" t="str">
            <v>Manual</v>
          </cell>
          <cell r="N1295" t="str">
            <v>Quemado</v>
          </cell>
          <cell r="O1295">
            <v>149.84813328039806</v>
          </cell>
          <cell r="P1295">
            <v>14674.707197115231</v>
          </cell>
          <cell r="Q1295">
            <v>20</v>
          </cell>
        </row>
        <row r="1296">
          <cell r="A1296" t="str">
            <v>58712.27</v>
          </cell>
          <cell r="B1296" t="str">
            <v>La Union, S.A</v>
          </cell>
          <cell r="C1296">
            <v>587</v>
          </cell>
          <cell r="D1296" t="str">
            <v>AGROCAÑA</v>
          </cell>
          <cell r="E1296">
            <v>12.27</v>
          </cell>
          <cell r="F1296" t="str">
            <v>4</v>
          </cell>
          <cell r="G1296">
            <v>1.88</v>
          </cell>
          <cell r="H1296">
            <v>158.71499782079664</v>
          </cell>
          <cell r="I1296">
            <v>84.422871181274814</v>
          </cell>
          <cell r="J1296" t="str">
            <v>CR87-339</v>
          </cell>
          <cell r="K1296">
            <v>45412</v>
          </cell>
          <cell r="L1296">
            <v>45777</v>
          </cell>
          <cell r="M1296" t="str">
            <v>Manual</v>
          </cell>
          <cell r="N1296" t="str">
            <v>Quemado</v>
          </cell>
          <cell r="O1296">
            <v>145.94338328039805</v>
          </cell>
          <cell r="P1296">
            <v>23163.403759308065</v>
          </cell>
          <cell r="Q1296">
            <v>26</v>
          </cell>
        </row>
        <row r="1297">
          <cell r="A1297" t="str">
            <v>58712.28</v>
          </cell>
          <cell r="B1297" t="str">
            <v>La Union, S.A</v>
          </cell>
          <cell r="C1297">
            <v>587</v>
          </cell>
          <cell r="D1297" t="str">
            <v>AGROCAÑA</v>
          </cell>
          <cell r="E1297">
            <v>12.28</v>
          </cell>
          <cell r="F1297" t="str">
            <v>4</v>
          </cell>
          <cell r="G1297">
            <v>1.48</v>
          </cell>
          <cell r="H1297">
            <v>124.94584934828673</v>
          </cell>
          <cell r="I1297">
            <v>84.422871181274814</v>
          </cell>
          <cell r="J1297" t="str">
            <v>CG02-163</v>
          </cell>
          <cell r="K1297">
            <v>45412</v>
          </cell>
          <cell r="L1297">
            <v>45777</v>
          </cell>
          <cell r="M1297" t="str">
            <v>Manual</v>
          </cell>
          <cell r="N1297" t="str">
            <v>Quemado</v>
          </cell>
          <cell r="O1297">
            <v>140.00368328039806</v>
          </cell>
          <cell r="P1297">
            <v>17492.879119357865</v>
          </cell>
          <cell r="Q1297">
            <v>26</v>
          </cell>
        </row>
        <row r="1298">
          <cell r="A1298" t="str">
            <v>58712.29</v>
          </cell>
          <cell r="B1298" t="str">
            <v>La Union, S.A</v>
          </cell>
          <cell r="C1298">
            <v>587</v>
          </cell>
          <cell r="D1298" t="str">
            <v>AGROCAÑA</v>
          </cell>
          <cell r="E1298">
            <v>12.29</v>
          </cell>
          <cell r="F1298" t="str">
            <v>4</v>
          </cell>
          <cell r="G1298">
            <v>3.99</v>
          </cell>
          <cell r="H1298">
            <v>336.84725601328654</v>
          </cell>
          <cell r="I1298">
            <v>84.422871181274814</v>
          </cell>
          <cell r="J1298" t="str">
            <v>CG02-163</v>
          </cell>
          <cell r="K1298">
            <v>45421</v>
          </cell>
          <cell r="L1298">
            <v>45761</v>
          </cell>
          <cell r="M1298" t="str">
            <v>Manual</v>
          </cell>
          <cell r="N1298" t="str">
            <v>Quemado</v>
          </cell>
          <cell r="O1298">
            <v>149.01538328039805</v>
          </cell>
          <cell r="P1298">
            <v>50195.422961770259</v>
          </cell>
          <cell r="Q1298">
            <v>24</v>
          </cell>
        </row>
        <row r="1299">
          <cell r="A1299" t="str">
            <v>58712.3</v>
          </cell>
          <cell r="B1299" t="str">
            <v>La Union, S.A</v>
          </cell>
          <cell r="C1299">
            <v>587</v>
          </cell>
          <cell r="D1299" t="str">
            <v>AGROCAÑA</v>
          </cell>
          <cell r="E1299">
            <v>12.3</v>
          </cell>
          <cell r="F1299" t="str">
            <v>4</v>
          </cell>
          <cell r="G1299">
            <v>1.22</v>
          </cell>
          <cell r="H1299">
            <v>102.99590284115527</v>
          </cell>
          <cell r="I1299">
            <v>84.422871181274814</v>
          </cell>
          <cell r="J1299" t="str">
            <v>CG02-163</v>
          </cell>
          <cell r="K1299">
            <v>45422</v>
          </cell>
          <cell r="L1299">
            <v>45762</v>
          </cell>
          <cell r="M1299" t="str">
            <v>Manual</v>
          </cell>
          <cell r="N1299" t="str">
            <v>Quemado</v>
          </cell>
          <cell r="O1299">
            <v>149.46603328039805</v>
          </cell>
          <cell r="P1299">
            <v>15394.389041800758</v>
          </cell>
          <cell r="Q1299">
            <v>24</v>
          </cell>
        </row>
        <row r="1300">
          <cell r="A1300" t="str">
            <v>2251.01</v>
          </cell>
          <cell r="B1300" t="str">
            <v>La Union, S.A</v>
          </cell>
          <cell r="C1300">
            <v>225</v>
          </cell>
          <cell r="D1300" t="str">
            <v>FLORENCIA..</v>
          </cell>
          <cell r="E1300">
            <v>1.01</v>
          </cell>
          <cell r="F1300">
            <v>7</v>
          </cell>
          <cell r="G1300">
            <v>13.38</v>
          </cell>
          <cell r="H1300">
            <v>1274.9045563161462</v>
          </cell>
          <cell r="I1300">
            <v>95.284346510922731</v>
          </cell>
          <cell r="J1300" t="str">
            <v>CP72-2086</v>
          </cell>
          <cell r="K1300">
            <v>45379</v>
          </cell>
          <cell r="L1300">
            <v>45731</v>
          </cell>
          <cell r="M1300" t="str">
            <v>Manual</v>
          </cell>
          <cell r="N1300" t="str">
            <v>Quemado</v>
          </cell>
          <cell r="O1300">
            <v>132.02583328039807</v>
          </cell>
          <cell r="P1300">
            <v>168320.3364006154</v>
          </cell>
          <cell r="Q1300">
            <v>19</v>
          </cell>
        </row>
        <row r="1301">
          <cell r="A1301" t="str">
            <v>2251.02</v>
          </cell>
          <cell r="B1301" t="str">
            <v>La Union, S.A</v>
          </cell>
          <cell r="C1301">
            <v>225</v>
          </cell>
          <cell r="D1301" t="str">
            <v>FLORENCIA..</v>
          </cell>
          <cell r="E1301">
            <v>1.02</v>
          </cell>
          <cell r="F1301">
            <v>6</v>
          </cell>
          <cell r="G1301">
            <v>7.79</v>
          </cell>
          <cell r="H1301">
            <v>742.26505932008808</v>
          </cell>
          <cell r="I1301">
            <v>95.284346510922731</v>
          </cell>
          <cell r="J1301" t="str">
            <v>CP72-2086</v>
          </cell>
          <cell r="K1301">
            <v>45378</v>
          </cell>
          <cell r="L1301">
            <v>45743</v>
          </cell>
          <cell r="M1301" t="str">
            <v>Manual</v>
          </cell>
          <cell r="N1301" t="str">
            <v>Quemado</v>
          </cell>
          <cell r="O1301">
            <v>134.29468328039806</v>
          </cell>
          <cell r="P1301">
            <v>99682.251051497107</v>
          </cell>
          <cell r="Q1301">
            <v>21</v>
          </cell>
        </row>
        <row r="1302">
          <cell r="A1302" t="str">
            <v>2251.03</v>
          </cell>
          <cell r="B1302" t="str">
            <v>La Union, S.A</v>
          </cell>
          <cell r="C1302">
            <v>225</v>
          </cell>
          <cell r="D1302" t="str">
            <v>FLORENCIA..</v>
          </cell>
          <cell r="E1302">
            <v>1.03</v>
          </cell>
          <cell r="F1302">
            <v>6</v>
          </cell>
          <cell r="G1302">
            <v>0.75</v>
          </cell>
          <cell r="H1302">
            <v>71.463259883192052</v>
          </cell>
          <cell r="I1302">
            <v>95.284346510922731</v>
          </cell>
          <cell r="J1302" t="str">
            <v>CP72-2086</v>
          </cell>
          <cell r="K1302">
            <v>45378</v>
          </cell>
          <cell r="L1302">
            <v>45743</v>
          </cell>
          <cell r="M1302" t="str">
            <v>Manual</v>
          </cell>
          <cell r="N1302" t="str">
            <v>Quemado</v>
          </cell>
          <cell r="O1302">
            <v>127.82348328039805</v>
          </cell>
          <cell r="P1302">
            <v>9134.6828048419393</v>
          </cell>
          <cell r="Q1302">
            <v>21</v>
          </cell>
        </row>
        <row r="1303">
          <cell r="A1303" t="str">
            <v>2251.04</v>
          </cell>
          <cell r="B1303" t="str">
            <v>La Union, S.A</v>
          </cell>
          <cell r="C1303">
            <v>225</v>
          </cell>
          <cell r="D1303" t="str">
            <v>FLORENCIA..</v>
          </cell>
          <cell r="E1303">
            <v>1.04</v>
          </cell>
          <cell r="F1303">
            <v>1</v>
          </cell>
          <cell r="G1303">
            <v>8.7200000000000006</v>
          </cell>
          <cell r="H1303">
            <v>830.87950157524631</v>
          </cell>
          <cell r="I1303">
            <v>95.284346510922731</v>
          </cell>
          <cell r="J1303" t="str">
            <v>CP72-2086</v>
          </cell>
          <cell r="K1303">
            <v>45461</v>
          </cell>
          <cell r="L1303">
            <v>45731</v>
          </cell>
          <cell r="M1303" t="str">
            <v>Manual</v>
          </cell>
          <cell r="N1303" t="str">
            <v>Quemado</v>
          </cell>
          <cell r="O1303">
            <v>129.57633328039807</v>
          </cell>
          <cell r="P1303">
            <v>107662.31921196515</v>
          </cell>
          <cell r="Q1303">
            <v>19</v>
          </cell>
        </row>
        <row r="1304">
          <cell r="A1304" t="str">
            <v>2251.05</v>
          </cell>
          <cell r="B1304" t="str">
            <v>La Union, S.A</v>
          </cell>
          <cell r="C1304">
            <v>225</v>
          </cell>
          <cell r="D1304" t="str">
            <v>FLORENCIA..</v>
          </cell>
          <cell r="E1304">
            <v>1.05</v>
          </cell>
          <cell r="F1304">
            <v>1</v>
          </cell>
          <cell r="G1304">
            <v>9.68</v>
          </cell>
          <cell r="H1304">
            <v>922.35247422573195</v>
          </cell>
          <cell r="I1304">
            <v>95.284346510922731</v>
          </cell>
          <cell r="J1304" t="str">
            <v>CP72-2086</v>
          </cell>
          <cell r="K1304">
            <v>45442</v>
          </cell>
          <cell r="L1304">
            <v>45731</v>
          </cell>
          <cell r="M1304" t="str">
            <v>Manual</v>
          </cell>
          <cell r="N1304" t="str">
            <v>Quemado</v>
          </cell>
          <cell r="O1304">
            <v>135.40723328039806</v>
          </cell>
          <cell r="P1304">
            <v>124893.19664423603</v>
          </cell>
          <cell r="Q1304">
            <v>19</v>
          </cell>
        </row>
        <row r="1305">
          <cell r="A1305" t="str">
            <v>2251.06</v>
          </cell>
          <cell r="B1305" t="str">
            <v>La Union, S.A</v>
          </cell>
          <cell r="C1305">
            <v>225</v>
          </cell>
          <cell r="D1305" t="str">
            <v>FLORENCIA..</v>
          </cell>
          <cell r="E1305">
            <v>1.06</v>
          </cell>
          <cell r="F1305">
            <v>7</v>
          </cell>
          <cell r="G1305">
            <v>4.83</v>
          </cell>
          <cell r="H1305">
            <v>460.22339364775678</v>
          </cell>
          <cell r="I1305">
            <v>95.284346510922731</v>
          </cell>
          <cell r="J1305" t="str">
            <v>CP72-2086</v>
          </cell>
          <cell r="K1305">
            <v>45380</v>
          </cell>
          <cell r="L1305">
            <v>45731</v>
          </cell>
          <cell r="M1305" t="str">
            <v>Manual</v>
          </cell>
          <cell r="N1305" t="str">
            <v>Quemado</v>
          </cell>
          <cell r="O1305">
            <v>127.90388328039808</v>
          </cell>
          <cell r="P1305">
            <v>58864.359224031381</v>
          </cell>
          <cell r="Q1305">
            <v>19</v>
          </cell>
        </row>
        <row r="1306">
          <cell r="A1306" t="str">
            <v>2251.07</v>
          </cell>
          <cell r="B1306" t="str">
            <v>La Union, S.A</v>
          </cell>
          <cell r="C1306">
            <v>225</v>
          </cell>
          <cell r="D1306" t="str">
            <v>FLORENCIA..</v>
          </cell>
          <cell r="E1306">
            <v>1.07</v>
          </cell>
          <cell r="F1306">
            <v>3</v>
          </cell>
          <cell r="G1306">
            <v>6.55</v>
          </cell>
          <cell r="H1306">
            <v>624.1124696465439</v>
          </cell>
          <cell r="I1306">
            <v>95.284346510922731</v>
          </cell>
          <cell r="J1306" t="str">
            <v>CP72-2086</v>
          </cell>
          <cell r="K1306">
            <v>45380</v>
          </cell>
          <cell r="L1306">
            <v>45731</v>
          </cell>
          <cell r="M1306" t="str">
            <v>Manual</v>
          </cell>
          <cell r="N1306" t="str">
            <v>Quemado</v>
          </cell>
          <cell r="O1306">
            <v>151.86888328039805</v>
          </cell>
          <cell r="P1306">
            <v>94783.263806591945</v>
          </cell>
          <cell r="Q1306">
            <v>19</v>
          </cell>
        </row>
        <row r="1307">
          <cell r="A1307" t="str">
            <v>2251.08</v>
          </cell>
          <cell r="B1307" t="str">
            <v>La Union, S.A</v>
          </cell>
          <cell r="C1307">
            <v>225</v>
          </cell>
          <cell r="D1307" t="str">
            <v>FLORENCIA..</v>
          </cell>
          <cell r="E1307">
            <v>1.08</v>
          </cell>
          <cell r="F1307">
            <v>7</v>
          </cell>
          <cell r="G1307">
            <v>5.04</v>
          </cell>
          <cell r="H1307">
            <v>480.23310641505054</v>
          </cell>
          <cell r="I1307">
            <v>95.284346510922731</v>
          </cell>
          <cell r="J1307" t="str">
            <v>CP72-2086</v>
          </cell>
          <cell r="K1307">
            <v>45381</v>
          </cell>
          <cell r="L1307">
            <v>45731</v>
          </cell>
          <cell r="M1307" t="str">
            <v>Manual</v>
          </cell>
          <cell r="N1307" t="str">
            <v>Quemado</v>
          </cell>
          <cell r="O1307">
            <v>147.72513328039807</v>
          </cell>
          <cell r="P1307">
            <v>70942.499650822923</v>
          </cell>
          <cell r="Q1307">
            <v>19</v>
          </cell>
        </row>
        <row r="1308">
          <cell r="A1308" t="str">
            <v>2251.09</v>
          </cell>
          <cell r="B1308" t="str">
            <v>La Union, S.A</v>
          </cell>
          <cell r="C1308">
            <v>225</v>
          </cell>
          <cell r="D1308" t="str">
            <v>FLORENCIA..</v>
          </cell>
          <cell r="E1308">
            <v>1.0900000000000001</v>
          </cell>
          <cell r="F1308">
            <v>3</v>
          </cell>
          <cell r="G1308">
            <v>6.64</v>
          </cell>
          <cell r="H1308">
            <v>632.68806083252696</v>
          </cell>
          <cell r="I1308">
            <v>95.284346510922731</v>
          </cell>
          <cell r="J1308" t="str">
            <v>CP72-2086</v>
          </cell>
          <cell r="K1308">
            <v>45381</v>
          </cell>
          <cell r="L1308">
            <v>45731</v>
          </cell>
          <cell r="M1308" t="str">
            <v>Manual</v>
          </cell>
          <cell r="N1308" t="str">
            <v>Quemado</v>
          </cell>
          <cell r="O1308">
            <v>147.26208328039806</v>
          </cell>
          <cell r="P1308">
            <v>93170.961904833137</v>
          </cell>
          <cell r="Q1308">
            <v>19</v>
          </cell>
        </row>
        <row r="1309">
          <cell r="A1309" t="str">
            <v>2251.1</v>
          </cell>
          <cell r="B1309" t="str">
            <v>La Union, S.A</v>
          </cell>
          <cell r="C1309">
            <v>225</v>
          </cell>
          <cell r="D1309" t="str">
            <v>FLORENCIA..</v>
          </cell>
          <cell r="E1309">
            <v>1.1000000000000001</v>
          </cell>
          <cell r="F1309">
            <v>4</v>
          </cell>
          <cell r="G1309">
            <v>6.25</v>
          </cell>
          <cell r="H1309">
            <v>595.52716569326708</v>
          </cell>
          <cell r="I1309">
            <v>95.284346510922731</v>
          </cell>
          <cell r="J1309" t="str">
            <v>CP72-2086</v>
          </cell>
          <cell r="K1309">
            <v>45381</v>
          </cell>
          <cell r="L1309">
            <v>45731</v>
          </cell>
          <cell r="M1309" t="str">
            <v>Manual</v>
          </cell>
          <cell r="N1309" t="str">
            <v>Quemado</v>
          </cell>
          <cell r="O1309">
            <v>157.40888328039807</v>
          </cell>
          <cell r="P1309">
            <v>93741.266114917758</v>
          </cell>
          <cell r="Q1309">
            <v>19</v>
          </cell>
        </row>
        <row r="1310">
          <cell r="A1310" t="str">
            <v>2251.11</v>
          </cell>
          <cell r="B1310" t="str">
            <v>La Union, S.A</v>
          </cell>
          <cell r="C1310">
            <v>225</v>
          </cell>
          <cell r="D1310" t="str">
            <v>FLORENCIA..</v>
          </cell>
          <cell r="E1310">
            <v>1.1100000000000001</v>
          </cell>
          <cell r="F1310">
            <v>3</v>
          </cell>
          <cell r="G1310">
            <v>2.1</v>
          </cell>
          <cell r="H1310">
            <v>200.09712767293775</v>
          </cell>
          <cell r="I1310">
            <v>95.284346510922731</v>
          </cell>
          <cell r="J1310" t="str">
            <v>CP72-2086</v>
          </cell>
          <cell r="K1310">
            <v>45381</v>
          </cell>
          <cell r="L1310">
            <v>45731</v>
          </cell>
          <cell r="M1310" t="str">
            <v>Manual</v>
          </cell>
          <cell r="N1310" t="str">
            <v>Quemado</v>
          </cell>
          <cell r="O1310">
            <v>149.56653328039806</v>
          </cell>
          <cell r="P1310">
            <v>29927.833705406505</v>
          </cell>
          <cell r="Q1310">
            <v>19</v>
          </cell>
        </row>
        <row r="1311">
          <cell r="A1311" t="str">
            <v>2251.12</v>
          </cell>
          <cell r="B1311" t="str">
            <v>La Union, S.A</v>
          </cell>
          <cell r="C1311">
            <v>225</v>
          </cell>
          <cell r="D1311" t="str">
            <v>FLORENCIA..</v>
          </cell>
          <cell r="E1311">
            <v>1.1200000000000001</v>
          </cell>
          <cell r="F1311">
            <v>2</v>
          </cell>
          <cell r="G1311">
            <v>1</v>
          </cell>
          <cell r="H1311">
            <v>95.284346510922731</v>
          </cell>
          <cell r="I1311">
            <v>95.284346510922731</v>
          </cell>
          <cell r="J1311" t="str">
            <v>CP72-2086</v>
          </cell>
          <cell r="K1311">
            <v>45381</v>
          </cell>
          <cell r="L1311">
            <v>45731</v>
          </cell>
          <cell r="M1311" t="str">
            <v>Manual</v>
          </cell>
          <cell r="N1311" t="str">
            <v>Quemado</v>
          </cell>
          <cell r="O1311">
            <v>150.02953328039806</v>
          </cell>
          <cell r="P1311">
            <v>14295.466035961463</v>
          </cell>
          <cell r="Q1311">
            <v>19</v>
          </cell>
        </row>
        <row r="1312">
          <cell r="A1312" t="str">
            <v>2251.13</v>
          </cell>
          <cell r="B1312" t="str">
            <v>La Union, S.A</v>
          </cell>
          <cell r="C1312">
            <v>225</v>
          </cell>
          <cell r="D1312" t="str">
            <v>FLORENCIA..</v>
          </cell>
          <cell r="E1312">
            <v>1.1299999999999999</v>
          </cell>
          <cell r="F1312">
            <v>1</v>
          </cell>
          <cell r="G1312">
            <v>6.87</v>
          </cell>
          <cell r="H1312">
            <v>654.60346053003923</v>
          </cell>
          <cell r="I1312">
            <v>95.284346510922731</v>
          </cell>
          <cell r="J1312" t="str">
            <v>CP72-2086</v>
          </cell>
          <cell r="K1312">
            <v>45334</v>
          </cell>
          <cell r="L1312">
            <v>45672</v>
          </cell>
          <cell r="M1312" t="str">
            <v>Manual</v>
          </cell>
          <cell r="N1312" t="str">
            <v>Quemado</v>
          </cell>
          <cell r="O1312">
            <v>130.52203328039806</v>
          </cell>
          <cell r="P1312">
            <v>85440.174660765522</v>
          </cell>
          <cell r="Q1312">
            <v>11</v>
          </cell>
        </row>
        <row r="1313">
          <cell r="A1313" t="str">
            <v>2251.14</v>
          </cell>
          <cell r="B1313" t="str">
            <v>La Union, S.A</v>
          </cell>
          <cell r="C1313">
            <v>225</v>
          </cell>
          <cell r="D1313" t="str">
            <v>FLORENCIA..</v>
          </cell>
          <cell r="E1313">
            <v>1.1399999999999999</v>
          </cell>
          <cell r="F1313">
            <v>8</v>
          </cell>
          <cell r="G1313">
            <v>6.51</v>
          </cell>
          <cell r="H1313">
            <v>620.301095786107</v>
          </cell>
          <cell r="I1313">
            <v>95.284346510922731</v>
          </cell>
          <cell r="J1313" t="str">
            <v>CP72-2086</v>
          </cell>
          <cell r="K1313">
            <v>45307</v>
          </cell>
          <cell r="L1313">
            <v>45672</v>
          </cell>
          <cell r="M1313" t="str">
            <v>Manual</v>
          </cell>
          <cell r="N1313" t="str">
            <v>Quemado</v>
          </cell>
          <cell r="O1313">
            <v>139.00748328039808</v>
          </cell>
          <cell r="P1313">
            <v>86226.49420129988</v>
          </cell>
          <cell r="Q1313">
            <v>11</v>
          </cell>
        </row>
        <row r="1314">
          <cell r="A1314" t="str">
            <v>2251.15</v>
          </cell>
          <cell r="B1314" t="str">
            <v>La Union, S.A</v>
          </cell>
          <cell r="C1314">
            <v>225</v>
          </cell>
          <cell r="D1314" t="str">
            <v>FLORENCIA..</v>
          </cell>
          <cell r="E1314">
            <v>1.1499999999999999</v>
          </cell>
          <cell r="F1314">
            <v>1</v>
          </cell>
          <cell r="G1314">
            <v>7.09</v>
          </cell>
          <cell r="H1314">
            <v>675.56601676244213</v>
          </cell>
          <cell r="I1314">
            <v>95.284346510922731</v>
          </cell>
          <cell r="J1314" t="str">
            <v>CP72-2086</v>
          </cell>
          <cell r="K1314">
            <v>45307</v>
          </cell>
          <cell r="L1314">
            <v>45672</v>
          </cell>
          <cell r="M1314" t="str">
            <v>Manual</v>
          </cell>
          <cell r="N1314" t="str">
            <v>Quemado</v>
          </cell>
          <cell r="O1314">
            <v>132.93428328039806</v>
          </cell>
          <cell r="P1314">
            <v>89805.884246908623</v>
          </cell>
          <cell r="Q1314">
            <v>11</v>
          </cell>
        </row>
        <row r="1315">
          <cell r="A1315" t="str">
            <v>2251.16</v>
          </cell>
          <cell r="B1315" t="str">
            <v>La Union, S.A</v>
          </cell>
          <cell r="C1315">
            <v>225</v>
          </cell>
          <cell r="D1315" t="str">
            <v>FLORENCIA..</v>
          </cell>
          <cell r="E1315">
            <v>1.1599999999999999</v>
          </cell>
          <cell r="F1315">
            <v>8</v>
          </cell>
          <cell r="G1315">
            <v>7.34</v>
          </cell>
          <cell r="H1315">
            <v>699.3871033901728</v>
          </cell>
          <cell r="I1315">
            <v>95.284346510922731</v>
          </cell>
          <cell r="J1315" t="str">
            <v>CP72-2086</v>
          </cell>
          <cell r="K1315">
            <v>45333</v>
          </cell>
          <cell r="L1315">
            <v>45672</v>
          </cell>
          <cell r="M1315" t="str">
            <v>Manual</v>
          </cell>
          <cell r="N1315" t="str">
            <v>Quemado</v>
          </cell>
          <cell r="O1315">
            <v>140.56753328039807</v>
          </cell>
          <cell r="P1315">
            <v>98311.119931679321</v>
          </cell>
          <cell r="Q1315">
            <v>11</v>
          </cell>
        </row>
        <row r="1316">
          <cell r="A1316" t="str">
            <v>2251.17</v>
          </cell>
          <cell r="B1316" t="str">
            <v>La Union, S.A</v>
          </cell>
          <cell r="C1316">
            <v>225</v>
          </cell>
          <cell r="D1316" t="str">
            <v>FLORENCIA..</v>
          </cell>
          <cell r="E1316">
            <v>1.17</v>
          </cell>
          <cell r="F1316">
            <v>8</v>
          </cell>
          <cell r="G1316">
            <v>7.06</v>
          </cell>
          <cell r="H1316">
            <v>672.70748636711448</v>
          </cell>
          <cell r="I1316">
            <v>95.284346510922731</v>
          </cell>
          <cell r="J1316" t="str">
            <v>CP72-2086</v>
          </cell>
          <cell r="K1316">
            <v>45307</v>
          </cell>
          <cell r="L1316">
            <v>45672</v>
          </cell>
          <cell r="M1316" t="str">
            <v>Manual</v>
          </cell>
          <cell r="N1316" t="str">
            <v>Quemado</v>
          </cell>
          <cell r="O1316">
            <v>127.87393328039806</v>
          </cell>
          <cell r="P1316">
            <v>86021.752228932688</v>
          </cell>
          <cell r="Q1316">
            <v>11</v>
          </cell>
        </row>
        <row r="1317">
          <cell r="A1317" t="str">
            <v>2251.18</v>
          </cell>
          <cell r="B1317" t="str">
            <v>La Union, S.A</v>
          </cell>
          <cell r="C1317">
            <v>225</v>
          </cell>
          <cell r="D1317" t="str">
            <v>FLORENCIA..</v>
          </cell>
          <cell r="E1317">
            <v>1.18</v>
          </cell>
          <cell r="F1317">
            <v>5</v>
          </cell>
          <cell r="G1317">
            <v>5.94</v>
          </cell>
          <cell r="H1317">
            <v>565.989018274881</v>
          </cell>
          <cell r="I1317">
            <v>95.284346510922731</v>
          </cell>
          <cell r="J1317" t="str">
            <v>CP72-2086</v>
          </cell>
          <cell r="K1317">
            <v>45307</v>
          </cell>
          <cell r="L1317">
            <v>45672</v>
          </cell>
          <cell r="M1317" t="str">
            <v>Manual</v>
          </cell>
          <cell r="N1317" t="str">
            <v>Quemado</v>
          </cell>
          <cell r="O1317">
            <v>135.34563328039806</v>
          </cell>
          <cell r="P1317">
            <v>76604.142108164568</v>
          </cell>
          <cell r="Q1317">
            <v>11</v>
          </cell>
        </row>
        <row r="1318">
          <cell r="A1318" t="str">
            <v>2251.19</v>
          </cell>
          <cell r="B1318" t="str">
            <v>La Union, S.A</v>
          </cell>
          <cell r="C1318">
            <v>225</v>
          </cell>
          <cell r="D1318" t="str">
            <v>FLORENCIA..</v>
          </cell>
          <cell r="E1318">
            <v>1.19</v>
          </cell>
          <cell r="F1318">
            <v>5</v>
          </cell>
          <cell r="G1318">
            <v>6.18</v>
          </cell>
          <cell r="H1318">
            <v>588.85726143750242</v>
          </cell>
          <cell r="I1318">
            <v>95.284346510922731</v>
          </cell>
          <cell r="J1318" t="str">
            <v>CP72-2086</v>
          </cell>
          <cell r="K1318">
            <v>45306</v>
          </cell>
          <cell r="L1318">
            <v>45672</v>
          </cell>
          <cell r="M1318" t="str">
            <v>Manual</v>
          </cell>
          <cell r="N1318" t="str">
            <v>Quemado</v>
          </cell>
          <cell r="O1318">
            <v>138.83473328039807</v>
          </cell>
          <cell r="P1318">
            <v>81753.840831901281</v>
          </cell>
          <cell r="Q1318">
            <v>11</v>
          </cell>
        </row>
        <row r="1319">
          <cell r="A1319" t="str">
            <v>2251.2</v>
          </cell>
          <cell r="B1319" t="str">
            <v>La Union, S.A</v>
          </cell>
          <cell r="C1319">
            <v>225</v>
          </cell>
          <cell r="D1319" t="str">
            <v>FLORENCIA..</v>
          </cell>
          <cell r="E1319">
            <v>1.2</v>
          </cell>
          <cell r="F1319">
            <v>7</v>
          </cell>
          <cell r="G1319">
            <v>7.41</v>
          </cell>
          <cell r="H1319">
            <v>706.05700764593746</v>
          </cell>
          <cell r="I1319">
            <v>95.284346510922731</v>
          </cell>
          <cell r="J1319" t="str">
            <v>CP72-2086</v>
          </cell>
          <cell r="K1319">
            <v>45306</v>
          </cell>
          <cell r="L1319">
            <v>45672</v>
          </cell>
          <cell r="M1319" t="str">
            <v>Manual</v>
          </cell>
          <cell r="N1319" t="str">
            <v>Quemado</v>
          </cell>
          <cell r="O1319">
            <v>130.55788328039807</v>
          </cell>
          <cell r="P1319">
            <v>92181.308393545434</v>
          </cell>
          <cell r="Q1319">
            <v>11</v>
          </cell>
        </row>
        <row r="1320">
          <cell r="A1320" t="str">
            <v>2251.21</v>
          </cell>
          <cell r="B1320" t="str">
            <v>La Union, S.A</v>
          </cell>
          <cell r="C1320">
            <v>225</v>
          </cell>
          <cell r="D1320" t="str">
            <v>FLORENCIA..</v>
          </cell>
          <cell r="E1320">
            <v>1.21</v>
          </cell>
          <cell r="F1320">
            <v>7</v>
          </cell>
          <cell r="G1320">
            <v>8.1199999999999992</v>
          </cell>
          <cell r="H1320">
            <v>773.70889366869255</v>
          </cell>
          <cell r="I1320">
            <v>95.284346510922731</v>
          </cell>
          <cell r="J1320" t="str">
            <v>CP72-2086</v>
          </cell>
          <cell r="K1320">
            <v>45305</v>
          </cell>
          <cell r="L1320">
            <v>45672</v>
          </cell>
          <cell r="M1320" t="str">
            <v>Manual</v>
          </cell>
          <cell r="N1320" t="str">
            <v>Quemado</v>
          </cell>
          <cell r="O1320">
            <v>129.33103328039806</v>
          </cell>
          <cell r="P1320">
            <v>100064.57067640564</v>
          </cell>
          <cell r="Q1320">
            <v>11</v>
          </cell>
        </row>
        <row r="1321">
          <cell r="A1321" t="str">
            <v>2251.22</v>
          </cell>
          <cell r="B1321" t="str">
            <v>La Union, S.A</v>
          </cell>
          <cell r="C1321">
            <v>225</v>
          </cell>
          <cell r="D1321" t="str">
            <v>FLORENCIA..</v>
          </cell>
          <cell r="E1321">
            <v>1.22</v>
          </cell>
          <cell r="F1321">
            <v>1</v>
          </cell>
          <cell r="G1321">
            <v>7.98</v>
          </cell>
          <cell r="H1321">
            <v>760.36908515716345</v>
          </cell>
          <cell r="I1321">
            <v>95.284346510922731</v>
          </cell>
          <cell r="J1321" t="str">
            <v>CP72-2086</v>
          </cell>
          <cell r="K1321">
            <v>45330</v>
          </cell>
          <cell r="L1321">
            <v>45672</v>
          </cell>
          <cell r="M1321" t="str">
            <v>Manual</v>
          </cell>
          <cell r="N1321" t="str">
            <v>Quemado</v>
          </cell>
          <cell r="O1321">
            <v>132.71333328039807</v>
          </cell>
          <cell r="P1321">
            <v>100911.11581457402</v>
          </cell>
          <cell r="Q1321">
            <v>11</v>
          </cell>
        </row>
        <row r="1322">
          <cell r="A1322" t="str">
            <v>6231.01</v>
          </cell>
          <cell r="B1322" t="str">
            <v>La Union, S.A</v>
          </cell>
          <cell r="C1322">
            <v>623</v>
          </cell>
          <cell r="D1322" t="str">
            <v>TEXCUACO DEPROINGUA</v>
          </cell>
          <cell r="E1322">
            <v>1.01</v>
          </cell>
          <cell r="F1322">
            <v>8</v>
          </cell>
          <cell r="G1322">
            <v>21.77</v>
          </cell>
          <cell r="H1322">
            <v>2162.4516566858811</v>
          </cell>
          <cell r="I1322">
            <v>99.331725157826426</v>
          </cell>
          <cell r="J1322" t="str">
            <v>SP79-1287</v>
          </cell>
          <cell r="K1322">
            <v>45392</v>
          </cell>
          <cell r="L1322">
            <v>45737</v>
          </cell>
          <cell r="M1322" t="str">
            <v>Manual</v>
          </cell>
          <cell r="N1322" t="str">
            <v>Quemado</v>
          </cell>
          <cell r="O1322">
            <v>121.64223328039806</v>
          </cell>
          <cell r="P1322">
            <v>263045.44888016721</v>
          </cell>
          <cell r="Q1322">
            <v>20</v>
          </cell>
        </row>
        <row r="1323">
          <cell r="A1323" t="str">
            <v>6231.02</v>
          </cell>
          <cell r="B1323" t="str">
            <v>La Union, S.A</v>
          </cell>
          <cell r="C1323">
            <v>623</v>
          </cell>
          <cell r="D1323" t="str">
            <v>TEXCUACO DEPROINGUA</v>
          </cell>
          <cell r="E1323">
            <v>1.02</v>
          </cell>
          <cell r="F1323">
            <v>9</v>
          </cell>
          <cell r="G1323">
            <v>35.36</v>
          </cell>
          <cell r="H1323">
            <v>3512.3698015807422</v>
          </cell>
          <cell r="I1323">
            <v>99.331725157826426</v>
          </cell>
          <cell r="J1323" t="str">
            <v>SP71-6161</v>
          </cell>
          <cell r="K1323">
            <v>45392</v>
          </cell>
          <cell r="L1323">
            <v>45737</v>
          </cell>
          <cell r="M1323" t="str">
            <v>Mecanizado</v>
          </cell>
          <cell r="N1323" t="str">
            <v>Quemado</v>
          </cell>
          <cell r="O1323">
            <v>127.01133328039806</v>
          </cell>
          <cell r="P1323">
            <v>446110.77147257724</v>
          </cell>
          <cell r="Q1323">
            <v>20</v>
          </cell>
        </row>
        <row r="1324">
          <cell r="A1324" t="str">
            <v>6231.03</v>
          </cell>
          <cell r="B1324" t="str">
            <v>La Union, S.A</v>
          </cell>
          <cell r="C1324">
            <v>623</v>
          </cell>
          <cell r="D1324" t="str">
            <v>TEXCUACO DEPROINGUA</v>
          </cell>
          <cell r="E1324">
            <v>1.03</v>
          </cell>
          <cell r="F1324">
            <v>9</v>
          </cell>
          <cell r="G1324">
            <v>20.83</v>
          </cell>
          <cell r="H1324">
            <v>2069.0798350375244</v>
          </cell>
          <cell r="I1324">
            <v>99.331725157826426</v>
          </cell>
          <cell r="J1324" t="str">
            <v>SP79-1287</v>
          </cell>
          <cell r="K1324">
            <v>45387</v>
          </cell>
          <cell r="L1324">
            <v>45732</v>
          </cell>
          <cell r="M1324" t="str">
            <v>Mecanizado</v>
          </cell>
          <cell r="N1324" t="str">
            <v>Quemado</v>
          </cell>
          <cell r="O1324">
            <v>114.13583328039806</v>
          </cell>
          <cell r="P1324">
            <v>236156.15109567641</v>
          </cell>
          <cell r="Q1324">
            <v>19</v>
          </cell>
        </row>
        <row r="1325">
          <cell r="A1325" t="str">
            <v>6231.04</v>
          </cell>
          <cell r="B1325" t="str">
            <v>La Union, S.A</v>
          </cell>
          <cell r="C1325">
            <v>623</v>
          </cell>
          <cell r="D1325" t="str">
            <v>TEXCUACO DEPROINGUA</v>
          </cell>
          <cell r="E1325">
            <v>1.04</v>
          </cell>
          <cell r="F1325">
            <v>4</v>
          </cell>
          <cell r="G1325">
            <v>10.84</v>
          </cell>
          <cell r="H1325">
            <v>1076.7559007108384</v>
          </cell>
          <cell r="I1325">
            <v>99.331725157826426</v>
          </cell>
          <cell r="J1325" t="str">
            <v>CG02-163</v>
          </cell>
          <cell r="K1325">
            <v>45386</v>
          </cell>
          <cell r="L1325">
            <v>45731</v>
          </cell>
          <cell r="M1325" t="str">
            <v>Mecanizado</v>
          </cell>
          <cell r="N1325" t="str">
            <v>Quemado</v>
          </cell>
          <cell r="O1325">
            <v>116.12268328039806</v>
          </cell>
          <cell r="P1325">
            <v>125035.78442854443</v>
          </cell>
          <cell r="Q1325">
            <v>19</v>
          </cell>
        </row>
        <row r="1326">
          <cell r="A1326" t="str">
            <v>6231.05</v>
          </cell>
          <cell r="B1326" t="str">
            <v>La Union, S.A</v>
          </cell>
          <cell r="C1326">
            <v>623</v>
          </cell>
          <cell r="D1326" t="str">
            <v>TEXCUACO DEPROINGUA</v>
          </cell>
          <cell r="E1326">
            <v>1.05</v>
          </cell>
          <cell r="F1326">
            <v>4</v>
          </cell>
          <cell r="G1326">
            <v>2.5499999999999998</v>
          </cell>
          <cell r="H1326">
            <v>253.29589915245737</v>
          </cell>
          <cell r="I1326">
            <v>99.331725157826426</v>
          </cell>
          <cell r="J1326" t="str">
            <v>CG02-163</v>
          </cell>
          <cell r="K1326">
            <v>45385</v>
          </cell>
          <cell r="L1326">
            <v>45730</v>
          </cell>
          <cell r="M1326" t="str">
            <v>Mecanizado</v>
          </cell>
          <cell r="N1326" t="str">
            <v>Quemado</v>
          </cell>
          <cell r="O1326">
            <v>123.85598328039806</v>
          </cell>
          <cell r="P1326">
            <v>31372.212650420155</v>
          </cell>
          <cell r="Q1326">
            <v>19</v>
          </cell>
        </row>
        <row r="1327">
          <cell r="A1327" t="str">
            <v>6231.06</v>
          </cell>
          <cell r="B1327" t="str">
            <v>La Union, S.A</v>
          </cell>
          <cell r="C1327">
            <v>623</v>
          </cell>
          <cell r="D1327" t="str">
            <v>TEXCUACO DEPROINGUA</v>
          </cell>
          <cell r="E1327">
            <v>1.06</v>
          </cell>
          <cell r="F1327">
            <v>8</v>
          </cell>
          <cell r="G1327">
            <v>14.66</v>
          </cell>
          <cell r="H1327">
            <v>1456.2030908137353</v>
          </cell>
          <cell r="I1327">
            <v>99.331725157826426</v>
          </cell>
          <cell r="J1327" t="str">
            <v>SP79-1287</v>
          </cell>
          <cell r="K1327">
            <v>45392</v>
          </cell>
          <cell r="L1327">
            <v>45730</v>
          </cell>
          <cell r="M1327" t="str">
            <v>Mecanizado</v>
          </cell>
          <cell r="N1327" t="str">
            <v>Quemado</v>
          </cell>
          <cell r="O1327">
            <v>111.53278328039806</v>
          </cell>
          <cell r="P1327">
            <v>162414.38373997418</v>
          </cell>
          <cell r="Q1327">
            <v>19</v>
          </cell>
        </row>
        <row r="1328">
          <cell r="A1328" t="str">
            <v>6231.07</v>
          </cell>
          <cell r="B1328" t="str">
            <v>La Union, S.A</v>
          </cell>
          <cell r="C1328">
            <v>623</v>
          </cell>
          <cell r="D1328" t="str">
            <v>TEXCUACO DEPROINGUA</v>
          </cell>
          <cell r="E1328">
            <v>1.07</v>
          </cell>
          <cell r="F1328">
            <v>4</v>
          </cell>
          <cell r="G1328">
            <v>22.04</v>
          </cell>
          <cell r="H1328">
            <v>2189.2712224784946</v>
          </cell>
          <cell r="I1328">
            <v>99.331725157826426</v>
          </cell>
          <cell r="J1328" t="str">
            <v>CG02-163</v>
          </cell>
          <cell r="K1328">
            <v>45385</v>
          </cell>
          <cell r="L1328">
            <v>45730</v>
          </cell>
          <cell r="M1328" t="str">
            <v>Mecanizado</v>
          </cell>
          <cell r="N1328" t="str">
            <v>Quemado</v>
          </cell>
          <cell r="O1328">
            <v>128.07213328039805</v>
          </cell>
          <cell r="P1328">
            <v>280384.63579220575</v>
          </cell>
          <cell r="Q1328">
            <v>19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Hoja1"/>
      <sheetName val="Hoja3"/>
      <sheetName val="ESTIMADO POR LOTE mapa 24-25"/>
      <sheetName val="CALENDARIO SEMANAS"/>
    </sheetNames>
    <sheetDataSet>
      <sheetData sheetId="0"/>
      <sheetData sheetId="1"/>
      <sheetData sheetId="2">
        <row r="1">
          <cell r="A1" t="str">
            <v>id</v>
          </cell>
          <cell r="B1" t="str">
            <v>Finca</v>
          </cell>
          <cell r="C1" t="str">
            <v>Lote</v>
          </cell>
          <cell r="D1" t="str">
            <v>Hectáreas 24-25</v>
          </cell>
          <cell r="E1" t="str">
            <v>Tons Métricas Estimado 24-25</v>
          </cell>
          <cell r="F1" t="str">
            <v>TMH Estimado 24-25</v>
          </cell>
          <cell r="G1" t="str">
            <v>No. Cortes 24-25</v>
          </cell>
          <cell r="H1" t="str">
            <v>Variedad 24-25</v>
          </cell>
          <cell r="I1" t="str">
            <v>Fecha Corte 23-24 / Fecha Siembra Renovación</v>
          </cell>
          <cell r="J1" t="str">
            <v>Fecha Corte 24-25</v>
          </cell>
          <cell r="K1" t="str">
            <v xml:space="preserve">mes </v>
          </cell>
          <cell r="L1" t="str">
            <v>Edad de Corte 24-25</v>
          </cell>
          <cell r="M1" t="str">
            <v>Semana ILU</v>
          </cell>
          <cell r="N1" t="str">
            <v>No. Semana Cosecha 24-25</v>
          </cell>
          <cell r="O1" t="str">
            <v>Frente 24-25</v>
          </cell>
          <cell r="P1" t="str">
            <v>SECUENCIA</v>
          </cell>
        </row>
        <row r="2">
          <cell r="A2" t="str">
            <v>6022.1102</v>
          </cell>
          <cell r="B2">
            <v>602</v>
          </cell>
          <cell r="C2">
            <v>2.1101999999999999</v>
          </cell>
          <cell r="D2">
            <v>19.149999999999999</v>
          </cell>
          <cell r="E2">
            <v>2874.5250000000001</v>
          </cell>
          <cell r="F2">
            <v>150.1057441253264</v>
          </cell>
          <cell r="G2">
            <v>4</v>
          </cell>
          <cell r="H2" t="str">
            <v>CG02-163</v>
          </cell>
          <cell r="I2">
            <v>45253</v>
          </cell>
          <cell r="J2">
            <v>45610</v>
          </cell>
          <cell r="K2" t="str">
            <v>noviembre</v>
          </cell>
          <cell r="L2">
            <v>11.736986558618884</v>
          </cell>
          <cell r="M2">
            <v>2</v>
          </cell>
          <cell r="N2">
            <v>1</v>
          </cell>
          <cell r="O2">
            <v>17</v>
          </cell>
          <cell r="P2">
            <v>1701</v>
          </cell>
        </row>
        <row r="3">
          <cell r="A3" t="str">
            <v>6022.1104</v>
          </cell>
          <cell r="B3">
            <v>602</v>
          </cell>
          <cell r="C3">
            <v>2.1103999999999998</v>
          </cell>
          <cell r="D3">
            <v>14.96</v>
          </cell>
          <cell r="E3">
            <v>2244</v>
          </cell>
          <cell r="F3">
            <v>150</v>
          </cell>
          <cell r="G3">
            <v>4</v>
          </cell>
          <cell r="H3" t="str">
            <v>CG02-163</v>
          </cell>
          <cell r="I3">
            <v>45254</v>
          </cell>
          <cell r="J3">
            <v>45610</v>
          </cell>
          <cell r="K3" t="str">
            <v>noviembre</v>
          </cell>
          <cell r="L3">
            <v>11.704109845569532</v>
          </cell>
          <cell r="M3">
            <v>2</v>
          </cell>
          <cell r="N3">
            <v>1</v>
          </cell>
          <cell r="O3">
            <v>17</v>
          </cell>
          <cell r="P3">
            <v>1701</v>
          </cell>
        </row>
        <row r="4">
          <cell r="A4" t="str">
            <v>6022.1106</v>
          </cell>
          <cell r="B4">
            <v>602</v>
          </cell>
          <cell r="C4">
            <v>2.1105999999999998</v>
          </cell>
          <cell r="D4">
            <v>11.75</v>
          </cell>
          <cell r="E4">
            <v>1566.85</v>
          </cell>
          <cell r="F4">
            <v>133.34893617021277</v>
          </cell>
          <cell r="G4">
            <v>4</v>
          </cell>
          <cell r="H4" t="str">
            <v>CG02-163</v>
          </cell>
          <cell r="I4">
            <v>45254</v>
          </cell>
          <cell r="J4">
            <v>45610</v>
          </cell>
          <cell r="K4" t="str">
            <v>noviembre</v>
          </cell>
          <cell r="L4">
            <v>11.704109845569532</v>
          </cell>
          <cell r="M4">
            <v>2</v>
          </cell>
          <cell r="N4">
            <v>1</v>
          </cell>
          <cell r="O4">
            <v>17</v>
          </cell>
          <cell r="P4">
            <v>1701</v>
          </cell>
        </row>
        <row r="5">
          <cell r="A5" t="str">
            <v>6022.1101</v>
          </cell>
          <cell r="B5">
            <v>602</v>
          </cell>
          <cell r="C5">
            <v>2.1101000000000001</v>
          </cell>
          <cell r="D5">
            <v>13.53</v>
          </cell>
          <cell r="E5">
            <v>1987.105</v>
          </cell>
          <cell r="F5">
            <v>146.86659275683667</v>
          </cell>
          <cell r="G5">
            <v>4</v>
          </cell>
          <cell r="H5" t="str">
            <v>CG02-163</v>
          </cell>
          <cell r="I5">
            <v>45260</v>
          </cell>
          <cell r="J5">
            <v>45617</v>
          </cell>
          <cell r="K5" t="str">
            <v>noviembre</v>
          </cell>
          <cell r="L5">
            <v>11.736986558618884</v>
          </cell>
          <cell r="M5">
            <v>2</v>
          </cell>
          <cell r="N5">
            <v>2</v>
          </cell>
          <cell r="O5">
            <v>17</v>
          </cell>
          <cell r="P5">
            <v>1702</v>
          </cell>
        </row>
        <row r="6">
          <cell r="A6" t="str">
            <v>6022.1103</v>
          </cell>
          <cell r="B6">
            <v>602</v>
          </cell>
          <cell r="C6">
            <v>2.1103000000000001</v>
          </cell>
          <cell r="D6">
            <v>16.02</v>
          </cell>
          <cell r="E6">
            <v>2403</v>
          </cell>
          <cell r="F6">
            <v>150</v>
          </cell>
          <cell r="G6">
            <v>4</v>
          </cell>
          <cell r="H6" t="str">
            <v>CG02-163</v>
          </cell>
          <cell r="I6">
            <v>45260</v>
          </cell>
          <cell r="J6">
            <v>45617</v>
          </cell>
          <cell r="K6" t="str">
            <v>noviembre</v>
          </cell>
          <cell r="L6">
            <v>11.736986558618884</v>
          </cell>
          <cell r="M6">
            <v>2</v>
          </cell>
          <cell r="N6">
            <v>2</v>
          </cell>
          <cell r="O6">
            <v>17</v>
          </cell>
          <cell r="P6">
            <v>1702</v>
          </cell>
        </row>
        <row r="7">
          <cell r="A7" t="str">
            <v>6022.1105</v>
          </cell>
          <cell r="B7">
            <v>602</v>
          </cell>
          <cell r="C7">
            <v>2.1105</v>
          </cell>
          <cell r="D7">
            <v>20.73</v>
          </cell>
          <cell r="E7">
            <v>3066.22</v>
          </cell>
          <cell r="F7">
            <v>147.91220453449105</v>
          </cell>
          <cell r="G7">
            <v>4</v>
          </cell>
          <cell r="H7" t="str">
            <v>CG02-163</v>
          </cell>
          <cell r="I7">
            <v>45262</v>
          </cell>
          <cell r="J7">
            <v>45617</v>
          </cell>
          <cell r="K7" t="str">
            <v>noviembre</v>
          </cell>
          <cell r="L7">
            <v>11.671233132520179</v>
          </cell>
          <cell r="M7">
            <v>2</v>
          </cell>
          <cell r="N7">
            <v>2</v>
          </cell>
          <cell r="O7">
            <v>17</v>
          </cell>
          <cell r="P7">
            <v>1702</v>
          </cell>
        </row>
        <row r="8">
          <cell r="A8" t="str">
            <v>6021.0603</v>
          </cell>
          <cell r="B8">
            <v>602</v>
          </cell>
          <cell r="C8">
            <v>1.0603</v>
          </cell>
          <cell r="D8">
            <v>21.09</v>
          </cell>
          <cell r="E8">
            <v>2853.37</v>
          </cell>
          <cell r="F8">
            <v>135.29492650545282</v>
          </cell>
          <cell r="G8">
            <v>2</v>
          </cell>
          <cell r="H8" t="str">
            <v>CG04-10295</v>
          </cell>
          <cell r="I8">
            <v>45254</v>
          </cell>
          <cell r="J8">
            <v>45617</v>
          </cell>
          <cell r="K8" t="str">
            <v>noviembre</v>
          </cell>
          <cell r="L8">
            <v>11.934246836914999</v>
          </cell>
          <cell r="M8">
            <v>2</v>
          </cell>
          <cell r="N8">
            <v>2</v>
          </cell>
          <cell r="O8">
            <v>17</v>
          </cell>
          <cell r="P8">
            <v>1703</v>
          </cell>
        </row>
        <row r="9">
          <cell r="A9" t="str">
            <v>6021.0605</v>
          </cell>
          <cell r="B9">
            <v>602</v>
          </cell>
          <cell r="C9">
            <v>1.0605</v>
          </cell>
          <cell r="D9">
            <v>18.86</v>
          </cell>
          <cell r="E9">
            <v>2320.665</v>
          </cell>
          <cell r="F9">
            <v>123.04692470837752</v>
          </cell>
          <cell r="G9">
            <v>2</v>
          </cell>
          <cell r="H9" t="str">
            <v>CG04-10295</v>
          </cell>
          <cell r="I9">
            <v>45256</v>
          </cell>
          <cell r="J9">
            <v>45617</v>
          </cell>
          <cell r="K9" t="str">
            <v>noviembre</v>
          </cell>
          <cell r="L9">
            <v>11.868493410816294</v>
          </cell>
          <cell r="M9">
            <v>2</v>
          </cell>
          <cell r="N9">
            <v>2</v>
          </cell>
          <cell r="O9">
            <v>17</v>
          </cell>
          <cell r="P9">
            <v>1703</v>
          </cell>
        </row>
        <row r="10">
          <cell r="A10" t="str">
            <v>6021.0701</v>
          </cell>
          <cell r="B10">
            <v>602</v>
          </cell>
          <cell r="C10">
            <v>1.0701000000000001</v>
          </cell>
          <cell r="D10">
            <v>18.440000000000001</v>
          </cell>
          <cell r="E10">
            <v>2766</v>
          </cell>
          <cell r="F10">
            <v>150</v>
          </cell>
          <cell r="G10">
            <v>5</v>
          </cell>
          <cell r="H10" t="str">
            <v>CG02-163</v>
          </cell>
          <cell r="I10">
            <v>45247</v>
          </cell>
          <cell r="J10">
            <v>45617</v>
          </cell>
          <cell r="K10" t="str">
            <v>noviembre</v>
          </cell>
          <cell r="L10">
            <v>12.164383828260467</v>
          </cell>
          <cell r="M10">
            <v>2</v>
          </cell>
          <cell r="N10">
            <v>2</v>
          </cell>
          <cell r="O10">
            <v>17</v>
          </cell>
          <cell r="P10">
            <v>1704</v>
          </cell>
        </row>
        <row r="11">
          <cell r="A11" t="str">
            <v>6021.0702</v>
          </cell>
          <cell r="B11">
            <v>602</v>
          </cell>
          <cell r="C11">
            <v>1.0702</v>
          </cell>
          <cell r="D11">
            <v>25.14</v>
          </cell>
          <cell r="E11">
            <v>3771</v>
          </cell>
          <cell r="F11">
            <v>150</v>
          </cell>
          <cell r="G11">
            <v>5</v>
          </cell>
          <cell r="H11" t="str">
            <v>CG02-163</v>
          </cell>
          <cell r="I11">
            <v>45250</v>
          </cell>
          <cell r="J11">
            <v>45617</v>
          </cell>
          <cell r="K11" t="str">
            <v>noviembre</v>
          </cell>
          <cell r="L11">
            <v>12.065753689112411</v>
          </cell>
          <cell r="M11">
            <v>2</v>
          </cell>
          <cell r="N11">
            <v>2</v>
          </cell>
          <cell r="O11">
            <v>17</v>
          </cell>
          <cell r="P11">
            <v>1704</v>
          </cell>
        </row>
        <row r="12">
          <cell r="A12" t="str">
            <v>6021.0703</v>
          </cell>
          <cell r="B12">
            <v>602</v>
          </cell>
          <cell r="C12">
            <v>1.0703</v>
          </cell>
          <cell r="D12">
            <v>19.100000000000001</v>
          </cell>
          <cell r="E12">
            <v>2865</v>
          </cell>
          <cell r="F12">
            <v>150</v>
          </cell>
          <cell r="G12">
            <v>5</v>
          </cell>
          <cell r="H12" t="str">
            <v>CG02-163</v>
          </cell>
          <cell r="I12">
            <v>45252</v>
          </cell>
          <cell r="J12">
            <v>45617</v>
          </cell>
          <cell r="K12" t="str">
            <v>noviembre</v>
          </cell>
          <cell r="L12">
            <v>12.000000263013705</v>
          </cell>
          <cell r="M12">
            <v>2</v>
          </cell>
          <cell r="N12">
            <v>2</v>
          </cell>
          <cell r="O12">
            <v>17</v>
          </cell>
          <cell r="P12">
            <v>1704</v>
          </cell>
        </row>
        <row r="13">
          <cell r="A13" t="str">
            <v>6021.0704</v>
          </cell>
          <cell r="B13">
            <v>602</v>
          </cell>
          <cell r="C13">
            <v>1.0704</v>
          </cell>
          <cell r="D13">
            <v>23.28</v>
          </cell>
          <cell r="E13">
            <v>3492</v>
          </cell>
          <cell r="F13">
            <v>150</v>
          </cell>
          <cell r="G13">
            <v>5</v>
          </cell>
          <cell r="H13" t="str">
            <v>CG02-163</v>
          </cell>
          <cell r="I13">
            <v>45253</v>
          </cell>
          <cell r="J13">
            <v>45617</v>
          </cell>
          <cell r="K13" t="str">
            <v>noviembre</v>
          </cell>
          <cell r="L13">
            <v>11.967123549964352</v>
          </cell>
          <cell r="M13">
            <v>2</v>
          </cell>
          <cell r="N13">
            <v>2</v>
          </cell>
          <cell r="O13">
            <v>17</v>
          </cell>
          <cell r="P13">
            <v>1704</v>
          </cell>
        </row>
        <row r="14">
          <cell r="A14" t="str">
            <v>6021.0601</v>
          </cell>
          <cell r="B14">
            <v>602</v>
          </cell>
          <cell r="C14">
            <v>1.0601</v>
          </cell>
          <cell r="D14">
            <v>10.24</v>
          </cell>
          <cell r="E14">
            <v>1546.3150000000001</v>
          </cell>
          <cell r="F14">
            <v>151.00732421875</v>
          </cell>
          <cell r="G14">
            <v>5</v>
          </cell>
          <cell r="H14" t="str">
            <v>CG02-163</v>
          </cell>
          <cell r="I14">
            <v>45253</v>
          </cell>
          <cell r="J14">
            <v>45624</v>
          </cell>
          <cell r="K14" t="str">
            <v>noviembre</v>
          </cell>
          <cell r="L14">
            <v>12.19726054130982</v>
          </cell>
          <cell r="M14">
            <v>3</v>
          </cell>
          <cell r="N14">
            <v>3</v>
          </cell>
          <cell r="O14">
            <v>17</v>
          </cell>
          <cell r="P14">
            <v>1705</v>
          </cell>
        </row>
        <row r="15">
          <cell r="A15" t="str">
            <v>6021.0602</v>
          </cell>
          <cell r="B15">
            <v>602</v>
          </cell>
          <cell r="C15">
            <v>1.0602</v>
          </cell>
          <cell r="D15">
            <v>14.33</v>
          </cell>
          <cell r="E15">
            <v>2149.5</v>
          </cell>
          <cell r="F15">
            <v>150</v>
          </cell>
          <cell r="G15">
            <v>5</v>
          </cell>
          <cell r="H15" t="str">
            <v>CG02-163</v>
          </cell>
          <cell r="I15">
            <v>45263</v>
          </cell>
          <cell r="J15">
            <v>45624</v>
          </cell>
          <cell r="K15" t="str">
            <v>noviembre</v>
          </cell>
          <cell r="L15">
            <v>11.868493410816294</v>
          </cell>
          <cell r="M15">
            <v>3</v>
          </cell>
          <cell r="N15">
            <v>3</v>
          </cell>
          <cell r="O15">
            <v>17</v>
          </cell>
          <cell r="P15">
            <v>1705</v>
          </cell>
        </row>
        <row r="16">
          <cell r="A16" t="str">
            <v>6021.0604</v>
          </cell>
          <cell r="B16">
            <v>602</v>
          </cell>
          <cell r="C16">
            <v>1.0604</v>
          </cell>
          <cell r="D16">
            <v>27.87</v>
          </cell>
          <cell r="E16">
            <v>4180.5</v>
          </cell>
          <cell r="F16">
            <v>150</v>
          </cell>
          <cell r="G16">
            <v>5</v>
          </cell>
          <cell r="H16" t="str">
            <v>CG02-163</v>
          </cell>
          <cell r="I16">
            <v>45263</v>
          </cell>
          <cell r="J16">
            <v>45624</v>
          </cell>
          <cell r="K16" t="str">
            <v>noviembre</v>
          </cell>
          <cell r="L16">
            <v>11.868493410816294</v>
          </cell>
          <cell r="M16">
            <v>3</v>
          </cell>
          <cell r="N16">
            <v>3</v>
          </cell>
          <cell r="O16">
            <v>17</v>
          </cell>
          <cell r="P16">
            <v>1705</v>
          </cell>
        </row>
        <row r="17">
          <cell r="A17" t="str">
            <v>6021.0401</v>
          </cell>
          <cell r="B17">
            <v>602</v>
          </cell>
          <cell r="C17">
            <v>1.0401</v>
          </cell>
          <cell r="D17">
            <v>14.09</v>
          </cell>
          <cell r="E17">
            <v>2042.2271830690049</v>
          </cell>
          <cell r="F17">
            <v>144.94160277281796</v>
          </cell>
          <cell r="G17">
            <v>5</v>
          </cell>
          <cell r="H17" t="str">
            <v>CG02-163</v>
          </cell>
          <cell r="I17">
            <v>45245</v>
          </cell>
          <cell r="J17">
            <v>45624</v>
          </cell>
          <cell r="K17" t="str">
            <v>noviembre</v>
          </cell>
          <cell r="L17">
            <v>12.460274245704641</v>
          </cell>
          <cell r="M17">
            <v>3</v>
          </cell>
          <cell r="N17">
            <v>3</v>
          </cell>
          <cell r="O17">
            <v>17</v>
          </cell>
          <cell r="P17">
            <v>1706</v>
          </cell>
        </row>
        <row r="18">
          <cell r="A18" t="str">
            <v>6021.0402</v>
          </cell>
          <cell r="B18">
            <v>602</v>
          </cell>
          <cell r="C18">
            <v>1.0402</v>
          </cell>
          <cell r="D18">
            <v>11.22</v>
          </cell>
          <cell r="E18">
            <v>1626.2447831110176</v>
          </cell>
          <cell r="F18">
            <v>144.94160277281796</v>
          </cell>
          <cell r="G18">
            <v>5</v>
          </cell>
          <cell r="H18" t="str">
            <v>CG02-163</v>
          </cell>
          <cell r="I18">
            <v>45246</v>
          </cell>
          <cell r="J18">
            <v>45624</v>
          </cell>
          <cell r="K18" t="str">
            <v>noviembre</v>
          </cell>
          <cell r="L18">
            <v>12.427397532655288</v>
          </cell>
          <cell r="M18">
            <v>3</v>
          </cell>
          <cell r="N18">
            <v>3</v>
          </cell>
          <cell r="O18">
            <v>17</v>
          </cell>
          <cell r="P18">
            <v>1706</v>
          </cell>
        </row>
        <row r="19">
          <cell r="A19" t="str">
            <v>6021.0403</v>
          </cell>
          <cell r="B19">
            <v>602</v>
          </cell>
          <cell r="C19">
            <v>1.0403</v>
          </cell>
          <cell r="D19">
            <v>26.02</v>
          </cell>
          <cell r="E19">
            <v>3771.380504148723</v>
          </cell>
          <cell r="F19">
            <v>144.94160277281796</v>
          </cell>
          <cell r="G19" t="str">
            <v>1</v>
          </cell>
          <cell r="H19" t="str">
            <v>CG02-163</v>
          </cell>
          <cell r="I19">
            <v>45258</v>
          </cell>
          <cell r="J19">
            <v>45624</v>
          </cell>
          <cell r="K19" t="str">
            <v>noviembre</v>
          </cell>
          <cell r="L19">
            <v>12.032876976063058</v>
          </cell>
          <cell r="M19">
            <v>3</v>
          </cell>
          <cell r="N19">
            <v>3</v>
          </cell>
          <cell r="O19">
            <v>17</v>
          </cell>
          <cell r="P19">
            <v>1706</v>
          </cell>
        </row>
        <row r="20">
          <cell r="A20" t="str">
            <v>6021.0404</v>
          </cell>
          <cell r="B20">
            <v>602</v>
          </cell>
          <cell r="C20">
            <v>1.0404</v>
          </cell>
          <cell r="D20">
            <v>14.63</v>
          </cell>
          <cell r="E20">
            <v>2120.495648566327</v>
          </cell>
          <cell r="F20">
            <v>144.94160277281796</v>
          </cell>
          <cell r="G20">
            <v>5</v>
          </cell>
          <cell r="H20" t="str">
            <v>CG02-163</v>
          </cell>
          <cell r="I20">
            <v>45247</v>
          </cell>
          <cell r="J20">
            <v>45624</v>
          </cell>
          <cell r="K20" t="str">
            <v>noviembre</v>
          </cell>
          <cell r="L20">
            <v>12.394520819605937</v>
          </cell>
          <cell r="M20">
            <v>3</v>
          </cell>
          <cell r="N20">
            <v>3</v>
          </cell>
          <cell r="O20">
            <v>17</v>
          </cell>
          <cell r="P20">
            <v>1706</v>
          </cell>
        </row>
        <row r="21">
          <cell r="A21" t="str">
            <v>6021.0405</v>
          </cell>
          <cell r="B21">
            <v>602</v>
          </cell>
          <cell r="C21">
            <v>1.0405</v>
          </cell>
          <cell r="D21">
            <v>9.59</v>
          </cell>
          <cell r="E21">
            <v>1389.9899705913242</v>
          </cell>
          <cell r="F21">
            <v>144.94160277281796</v>
          </cell>
          <cell r="G21">
            <v>5</v>
          </cell>
          <cell r="H21" t="str">
            <v>CG02-163</v>
          </cell>
          <cell r="I21">
            <v>45247</v>
          </cell>
          <cell r="J21">
            <v>45624</v>
          </cell>
          <cell r="K21" t="str">
            <v>noviembre</v>
          </cell>
          <cell r="L21">
            <v>12.394520819605937</v>
          </cell>
          <cell r="M21">
            <v>3</v>
          </cell>
          <cell r="N21">
            <v>3</v>
          </cell>
          <cell r="O21">
            <v>17</v>
          </cell>
          <cell r="P21">
            <v>1706</v>
          </cell>
        </row>
        <row r="22">
          <cell r="A22" t="str">
            <v>6021.0406</v>
          </cell>
          <cell r="B22">
            <v>602</v>
          </cell>
          <cell r="C22">
            <v>1.0406</v>
          </cell>
          <cell r="D22">
            <v>19.66</v>
          </cell>
          <cell r="E22">
            <v>2849.5519105136009</v>
          </cell>
          <cell r="F22">
            <v>144.94160277281796</v>
          </cell>
          <cell r="G22" t="str">
            <v>1</v>
          </cell>
          <cell r="H22" t="str">
            <v>CG02-163</v>
          </cell>
          <cell r="I22">
            <v>45261</v>
          </cell>
          <cell r="J22">
            <v>45624</v>
          </cell>
          <cell r="K22" t="str">
            <v>noviembre</v>
          </cell>
          <cell r="L22">
            <v>11.934246836914999</v>
          </cell>
          <cell r="M22">
            <v>3</v>
          </cell>
          <cell r="N22">
            <v>3</v>
          </cell>
          <cell r="O22">
            <v>17</v>
          </cell>
          <cell r="P22">
            <v>1706</v>
          </cell>
        </row>
        <row r="23">
          <cell r="A23" t="str">
            <v>6022.1107</v>
          </cell>
          <cell r="B23">
            <v>602</v>
          </cell>
          <cell r="C23">
            <v>2.1107</v>
          </cell>
          <cell r="D23">
            <v>22.1</v>
          </cell>
          <cell r="E23">
            <v>3137.7649999999999</v>
          </cell>
          <cell r="F23">
            <v>141.98031674208144</v>
          </cell>
          <cell r="G23">
            <v>4</v>
          </cell>
          <cell r="H23" t="str">
            <v>CG02-163</v>
          </cell>
          <cell r="I23">
            <v>45262</v>
          </cell>
          <cell r="J23">
            <v>45631</v>
          </cell>
          <cell r="K23" t="str">
            <v>diciembre</v>
          </cell>
          <cell r="L23">
            <v>12.131507115211114</v>
          </cell>
          <cell r="M23">
            <v>4</v>
          </cell>
          <cell r="N23">
            <v>4</v>
          </cell>
          <cell r="O23">
            <v>17</v>
          </cell>
          <cell r="P23">
            <v>1707</v>
          </cell>
        </row>
        <row r="24">
          <cell r="A24" t="str">
            <v>6022.1108</v>
          </cell>
          <cell r="B24">
            <v>602</v>
          </cell>
          <cell r="C24">
            <v>2.1107999999999998</v>
          </cell>
          <cell r="D24">
            <v>10.06</v>
          </cell>
          <cell r="E24">
            <v>1524</v>
          </cell>
          <cell r="F24">
            <v>151.4910536779324</v>
          </cell>
          <cell r="G24">
            <v>4</v>
          </cell>
          <cell r="H24" t="str">
            <v>CG02-163</v>
          </cell>
          <cell r="I24">
            <v>45262</v>
          </cell>
          <cell r="J24">
            <v>45631</v>
          </cell>
          <cell r="K24" t="str">
            <v>diciembre</v>
          </cell>
          <cell r="L24">
            <v>12.131507115211114</v>
          </cell>
          <cell r="M24">
            <v>4</v>
          </cell>
          <cell r="N24">
            <v>4</v>
          </cell>
          <cell r="O24">
            <v>17</v>
          </cell>
          <cell r="P24">
            <v>1707</v>
          </cell>
        </row>
        <row r="25">
          <cell r="A25" t="str">
            <v>6022.0701</v>
          </cell>
          <cell r="B25">
            <v>602</v>
          </cell>
          <cell r="C25">
            <v>2.0701000000000001</v>
          </cell>
          <cell r="D25">
            <v>6.98</v>
          </cell>
          <cell r="E25">
            <v>1047</v>
          </cell>
          <cell r="F25">
            <v>150</v>
          </cell>
          <cell r="G25">
            <v>2</v>
          </cell>
          <cell r="H25" t="str">
            <v>CG02-163</v>
          </cell>
          <cell r="I25">
            <v>45264</v>
          </cell>
          <cell r="J25">
            <v>45631</v>
          </cell>
          <cell r="K25" t="str">
            <v>diciembre</v>
          </cell>
          <cell r="L25">
            <v>12.065753689112411</v>
          </cell>
          <cell r="M25">
            <v>4</v>
          </cell>
          <cell r="N25">
            <v>4</v>
          </cell>
          <cell r="O25">
            <v>17</v>
          </cell>
          <cell r="P25">
            <v>1708</v>
          </cell>
        </row>
        <row r="26">
          <cell r="A26" t="str">
            <v>6022.0702</v>
          </cell>
          <cell r="B26">
            <v>602</v>
          </cell>
          <cell r="C26">
            <v>2.0701999999999998</v>
          </cell>
          <cell r="D26">
            <v>11.73</v>
          </cell>
          <cell r="E26">
            <v>1759.5</v>
          </cell>
          <cell r="F26">
            <v>150</v>
          </cell>
          <cell r="G26">
            <v>2</v>
          </cell>
          <cell r="H26" t="str">
            <v>CG02-163</v>
          </cell>
          <cell r="I26">
            <v>45265</v>
          </cell>
          <cell r="J26">
            <v>45631</v>
          </cell>
          <cell r="K26" t="str">
            <v>diciembre</v>
          </cell>
          <cell r="L26">
            <v>12.032876976063058</v>
          </cell>
          <cell r="M26">
            <v>4</v>
          </cell>
          <cell r="N26">
            <v>4</v>
          </cell>
          <cell r="O26">
            <v>17</v>
          </cell>
          <cell r="P26">
            <v>1708</v>
          </cell>
        </row>
        <row r="27">
          <cell r="A27" t="str">
            <v>6022.0703</v>
          </cell>
          <cell r="B27">
            <v>602</v>
          </cell>
          <cell r="C27">
            <v>2.0703</v>
          </cell>
          <cell r="D27">
            <v>7.19</v>
          </cell>
          <cell r="E27">
            <v>1078.5</v>
          </cell>
          <cell r="F27">
            <v>150</v>
          </cell>
          <cell r="G27">
            <v>2</v>
          </cell>
          <cell r="H27" t="str">
            <v>CG02-163</v>
          </cell>
          <cell r="I27">
            <v>45264</v>
          </cell>
          <cell r="J27">
            <v>45631</v>
          </cell>
          <cell r="K27" t="str">
            <v>diciembre</v>
          </cell>
          <cell r="L27">
            <v>12.065753689112411</v>
          </cell>
          <cell r="M27">
            <v>4</v>
          </cell>
          <cell r="N27">
            <v>4</v>
          </cell>
          <cell r="O27">
            <v>17</v>
          </cell>
          <cell r="P27">
            <v>1708</v>
          </cell>
        </row>
        <row r="28">
          <cell r="A28" t="str">
            <v>6022.0704</v>
          </cell>
          <cell r="B28">
            <v>602</v>
          </cell>
          <cell r="C28">
            <v>2.0703999999999998</v>
          </cell>
          <cell r="D28">
            <v>7.49</v>
          </cell>
          <cell r="E28">
            <v>1123.5</v>
          </cell>
          <cell r="F28">
            <v>150</v>
          </cell>
          <cell r="G28">
            <v>2</v>
          </cell>
          <cell r="H28" t="str">
            <v>CG02-163</v>
          </cell>
          <cell r="I28">
            <v>45265</v>
          </cell>
          <cell r="J28">
            <v>45631</v>
          </cell>
          <cell r="K28" t="str">
            <v>diciembre</v>
          </cell>
          <cell r="L28">
            <v>12.032876976063058</v>
          </cell>
          <cell r="M28">
            <v>4</v>
          </cell>
          <cell r="N28">
            <v>4</v>
          </cell>
          <cell r="O28">
            <v>17</v>
          </cell>
          <cell r="P28">
            <v>1708</v>
          </cell>
        </row>
        <row r="29">
          <cell r="A29" t="str">
            <v>6022.0705</v>
          </cell>
          <cell r="B29">
            <v>602</v>
          </cell>
          <cell r="C29">
            <v>2.0705</v>
          </cell>
          <cell r="D29">
            <v>7.23</v>
          </cell>
          <cell r="E29">
            <v>1097.44</v>
          </cell>
          <cell r="F29">
            <v>151.78976486860304</v>
          </cell>
          <cell r="G29">
            <v>2</v>
          </cell>
          <cell r="H29" t="str">
            <v>CG02-163</v>
          </cell>
          <cell r="I29">
            <v>45266</v>
          </cell>
          <cell r="J29">
            <v>45631</v>
          </cell>
          <cell r="K29" t="str">
            <v>diciembre</v>
          </cell>
          <cell r="L29">
            <v>12.000000263013705</v>
          </cell>
          <cell r="M29">
            <v>4</v>
          </cell>
          <cell r="N29">
            <v>4</v>
          </cell>
          <cell r="O29">
            <v>17</v>
          </cell>
          <cell r="P29">
            <v>1708</v>
          </cell>
        </row>
        <row r="30">
          <cell r="A30" t="str">
            <v>6022.0706</v>
          </cell>
          <cell r="B30">
            <v>602</v>
          </cell>
          <cell r="C30">
            <v>2.0706000000000002</v>
          </cell>
          <cell r="D30">
            <v>3.45</v>
          </cell>
          <cell r="E30">
            <v>517.5</v>
          </cell>
          <cell r="F30">
            <v>150</v>
          </cell>
          <cell r="G30">
            <v>2</v>
          </cell>
          <cell r="H30" t="str">
            <v>CG02-163</v>
          </cell>
          <cell r="I30">
            <v>45265</v>
          </cell>
          <cell r="J30">
            <v>45631</v>
          </cell>
          <cell r="K30" t="str">
            <v>diciembre</v>
          </cell>
          <cell r="L30">
            <v>12.032876976063058</v>
          </cell>
          <cell r="M30">
            <v>4</v>
          </cell>
          <cell r="N30">
            <v>4</v>
          </cell>
          <cell r="O30">
            <v>17</v>
          </cell>
          <cell r="P30">
            <v>1708</v>
          </cell>
        </row>
        <row r="31">
          <cell r="A31" t="str">
            <v>6022.0707</v>
          </cell>
          <cell r="B31">
            <v>602</v>
          </cell>
          <cell r="C31">
            <v>2.0707</v>
          </cell>
          <cell r="D31">
            <v>7.21</v>
          </cell>
          <cell r="E31">
            <v>1100.46</v>
          </cell>
          <cell r="F31">
            <v>152.62968099861305</v>
          </cell>
          <cell r="G31">
            <v>2</v>
          </cell>
          <cell r="H31" t="str">
            <v>CG02-163</v>
          </cell>
          <cell r="I31">
            <v>45266</v>
          </cell>
          <cell r="J31">
            <v>45631</v>
          </cell>
          <cell r="K31" t="str">
            <v>diciembre</v>
          </cell>
          <cell r="L31">
            <v>12.000000263013705</v>
          </cell>
          <cell r="M31">
            <v>4</v>
          </cell>
          <cell r="N31">
            <v>4</v>
          </cell>
          <cell r="O31">
            <v>17</v>
          </cell>
          <cell r="P31">
            <v>1708</v>
          </cell>
        </row>
        <row r="32">
          <cell r="A32" t="str">
            <v>6022.0708</v>
          </cell>
          <cell r="B32">
            <v>602</v>
          </cell>
          <cell r="C32">
            <v>2.0708000000000002</v>
          </cell>
          <cell r="D32">
            <v>4.6399999999999997</v>
          </cell>
          <cell r="E32">
            <v>696</v>
          </cell>
          <cell r="F32">
            <v>150</v>
          </cell>
          <cell r="G32">
            <v>2</v>
          </cell>
          <cell r="H32" t="str">
            <v>CG02-163</v>
          </cell>
          <cell r="I32">
            <v>45270</v>
          </cell>
          <cell r="J32">
            <v>45631</v>
          </cell>
          <cell r="K32" t="str">
            <v>diciembre</v>
          </cell>
          <cell r="L32">
            <v>11.868493410816294</v>
          </cell>
          <cell r="M32">
            <v>4</v>
          </cell>
          <cell r="N32">
            <v>4</v>
          </cell>
          <cell r="O32">
            <v>17</v>
          </cell>
          <cell r="P32">
            <v>1708</v>
          </cell>
        </row>
        <row r="33">
          <cell r="A33" t="str">
            <v>6022.0709</v>
          </cell>
          <cell r="B33">
            <v>602</v>
          </cell>
          <cell r="C33">
            <v>2.0709</v>
          </cell>
          <cell r="D33">
            <v>6.86</v>
          </cell>
          <cell r="E33">
            <v>1029</v>
          </cell>
          <cell r="F33">
            <v>150</v>
          </cell>
          <cell r="G33">
            <v>2</v>
          </cell>
          <cell r="H33" t="str">
            <v>CG02-163</v>
          </cell>
          <cell r="I33">
            <v>45266</v>
          </cell>
          <cell r="J33">
            <v>45631</v>
          </cell>
          <cell r="K33" t="str">
            <v>diciembre</v>
          </cell>
          <cell r="L33">
            <v>12.000000263013705</v>
          </cell>
          <cell r="M33">
            <v>4</v>
          </cell>
          <cell r="N33">
            <v>4</v>
          </cell>
          <cell r="O33">
            <v>17</v>
          </cell>
          <cell r="P33">
            <v>1708</v>
          </cell>
        </row>
        <row r="34">
          <cell r="A34" t="str">
            <v>6022.071</v>
          </cell>
          <cell r="B34">
            <v>602</v>
          </cell>
          <cell r="C34">
            <v>2.0710000000000002</v>
          </cell>
          <cell r="D34">
            <v>8.25</v>
          </cell>
          <cell r="E34">
            <v>1237.5</v>
          </cell>
          <cell r="F34">
            <v>150</v>
          </cell>
          <cell r="G34">
            <v>2</v>
          </cell>
          <cell r="H34" t="str">
            <v>CG02-163</v>
          </cell>
          <cell r="I34">
            <v>45271</v>
          </cell>
          <cell r="J34">
            <v>45631</v>
          </cell>
          <cell r="K34" t="str">
            <v>diciembre</v>
          </cell>
          <cell r="L34">
            <v>11.835616697766941</v>
          </cell>
          <cell r="M34">
            <v>4</v>
          </cell>
          <cell r="N34">
            <v>4</v>
          </cell>
          <cell r="O34">
            <v>17</v>
          </cell>
          <cell r="P34">
            <v>1708</v>
          </cell>
        </row>
        <row r="35">
          <cell r="A35" t="str">
            <v>6022.0711</v>
          </cell>
          <cell r="B35">
            <v>602</v>
          </cell>
          <cell r="C35">
            <v>2.0710999999999999</v>
          </cell>
          <cell r="D35">
            <v>6.83</v>
          </cell>
          <cell r="E35">
            <v>908.19</v>
          </cell>
          <cell r="F35">
            <v>132.97071742313324</v>
          </cell>
          <cell r="G35">
            <v>2</v>
          </cell>
          <cell r="H35" t="str">
            <v>CG02-163</v>
          </cell>
          <cell r="I35">
            <v>45266</v>
          </cell>
          <cell r="J35">
            <v>45631</v>
          </cell>
          <cell r="K35" t="str">
            <v>diciembre</v>
          </cell>
          <cell r="L35">
            <v>12.000000263013705</v>
          </cell>
          <cell r="M35">
            <v>4</v>
          </cell>
          <cell r="N35">
            <v>4</v>
          </cell>
          <cell r="O35">
            <v>17</v>
          </cell>
          <cell r="P35">
            <v>1708</v>
          </cell>
        </row>
        <row r="36">
          <cell r="A36" t="str">
            <v>6022.0712</v>
          </cell>
          <cell r="B36">
            <v>602</v>
          </cell>
          <cell r="C36">
            <v>2.0712000000000002</v>
          </cell>
          <cell r="D36">
            <v>12.22</v>
          </cell>
          <cell r="E36">
            <v>1833</v>
          </cell>
          <cell r="F36">
            <v>150</v>
          </cell>
          <cell r="G36">
            <v>2</v>
          </cell>
          <cell r="H36" t="str">
            <v>CG02-163</v>
          </cell>
          <cell r="I36">
            <v>45272</v>
          </cell>
          <cell r="J36">
            <v>45631</v>
          </cell>
          <cell r="K36" t="str">
            <v>diciembre</v>
          </cell>
          <cell r="L36">
            <v>11.802739984717588</v>
          </cell>
          <cell r="M36">
            <v>4</v>
          </cell>
          <cell r="N36">
            <v>4</v>
          </cell>
          <cell r="O36">
            <v>17</v>
          </cell>
          <cell r="P36">
            <v>1708</v>
          </cell>
        </row>
        <row r="37">
          <cell r="A37" t="str">
            <v>6022.0713</v>
          </cell>
          <cell r="B37">
            <v>602</v>
          </cell>
          <cell r="C37">
            <v>2.0712999999999999</v>
          </cell>
          <cell r="D37">
            <v>6.85</v>
          </cell>
          <cell r="E37">
            <v>1027.5</v>
          </cell>
          <cell r="F37">
            <v>150</v>
          </cell>
          <cell r="G37">
            <v>2</v>
          </cell>
          <cell r="H37" t="str">
            <v>CG02-163</v>
          </cell>
          <cell r="I37">
            <v>45267</v>
          </cell>
          <cell r="J37">
            <v>45631</v>
          </cell>
          <cell r="K37" t="str">
            <v>diciembre</v>
          </cell>
          <cell r="L37">
            <v>11.967123549964352</v>
          </cell>
          <cell r="M37">
            <v>4</v>
          </cell>
          <cell r="N37">
            <v>4</v>
          </cell>
          <cell r="O37">
            <v>17</v>
          </cell>
          <cell r="P37">
            <v>1708</v>
          </cell>
        </row>
        <row r="38">
          <cell r="A38" t="str">
            <v>6022.0714</v>
          </cell>
          <cell r="B38">
            <v>602</v>
          </cell>
          <cell r="C38">
            <v>2.0714000000000001</v>
          </cell>
          <cell r="D38">
            <v>15.57</v>
          </cell>
          <cell r="E38">
            <v>2335.5</v>
          </cell>
          <cell r="F38">
            <v>150</v>
          </cell>
          <cell r="G38">
            <v>2</v>
          </cell>
          <cell r="H38" t="str">
            <v>CG02-163</v>
          </cell>
          <cell r="I38">
            <v>45272</v>
          </cell>
          <cell r="J38">
            <v>45631</v>
          </cell>
          <cell r="K38" t="str">
            <v>diciembre</v>
          </cell>
          <cell r="L38">
            <v>11.802739984717588</v>
          </cell>
          <cell r="M38">
            <v>4</v>
          </cell>
          <cell r="N38">
            <v>4</v>
          </cell>
          <cell r="O38">
            <v>17</v>
          </cell>
          <cell r="P38">
            <v>1708</v>
          </cell>
        </row>
        <row r="39">
          <cell r="A39" t="str">
            <v>6022.0715</v>
          </cell>
          <cell r="B39">
            <v>602</v>
          </cell>
          <cell r="C39">
            <v>2.0714999999999999</v>
          </cell>
          <cell r="D39">
            <v>6.67</v>
          </cell>
          <cell r="E39">
            <v>1000.5</v>
          </cell>
          <cell r="F39">
            <v>150</v>
          </cell>
          <cell r="G39">
            <v>2</v>
          </cell>
          <cell r="H39" t="str">
            <v>CG02-163</v>
          </cell>
          <cell r="I39">
            <v>45267</v>
          </cell>
          <cell r="J39">
            <v>45631</v>
          </cell>
          <cell r="K39" t="str">
            <v>diciembre</v>
          </cell>
          <cell r="L39">
            <v>11.967123549964352</v>
          </cell>
          <cell r="M39">
            <v>4</v>
          </cell>
          <cell r="N39">
            <v>4</v>
          </cell>
          <cell r="O39">
            <v>17</v>
          </cell>
          <cell r="P39">
            <v>1708</v>
          </cell>
        </row>
        <row r="40">
          <cell r="A40" t="str">
            <v>6022.0716</v>
          </cell>
          <cell r="B40">
            <v>602</v>
          </cell>
          <cell r="C40">
            <v>2.0716000000000001</v>
          </cell>
          <cell r="D40">
            <v>12</v>
          </cell>
          <cell r="E40">
            <v>1800</v>
          </cell>
          <cell r="F40">
            <v>150</v>
          </cell>
          <cell r="G40">
            <v>2</v>
          </cell>
          <cell r="H40" t="str">
            <v>CG02-163</v>
          </cell>
          <cell r="I40">
            <v>45272</v>
          </cell>
          <cell r="J40">
            <v>45631</v>
          </cell>
          <cell r="K40" t="str">
            <v>diciembre</v>
          </cell>
          <cell r="L40">
            <v>11.802739984717588</v>
          </cell>
          <cell r="M40">
            <v>4</v>
          </cell>
          <cell r="N40">
            <v>4</v>
          </cell>
          <cell r="O40">
            <v>17</v>
          </cell>
          <cell r="P40">
            <v>1708</v>
          </cell>
        </row>
        <row r="41">
          <cell r="A41" t="str">
            <v>6024.0501</v>
          </cell>
          <cell r="B41">
            <v>602</v>
          </cell>
          <cell r="C41">
            <v>4.0500999999999996</v>
          </cell>
          <cell r="D41">
            <v>21.25</v>
          </cell>
          <cell r="E41">
            <v>3187.5</v>
          </cell>
          <cell r="F41">
            <v>150</v>
          </cell>
          <cell r="G41">
            <v>6</v>
          </cell>
          <cell r="H41" t="str">
            <v>CG02-163</v>
          </cell>
          <cell r="I41">
            <v>45269</v>
          </cell>
          <cell r="J41">
            <v>45638</v>
          </cell>
          <cell r="K41" t="str">
            <v>diciembre</v>
          </cell>
          <cell r="L41">
            <v>12.131507115211114</v>
          </cell>
          <cell r="M41">
            <v>5</v>
          </cell>
          <cell r="N41">
            <v>5</v>
          </cell>
          <cell r="O41">
            <v>17</v>
          </cell>
          <cell r="P41">
            <v>1709</v>
          </cell>
        </row>
        <row r="42">
          <cell r="A42" t="str">
            <v>6024.0502</v>
          </cell>
          <cell r="B42">
            <v>602</v>
          </cell>
          <cell r="C42">
            <v>4.0502000000000002</v>
          </cell>
          <cell r="D42">
            <v>4.34</v>
          </cell>
          <cell r="E42">
            <v>651</v>
          </cell>
          <cell r="F42">
            <v>150</v>
          </cell>
          <cell r="G42">
            <v>7</v>
          </cell>
          <cell r="H42" t="str">
            <v>CG02-163</v>
          </cell>
          <cell r="I42">
            <v>45269</v>
          </cell>
          <cell r="J42">
            <v>45638</v>
          </cell>
          <cell r="K42" t="str">
            <v>diciembre</v>
          </cell>
          <cell r="L42">
            <v>12.131507115211114</v>
          </cell>
          <cell r="M42">
            <v>5</v>
          </cell>
          <cell r="N42">
            <v>5</v>
          </cell>
          <cell r="O42">
            <v>17</v>
          </cell>
          <cell r="P42">
            <v>1709</v>
          </cell>
        </row>
        <row r="43">
          <cell r="A43" t="str">
            <v>6024.0504</v>
          </cell>
          <cell r="B43">
            <v>602</v>
          </cell>
          <cell r="C43">
            <v>4.0503999999999998</v>
          </cell>
          <cell r="D43">
            <v>21.55</v>
          </cell>
          <cell r="E43">
            <v>3232.5</v>
          </cell>
          <cell r="F43">
            <v>150</v>
          </cell>
          <cell r="G43">
            <v>6</v>
          </cell>
          <cell r="H43" t="str">
            <v>CG02-163</v>
          </cell>
          <cell r="I43">
            <v>45269</v>
          </cell>
          <cell r="J43">
            <v>45638</v>
          </cell>
          <cell r="K43" t="str">
            <v>diciembre</v>
          </cell>
          <cell r="L43">
            <v>12.131507115211114</v>
          </cell>
          <cell r="M43">
            <v>5</v>
          </cell>
          <cell r="N43">
            <v>5</v>
          </cell>
          <cell r="O43">
            <v>17</v>
          </cell>
          <cell r="P43">
            <v>1709</v>
          </cell>
        </row>
        <row r="44">
          <cell r="A44" t="str">
            <v>6024.0103</v>
          </cell>
          <cell r="B44">
            <v>602</v>
          </cell>
          <cell r="C44">
            <v>4.0103</v>
          </cell>
          <cell r="D44">
            <v>2.98</v>
          </cell>
          <cell r="E44">
            <v>426.14</v>
          </cell>
          <cell r="F44">
            <v>143</v>
          </cell>
          <cell r="G44" t="str">
            <v>2</v>
          </cell>
          <cell r="H44" t="str">
            <v>CG02-163</v>
          </cell>
          <cell r="I44">
            <v>45311</v>
          </cell>
          <cell r="J44">
            <v>45638</v>
          </cell>
          <cell r="K44" t="str">
            <v>diciembre</v>
          </cell>
          <cell r="L44">
            <v>10.750685167138306</v>
          </cell>
          <cell r="M44">
            <v>5</v>
          </cell>
          <cell r="N44">
            <v>5</v>
          </cell>
          <cell r="O44">
            <v>17</v>
          </cell>
          <cell r="P44">
            <v>1710</v>
          </cell>
        </row>
        <row r="45">
          <cell r="A45" t="str">
            <v>6024.0106</v>
          </cell>
          <cell r="B45">
            <v>602</v>
          </cell>
          <cell r="C45">
            <v>4.0106000000000002</v>
          </cell>
          <cell r="D45">
            <v>12.86</v>
          </cell>
          <cell r="E45">
            <v>1838.98</v>
          </cell>
          <cell r="F45">
            <v>143</v>
          </cell>
          <cell r="G45" t="str">
            <v>2</v>
          </cell>
          <cell r="H45" t="str">
            <v>CG02-163</v>
          </cell>
          <cell r="I45">
            <v>45129</v>
          </cell>
          <cell r="J45">
            <v>45638</v>
          </cell>
          <cell r="K45" t="str">
            <v>diciembre</v>
          </cell>
          <cell r="L45">
            <v>16.734246942120482</v>
          </cell>
          <cell r="M45">
            <v>5</v>
          </cell>
          <cell r="N45">
            <v>5</v>
          </cell>
          <cell r="O45">
            <v>17</v>
          </cell>
          <cell r="P45">
            <v>1710</v>
          </cell>
        </row>
        <row r="46">
          <cell r="A46" t="str">
            <v>6024.0203</v>
          </cell>
          <cell r="B46">
            <v>602</v>
          </cell>
          <cell r="C46">
            <v>4.0202999999999998</v>
          </cell>
          <cell r="D46">
            <v>14.61</v>
          </cell>
          <cell r="E46">
            <v>2191.5</v>
          </cell>
          <cell r="F46">
            <v>150</v>
          </cell>
          <cell r="G46">
            <v>2</v>
          </cell>
          <cell r="H46" t="str">
            <v>CG02-163</v>
          </cell>
          <cell r="I46">
            <v>45278</v>
          </cell>
          <cell r="J46">
            <v>45638</v>
          </cell>
          <cell r="K46" t="str">
            <v>diciembre</v>
          </cell>
          <cell r="L46">
            <v>11.835616697766941</v>
          </cell>
          <cell r="M46">
            <v>5</v>
          </cell>
          <cell r="N46">
            <v>5</v>
          </cell>
          <cell r="O46">
            <v>17</v>
          </cell>
          <cell r="P46">
            <v>1711</v>
          </cell>
        </row>
        <row r="47">
          <cell r="A47" t="str">
            <v>6024.0204</v>
          </cell>
          <cell r="B47">
            <v>602</v>
          </cell>
          <cell r="C47">
            <v>4.0204000000000004</v>
          </cell>
          <cell r="D47">
            <v>5.46</v>
          </cell>
          <cell r="E47">
            <v>819</v>
          </cell>
          <cell r="F47">
            <v>150</v>
          </cell>
          <cell r="G47">
            <v>2</v>
          </cell>
          <cell r="H47" t="str">
            <v>CG02-163</v>
          </cell>
          <cell r="I47">
            <v>45277</v>
          </cell>
          <cell r="J47">
            <v>45638</v>
          </cell>
          <cell r="K47" t="str">
            <v>diciembre</v>
          </cell>
          <cell r="L47">
            <v>11.868493410816294</v>
          </cell>
          <cell r="M47">
            <v>5</v>
          </cell>
          <cell r="N47">
            <v>5</v>
          </cell>
          <cell r="O47">
            <v>17</v>
          </cell>
          <cell r="P47">
            <v>1711</v>
          </cell>
        </row>
        <row r="48">
          <cell r="A48" t="str">
            <v>6024.0205</v>
          </cell>
          <cell r="B48">
            <v>602</v>
          </cell>
          <cell r="C48">
            <v>4.0205000000000002</v>
          </cell>
          <cell r="D48">
            <v>17.32</v>
          </cell>
          <cell r="E48">
            <v>2598</v>
          </cell>
          <cell r="F48">
            <v>150</v>
          </cell>
          <cell r="G48">
            <v>2</v>
          </cell>
          <cell r="H48" t="str">
            <v>CG02-163</v>
          </cell>
          <cell r="I48">
            <v>45278</v>
          </cell>
          <cell r="J48">
            <v>45638</v>
          </cell>
          <cell r="K48" t="str">
            <v>diciembre</v>
          </cell>
          <cell r="L48">
            <v>11.835616697766941</v>
          </cell>
          <cell r="M48">
            <v>5</v>
          </cell>
          <cell r="N48">
            <v>5</v>
          </cell>
          <cell r="O48">
            <v>17</v>
          </cell>
          <cell r="P48">
            <v>1711</v>
          </cell>
        </row>
        <row r="49">
          <cell r="A49" t="str">
            <v>6024.0206</v>
          </cell>
          <cell r="B49">
            <v>602</v>
          </cell>
          <cell r="C49">
            <v>4.0206</v>
          </cell>
          <cell r="D49">
            <v>4.46</v>
          </cell>
          <cell r="E49">
            <v>669</v>
          </cell>
          <cell r="F49">
            <v>150</v>
          </cell>
          <cell r="G49">
            <v>2</v>
          </cell>
          <cell r="H49" t="str">
            <v>CG02-163</v>
          </cell>
          <cell r="I49">
            <v>45277</v>
          </cell>
          <cell r="J49">
            <v>45638</v>
          </cell>
          <cell r="K49" t="str">
            <v>diciembre</v>
          </cell>
          <cell r="L49">
            <v>11.868493410816294</v>
          </cell>
          <cell r="M49">
            <v>5</v>
          </cell>
          <cell r="N49">
            <v>5</v>
          </cell>
          <cell r="O49">
            <v>17</v>
          </cell>
          <cell r="P49">
            <v>1711</v>
          </cell>
        </row>
        <row r="50">
          <cell r="A50" t="str">
            <v>6024.0305</v>
          </cell>
          <cell r="B50">
            <v>602</v>
          </cell>
          <cell r="C50">
            <v>4.0305</v>
          </cell>
          <cell r="D50">
            <v>5.29</v>
          </cell>
          <cell r="E50">
            <v>793.5</v>
          </cell>
          <cell r="F50">
            <v>150</v>
          </cell>
          <cell r="G50">
            <v>6</v>
          </cell>
          <cell r="H50" t="str">
            <v>CG02-163</v>
          </cell>
          <cell r="I50">
            <v>45276</v>
          </cell>
          <cell r="J50">
            <v>45638</v>
          </cell>
          <cell r="K50" t="str">
            <v>diciembre</v>
          </cell>
          <cell r="L50">
            <v>11.901370123865647</v>
          </cell>
          <cell r="M50">
            <v>5</v>
          </cell>
          <cell r="N50">
            <v>5</v>
          </cell>
          <cell r="O50">
            <v>17</v>
          </cell>
          <cell r="P50">
            <v>1712</v>
          </cell>
        </row>
        <row r="51">
          <cell r="A51" t="str">
            <v>6024.0306</v>
          </cell>
          <cell r="B51">
            <v>602</v>
          </cell>
          <cell r="C51">
            <v>4.0305999999999997</v>
          </cell>
          <cell r="D51">
            <v>5.34</v>
          </cell>
          <cell r="E51">
            <v>801</v>
          </cell>
          <cell r="F51">
            <v>150</v>
          </cell>
          <cell r="G51">
            <v>6</v>
          </cell>
          <cell r="H51" t="str">
            <v>CG02-163</v>
          </cell>
          <cell r="I51">
            <v>45276</v>
          </cell>
          <cell r="J51">
            <v>45638</v>
          </cell>
          <cell r="K51" t="str">
            <v>diciembre</v>
          </cell>
          <cell r="L51">
            <v>11.901370123865647</v>
          </cell>
          <cell r="M51">
            <v>5</v>
          </cell>
          <cell r="N51">
            <v>5</v>
          </cell>
          <cell r="O51">
            <v>17</v>
          </cell>
          <cell r="P51">
            <v>1712</v>
          </cell>
        </row>
        <row r="52">
          <cell r="A52" t="str">
            <v>6024.0307</v>
          </cell>
          <cell r="B52">
            <v>602</v>
          </cell>
          <cell r="C52">
            <v>4.0307000000000004</v>
          </cell>
          <cell r="D52">
            <v>6.9</v>
          </cell>
          <cell r="E52">
            <v>1035</v>
          </cell>
          <cell r="F52">
            <v>150</v>
          </cell>
          <cell r="G52">
            <v>6</v>
          </cell>
          <cell r="H52" t="str">
            <v>CG02-163</v>
          </cell>
          <cell r="I52">
            <v>45275</v>
          </cell>
          <cell r="J52">
            <v>45638</v>
          </cell>
          <cell r="K52" t="str">
            <v>diciembre</v>
          </cell>
          <cell r="L52">
            <v>11.934246836914999</v>
          </cell>
          <cell r="M52">
            <v>5</v>
          </cell>
          <cell r="N52">
            <v>5</v>
          </cell>
          <cell r="O52">
            <v>17</v>
          </cell>
          <cell r="P52">
            <v>1712</v>
          </cell>
        </row>
        <row r="53">
          <cell r="A53" t="str">
            <v>6024.0308</v>
          </cell>
          <cell r="B53">
            <v>602</v>
          </cell>
          <cell r="C53">
            <v>4.0308000000000002</v>
          </cell>
          <cell r="D53">
            <v>3.91</v>
          </cell>
          <cell r="E53">
            <v>586.5</v>
          </cell>
          <cell r="F53">
            <v>150</v>
          </cell>
          <cell r="G53">
            <v>6</v>
          </cell>
          <cell r="H53" t="str">
            <v>CG02-163</v>
          </cell>
          <cell r="I53">
            <v>45275</v>
          </cell>
          <cell r="J53">
            <v>45638</v>
          </cell>
          <cell r="K53" t="str">
            <v>diciembre</v>
          </cell>
          <cell r="L53">
            <v>11.934246836914999</v>
          </cell>
          <cell r="M53">
            <v>5</v>
          </cell>
          <cell r="N53">
            <v>5</v>
          </cell>
          <cell r="O53">
            <v>17</v>
          </cell>
          <cell r="P53">
            <v>1712</v>
          </cell>
        </row>
        <row r="54">
          <cell r="A54" t="str">
            <v>6022.0506</v>
          </cell>
          <cell r="B54">
            <v>602</v>
          </cell>
          <cell r="C54">
            <v>2.0506000000000002</v>
          </cell>
          <cell r="D54">
            <v>14.41</v>
          </cell>
          <cell r="E54">
            <v>2161.5</v>
          </cell>
          <cell r="F54">
            <v>150</v>
          </cell>
          <cell r="G54">
            <v>2</v>
          </cell>
          <cell r="H54" t="str">
            <v>CG04-10295</v>
          </cell>
          <cell r="I54">
            <v>45282</v>
          </cell>
          <cell r="J54">
            <v>45638</v>
          </cell>
          <cell r="K54" t="str">
            <v>diciembre</v>
          </cell>
          <cell r="L54">
            <v>11.704109845569532</v>
          </cell>
          <cell r="M54">
            <v>5</v>
          </cell>
          <cell r="N54">
            <v>5</v>
          </cell>
          <cell r="O54">
            <v>17</v>
          </cell>
          <cell r="P54">
            <v>1713</v>
          </cell>
        </row>
        <row r="55">
          <cell r="A55" t="str">
            <v>6022.0508</v>
          </cell>
          <cell r="B55">
            <v>602</v>
          </cell>
          <cell r="C55">
            <v>2.0508000000000002</v>
          </cell>
          <cell r="D55">
            <v>14.6</v>
          </cell>
          <cell r="E55">
            <v>2190</v>
          </cell>
          <cell r="F55">
            <v>150</v>
          </cell>
          <cell r="G55">
            <v>2</v>
          </cell>
          <cell r="H55" t="str">
            <v>CG04-10295</v>
          </cell>
          <cell r="I55">
            <v>45282</v>
          </cell>
          <cell r="J55">
            <v>45638</v>
          </cell>
          <cell r="K55" t="str">
            <v>diciembre</v>
          </cell>
          <cell r="L55">
            <v>11.704109845569532</v>
          </cell>
          <cell r="M55">
            <v>5</v>
          </cell>
          <cell r="N55">
            <v>5</v>
          </cell>
          <cell r="O55">
            <v>17</v>
          </cell>
          <cell r="P55">
            <v>1713</v>
          </cell>
        </row>
        <row r="56">
          <cell r="A56" t="str">
            <v>6022.0501</v>
          </cell>
          <cell r="B56">
            <v>602</v>
          </cell>
          <cell r="C56">
            <v>2.0501</v>
          </cell>
          <cell r="D56">
            <v>12.84</v>
          </cell>
          <cell r="E56">
            <v>1926</v>
          </cell>
          <cell r="F56">
            <v>150</v>
          </cell>
          <cell r="G56">
            <v>2</v>
          </cell>
          <cell r="H56" t="str">
            <v>CG02-163</v>
          </cell>
          <cell r="I56">
            <v>45284</v>
          </cell>
          <cell r="J56">
            <v>45645</v>
          </cell>
          <cell r="K56" t="str">
            <v>diciembre</v>
          </cell>
          <cell r="L56">
            <v>11.868493410816294</v>
          </cell>
          <cell r="M56">
            <v>6</v>
          </cell>
          <cell r="N56">
            <v>6</v>
          </cell>
          <cell r="O56">
            <v>17</v>
          </cell>
          <cell r="P56">
            <v>1714</v>
          </cell>
        </row>
        <row r="57">
          <cell r="A57" t="str">
            <v>6022.0502</v>
          </cell>
          <cell r="B57">
            <v>602</v>
          </cell>
          <cell r="C57">
            <v>2.0501999999999998</v>
          </cell>
          <cell r="D57">
            <v>14.29</v>
          </cell>
          <cell r="E57">
            <v>2143.5</v>
          </cell>
          <cell r="F57">
            <v>150</v>
          </cell>
          <cell r="G57">
            <v>2</v>
          </cell>
          <cell r="H57" t="str">
            <v>CG04-10295</v>
          </cell>
          <cell r="I57">
            <v>45294</v>
          </cell>
          <cell r="J57">
            <v>45645</v>
          </cell>
          <cell r="K57" t="str">
            <v>diciembre</v>
          </cell>
          <cell r="L57">
            <v>11.539726280322768</v>
          </cell>
          <cell r="M57">
            <v>6</v>
          </cell>
          <cell r="N57">
            <v>6</v>
          </cell>
          <cell r="O57">
            <v>17</v>
          </cell>
          <cell r="P57">
            <v>1714</v>
          </cell>
        </row>
        <row r="58">
          <cell r="A58" t="str">
            <v>6022.0503</v>
          </cell>
          <cell r="B58">
            <v>602</v>
          </cell>
          <cell r="C58">
            <v>2.0503</v>
          </cell>
          <cell r="D58">
            <v>13.24</v>
          </cell>
          <cell r="E58">
            <v>2007.855</v>
          </cell>
          <cell r="F58">
            <v>151.65067975830814</v>
          </cell>
          <cell r="G58">
            <v>2</v>
          </cell>
          <cell r="H58" t="str">
            <v>CG02-163</v>
          </cell>
          <cell r="I58">
            <v>45283</v>
          </cell>
          <cell r="J58">
            <v>45645</v>
          </cell>
          <cell r="K58" t="str">
            <v>diciembre</v>
          </cell>
          <cell r="L58">
            <v>11.901370123865647</v>
          </cell>
          <cell r="M58">
            <v>6</v>
          </cell>
          <cell r="N58">
            <v>6</v>
          </cell>
          <cell r="O58">
            <v>17</v>
          </cell>
          <cell r="P58">
            <v>1714</v>
          </cell>
        </row>
        <row r="59">
          <cell r="A59" t="str">
            <v>6022.0504</v>
          </cell>
          <cell r="B59">
            <v>602</v>
          </cell>
          <cell r="C59">
            <v>2.0503999999999998</v>
          </cell>
          <cell r="D59">
            <v>14.21</v>
          </cell>
          <cell r="E59">
            <v>2155.3449999999998</v>
          </cell>
          <cell r="F59">
            <v>151.67804363124557</v>
          </cell>
          <cell r="G59">
            <v>2</v>
          </cell>
          <cell r="H59" t="str">
            <v>CG04-10295</v>
          </cell>
          <cell r="I59">
            <v>45283</v>
          </cell>
          <cell r="J59">
            <v>45645</v>
          </cell>
          <cell r="K59" t="str">
            <v>diciembre</v>
          </cell>
          <cell r="L59">
            <v>11.901370123865647</v>
          </cell>
          <cell r="M59">
            <v>6</v>
          </cell>
          <cell r="N59">
            <v>6</v>
          </cell>
          <cell r="O59">
            <v>17</v>
          </cell>
          <cell r="P59">
            <v>1714</v>
          </cell>
        </row>
        <row r="60">
          <cell r="A60" t="str">
            <v>6022.0505</v>
          </cell>
          <cell r="B60">
            <v>602</v>
          </cell>
          <cell r="C60">
            <v>2.0505</v>
          </cell>
          <cell r="D60">
            <v>13.45</v>
          </cell>
          <cell r="E60">
            <v>1966.84</v>
          </cell>
          <cell r="F60">
            <v>146.23345724907063</v>
          </cell>
          <cell r="G60">
            <v>2</v>
          </cell>
          <cell r="H60" t="str">
            <v>CG02-163</v>
          </cell>
          <cell r="I60">
            <v>45284</v>
          </cell>
          <cell r="J60">
            <v>45645</v>
          </cell>
          <cell r="K60" t="str">
            <v>diciembre</v>
          </cell>
          <cell r="L60">
            <v>11.868493410816294</v>
          </cell>
          <cell r="M60">
            <v>6</v>
          </cell>
          <cell r="N60">
            <v>6</v>
          </cell>
          <cell r="O60">
            <v>17</v>
          </cell>
          <cell r="P60">
            <v>1714</v>
          </cell>
        </row>
        <row r="61">
          <cell r="A61" t="str">
            <v>6022.0507</v>
          </cell>
          <cell r="B61">
            <v>602</v>
          </cell>
          <cell r="C61">
            <v>2.0507</v>
          </cell>
          <cell r="D61">
            <v>14.57</v>
          </cell>
          <cell r="E61">
            <v>2144.21</v>
          </cell>
          <cell r="F61">
            <v>147.16609471516816</v>
          </cell>
          <cell r="G61">
            <v>2</v>
          </cell>
          <cell r="H61" t="str">
            <v>CG02-163</v>
          </cell>
          <cell r="I61">
            <v>45284</v>
          </cell>
          <cell r="J61">
            <v>45645</v>
          </cell>
          <cell r="K61" t="str">
            <v>diciembre</v>
          </cell>
          <cell r="L61">
            <v>11.868493410816294</v>
          </cell>
          <cell r="M61">
            <v>6</v>
          </cell>
          <cell r="N61">
            <v>6</v>
          </cell>
          <cell r="O61">
            <v>17</v>
          </cell>
          <cell r="P61">
            <v>1714</v>
          </cell>
        </row>
        <row r="62">
          <cell r="A62" t="str">
            <v>6024.0506</v>
          </cell>
          <cell r="B62">
            <v>602</v>
          </cell>
          <cell r="C62">
            <v>4.0506000000000002</v>
          </cell>
          <cell r="D62">
            <v>19.88</v>
          </cell>
          <cell r="E62">
            <v>2932.1</v>
          </cell>
          <cell r="F62">
            <v>147.48993963782698</v>
          </cell>
          <cell r="G62">
            <v>6</v>
          </cell>
          <cell r="H62" t="str">
            <v>CG02-163</v>
          </cell>
          <cell r="I62">
            <v>45286</v>
          </cell>
          <cell r="J62">
            <v>45645</v>
          </cell>
          <cell r="K62" t="str">
            <v>diciembre</v>
          </cell>
          <cell r="L62">
            <v>11.802739984717588</v>
          </cell>
          <cell r="M62">
            <v>6</v>
          </cell>
          <cell r="N62">
            <v>6</v>
          </cell>
          <cell r="O62">
            <v>17</v>
          </cell>
          <cell r="P62">
            <v>1715</v>
          </cell>
        </row>
        <row r="63">
          <cell r="A63" t="str">
            <v>6024.0508</v>
          </cell>
          <cell r="B63">
            <v>602</v>
          </cell>
          <cell r="C63">
            <v>4.0507999999999997</v>
          </cell>
          <cell r="D63">
            <v>15.51</v>
          </cell>
          <cell r="E63">
            <v>2326.5</v>
          </cell>
          <cell r="F63">
            <v>150</v>
          </cell>
          <cell r="G63">
            <v>6</v>
          </cell>
          <cell r="H63" t="str">
            <v>CG02-163</v>
          </cell>
          <cell r="I63">
            <v>45286</v>
          </cell>
          <cell r="J63">
            <v>45645</v>
          </cell>
          <cell r="K63" t="str">
            <v>diciembre</v>
          </cell>
          <cell r="L63">
            <v>11.802739984717588</v>
          </cell>
          <cell r="M63">
            <v>6</v>
          </cell>
          <cell r="N63">
            <v>6</v>
          </cell>
          <cell r="O63">
            <v>17</v>
          </cell>
          <cell r="P63">
            <v>1715</v>
          </cell>
        </row>
        <row r="64">
          <cell r="A64" t="str">
            <v>6024.051</v>
          </cell>
          <cell r="B64">
            <v>602</v>
          </cell>
          <cell r="C64">
            <v>4.0510000000000002</v>
          </cell>
          <cell r="D64">
            <v>8.7100000000000009</v>
          </cell>
          <cell r="E64">
            <v>1306.5000000000002</v>
          </cell>
          <cell r="F64">
            <v>150</v>
          </cell>
          <cell r="G64">
            <v>6</v>
          </cell>
          <cell r="H64" t="str">
            <v>CG02-163</v>
          </cell>
          <cell r="I64">
            <v>45286</v>
          </cell>
          <cell r="J64">
            <v>45645</v>
          </cell>
          <cell r="K64" t="str">
            <v>diciembre</v>
          </cell>
          <cell r="L64">
            <v>11.802739984717588</v>
          </cell>
          <cell r="M64">
            <v>6</v>
          </cell>
          <cell r="N64">
            <v>6</v>
          </cell>
          <cell r="O64">
            <v>17</v>
          </cell>
          <cell r="P64">
            <v>1715</v>
          </cell>
        </row>
        <row r="65">
          <cell r="A65" t="str">
            <v>6024.0601</v>
          </cell>
          <cell r="B65">
            <v>602</v>
          </cell>
          <cell r="C65">
            <v>4.0601000000000003</v>
          </cell>
          <cell r="D65">
            <v>4.46</v>
          </cell>
          <cell r="E65">
            <v>669</v>
          </cell>
          <cell r="F65">
            <v>150</v>
          </cell>
          <cell r="G65">
            <v>4</v>
          </cell>
          <cell r="H65" t="str">
            <v>CG98-46</v>
          </cell>
          <cell r="I65">
            <v>45287</v>
          </cell>
          <cell r="J65">
            <v>45645</v>
          </cell>
          <cell r="K65" t="str">
            <v>diciembre</v>
          </cell>
          <cell r="L65">
            <v>11.769863271668237</v>
          </cell>
          <cell r="M65">
            <v>6</v>
          </cell>
          <cell r="N65">
            <v>6</v>
          </cell>
          <cell r="O65">
            <v>17</v>
          </cell>
          <cell r="P65">
            <v>1716</v>
          </cell>
        </row>
        <row r="66">
          <cell r="A66" t="str">
            <v>6024.0602</v>
          </cell>
          <cell r="B66">
            <v>602</v>
          </cell>
          <cell r="C66">
            <v>4.0602</v>
          </cell>
          <cell r="D66">
            <v>9.5</v>
          </cell>
          <cell r="E66">
            <v>1173.5650000000001</v>
          </cell>
          <cell r="F66">
            <v>123.53315789473685</v>
          </cell>
          <cell r="G66">
            <v>4</v>
          </cell>
          <cell r="H66" t="str">
            <v>CG02-163</v>
          </cell>
          <cell r="I66">
            <v>45288</v>
          </cell>
          <cell r="J66">
            <v>45645</v>
          </cell>
          <cell r="K66" t="str">
            <v>diciembre</v>
          </cell>
          <cell r="L66">
            <v>11.736986558618884</v>
          </cell>
          <cell r="M66">
            <v>6</v>
          </cell>
          <cell r="N66">
            <v>6</v>
          </cell>
          <cell r="O66">
            <v>17</v>
          </cell>
          <cell r="P66">
            <v>1716</v>
          </cell>
        </row>
        <row r="67">
          <cell r="A67" t="str">
            <v>6024.0603</v>
          </cell>
          <cell r="B67">
            <v>602</v>
          </cell>
          <cell r="C67">
            <v>4.0602999999999998</v>
          </cell>
          <cell r="D67">
            <v>10.28</v>
          </cell>
          <cell r="E67">
            <v>1532.43</v>
          </cell>
          <cell r="F67">
            <v>149.06906614785993</v>
          </cell>
          <cell r="G67">
            <v>4</v>
          </cell>
          <cell r="H67" t="str">
            <v>CG02-163</v>
          </cell>
          <cell r="I67">
            <v>45287</v>
          </cell>
          <cell r="J67">
            <v>45645</v>
          </cell>
          <cell r="K67" t="str">
            <v>diciembre</v>
          </cell>
          <cell r="L67">
            <v>11.769863271668237</v>
          </cell>
          <cell r="M67">
            <v>6</v>
          </cell>
          <cell r="N67">
            <v>6</v>
          </cell>
          <cell r="O67">
            <v>17</v>
          </cell>
          <cell r="P67">
            <v>1716</v>
          </cell>
        </row>
        <row r="68">
          <cell r="A68" t="str">
            <v>6024.0606</v>
          </cell>
          <cell r="B68">
            <v>602</v>
          </cell>
          <cell r="C68">
            <v>4.0606</v>
          </cell>
          <cell r="D68">
            <v>8.25</v>
          </cell>
          <cell r="E68">
            <v>1141.885</v>
          </cell>
          <cell r="F68">
            <v>138.41030303030303</v>
          </cell>
          <cell r="G68">
            <v>4</v>
          </cell>
          <cell r="H68" t="str">
            <v>CG98-46</v>
          </cell>
          <cell r="I68">
            <v>45288</v>
          </cell>
          <cell r="J68">
            <v>45645</v>
          </cell>
          <cell r="K68" t="str">
            <v>diciembre</v>
          </cell>
          <cell r="L68">
            <v>11.736986558618884</v>
          </cell>
          <cell r="M68">
            <v>6</v>
          </cell>
          <cell r="N68">
            <v>6</v>
          </cell>
          <cell r="O68">
            <v>17</v>
          </cell>
          <cell r="P68">
            <v>1716</v>
          </cell>
        </row>
        <row r="69">
          <cell r="A69" t="str">
            <v>6024.0607</v>
          </cell>
          <cell r="B69">
            <v>602</v>
          </cell>
          <cell r="C69">
            <v>4.0606999999999998</v>
          </cell>
          <cell r="D69">
            <v>12.65</v>
          </cell>
          <cell r="E69">
            <v>1897.5</v>
          </cell>
          <cell r="F69">
            <v>150</v>
          </cell>
          <cell r="G69">
            <v>4</v>
          </cell>
          <cell r="H69" t="str">
            <v>CG02-163</v>
          </cell>
          <cell r="I69">
            <v>45289</v>
          </cell>
          <cell r="J69">
            <v>45645</v>
          </cell>
          <cell r="K69" t="str">
            <v>diciembre</v>
          </cell>
          <cell r="L69">
            <v>11.704109845569532</v>
          </cell>
          <cell r="M69">
            <v>6</v>
          </cell>
          <cell r="N69">
            <v>6</v>
          </cell>
          <cell r="O69">
            <v>17</v>
          </cell>
          <cell r="P69">
            <v>1716</v>
          </cell>
        </row>
        <row r="70">
          <cell r="A70" t="str">
            <v>6024.0608</v>
          </cell>
          <cell r="B70">
            <v>602</v>
          </cell>
          <cell r="C70">
            <v>4.0608000000000004</v>
          </cell>
          <cell r="D70">
            <v>7.02</v>
          </cell>
          <cell r="E70">
            <v>1053</v>
          </cell>
          <cell r="F70">
            <v>150</v>
          </cell>
          <cell r="G70">
            <v>4</v>
          </cell>
          <cell r="H70" t="str">
            <v>CG02-163</v>
          </cell>
          <cell r="I70">
            <v>45289</v>
          </cell>
          <cell r="J70">
            <v>45645</v>
          </cell>
          <cell r="K70" t="str">
            <v>diciembre</v>
          </cell>
          <cell r="L70">
            <v>11.704109845569532</v>
          </cell>
          <cell r="M70">
            <v>6</v>
          </cell>
          <cell r="N70">
            <v>6</v>
          </cell>
          <cell r="O70">
            <v>17</v>
          </cell>
          <cell r="P70">
            <v>1716</v>
          </cell>
        </row>
        <row r="71">
          <cell r="A71" t="str">
            <v>6022.0201</v>
          </cell>
          <cell r="B71">
            <v>602</v>
          </cell>
          <cell r="C71">
            <v>2.0200999999999998</v>
          </cell>
          <cell r="D71">
            <v>14.15</v>
          </cell>
          <cell r="E71">
            <v>2122.5</v>
          </cell>
          <cell r="F71">
            <v>150</v>
          </cell>
          <cell r="G71">
            <v>2</v>
          </cell>
          <cell r="H71" t="str">
            <v>CG04-587</v>
          </cell>
          <cell r="I71">
            <v>45287</v>
          </cell>
          <cell r="J71">
            <v>45652</v>
          </cell>
          <cell r="K71" t="str">
            <v>diciembre</v>
          </cell>
          <cell r="L71">
            <v>12.000000263013705</v>
          </cell>
          <cell r="M71">
            <v>7</v>
          </cell>
          <cell r="N71">
            <v>7</v>
          </cell>
          <cell r="O71">
            <v>17</v>
          </cell>
          <cell r="P71">
            <v>1717</v>
          </cell>
        </row>
        <row r="72">
          <cell r="A72" t="str">
            <v>6022.0202</v>
          </cell>
          <cell r="B72">
            <v>602</v>
          </cell>
          <cell r="C72">
            <v>2.0202</v>
          </cell>
          <cell r="D72">
            <v>14.02</v>
          </cell>
          <cell r="E72">
            <v>1746.74</v>
          </cell>
          <cell r="F72">
            <v>124.58915834522112</v>
          </cell>
          <cell r="G72">
            <v>2</v>
          </cell>
          <cell r="H72" t="str">
            <v>CG04-10295</v>
          </cell>
          <cell r="I72">
            <v>45288</v>
          </cell>
          <cell r="J72">
            <v>45652</v>
          </cell>
          <cell r="K72" t="str">
            <v>diciembre</v>
          </cell>
          <cell r="L72">
            <v>11.967123549964352</v>
          </cell>
          <cell r="M72">
            <v>7</v>
          </cell>
          <cell r="N72">
            <v>7</v>
          </cell>
          <cell r="O72">
            <v>17</v>
          </cell>
          <cell r="P72">
            <v>1717</v>
          </cell>
        </row>
        <row r="73">
          <cell r="A73" t="str">
            <v>6022.0203</v>
          </cell>
          <cell r="B73">
            <v>602</v>
          </cell>
          <cell r="C73">
            <v>2.0203000000000002</v>
          </cell>
          <cell r="D73">
            <v>16</v>
          </cell>
          <cell r="E73">
            <v>2400</v>
          </cell>
          <cell r="F73">
            <v>150</v>
          </cell>
          <cell r="G73">
            <v>2</v>
          </cell>
          <cell r="H73" t="str">
            <v>CG02-163</v>
          </cell>
          <cell r="I73">
            <v>45288</v>
          </cell>
          <cell r="J73">
            <v>45652</v>
          </cell>
          <cell r="K73" t="str">
            <v>diciembre</v>
          </cell>
          <cell r="L73">
            <v>11.967123549964352</v>
          </cell>
          <cell r="M73">
            <v>7</v>
          </cell>
          <cell r="N73">
            <v>7</v>
          </cell>
          <cell r="O73">
            <v>17</v>
          </cell>
          <cell r="P73">
            <v>1717</v>
          </cell>
        </row>
        <row r="74">
          <cell r="A74" t="str">
            <v>6022.0204</v>
          </cell>
          <cell r="B74">
            <v>602</v>
          </cell>
          <cell r="C74">
            <v>2.0204</v>
          </cell>
          <cell r="D74">
            <v>14.58</v>
          </cell>
          <cell r="E74">
            <v>2187</v>
          </cell>
          <cell r="F74">
            <v>150</v>
          </cell>
          <cell r="G74">
            <v>2</v>
          </cell>
          <cell r="H74" t="str">
            <v>CG04-10295</v>
          </cell>
          <cell r="I74">
            <v>45288</v>
          </cell>
          <cell r="J74">
            <v>45652</v>
          </cell>
          <cell r="K74" t="str">
            <v>diciembre</v>
          </cell>
          <cell r="L74">
            <v>11.967123549964352</v>
          </cell>
          <cell r="M74">
            <v>7</v>
          </cell>
          <cell r="N74">
            <v>7</v>
          </cell>
          <cell r="O74">
            <v>17</v>
          </cell>
          <cell r="P74">
            <v>1717</v>
          </cell>
        </row>
        <row r="75">
          <cell r="A75" t="str">
            <v>6022.0205</v>
          </cell>
          <cell r="B75">
            <v>602</v>
          </cell>
          <cell r="C75">
            <v>2.0205000000000002</v>
          </cell>
          <cell r="D75">
            <v>14.31</v>
          </cell>
          <cell r="E75">
            <v>1969.05</v>
          </cell>
          <cell r="F75">
            <v>137.59958071278825</v>
          </cell>
          <cell r="G75">
            <v>2</v>
          </cell>
          <cell r="H75" t="str">
            <v>CG02-163</v>
          </cell>
          <cell r="I75">
            <v>45296</v>
          </cell>
          <cell r="J75">
            <v>45652</v>
          </cell>
          <cell r="K75" t="str">
            <v>diciembre</v>
          </cell>
          <cell r="L75">
            <v>11.704109845569532</v>
          </cell>
          <cell r="M75">
            <v>7</v>
          </cell>
          <cell r="N75">
            <v>7</v>
          </cell>
          <cell r="O75">
            <v>17</v>
          </cell>
          <cell r="P75">
            <v>1717</v>
          </cell>
        </row>
        <row r="76">
          <cell r="A76" t="str">
            <v>6022.0206</v>
          </cell>
          <cell r="B76">
            <v>602</v>
          </cell>
          <cell r="C76">
            <v>2.0206</v>
          </cell>
          <cell r="D76">
            <v>13.32</v>
          </cell>
          <cell r="E76">
            <v>1729.91</v>
          </cell>
          <cell r="F76">
            <v>129.87312312312312</v>
          </cell>
          <cell r="G76">
            <v>2</v>
          </cell>
          <cell r="H76" t="str">
            <v>CG04-10295</v>
          </cell>
          <cell r="I76">
            <v>45294</v>
          </cell>
          <cell r="J76">
            <v>45652</v>
          </cell>
          <cell r="K76" t="str">
            <v>diciembre</v>
          </cell>
          <cell r="L76">
            <v>11.769863271668237</v>
          </cell>
          <cell r="M76">
            <v>7</v>
          </cell>
          <cell r="N76">
            <v>7</v>
          </cell>
          <cell r="O76">
            <v>17</v>
          </cell>
          <cell r="P76">
            <v>1717</v>
          </cell>
        </row>
        <row r="77">
          <cell r="A77" t="str">
            <v>6022.0207</v>
          </cell>
          <cell r="B77">
            <v>602</v>
          </cell>
          <cell r="C77">
            <v>2.0207000000000002</v>
          </cell>
          <cell r="D77">
            <v>14.83</v>
          </cell>
          <cell r="E77">
            <v>2080.9850000000001</v>
          </cell>
          <cell r="F77">
            <v>140.3226567768038</v>
          </cell>
          <cell r="G77">
            <v>2</v>
          </cell>
          <cell r="H77" t="str">
            <v>CG02-163</v>
          </cell>
          <cell r="I77">
            <v>45296</v>
          </cell>
          <cell r="J77">
            <v>45652</v>
          </cell>
          <cell r="K77" t="str">
            <v>diciembre</v>
          </cell>
          <cell r="L77">
            <v>11.704109845569532</v>
          </cell>
          <cell r="M77">
            <v>7</v>
          </cell>
          <cell r="N77">
            <v>7</v>
          </cell>
          <cell r="O77">
            <v>17</v>
          </cell>
          <cell r="P77">
            <v>1717</v>
          </cell>
        </row>
        <row r="78">
          <cell r="A78" t="str">
            <v>6022.0208</v>
          </cell>
          <cell r="B78">
            <v>602</v>
          </cell>
          <cell r="C78">
            <v>2.0207999999999999</v>
          </cell>
          <cell r="D78">
            <v>15</v>
          </cell>
          <cell r="E78">
            <v>2250</v>
          </cell>
          <cell r="F78">
            <v>150</v>
          </cell>
          <cell r="G78">
            <v>2</v>
          </cell>
          <cell r="H78" t="str">
            <v>CG04-10295</v>
          </cell>
          <cell r="I78">
            <v>45294</v>
          </cell>
          <cell r="J78">
            <v>45652</v>
          </cell>
          <cell r="K78" t="str">
            <v>diciembre</v>
          </cell>
          <cell r="L78">
            <v>11.769863271668237</v>
          </cell>
          <cell r="M78">
            <v>7</v>
          </cell>
          <cell r="N78">
            <v>7</v>
          </cell>
          <cell r="O78">
            <v>17</v>
          </cell>
          <cell r="P78">
            <v>1717</v>
          </cell>
        </row>
        <row r="79">
          <cell r="A79" t="str">
            <v>6022.0209</v>
          </cell>
          <cell r="B79">
            <v>602</v>
          </cell>
          <cell r="C79">
            <v>2.0209000000000001</v>
          </cell>
          <cell r="D79">
            <v>14.17</v>
          </cell>
          <cell r="E79">
            <v>2101.9749999999999</v>
          </cell>
          <cell r="F79">
            <v>148.33980239943543</v>
          </cell>
          <cell r="G79">
            <v>2</v>
          </cell>
          <cell r="H79" t="str">
            <v>CG02-163</v>
          </cell>
          <cell r="I79">
            <v>45298</v>
          </cell>
          <cell r="J79">
            <v>45652</v>
          </cell>
          <cell r="K79" t="str">
            <v>diciembre</v>
          </cell>
          <cell r="L79">
            <v>11.638356419470826</v>
          </cell>
          <cell r="M79">
            <v>7</v>
          </cell>
          <cell r="N79">
            <v>7</v>
          </cell>
          <cell r="O79">
            <v>17</v>
          </cell>
          <cell r="P79">
            <v>1717</v>
          </cell>
        </row>
        <row r="80">
          <cell r="A80" t="str">
            <v>6022.021</v>
          </cell>
          <cell r="B80">
            <v>602</v>
          </cell>
          <cell r="C80">
            <v>2.0209999999999999</v>
          </cell>
          <cell r="D80">
            <v>13.58</v>
          </cell>
          <cell r="E80">
            <v>2006.7550000000001</v>
          </cell>
          <cell r="F80">
            <v>147.77282768777616</v>
          </cell>
          <cell r="G80">
            <v>2</v>
          </cell>
          <cell r="H80" t="str">
            <v>CG04-10295</v>
          </cell>
          <cell r="I80">
            <v>45294</v>
          </cell>
          <cell r="J80">
            <v>45652</v>
          </cell>
          <cell r="K80" t="str">
            <v>diciembre</v>
          </cell>
          <cell r="L80">
            <v>11.769863271668237</v>
          </cell>
          <cell r="M80">
            <v>7</v>
          </cell>
          <cell r="N80">
            <v>7</v>
          </cell>
          <cell r="O80">
            <v>17</v>
          </cell>
          <cell r="P80">
            <v>1717</v>
          </cell>
        </row>
        <row r="81">
          <cell r="A81" t="str">
            <v>6022.0211</v>
          </cell>
          <cell r="B81">
            <v>602</v>
          </cell>
          <cell r="C81">
            <v>2.0211000000000001</v>
          </cell>
          <cell r="D81">
            <v>14.56</v>
          </cell>
          <cell r="E81">
            <v>2166.9850000000001</v>
          </cell>
          <cell r="F81">
            <v>148.83138736263737</v>
          </cell>
          <cell r="G81">
            <v>2</v>
          </cell>
          <cell r="H81" t="str">
            <v>CG02-163</v>
          </cell>
          <cell r="I81">
            <v>45298</v>
          </cell>
          <cell r="J81">
            <v>45652</v>
          </cell>
          <cell r="K81" t="str">
            <v>diciembre</v>
          </cell>
          <cell r="L81">
            <v>11.638356419470826</v>
          </cell>
          <cell r="M81">
            <v>7</v>
          </cell>
          <cell r="N81">
            <v>7</v>
          </cell>
          <cell r="O81">
            <v>17</v>
          </cell>
          <cell r="P81">
            <v>1717</v>
          </cell>
        </row>
        <row r="82">
          <cell r="A82" t="str">
            <v>6022.0212</v>
          </cell>
          <cell r="B82">
            <v>602</v>
          </cell>
          <cell r="C82">
            <v>2.0211999999999999</v>
          </cell>
          <cell r="D82">
            <v>13.9</v>
          </cell>
          <cell r="E82">
            <v>2078.33</v>
          </cell>
          <cell r="F82">
            <v>149.52014388489206</v>
          </cell>
          <cell r="G82">
            <v>2</v>
          </cell>
          <cell r="H82" t="str">
            <v>CG04-10295</v>
          </cell>
          <cell r="I82">
            <v>45295</v>
          </cell>
          <cell r="J82">
            <v>45652</v>
          </cell>
          <cell r="K82" t="str">
            <v>diciembre</v>
          </cell>
          <cell r="L82">
            <v>11.736986558618884</v>
          </cell>
          <cell r="M82">
            <v>7</v>
          </cell>
          <cell r="N82">
            <v>7</v>
          </cell>
          <cell r="O82">
            <v>17</v>
          </cell>
          <cell r="P82">
            <v>1717</v>
          </cell>
        </row>
        <row r="83">
          <cell r="A83" t="str">
            <v>6022.0113</v>
          </cell>
          <cell r="B83">
            <v>602</v>
          </cell>
          <cell r="C83">
            <v>2.0112999999999999</v>
          </cell>
          <cell r="D83">
            <v>9.9</v>
          </cell>
          <cell r="E83">
            <v>1376.65</v>
          </cell>
          <cell r="F83">
            <v>139.05555555555557</v>
          </cell>
          <cell r="G83">
            <v>3</v>
          </cell>
          <cell r="H83" t="str">
            <v>CG04-10295</v>
          </cell>
          <cell r="I83">
            <v>45302</v>
          </cell>
          <cell r="J83">
            <v>45659</v>
          </cell>
          <cell r="K83" t="str">
            <v>enero</v>
          </cell>
          <cell r="L83">
            <v>11.736986558618884</v>
          </cell>
          <cell r="M83">
            <v>8</v>
          </cell>
          <cell r="N83">
            <v>8</v>
          </cell>
          <cell r="O83">
            <v>17</v>
          </cell>
          <cell r="P83">
            <v>1718</v>
          </cell>
        </row>
        <row r="84">
          <cell r="A84" t="str">
            <v>6022.0114</v>
          </cell>
          <cell r="B84">
            <v>602</v>
          </cell>
          <cell r="C84">
            <v>2.0114000000000001</v>
          </cell>
          <cell r="D84">
            <v>4.49</v>
          </cell>
          <cell r="E84">
            <v>631.52</v>
          </cell>
          <cell r="F84">
            <v>140.65033407572383</v>
          </cell>
          <cell r="G84">
            <v>3</v>
          </cell>
          <cell r="H84" t="str">
            <v>CG04-10295</v>
          </cell>
          <cell r="I84">
            <v>45302</v>
          </cell>
          <cell r="J84">
            <v>45659</v>
          </cell>
          <cell r="K84" t="str">
            <v>enero</v>
          </cell>
          <cell r="L84">
            <v>11.736986558618884</v>
          </cell>
          <cell r="M84">
            <v>8</v>
          </cell>
          <cell r="N84">
            <v>8</v>
          </cell>
          <cell r="O84">
            <v>17</v>
          </cell>
          <cell r="P84">
            <v>1718</v>
          </cell>
        </row>
        <row r="85">
          <cell r="A85" t="str">
            <v>6022.0801</v>
          </cell>
          <cell r="B85">
            <v>602</v>
          </cell>
          <cell r="C85">
            <v>2.0800999999999998</v>
          </cell>
          <cell r="D85">
            <v>15.06</v>
          </cell>
          <cell r="E85">
            <v>2259</v>
          </cell>
          <cell r="F85">
            <v>150</v>
          </cell>
          <cell r="G85">
            <v>2</v>
          </cell>
          <cell r="H85" t="str">
            <v>CG02-163</v>
          </cell>
          <cell r="I85">
            <v>45304</v>
          </cell>
          <cell r="J85">
            <v>45659</v>
          </cell>
          <cell r="K85" t="str">
            <v>enero</v>
          </cell>
          <cell r="L85">
            <v>11.671233132520179</v>
          </cell>
          <cell r="M85">
            <v>8</v>
          </cell>
          <cell r="N85">
            <v>8</v>
          </cell>
          <cell r="O85">
            <v>17</v>
          </cell>
          <cell r="P85">
            <v>1719</v>
          </cell>
        </row>
        <row r="86">
          <cell r="A86" t="str">
            <v>6022.0802</v>
          </cell>
          <cell r="B86">
            <v>602</v>
          </cell>
          <cell r="C86">
            <v>2.0802</v>
          </cell>
          <cell r="D86">
            <v>14.36</v>
          </cell>
          <cell r="E86">
            <v>2070.4949999999999</v>
          </cell>
          <cell r="F86">
            <v>144.18488857938718</v>
          </cell>
          <cell r="G86">
            <v>2</v>
          </cell>
          <cell r="H86" t="str">
            <v>CG04-10295</v>
          </cell>
          <cell r="I86">
            <v>45296</v>
          </cell>
          <cell r="J86">
            <v>45659</v>
          </cell>
          <cell r="K86" t="str">
            <v>enero</v>
          </cell>
          <cell r="L86">
            <v>11.934246836914999</v>
          </cell>
          <cell r="M86">
            <v>8</v>
          </cell>
          <cell r="N86">
            <v>8</v>
          </cell>
          <cell r="O86">
            <v>17</v>
          </cell>
          <cell r="P86">
            <v>1719</v>
          </cell>
        </row>
        <row r="87">
          <cell r="A87" t="str">
            <v>6022.0803</v>
          </cell>
          <cell r="B87">
            <v>602</v>
          </cell>
          <cell r="C87">
            <v>2.0802999999999998</v>
          </cell>
          <cell r="D87">
            <v>14.96</v>
          </cell>
          <cell r="E87">
            <v>2244</v>
          </cell>
          <cell r="F87">
            <v>150</v>
          </cell>
          <cell r="G87">
            <v>2</v>
          </cell>
          <cell r="H87" t="str">
            <v>CG02-163</v>
          </cell>
          <cell r="I87">
            <v>45303</v>
          </cell>
          <cell r="J87">
            <v>45659</v>
          </cell>
          <cell r="K87" t="str">
            <v>enero</v>
          </cell>
          <cell r="L87">
            <v>11.704109845569532</v>
          </cell>
          <cell r="M87">
            <v>8</v>
          </cell>
          <cell r="N87">
            <v>8</v>
          </cell>
          <cell r="O87">
            <v>17</v>
          </cell>
          <cell r="P87">
            <v>1719</v>
          </cell>
        </row>
        <row r="88">
          <cell r="A88" t="str">
            <v>6022.0804</v>
          </cell>
          <cell r="B88">
            <v>602</v>
          </cell>
          <cell r="C88">
            <v>2.0804</v>
          </cell>
          <cell r="D88">
            <v>14.13</v>
          </cell>
          <cell r="E88">
            <v>2115.09</v>
          </cell>
          <cell r="F88">
            <v>149.68789808917197</v>
          </cell>
          <cell r="G88">
            <v>2</v>
          </cell>
          <cell r="H88" t="str">
            <v>CG04-10295</v>
          </cell>
          <cell r="I88">
            <v>45296</v>
          </cell>
          <cell r="J88">
            <v>45659</v>
          </cell>
          <cell r="K88" t="str">
            <v>enero</v>
          </cell>
          <cell r="L88">
            <v>11.934246836914999</v>
          </cell>
          <cell r="M88">
            <v>8</v>
          </cell>
          <cell r="N88">
            <v>8</v>
          </cell>
          <cell r="O88">
            <v>17</v>
          </cell>
          <cell r="P88">
            <v>1719</v>
          </cell>
        </row>
        <row r="89">
          <cell r="A89" t="str">
            <v>6022.0805</v>
          </cell>
          <cell r="B89">
            <v>602</v>
          </cell>
          <cell r="C89">
            <v>2.0804999999999998</v>
          </cell>
          <cell r="D89">
            <v>15.28</v>
          </cell>
          <cell r="E89">
            <v>2272.06</v>
          </cell>
          <cell r="F89">
            <v>148.69502617801047</v>
          </cell>
          <cell r="G89">
            <v>2</v>
          </cell>
          <cell r="H89" t="str">
            <v>CG02-163</v>
          </cell>
          <cell r="I89">
            <v>45304</v>
          </cell>
          <cell r="J89">
            <v>45659</v>
          </cell>
          <cell r="K89" t="str">
            <v>enero</v>
          </cell>
          <cell r="L89">
            <v>11.671233132520179</v>
          </cell>
          <cell r="M89">
            <v>8</v>
          </cell>
          <cell r="N89">
            <v>8</v>
          </cell>
          <cell r="O89">
            <v>17</v>
          </cell>
          <cell r="P89">
            <v>1719</v>
          </cell>
        </row>
        <row r="90">
          <cell r="A90" t="str">
            <v>6022.0806</v>
          </cell>
          <cell r="B90">
            <v>602</v>
          </cell>
          <cell r="C90">
            <v>2.0806</v>
          </cell>
          <cell r="D90">
            <v>14.14</v>
          </cell>
          <cell r="E90">
            <v>2068.98</v>
          </cell>
          <cell r="F90">
            <v>146.32107496463931</v>
          </cell>
          <cell r="G90">
            <v>2</v>
          </cell>
          <cell r="H90" t="str">
            <v>CG04-10295</v>
          </cell>
          <cell r="I90">
            <v>45296</v>
          </cell>
          <cell r="J90">
            <v>45659</v>
          </cell>
          <cell r="K90" t="str">
            <v>enero</v>
          </cell>
          <cell r="L90">
            <v>11.934246836914999</v>
          </cell>
          <cell r="M90">
            <v>8</v>
          </cell>
          <cell r="N90">
            <v>8</v>
          </cell>
          <cell r="O90">
            <v>17</v>
          </cell>
          <cell r="P90">
            <v>1719</v>
          </cell>
        </row>
        <row r="91">
          <cell r="A91" t="str">
            <v>6022.0807</v>
          </cell>
          <cell r="B91">
            <v>602</v>
          </cell>
          <cell r="C91">
            <v>2.0807000000000002</v>
          </cell>
          <cell r="D91">
            <v>14.58</v>
          </cell>
          <cell r="E91">
            <v>2187</v>
          </cell>
          <cell r="F91">
            <v>150</v>
          </cell>
          <cell r="G91">
            <v>2</v>
          </cell>
          <cell r="H91" t="str">
            <v>CG02-163</v>
          </cell>
          <cell r="I91">
            <v>45305</v>
          </cell>
          <cell r="J91">
            <v>45659</v>
          </cell>
          <cell r="K91" t="str">
            <v>enero</v>
          </cell>
          <cell r="L91">
            <v>11.638356419470826</v>
          </cell>
          <cell r="M91">
            <v>8</v>
          </cell>
          <cell r="N91">
            <v>8</v>
          </cell>
          <cell r="O91">
            <v>17</v>
          </cell>
          <cell r="P91">
            <v>1719</v>
          </cell>
        </row>
        <row r="92">
          <cell r="A92" t="str">
            <v>6022.0808</v>
          </cell>
          <cell r="B92">
            <v>602</v>
          </cell>
          <cell r="C92">
            <v>2.0808</v>
          </cell>
          <cell r="D92">
            <v>24.38</v>
          </cell>
          <cell r="E92">
            <v>3551.2750000000001</v>
          </cell>
          <cell r="F92">
            <v>145.66345365053323</v>
          </cell>
          <cell r="G92">
            <v>2</v>
          </cell>
          <cell r="H92" t="str">
            <v>CG04-10295</v>
          </cell>
          <cell r="I92">
            <v>45298</v>
          </cell>
          <cell r="J92">
            <v>45659</v>
          </cell>
          <cell r="K92" t="str">
            <v>enero</v>
          </cell>
          <cell r="L92">
            <v>11.868493410816294</v>
          </cell>
          <cell r="M92">
            <v>8</v>
          </cell>
          <cell r="N92">
            <v>8</v>
          </cell>
          <cell r="O92">
            <v>17</v>
          </cell>
          <cell r="P92">
            <v>1719</v>
          </cell>
        </row>
        <row r="93">
          <cell r="A93" t="str">
            <v>6022.0809</v>
          </cell>
          <cell r="B93">
            <v>602</v>
          </cell>
          <cell r="C93">
            <v>2.0809000000000002</v>
          </cell>
          <cell r="D93">
            <v>8.84</v>
          </cell>
          <cell r="E93">
            <v>1148.875</v>
          </cell>
          <cell r="F93">
            <v>129.96323529411765</v>
          </cell>
          <cell r="G93">
            <v>2</v>
          </cell>
          <cell r="H93" t="str">
            <v>CG04-10295</v>
          </cell>
          <cell r="I93">
            <v>45299</v>
          </cell>
          <cell r="J93">
            <v>45659</v>
          </cell>
          <cell r="K93" t="str">
            <v>enero</v>
          </cell>
          <cell r="L93">
            <v>11.835616697766941</v>
          </cell>
          <cell r="M93">
            <v>8</v>
          </cell>
          <cell r="N93">
            <v>8</v>
          </cell>
          <cell r="O93">
            <v>17</v>
          </cell>
          <cell r="P93">
            <v>1719</v>
          </cell>
        </row>
        <row r="94">
          <cell r="A94" t="str">
            <v>6022.081</v>
          </cell>
          <cell r="B94">
            <v>602</v>
          </cell>
          <cell r="C94">
            <v>2.081</v>
          </cell>
          <cell r="D94">
            <v>7</v>
          </cell>
          <cell r="E94">
            <v>951.42</v>
          </cell>
          <cell r="F94">
            <v>135.91714285714286</v>
          </cell>
          <cell r="G94">
            <v>2</v>
          </cell>
          <cell r="H94" t="str">
            <v>CG04-10295</v>
          </cell>
          <cell r="I94">
            <v>45300</v>
          </cell>
          <cell r="J94">
            <v>45659</v>
          </cell>
          <cell r="K94" t="str">
            <v>enero</v>
          </cell>
          <cell r="L94">
            <v>11.802739984717588</v>
          </cell>
          <cell r="M94">
            <v>8</v>
          </cell>
          <cell r="N94">
            <v>8</v>
          </cell>
          <cell r="O94">
            <v>17</v>
          </cell>
          <cell r="P94">
            <v>1719</v>
          </cell>
        </row>
        <row r="95">
          <cell r="A95" t="str">
            <v>6024.0403</v>
          </cell>
          <cell r="B95">
            <v>602</v>
          </cell>
          <cell r="C95">
            <v>4.0403000000000002</v>
          </cell>
          <cell r="D95">
            <v>9.93</v>
          </cell>
          <cell r="E95">
            <v>1439.85</v>
          </cell>
          <cell r="F95">
            <v>145</v>
          </cell>
          <cell r="G95" t="str">
            <v>1</v>
          </cell>
          <cell r="H95" t="str">
            <v>CG02-163</v>
          </cell>
          <cell r="I95">
            <v>45301</v>
          </cell>
          <cell r="J95">
            <v>45659</v>
          </cell>
          <cell r="K95" t="str">
            <v>enero</v>
          </cell>
          <cell r="L95">
            <v>11.769863271668237</v>
          </cell>
          <cell r="M95">
            <v>8</v>
          </cell>
          <cell r="N95">
            <v>8</v>
          </cell>
          <cell r="O95">
            <v>19</v>
          </cell>
          <cell r="P95">
            <v>1901</v>
          </cell>
        </row>
        <row r="96">
          <cell r="A96" t="str">
            <v>6024.0404</v>
          </cell>
          <cell r="B96">
            <v>602</v>
          </cell>
          <cell r="C96">
            <v>4.0404</v>
          </cell>
          <cell r="D96">
            <v>5.48</v>
          </cell>
          <cell r="E96">
            <v>822.00000000000011</v>
          </cell>
          <cell r="F96">
            <v>150</v>
          </cell>
          <cell r="G96">
            <v>6</v>
          </cell>
          <cell r="H96" t="str">
            <v>CG02-163</v>
          </cell>
          <cell r="I96">
            <v>45274</v>
          </cell>
          <cell r="J96">
            <v>45659</v>
          </cell>
          <cell r="K96" t="str">
            <v>enero</v>
          </cell>
          <cell r="L96">
            <v>12.657534524000758</v>
          </cell>
          <cell r="M96">
            <v>8</v>
          </cell>
          <cell r="N96">
            <v>8</v>
          </cell>
          <cell r="O96">
            <v>19</v>
          </cell>
          <cell r="P96">
            <v>1901</v>
          </cell>
        </row>
        <row r="97">
          <cell r="A97" t="str">
            <v>6024.0405</v>
          </cell>
          <cell r="B97">
            <v>602</v>
          </cell>
          <cell r="C97">
            <v>4.0404999999999998</v>
          </cell>
          <cell r="D97">
            <v>12.15</v>
          </cell>
          <cell r="E97">
            <v>1761.75</v>
          </cell>
          <cell r="F97">
            <v>145</v>
          </cell>
          <cell r="G97" t="str">
            <v>1</v>
          </cell>
          <cell r="H97" t="str">
            <v>CG02-163</v>
          </cell>
          <cell r="I97">
            <v>45301</v>
          </cell>
          <cell r="J97">
            <v>45659</v>
          </cell>
          <cell r="K97" t="str">
            <v>enero</v>
          </cell>
          <cell r="L97">
            <v>11.769863271668237</v>
          </cell>
          <cell r="M97">
            <v>8</v>
          </cell>
          <cell r="N97">
            <v>8</v>
          </cell>
          <cell r="O97">
            <v>19</v>
          </cell>
          <cell r="P97">
            <v>1901</v>
          </cell>
        </row>
        <row r="98">
          <cell r="A98" t="str">
            <v>6024.0406</v>
          </cell>
          <cell r="B98">
            <v>602</v>
          </cell>
          <cell r="C98">
            <v>4.0406000000000004</v>
          </cell>
          <cell r="D98">
            <v>7.57</v>
          </cell>
          <cell r="E98">
            <v>1097.6500000000001</v>
          </cell>
          <cell r="F98">
            <v>145</v>
          </cell>
          <cell r="G98" t="str">
            <v>1</v>
          </cell>
          <cell r="H98" t="str">
            <v>CG02-163</v>
          </cell>
          <cell r="I98">
            <v>45303</v>
          </cell>
          <cell r="J98">
            <v>45659</v>
          </cell>
          <cell r="K98" t="str">
            <v>enero</v>
          </cell>
          <cell r="L98">
            <v>11.704109845569532</v>
          </cell>
          <cell r="M98">
            <v>8</v>
          </cell>
          <cell r="N98">
            <v>8</v>
          </cell>
          <cell r="O98">
            <v>19</v>
          </cell>
          <cell r="P98">
            <v>1901</v>
          </cell>
        </row>
        <row r="99">
          <cell r="A99" t="str">
            <v>6024.0407</v>
          </cell>
          <cell r="B99">
            <v>602</v>
          </cell>
          <cell r="C99">
            <v>4.0407000000000002</v>
          </cell>
          <cell r="D99">
            <v>2.75</v>
          </cell>
          <cell r="E99">
            <v>398.75</v>
          </cell>
          <cell r="F99">
            <v>145</v>
          </cell>
          <cell r="G99" t="str">
            <v>1</v>
          </cell>
          <cell r="H99" t="str">
            <v>CG02-163</v>
          </cell>
          <cell r="I99">
            <v>45301</v>
          </cell>
          <cell r="J99">
            <v>45659</v>
          </cell>
          <cell r="K99" t="str">
            <v>enero</v>
          </cell>
          <cell r="L99">
            <v>11.769863271668237</v>
          </cell>
          <cell r="M99">
            <v>8</v>
          </cell>
          <cell r="N99">
            <v>8</v>
          </cell>
          <cell r="O99">
            <v>19</v>
          </cell>
          <cell r="P99">
            <v>1901</v>
          </cell>
        </row>
        <row r="100">
          <cell r="A100" t="str">
            <v>6024.0408</v>
          </cell>
          <cell r="B100">
            <v>602</v>
          </cell>
          <cell r="C100">
            <v>4.0407999999999999</v>
          </cell>
          <cell r="D100">
            <v>14.78</v>
          </cell>
          <cell r="E100">
            <v>2143.1</v>
          </cell>
          <cell r="F100">
            <v>145</v>
          </cell>
          <cell r="G100" t="str">
            <v>1</v>
          </cell>
          <cell r="H100" t="str">
            <v>CG02-163</v>
          </cell>
          <cell r="I100">
            <v>45303</v>
          </cell>
          <cell r="J100">
            <v>45659</v>
          </cell>
          <cell r="K100" t="str">
            <v>enero</v>
          </cell>
          <cell r="L100">
            <v>11.704109845569532</v>
          </cell>
          <cell r="M100">
            <v>8</v>
          </cell>
          <cell r="N100">
            <v>8</v>
          </cell>
          <cell r="O100">
            <v>19</v>
          </cell>
          <cell r="P100">
            <v>1901</v>
          </cell>
        </row>
        <row r="101">
          <cell r="A101" t="str">
            <v>6024.0409</v>
          </cell>
          <cell r="B101">
            <v>602</v>
          </cell>
          <cell r="C101">
            <v>4.0408999999999997</v>
          </cell>
          <cell r="D101">
            <v>10.5</v>
          </cell>
          <cell r="E101">
            <v>1522.5</v>
          </cell>
          <cell r="F101">
            <v>145</v>
          </cell>
          <cell r="G101" t="str">
            <v>1</v>
          </cell>
          <cell r="H101" t="str">
            <v>CG02-163</v>
          </cell>
          <cell r="I101">
            <v>45307</v>
          </cell>
          <cell r="J101">
            <v>45659</v>
          </cell>
          <cell r="K101" t="str">
            <v>enero</v>
          </cell>
          <cell r="L101">
            <v>11.57260299337212</v>
          </cell>
          <cell r="M101">
            <v>8</v>
          </cell>
          <cell r="N101">
            <v>8</v>
          </cell>
          <cell r="O101">
            <v>19</v>
          </cell>
          <cell r="P101">
            <v>1901</v>
          </cell>
        </row>
        <row r="102">
          <cell r="A102" t="str">
            <v>6024.041</v>
          </cell>
          <cell r="B102">
            <v>602</v>
          </cell>
          <cell r="C102">
            <v>4.0410000000000004</v>
          </cell>
          <cell r="D102">
            <v>9.98</v>
          </cell>
          <cell r="E102">
            <v>1497</v>
          </cell>
          <cell r="F102">
            <v>150</v>
          </cell>
          <cell r="G102">
            <v>5</v>
          </cell>
          <cell r="H102" t="str">
            <v>CG02-163</v>
          </cell>
          <cell r="I102">
            <v>45281</v>
          </cell>
          <cell r="J102">
            <v>45659</v>
          </cell>
          <cell r="K102" t="str">
            <v>enero</v>
          </cell>
          <cell r="L102">
            <v>12.427397532655288</v>
          </cell>
          <cell r="M102">
            <v>8</v>
          </cell>
          <cell r="N102">
            <v>8</v>
          </cell>
          <cell r="O102">
            <v>19</v>
          </cell>
          <cell r="P102">
            <v>1901</v>
          </cell>
        </row>
        <row r="103">
          <cell r="A103" t="str">
            <v>6024.0411</v>
          </cell>
          <cell r="B103">
            <v>602</v>
          </cell>
          <cell r="C103">
            <v>4.0411000000000001</v>
          </cell>
          <cell r="D103">
            <v>8.0399999999999991</v>
          </cell>
          <cell r="E103">
            <v>1165.8</v>
          </cell>
          <cell r="F103">
            <v>145</v>
          </cell>
          <cell r="G103" t="str">
            <v>1</v>
          </cell>
          <cell r="H103" t="str">
            <v>CG02-163</v>
          </cell>
          <cell r="I103">
            <v>45307</v>
          </cell>
          <cell r="J103">
            <v>45659</v>
          </cell>
          <cell r="K103" t="str">
            <v>enero</v>
          </cell>
          <cell r="L103">
            <v>11.57260299337212</v>
          </cell>
          <cell r="M103">
            <v>8</v>
          </cell>
          <cell r="N103">
            <v>8</v>
          </cell>
          <cell r="O103">
            <v>19</v>
          </cell>
          <cell r="P103">
            <v>1901</v>
          </cell>
        </row>
        <row r="104">
          <cell r="A104" t="str">
            <v>6024.0412</v>
          </cell>
          <cell r="B104">
            <v>602</v>
          </cell>
          <cell r="C104">
            <v>4.0411999999999999</v>
          </cell>
          <cell r="D104">
            <v>8.25</v>
          </cell>
          <cell r="E104">
            <v>1237.5</v>
          </cell>
          <cell r="F104">
            <v>150</v>
          </cell>
          <cell r="G104">
            <v>4</v>
          </cell>
          <cell r="H104" t="str">
            <v>CP72-2086</v>
          </cell>
          <cell r="I104">
            <v>45281</v>
          </cell>
          <cell r="J104">
            <v>45659</v>
          </cell>
          <cell r="K104" t="str">
            <v>enero</v>
          </cell>
          <cell r="L104">
            <v>12.427397532655288</v>
          </cell>
          <cell r="M104">
            <v>8</v>
          </cell>
          <cell r="N104">
            <v>8</v>
          </cell>
          <cell r="O104">
            <v>19</v>
          </cell>
          <cell r="P104">
            <v>1901</v>
          </cell>
        </row>
        <row r="105">
          <cell r="A105" t="str">
            <v>6024.0413</v>
          </cell>
          <cell r="B105">
            <v>602</v>
          </cell>
          <cell r="C105">
            <v>4.0412999999999997</v>
          </cell>
          <cell r="D105">
            <v>9.3800000000000008</v>
          </cell>
          <cell r="E105">
            <v>1360.1000000000001</v>
          </cell>
          <cell r="F105">
            <v>145</v>
          </cell>
          <cell r="G105" t="str">
            <v>1</v>
          </cell>
          <cell r="H105" t="str">
            <v>CG02-163</v>
          </cell>
          <cell r="I105">
            <v>45307</v>
          </cell>
          <cell r="J105">
            <v>45659</v>
          </cell>
          <cell r="K105" t="str">
            <v>enero</v>
          </cell>
          <cell r="L105">
            <v>11.57260299337212</v>
          </cell>
          <cell r="M105">
            <v>8</v>
          </cell>
          <cell r="N105">
            <v>8</v>
          </cell>
          <cell r="O105">
            <v>19</v>
          </cell>
          <cell r="P105">
            <v>1901</v>
          </cell>
        </row>
        <row r="106">
          <cell r="A106" t="str">
            <v>6024.0414</v>
          </cell>
          <cell r="B106">
            <v>602</v>
          </cell>
          <cell r="C106">
            <v>4.0414000000000003</v>
          </cell>
          <cell r="D106">
            <v>9.2100000000000009</v>
          </cell>
          <cell r="E106">
            <v>1310.425</v>
          </cell>
          <cell r="F106">
            <v>142.28284473398477</v>
          </cell>
          <cell r="G106">
            <v>4</v>
          </cell>
          <cell r="H106" t="str">
            <v>CP72-2086</v>
          </cell>
          <cell r="I106">
            <v>45280</v>
          </cell>
          <cell r="J106">
            <v>45659</v>
          </cell>
          <cell r="K106" t="str">
            <v>enero</v>
          </cell>
          <cell r="L106">
            <v>12.460274245704641</v>
          </cell>
          <cell r="M106">
            <v>8</v>
          </cell>
          <cell r="N106">
            <v>8</v>
          </cell>
          <cell r="O106">
            <v>19</v>
          </cell>
          <cell r="P106">
            <v>1901</v>
          </cell>
        </row>
        <row r="107">
          <cell r="A107" t="str">
            <v>6024.0416</v>
          </cell>
          <cell r="B107">
            <v>602</v>
          </cell>
          <cell r="C107">
            <v>4.0415999999999999</v>
          </cell>
          <cell r="D107">
            <v>11.94</v>
          </cell>
          <cell r="E107">
            <v>1622.5350000000001</v>
          </cell>
          <cell r="F107">
            <v>135.89070351758795</v>
          </cell>
          <cell r="G107">
            <v>4</v>
          </cell>
          <cell r="H107" t="str">
            <v>CP72-2086</v>
          </cell>
          <cell r="I107">
            <v>45280</v>
          </cell>
          <cell r="J107">
            <v>45659</v>
          </cell>
          <cell r="K107" t="str">
            <v>enero</v>
          </cell>
          <cell r="L107">
            <v>12.460274245704641</v>
          </cell>
          <cell r="M107">
            <v>8</v>
          </cell>
          <cell r="N107">
            <v>8</v>
          </cell>
          <cell r="O107">
            <v>19</v>
          </cell>
          <cell r="P107">
            <v>1901</v>
          </cell>
        </row>
        <row r="108">
          <cell r="A108" t="str">
            <v>6022.1001</v>
          </cell>
          <cell r="B108">
            <v>602</v>
          </cell>
          <cell r="C108">
            <v>2.1000999999999999</v>
          </cell>
          <cell r="D108">
            <v>1.94</v>
          </cell>
          <cell r="E108">
            <v>281.3</v>
          </cell>
          <cell r="F108">
            <v>145</v>
          </cell>
          <cell r="G108" t="str">
            <v>1</v>
          </cell>
          <cell r="H108" t="str">
            <v>CG02-163</v>
          </cell>
          <cell r="I108">
            <v>45297</v>
          </cell>
          <cell r="J108">
            <v>45666</v>
          </cell>
          <cell r="K108" t="str">
            <v>enero</v>
          </cell>
          <cell r="L108">
            <v>12.131507115211114</v>
          </cell>
          <cell r="M108">
            <v>9</v>
          </cell>
          <cell r="N108">
            <v>9</v>
          </cell>
          <cell r="O108">
            <v>17</v>
          </cell>
          <cell r="P108">
            <v>1720</v>
          </cell>
        </row>
        <row r="109">
          <cell r="A109" t="str">
            <v>6022.1002</v>
          </cell>
          <cell r="B109">
            <v>602</v>
          </cell>
          <cell r="C109">
            <v>2.1002000000000001</v>
          </cell>
          <cell r="D109">
            <v>5.58</v>
          </cell>
          <cell r="E109">
            <v>809.1</v>
          </cell>
          <cell r="F109">
            <v>145</v>
          </cell>
          <cell r="G109" t="str">
            <v>1</v>
          </cell>
          <cell r="H109" t="str">
            <v>CG02-163</v>
          </cell>
          <cell r="I109">
            <v>45297</v>
          </cell>
          <cell r="J109">
            <v>45666</v>
          </cell>
          <cell r="K109" t="str">
            <v>enero</v>
          </cell>
          <cell r="L109">
            <v>12.131507115211114</v>
          </cell>
          <cell r="M109">
            <v>9</v>
          </cell>
          <cell r="N109">
            <v>9</v>
          </cell>
          <cell r="O109">
            <v>17</v>
          </cell>
          <cell r="P109">
            <v>1720</v>
          </cell>
        </row>
        <row r="110">
          <cell r="A110" t="str">
            <v>6022.1003</v>
          </cell>
          <cell r="B110">
            <v>602</v>
          </cell>
          <cell r="C110">
            <v>2.1002999999999998</v>
          </cell>
          <cell r="D110">
            <v>4.88</v>
          </cell>
          <cell r="E110">
            <v>707.6</v>
          </cell>
          <cell r="F110">
            <v>145</v>
          </cell>
          <cell r="G110" t="str">
            <v>1</v>
          </cell>
          <cell r="H110" t="str">
            <v>CG04-10295</v>
          </cell>
          <cell r="I110">
            <v>45294</v>
          </cell>
          <cell r="J110">
            <v>45666</v>
          </cell>
          <cell r="K110" t="str">
            <v>enero</v>
          </cell>
          <cell r="L110">
            <v>12.230137254359173</v>
          </cell>
          <cell r="M110">
            <v>9</v>
          </cell>
          <cell r="N110">
            <v>9</v>
          </cell>
          <cell r="O110">
            <v>17</v>
          </cell>
          <cell r="P110">
            <v>1720</v>
          </cell>
        </row>
        <row r="111">
          <cell r="A111" t="str">
            <v>6022.1004</v>
          </cell>
          <cell r="B111">
            <v>602</v>
          </cell>
          <cell r="C111">
            <v>2.1004</v>
          </cell>
          <cell r="D111">
            <v>8.16</v>
          </cell>
          <cell r="E111">
            <v>1183.2</v>
          </cell>
          <cell r="F111">
            <v>145</v>
          </cell>
          <cell r="G111" t="str">
            <v>1</v>
          </cell>
          <cell r="H111" t="str">
            <v>CG02-163</v>
          </cell>
          <cell r="I111">
            <v>45297</v>
          </cell>
          <cell r="J111">
            <v>45666</v>
          </cell>
          <cell r="K111" t="str">
            <v>enero</v>
          </cell>
          <cell r="L111">
            <v>12.131507115211114</v>
          </cell>
          <cell r="M111">
            <v>9</v>
          </cell>
          <cell r="N111">
            <v>9</v>
          </cell>
          <cell r="O111">
            <v>17</v>
          </cell>
          <cell r="P111">
            <v>1720</v>
          </cell>
        </row>
        <row r="112">
          <cell r="A112" t="str">
            <v>6022.1005</v>
          </cell>
          <cell r="B112">
            <v>602</v>
          </cell>
          <cell r="C112">
            <v>2.1004999999999998</v>
          </cell>
          <cell r="D112">
            <v>7.69</v>
          </cell>
          <cell r="E112">
            <v>1115.05</v>
          </cell>
          <cell r="F112">
            <v>145</v>
          </cell>
          <cell r="G112" t="str">
            <v>1</v>
          </cell>
          <cell r="H112" t="str">
            <v>CG04-10295</v>
          </cell>
          <cell r="I112">
            <v>45294</v>
          </cell>
          <cell r="J112">
            <v>45666</v>
          </cell>
          <cell r="K112" t="str">
            <v>enero</v>
          </cell>
          <cell r="L112">
            <v>12.230137254359173</v>
          </cell>
          <cell r="M112">
            <v>9</v>
          </cell>
          <cell r="N112">
            <v>9</v>
          </cell>
          <cell r="O112">
            <v>17</v>
          </cell>
          <cell r="P112">
            <v>1720</v>
          </cell>
        </row>
        <row r="113">
          <cell r="A113" t="str">
            <v>6022.1006</v>
          </cell>
          <cell r="B113">
            <v>602</v>
          </cell>
          <cell r="C113">
            <v>2.1006</v>
          </cell>
          <cell r="D113">
            <v>10.81</v>
          </cell>
          <cell r="E113">
            <v>1567.1998483881266</v>
          </cell>
          <cell r="F113">
            <v>144.97685924034474</v>
          </cell>
          <cell r="G113" t="str">
            <v>1</v>
          </cell>
          <cell r="H113" t="str">
            <v>CG02-163</v>
          </cell>
          <cell r="I113">
            <v>45296</v>
          </cell>
          <cell r="J113">
            <v>45666</v>
          </cell>
          <cell r="K113" t="str">
            <v>enero</v>
          </cell>
          <cell r="L113">
            <v>12.164383828260467</v>
          </cell>
          <cell r="M113">
            <v>9</v>
          </cell>
          <cell r="N113">
            <v>9</v>
          </cell>
          <cell r="O113">
            <v>17</v>
          </cell>
          <cell r="P113">
            <v>1720</v>
          </cell>
        </row>
        <row r="114">
          <cell r="A114" t="str">
            <v>6022.1007</v>
          </cell>
          <cell r="B114">
            <v>602</v>
          </cell>
          <cell r="C114">
            <v>2.1006999999999998</v>
          </cell>
          <cell r="D114">
            <v>9.91</v>
          </cell>
          <cell r="E114">
            <v>1436.7206750718165</v>
          </cell>
          <cell r="F114">
            <v>144.97685924034474</v>
          </cell>
          <cell r="G114" t="str">
            <v>1</v>
          </cell>
          <cell r="H114" t="str">
            <v>CG04-10295</v>
          </cell>
          <cell r="I114">
            <v>45290</v>
          </cell>
          <cell r="J114">
            <v>45666</v>
          </cell>
          <cell r="K114" t="str">
            <v>enero</v>
          </cell>
          <cell r="L114">
            <v>12.361644106556584</v>
          </cell>
          <cell r="M114">
            <v>9</v>
          </cell>
          <cell r="N114">
            <v>9</v>
          </cell>
          <cell r="O114">
            <v>17</v>
          </cell>
          <cell r="P114">
            <v>1720</v>
          </cell>
        </row>
        <row r="115">
          <cell r="A115" t="str">
            <v>6022.1008</v>
          </cell>
          <cell r="B115">
            <v>602</v>
          </cell>
          <cell r="C115">
            <v>2.1008</v>
          </cell>
          <cell r="D115">
            <v>12.01</v>
          </cell>
          <cell r="E115">
            <v>1741.1720794765404</v>
          </cell>
          <cell r="F115">
            <v>144.97685924034474</v>
          </cell>
          <cell r="G115" t="str">
            <v>1</v>
          </cell>
          <cell r="H115" t="str">
            <v>CG02-163</v>
          </cell>
          <cell r="I115">
            <v>45295</v>
          </cell>
          <cell r="J115">
            <v>45666</v>
          </cell>
          <cell r="K115" t="str">
            <v>enero</v>
          </cell>
          <cell r="L115">
            <v>12.19726054130982</v>
          </cell>
          <cell r="M115">
            <v>9</v>
          </cell>
          <cell r="N115">
            <v>9</v>
          </cell>
          <cell r="O115">
            <v>17</v>
          </cell>
          <cell r="P115">
            <v>1720</v>
          </cell>
        </row>
        <row r="116">
          <cell r="A116" t="str">
            <v>6022.1009</v>
          </cell>
          <cell r="B116">
            <v>602</v>
          </cell>
          <cell r="C116">
            <v>2.1009000000000002</v>
          </cell>
          <cell r="D116">
            <v>10.86</v>
          </cell>
          <cell r="E116">
            <v>1574.4486913501437</v>
          </cell>
          <cell r="F116">
            <v>144.97685924034474</v>
          </cell>
          <cell r="G116" t="str">
            <v>1</v>
          </cell>
          <cell r="H116" t="str">
            <v>CG04-10295</v>
          </cell>
          <cell r="I116">
            <v>45289</v>
          </cell>
          <cell r="J116">
            <v>45666</v>
          </cell>
          <cell r="K116" t="str">
            <v>enero</v>
          </cell>
          <cell r="L116">
            <v>12.394520819605937</v>
          </cell>
          <cell r="M116">
            <v>9</v>
          </cell>
          <cell r="N116">
            <v>9</v>
          </cell>
          <cell r="O116">
            <v>17</v>
          </cell>
          <cell r="P116">
            <v>1720</v>
          </cell>
        </row>
        <row r="117">
          <cell r="A117" t="str">
            <v>6022.101</v>
          </cell>
          <cell r="B117">
            <v>602</v>
          </cell>
          <cell r="C117">
            <v>2.101</v>
          </cell>
          <cell r="D117">
            <v>9.8000000000000007</v>
          </cell>
          <cell r="E117">
            <v>1420.7732205553784</v>
          </cell>
          <cell r="F117">
            <v>144.97685924034474</v>
          </cell>
          <cell r="G117" t="str">
            <v>1</v>
          </cell>
          <cell r="H117" t="str">
            <v>CG02-163</v>
          </cell>
          <cell r="I117">
            <v>45295</v>
          </cell>
          <cell r="J117">
            <v>45666</v>
          </cell>
          <cell r="K117" t="str">
            <v>enero</v>
          </cell>
          <cell r="L117">
            <v>12.19726054130982</v>
          </cell>
          <cell r="M117">
            <v>9</v>
          </cell>
          <cell r="N117">
            <v>9</v>
          </cell>
          <cell r="O117">
            <v>17</v>
          </cell>
          <cell r="P117">
            <v>1720</v>
          </cell>
        </row>
        <row r="118">
          <cell r="A118" t="str">
            <v>6022.1011</v>
          </cell>
          <cell r="B118">
            <v>602</v>
          </cell>
          <cell r="C118">
            <v>2.1011000000000002</v>
          </cell>
          <cell r="D118">
            <v>9.27</v>
          </cell>
          <cell r="E118">
            <v>1343.9354851579956</v>
          </cell>
          <cell r="F118">
            <v>144.97685924034474</v>
          </cell>
          <cell r="G118" t="str">
            <v>1</v>
          </cell>
          <cell r="H118" t="str">
            <v>CG04-10295</v>
          </cell>
          <cell r="I118">
            <v>45288</v>
          </cell>
          <cell r="J118">
            <v>45666</v>
          </cell>
          <cell r="K118" t="str">
            <v>enero</v>
          </cell>
          <cell r="L118">
            <v>12.427397532655288</v>
          </cell>
          <cell r="M118">
            <v>9</v>
          </cell>
          <cell r="N118">
            <v>9</v>
          </cell>
          <cell r="O118">
            <v>17</v>
          </cell>
          <cell r="P118">
            <v>1720</v>
          </cell>
        </row>
        <row r="119">
          <cell r="A119" t="str">
            <v>6024.1107</v>
          </cell>
          <cell r="B119">
            <v>602</v>
          </cell>
          <cell r="C119">
            <v>4.1106999999999996</v>
          </cell>
          <cell r="D119">
            <v>11.53</v>
          </cell>
          <cell r="E119">
            <v>1729.5</v>
          </cell>
          <cell r="F119">
            <v>150</v>
          </cell>
          <cell r="G119">
            <v>6</v>
          </cell>
          <cell r="H119" t="str">
            <v>CG02-163</v>
          </cell>
          <cell r="I119">
            <v>45297</v>
          </cell>
          <cell r="J119">
            <v>45666</v>
          </cell>
          <cell r="K119" t="str">
            <v>enero</v>
          </cell>
          <cell r="L119">
            <v>12.131507115211114</v>
          </cell>
          <cell r="M119">
            <v>9</v>
          </cell>
          <cell r="N119">
            <v>9</v>
          </cell>
          <cell r="O119">
            <v>17</v>
          </cell>
          <cell r="P119">
            <v>1721</v>
          </cell>
        </row>
        <row r="120">
          <cell r="A120" t="str">
            <v>6024.1108</v>
          </cell>
          <cell r="B120">
            <v>602</v>
          </cell>
          <cell r="C120">
            <v>4.1108000000000002</v>
          </cell>
          <cell r="D120">
            <v>23.62</v>
          </cell>
          <cell r="E120">
            <v>3443.45</v>
          </cell>
          <cell r="F120">
            <v>145.78535139712108</v>
          </cell>
          <cell r="G120">
            <v>6</v>
          </cell>
          <cell r="H120" t="str">
            <v>CG02-163</v>
          </cell>
          <cell r="I120">
            <v>45295</v>
          </cell>
          <cell r="J120">
            <v>45666</v>
          </cell>
          <cell r="K120" t="str">
            <v>enero</v>
          </cell>
          <cell r="L120">
            <v>12.19726054130982</v>
          </cell>
          <cell r="M120">
            <v>9</v>
          </cell>
          <cell r="N120">
            <v>9</v>
          </cell>
          <cell r="O120">
            <v>17</v>
          </cell>
          <cell r="P120">
            <v>1721</v>
          </cell>
        </row>
        <row r="121">
          <cell r="A121" t="str">
            <v>6024.1109</v>
          </cell>
          <cell r="B121">
            <v>602</v>
          </cell>
          <cell r="C121">
            <v>4.1109</v>
          </cell>
          <cell r="D121">
            <v>18.920000000000002</v>
          </cell>
          <cell r="E121">
            <v>2718.2950000000001</v>
          </cell>
          <cell r="F121">
            <v>143.6730972515856</v>
          </cell>
          <cell r="G121">
            <v>6</v>
          </cell>
          <cell r="H121" t="str">
            <v>CG02-163</v>
          </cell>
          <cell r="I121">
            <v>45298</v>
          </cell>
          <cell r="J121">
            <v>45666</v>
          </cell>
          <cell r="K121" t="str">
            <v>enero</v>
          </cell>
          <cell r="L121">
            <v>12.098630402161762</v>
          </cell>
          <cell r="M121">
            <v>9</v>
          </cell>
          <cell r="N121">
            <v>9</v>
          </cell>
          <cell r="O121">
            <v>17</v>
          </cell>
          <cell r="P121">
            <v>1721</v>
          </cell>
        </row>
        <row r="122">
          <cell r="A122" t="str">
            <v>6024.111</v>
          </cell>
          <cell r="B122">
            <v>602</v>
          </cell>
          <cell r="C122">
            <v>4.1109999999999998</v>
          </cell>
          <cell r="D122">
            <v>12.21</v>
          </cell>
          <cell r="E122">
            <v>1737.625</v>
          </cell>
          <cell r="F122">
            <v>142.31162981162981</v>
          </cell>
          <cell r="G122">
            <v>6</v>
          </cell>
          <cell r="H122" t="str">
            <v>CG02-163</v>
          </cell>
          <cell r="I122">
            <v>45295</v>
          </cell>
          <cell r="J122">
            <v>45666</v>
          </cell>
          <cell r="K122" t="str">
            <v>enero</v>
          </cell>
          <cell r="L122">
            <v>12.19726054130982</v>
          </cell>
          <cell r="M122">
            <v>9</v>
          </cell>
          <cell r="N122">
            <v>9</v>
          </cell>
          <cell r="O122">
            <v>17</v>
          </cell>
          <cell r="P122">
            <v>1721</v>
          </cell>
        </row>
        <row r="123">
          <cell r="A123" t="str">
            <v>6024.1111</v>
          </cell>
          <cell r="B123">
            <v>602</v>
          </cell>
          <cell r="C123">
            <v>4.1111000000000004</v>
          </cell>
          <cell r="D123">
            <v>7.15</v>
          </cell>
          <cell r="E123">
            <v>1072.5</v>
          </cell>
          <cell r="F123">
            <v>150</v>
          </cell>
          <cell r="G123">
            <v>6</v>
          </cell>
          <cell r="H123" t="str">
            <v>CG02-163</v>
          </cell>
          <cell r="I123">
            <v>45296</v>
          </cell>
          <cell r="J123">
            <v>45666</v>
          </cell>
          <cell r="K123" t="str">
            <v>enero</v>
          </cell>
          <cell r="L123">
            <v>12.164383828260467</v>
          </cell>
          <cell r="M123">
            <v>9</v>
          </cell>
          <cell r="N123">
            <v>9</v>
          </cell>
          <cell r="O123">
            <v>17</v>
          </cell>
          <cell r="P123">
            <v>1721</v>
          </cell>
        </row>
        <row r="124">
          <cell r="A124" t="str">
            <v>6024.1112</v>
          </cell>
          <cell r="B124">
            <v>602</v>
          </cell>
          <cell r="C124">
            <v>4.1112000000000002</v>
          </cell>
          <cell r="D124">
            <v>5.63</v>
          </cell>
          <cell r="E124">
            <v>781.85500000000002</v>
          </cell>
          <cell r="F124">
            <v>138.87300177619895</v>
          </cell>
          <cell r="G124">
            <v>6</v>
          </cell>
          <cell r="H124" t="str">
            <v>CG02-163</v>
          </cell>
          <cell r="I124">
            <v>45296</v>
          </cell>
          <cell r="J124">
            <v>45666</v>
          </cell>
          <cell r="K124" t="str">
            <v>enero</v>
          </cell>
          <cell r="L124">
            <v>12.164383828260467</v>
          </cell>
          <cell r="M124">
            <v>9</v>
          </cell>
          <cell r="N124">
            <v>9</v>
          </cell>
          <cell r="O124">
            <v>17</v>
          </cell>
          <cell r="P124">
            <v>1721</v>
          </cell>
        </row>
        <row r="125">
          <cell r="A125" t="str">
            <v>6024.0415</v>
          </cell>
          <cell r="B125">
            <v>602</v>
          </cell>
          <cell r="C125">
            <v>4.0415000000000001</v>
          </cell>
          <cell r="D125">
            <v>11.66</v>
          </cell>
          <cell r="E125">
            <v>1749</v>
          </cell>
          <cell r="F125">
            <v>150</v>
          </cell>
          <cell r="G125">
            <v>4</v>
          </cell>
          <cell r="H125" t="str">
            <v>CP72-2086</v>
          </cell>
          <cell r="I125">
            <v>45280</v>
          </cell>
          <cell r="J125">
            <v>45666</v>
          </cell>
          <cell r="K125" t="str">
            <v>enero</v>
          </cell>
          <cell r="L125">
            <v>12.69041123705011</v>
          </cell>
          <cell r="M125">
            <v>9</v>
          </cell>
          <cell r="N125">
            <v>9</v>
          </cell>
          <cell r="O125">
            <v>19</v>
          </cell>
          <cell r="P125">
            <v>1902</v>
          </cell>
        </row>
        <row r="126">
          <cell r="A126" t="str">
            <v>6024.0604</v>
          </cell>
          <cell r="B126">
            <v>602</v>
          </cell>
          <cell r="C126">
            <v>4.0603999999999996</v>
          </cell>
          <cell r="D126">
            <v>9.41</v>
          </cell>
          <cell r="E126">
            <v>1364.45</v>
          </cell>
          <cell r="F126">
            <v>145</v>
          </cell>
          <cell r="G126" t="str">
            <v>1</v>
          </cell>
          <cell r="H126" t="str">
            <v>CG02-163</v>
          </cell>
          <cell r="I126">
            <v>45309</v>
          </cell>
          <cell r="J126">
            <v>45666</v>
          </cell>
          <cell r="K126" t="str">
            <v>enero</v>
          </cell>
          <cell r="L126">
            <v>11.736986558618884</v>
          </cell>
          <cell r="M126">
            <v>9</v>
          </cell>
          <cell r="N126">
            <v>9</v>
          </cell>
          <cell r="O126">
            <v>19</v>
          </cell>
          <cell r="P126">
            <v>1902</v>
          </cell>
        </row>
        <row r="127">
          <cell r="A127" t="str">
            <v>6024.0605</v>
          </cell>
          <cell r="B127">
            <v>602</v>
          </cell>
          <cell r="C127">
            <v>4.0605000000000002</v>
          </cell>
          <cell r="D127">
            <v>6.41</v>
          </cell>
          <cell r="E127">
            <v>929.45</v>
          </cell>
          <cell r="F127">
            <v>145</v>
          </cell>
          <cell r="G127" t="str">
            <v>1</v>
          </cell>
          <cell r="H127" t="str">
            <v>CG02-163</v>
          </cell>
          <cell r="I127">
            <v>45309</v>
          </cell>
          <cell r="J127">
            <v>45666</v>
          </cell>
          <cell r="K127" t="str">
            <v>enero</v>
          </cell>
          <cell r="L127">
            <v>11.736986558618884</v>
          </cell>
          <cell r="M127">
            <v>9</v>
          </cell>
          <cell r="N127">
            <v>9</v>
          </cell>
          <cell r="O127">
            <v>19</v>
          </cell>
          <cell r="P127">
            <v>1902</v>
          </cell>
        </row>
        <row r="128">
          <cell r="A128" t="str">
            <v>6024.0503</v>
          </cell>
          <cell r="B128">
            <v>602</v>
          </cell>
          <cell r="C128">
            <v>4.0503</v>
          </cell>
          <cell r="D128">
            <v>17.59</v>
          </cell>
          <cell r="E128">
            <v>2638.5</v>
          </cell>
          <cell r="F128">
            <v>150</v>
          </cell>
          <cell r="G128">
            <v>2</v>
          </cell>
          <cell r="H128" t="str">
            <v>CG02-163</v>
          </cell>
          <cell r="I128">
            <v>45301</v>
          </cell>
          <cell r="J128">
            <v>45666</v>
          </cell>
          <cell r="K128" t="str">
            <v>enero</v>
          </cell>
          <cell r="L128">
            <v>12.000000263013705</v>
          </cell>
          <cell r="M128">
            <v>9</v>
          </cell>
          <cell r="N128">
            <v>9</v>
          </cell>
          <cell r="O128">
            <v>19</v>
          </cell>
          <cell r="P128">
            <v>1903</v>
          </cell>
        </row>
        <row r="129">
          <cell r="A129" t="str">
            <v>6024.0505</v>
          </cell>
          <cell r="B129">
            <v>602</v>
          </cell>
          <cell r="C129">
            <v>4.0505000000000004</v>
          </cell>
          <cell r="D129">
            <v>19.91</v>
          </cell>
          <cell r="E129">
            <v>2986.5</v>
          </cell>
          <cell r="F129">
            <v>150</v>
          </cell>
          <cell r="G129">
            <v>2</v>
          </cell>
          <cell r="H129" t="str">
            <v>CG02-163</v>
          </cell>
          <cell r="I129">
            <v>45301</v>
          </cell>
          <cell r="J129">
            <v>45666</v>
          </cell>
          <cell r="K129" t="str">
            <v>enero</v>
          </cell>
          <cell r="L129">
            <v>12.000000263013705</v>
          </cell>
          <cell r="M129">
            <v>9</v>
          </cell>
          <cell r="N129">
            <v>9</v>
          </cell>
          <cell r="O129">
            <v>19</v>
          </cell>
          <cell r="P129">
            <v>1903</v>
          </cell>
        </row>
        <row r="130">
          <cell r="A130" t="str">
            <v>6024.0507</v>
          </cell>
          <cell r="B130">
            <v>602</v>
          </cell>
          <cell r="C130">
            <v>4.0507</v>
          </cell>
          <cell r="D130">
            <v>16.43</v>
          </cell>
          <cell r="E130">
            <v>2292.4299999999998</v>
          </cell>
          <cell r="F130">
            <v>139.527084601339</v>
          </cell>
          <cell r="G130">
            <v>2</v>
          </cell>
          <cell r="H130" t="str">
            <v>CG02-163</v>
          </cell>
          <cell r="I130">
            <v>45301</v>
          </cell>
          <cell r="J130">
            <v>45666</v>
          </cell>
          <cell r="K130" t="str">
            <v>enero</v>
          </cell>
          <cell r="L130">
            <v>12.000000263013705</v>
          </cell>
          <cell r="M130">
            <v>9</v>
          </cell>
          <cell r="N130">
            <v>9</v>
          </cell>
          <cell r="O130">
            <v>19</v>
          </cell>
          <cell r="P130">
            <v>1903</v>
          </cell>
        </row>
        <row r="131">
          <cell r="A131" t="str">
            <v>6024.0509</v>
          </cell>
          <cell r="B131">
            <v>602</v>
          </cell>
          <cell r="C131">
            <v>4.0509000000000004</v>
          </cell>
          <cell r="D131">
            <v>26.52</v>
          </cell>
          <cell r="E131">
            <v>3978</v>
          </cell>
          <cell r="F131">
            <v>150</v>
          </cell>
          <cell r="G131">
            <v>2</v>
          </cell>
          <cell r="H131" t="str">
            <v>CG02-163</v>
          </cell>
          <cell r="I131">
            <v>45304</v>
          </cell>
          <cell r="J131">
            <v>45666</v>
          </cell>
          <cell r="K131" t="str">
            <v>enero</v>
          </cell>
          <cell r="L131">
            <v>11.901370123865647</v>
          </cell>
          <cell r="M131">
            <v>9</v>
          </cell>
          <cell r="N131">
            <v>9</v>
          </cell>
          <cell r="O131">
            <v>19</v>
          </cell>
          <cell r="P131">
            <v>1903</v>
          </cell>
        </row>
        <row r="132">
          <cell r="A132" t="str">
            <v>6024.0511</v>
          </cell>
          <cell r="B132">
            <v>602</v>
          </cell>
          <cell r="C132">
            <v>4.0510999999999999</v>
          </cell>
          <cell r="D132">
            <v>14.3</v>
          </cell>
          <cell r="E132">
            <v>2145</v>
          </cell>
          <cell r="F132">
            <v>150</v>
          </cell>
          <cell r="G132">
            <v>2</v>
          </cell>
          <cell r="H132" t="str">
            <v>CG02-163</v>
          </cell>
          <cell r="I132">
            <v>45305</v>
          </cell>
          <cell r="J132">
            <v>45666</v>
          </cell>
          <cell r="K132" t="str">
         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    <v>19</v>
          </cell>
          <cell r="P132">
            <v>1903</v>
          </cell>
        </row>
        <row r="133">
          <cell r="A133" t="str">
            <v>6022.0601</v>
          </cell>
          <cell r="B133">
            <v>602</v>
          </cell>
          <cell r="C133">
            <v>2.0600999999999998</v>
          </cell>
          <cell r="D133">
            <v>9.59</v>
          </cell>
          <cell r="E133">
            <v>1371.37</v>
          </cell>
          <cell r="F133">
            <v>143</v>
          </cell>
          <cell r="G133" t="str">
            <v>2</v>
          </cell>
          <cell r="H133" t="str">
            <v>CG02-163</v>
          </cell>
          <cell r="I133">
            <v>45306</v>
          </cell>
          <cell r="J133">
            <v>45666</v>
          </cell>
          <cell r="K133" t="str">
            <v>enero</v>
          </cell>
          <cell r="L133">
            <v>11.835616697766941</v>
          </cell>
          <cell r="M133">
            <v>9</v>
          </cell>
          <cell r="N133">
            <v>9</v>
          </cell>
          <cell r="O133">
            <v>19</v>
          </cell>
          <cell r="P133">
            <v>1904</v>
          </cell>
        </row>
        <row r="134">
          <cell r="A134" t="str">
            <v>6022.0604</v>
          </cell>
          <cell r="B134">
            <v>602</v>
          </cell>
          <cell r="C134">
            <v>2.0604</v>
          </cell>
          <cell r="D134">
            <v>9.81</v>
          </cell>
          <cell r="E134">
            <v>1402.8300000000002</v>
          </cell>
          <cell r="F134">
            <v>143</v>
          </cell>
          <cell r="G134" t="str">
            <v>2</v>
          </cell>
          <cell r="H134" t="str">
            <v>CG02-163</v>
          </cell>
          <cell r="I134">
            <v>45306</v>
          </cell>
          <cell r="J134">
            <v>45666</v>
          </cell>
          <cell r="K134" t="str">
            <v>enero</v>
          </cell>
          <cell r="L134">
            <v>11.835616697766941</v>
          </cell>
          <cell r="M134">
            <v>9</v>
          </cell>
          <cell r="N134">
            <v>9</v>
          </cell>
          <cell r="O134">
            <v>19</v>
          </cell>
          <cell r="P134">
            <v>1904</v>
          </cell>
        </row>
        <row r="135">
          <cell r="A135" t="str">
            <v>6024.1113</v>
          </cell>
          <cell r="B135">
            <v>602</v>
          </cell>
          <cell r="C135">
            <v>4.1113</v>
          </cell>
          <cell r="D135">
            <v>28.17</v>
          </cell>
          <cell r="E135">
            <v>4239.95</v>
          </cell>
          <cell r="F135">
            <v>150.51295704650335</v>
          </cell>
          <cell r="G135">
            <v>6</v>
          </cell>
          <cell r="H135" t="str">
            <v>CG02-163</v>
          </cell>
          <cell r="I135">
            <v>45299</v>
          </cell>
          <cell r="J135">
            <v>45673</v>
          </cell>
          <cell r="K135" t="str">
            <v>enero</v>
          </cell>
          <cell r="L135">
            <v>12.295890680457878</v>
          </cell>
          <cell r="M135">
            <v>10</v>
          </cell>
          <cell r="N135">
            <v>10</v>
          </cell>
          <cell r="O135">
            <v>17</v>
          </cell>
          <cell r="P135">
            <v>1722</v>
          </cell>
        </row>
        <row r="136">
          <cell r="A136" t="str">
            <v>6024.1003</v>
          </cell>
          <cell r="B136">
            <v>602</v>
          </cell>
          <cell r="C136">
            <v>4.1002999999999998</v>
          </cell>
          <cell r="D136">
            <v>11.07</v>
          </cell>
          <cell r="E136">
            <v>1599.585</v>
          </cell>
          <cell r="F136">
            <v>144.49728997289972</v>
          </cell>
          <cell r="G136">
            <v>6</v>
          </cell>
          <cell r="H136" t="str">
            <v>CG02-163</v>
          </cell>
          <cell r="I136">
            <v>45294</v>
          </cell>
          <cell r="J136">
            <v>45673</v>
          </cell>
          <cell r="K136" t="str">
            <v>enero</v>
          </cell>
          <cell r="L136">
            <v>12.460274245704641</v>
          </cell>
          <cell r="M136">
            <v>10</v>
          </cell>
          <cell r="N136">
            <v>10</v>
          </cell>
          <cell r="O136">
            <v>17</v>
          </cell>
          <cell r="P136">
            <v>1723</v>
          </cell>
        </row>
        <row r="137">
          <cell r="A137" t="str">
            <v>6024.1005</v>
          </cell>
          <cell r="B137">
            <v>602</v>
          </cell>
          <cell r="C137">
            <v>4.1005000000000003</v>
          </cell>
          <cell r="D137">
            <v>24.21</v>
          </cell>
          <cell r="E137">
            <v>3606.1750000000002</v>
          </cell>
          <cell r="F137">
            <v>148.95394465097067</v>
          </cell>
          <cell r="G137">
            <v>6</v>
          </cell>
          <cell r="H137" t="str">
            <v>CG02-163</v>
          </cell>
          <cell r="I137">
            <v>45295</v>
          </cell>
          <cell r="J137">
            <v>45673</v>
          </cell>
          <cell r="K137" t="str">
            <v>enero</v>
          </cell>
          <cell r="L137">
            <v>12.427397532655288</v>
          </cell>
          <cell r="M137">
            <v>10</v>
          </cell>
          <cell r="N137">
            <v>10</v>
          </cell>
          <cell r="O137">
            <v>17</v>
          </cell>
          <cell r="P137">
            <v>1723</v>
          </cell>
        </row>
        <row r="138">
          <cell r="A138" t="str">
            <v>6024.1006</v>
          </cell>
          <cell r="B138">
            <v>602</v>
          </cell>
          <cell r="C138">
            <v>4.1006</v>
          </cell>
          <cell r="D138">
            <v>11.92</v>
          </cell>
          <cell r="E138">
            <v>1788</v>
          </cell>
          <cell r="F138">
            <v>150</v>
          </cell>
          <cell r="G138">
            <v>6</v>
          </cell>
          <cell r="H138" t="str">
            <v>CG02-163</v>
          </cell>
          <cell r="I138">
            <v>45295</v>
          </cell>
          <cell r="J138">
            <v>45673</v>
          </cell>
          <cell r="K138" t="str">
            <v>enero</v>
          </cell>
          <cell r="L138">
            <v>12.427397532655288</v>
          </cell>
          <cell r="M138">
            <v>10</v>
          </cell>
          <cell r="N138">
            <v>10</v>
          </cell>
          <cell r="O138">
            <v>17</v>
          </cell>
          <cell r="P138">
            <v>1723</v>
          </cell>
        </row>
        <row r="139">
          <cell r="A139" t="str">
            <v>6024.1007</v>
          </cell>
          <cell r="B139">
            <v>602</v>
          </cell>
          <cell r="C139">
            <v>4.1006999999999998</v>
          </cell>
          <cell r="D139">
            <v>18.18</v>
          </cell>
          <cell r="E139">
            <v>2585.3000000000002</v>
          </cell>
          <cell r="F139">
            <v>142.20572057205723</v>
          </cell>
          <cell r="G139">
            <v>6</v>
          </cell>
          <cell r="H139" t="str">
            <v>CG02-163</v>
          </cell>
          <cell r="I139">
            <v>45299</v>
          </cell>
          <cell r="J139">
            <v>45673</v>
          </cell>
          <cell r="K139" t="str">
            <v>enero</v>
          </cell>
          <cell r="L139">
            <v>12.295890680457878</v>
          </cell>
          <cell r="M139">
            <v>10</v>
          </cell>
          <cell r="N139">
            <v>10</v>
          </cell>
          <cell r="O139">
            <v>17</v>
          </cell>
          <cell r="P139">
            <v>1723</v>
          </cell>
        </row>
        <row r="140">
          <cell r="A140" t="str">
            <v>6024.1101</v>
          </cell>
          <cell r="B140">
            <v>602</v>
          </cell>
          <cell r="C140">
            <v>4.1101000000000001</v>
          </cell>
          <cell r="D140">
            <v>7.23</v>
          </cell>
          <cell r="E140">
            <v>1084.5</v>
          </cell>
          <cell r="F140">
            <v>150</v>
          </cell>
          <cell r="G140">
            <v>5</v>
          </cell>
          <cell r="H140" t="str">
            <v>CG02-163</v>
          </cell>
          <cell r="I140">
            <v>45290</v>
          </cell>
          <cell r="J140">
            <v>45673</v>
          </cell>
          <cell r="K140" t="str">
            <v>enero</v>
          </cell>
          <cell r="L140">
            <v>12.591781097902052</v>
          </cell>
          <cell r="M140">
            <v>10</v>
          </cell>
          <cell r="N140">
            <v>10</v>
          </cell>
          <cell r="O140">
            <v>17</v>
          </cell>
          <cell r="P140">
            <v>1724</v>
          </cell>
        </row>
        <row r="141">
          <cell r="A141" t="str">
            <v>6024.1102</v>
          </cell>
          <cell r="B141">
            <v>602</v>
          </cell>
          <cell r="C141">
            <v>4.1101999999999999</v>
          </cell>
          <cell r="D141">
            <v>10.02</v>
          </cell>
          <cell r="E141">
            <v>1503</v>
          </cell>
          <cell r="F141">
            <v>150</v>
          </cell>
          <cell r="G141">
            <v>5</v>
          </cell>
          <cell r="H141" t="str">
            <v>CG02-163</v>
          </cell>
          <cell r="I141">
            <v>45291</v>
          </cell>
          <cell r="J141">
            <v>45673</v>
          </cell>
          <cell r="K141" t="str">
            <v>enero</v>
          </cell>
          <cell r="L141">
            <v>12.558904384852699</v>
          </cell>
          <cell r="M141">
            <v>10</v>
          </cell>
          <cell r="N141">
            <v>10</v>
          </cell>
          <cell r="O141">
            <v>17</v>
          </cell>
          <cell r="P141">
            <v>1724</v>
          </cell>
        </row>
        <row r="142">
          <cell r="A142" t="str">
            <v>6024.1103</v>
          </cell>
          <cell r="B142">
            <v>602</v>
          </cell>
          <cell r="C142">
            <v>4.1102999999999996</v>
          </cell>
          <cell r="D142">
            <v>20.010000000000002</v>
          </cell>
          <cell r="E142">
            <v>2901.4500000000003</v>
          </cell>
          <cell r="F142">
            <v>145</v>
          </cell>
          <cell r="G142" t="str">
            <v>1</v>
          </cell>
          <cell r="H142" t="str">
            <v>CG02-163</v>
          </cell>
          <cell r="I142">
            <v>45325</v>
          </cell>
          <cell r="J142">
            <v>45673</v>
          </cell>
          <cell r="K142" t="str">
            <v>enero</v>
          </cell>
          <cell r="L142">
            <v>11.441096141174711</v>
          </cell>
          <cell r="M142">
            <v>10</v>
          </cell>
          <cell r="N142">
            <v>10</v>
          </cell>
          <cell r="O142">
            <v>17</v>
          </cell>
          <cell r="P142">
            <v>1724</v>
          </cell>
        </row>
        <row r="143">
          <cell r="A143" t="str">
            <v>6024.1104</v>
          </cell>
          <cell r="B143">
            <v>602</v>
          </cell>
          <cell r="C143">
            <v>4.1104000000000003</v>
          </cell>
          <cell r="D143">
            <v>20.23</v>
          </cell>
          <cell r="E143">
            <v>2933.35</v>
          </cell>
          <cell r="F143">
            <v>145</v>
          </cell>
          <cell r="G143" t="str">
            <v>1</v>
          </cell>
          <cell r="H143" t="str">
            <v>CG02-163</v>
          </cell>
          <cell r="I143">
            <v>45324</v>
          </cell>
          <cell r="J143">
            <v>45673</v>
          </cell>
          <cell r="K143" t="str">
            <v>enero</v>
          </cell>
          <cell r="L143">
            <v>11.473972854224062</v>
          </cell>
          <cell r="M143">
            <v>10</v>
          </cell>
          <cell r="N143">
            <v>10</v>
          </cell>
          <cell r="O143">
            <v>17</v>
          </cell>
          <cell r="P143">
            <v>1724</v>
          </cell>
        </row>
        <row r="144">
          <cell r="A144" t="str">
            <v>6024.1105</v>
          </cell>
          <cell r="B144">
            <v>602</v>
          </cell>
          <cell r="C144">
            <v>4.1105</v>
          </cell>
          <cell r="D144">
            <v>23.12</v>
          </cell>
          <cell r="E144">
            <v>3352.4</v>
          </cell>
          <cell r="F144">
            <v>145</v>
          </cell>
          <cell r="G144" t="str">
            <v>1</v>
          </cell>
          <cell r="H144" t="str">
            <v>CG02-163</v>
          </cell>
          <cell r="I144">
            <v>45321</v>
          </cell>
          <cell r="J144">
            <v>45673</v>
          </cell>
          <cell r="K144" t="str">
            <v>enero</v>
          </cell>
          <cell r="L144">
            <v>11.57260299337212</v>
          </cell>
          <cell r="M144">
            <v>10</v>
          </cell>
          <cell r="N144">
            <v>10</v>
          </cell>
          <cell r="O144">
            <v>17</v>
          </cell>
          <cell r="P144">
            <v>1724</v>
          </cell>
        </row>
        <row r="145">
          <cell r="A145" t="str">
            <v>6024.1106</v>
          </cell>
          <cell r="B145">
            <v>602</v>
          </cell>
          <cell r="C145">
            <v>4.1105999999999998</v>
          </cell>
          <cell r="D145">
            <v>12.17</v>
          </cell>
          <cell r="E145">
            <v>1764.65</v>
          </cell>
          <cell r="F145">
            <v>145</v>
          </cell>
          <cell r="G145" t="str">
            <v>1</v>
          </cell>
          <cell r="H145" t="str">
            <v>CG02-163</v>
          </cell>
          <cell r="I145">
            <v>45322</v>
          </cell>
          <cell r="J145">
            <v>45673</v>
          </cell>
          <cell r="K145" t="str">
            <v>enero</v>
          </cell>
          <cell r="L145">
            <v>11.539726280322768</v>
          </cell>
          <cell r="M145">
            <v>10</v>
          </cell>
          <cell r="N145">
            <v>10</v>
          </cell>
          <cell r="O145">
            <v>17</v>
          </cell>
          <cell r="P145">
            <v>1724</v>
          </cell>
        </row>
        <row r="146">
          <cell r="A146" t="str">
            <v>6022.0308</v>
          </cell>
          <cell r="B146">
            <v>602</v>
          </cell>
          <cell r="C146">
            <v>2.0308000000000002</v>
          </cell>
          <cell r="D146">
            <v>4.74</v>
          </cell>
          <cell r="E146">
            <v>677.82</v>
          </cell>
          <cell r="F146">
            <v>143</v>
          </cell>
          <cell r="G146" t="str">
            <v>2</v>
          </cell>
          <cell r="H146" t="str">
            <v>CG02-163</v>
          </cell>
          <cell r="I146">
            <v>45306</v>
          </cell>
          <cell r="J146">
            <v>45673</v>
          </cell>
          <cell r="K146" t="str">
            <v>enero</v>
          </cell>
          <cell r="L146">
            <v>12.065753689112411</v>
          </cell>
          <cell r="M146">
            <v>10</v>
          </cell>
          <cell r="N146">
            <v>10</v>
          </cell>
          <cell r="O146">
            <v>19</v>
          </cell>
          <cell r="P146">
            <v>1905</v>
          </cell>
        </row>
        <row r="147">
          <cell r="A147" t="str">
            <v>6022.0311</v>
          </cell>
          <cell r="B147">
            <v>602</v>
          </cell>
          <cell r="C147">
            <v>2.0310999999999999</v>
          </cell>
          <cell r="D147">
            <v>10.15</v>
          </cell>
          <cell r="E147">
            <v>1451.45</v>
          </cell>
          <cell r="F147">
            <v>143</v>
          </cell>
          <cell r="G147" t="str">
            <v>2</v>
          </cell>
          <cell r="H147" t="str">
            <v>CG02-163</v>
          </cell>
          <cell r="I147">
            <v>45306</v>
          </cell>
          <cell r="J147">
            <v>45673</v>
          </cell>
          <cell r="K147" t="str">
            <v>enero</v>
          </cell>
          <cell r="L147">
            <v>12.065753689112411</v>
          </cell>
          <cell r="M147">
            <v>10</v>
          </cell>
          <cell r="N147">
            <v>10</v>
          </cell>
          <cell r="O147">
            <v>19</v>
          </cell>
          <cell r="P147">
            <v>1905</v>
          </cell>
        </row>
        <row r="148">
          <cell r="A148" t="str">
            <v>6022.0314</v>
          </cell>
          <cell r="B148">
            <v>602</v>
          </cell>
          <cell r="C148">
            <v>2.0314000000000001</v>
          </cell>
          <cell r="D148">
            <v>12.45</v>
          </cell>
          <cell r="E148">
            <v>1780.35</v>
          </cell>
          <cell r="F148">
            <v>143</v>
          </cell>
          <cell r="G148" t="str">
            <v>2</v>
          </cell>
          <cell r="H148" t="str">
            <v>CG02-163</v>
          </cell>
          <cell r="I148">
            <v>45306</v>
          </cell>
          <cell r="J148">
            <v>45673</v>
          </cell>
          <cell r="K148" t="str">
            <v>enero</v>
          </cell>
          <cell r="L148">
            <v>12.065753689112411</v>
          </cell>
          <cell r="M148">
            <v>10</v>
          </cell>
          <cell r="N148">
            <v>10</v>
          </cell>
          <cell r="O148">
            <v>19</v>
          </cell>
          <cell r="P148">
            <v>1905</v>
          </cell>
        </row>
        <row r="149">
          <cell r="A149" t="str">
            <v>6021.0201</v>
          </cell>
          <cell r="B149">
            <v>602</v>
          </cell>
          <cell r="C149">
            <v>1.0201</v>
          </cell>
          <cell r="D149">
            <v>22.97</v>
          </cell>
          <cell r="E149">
            <v>3330.6499999999996</v>
          </cell>
          <cell r="F149">
            <v>145</v>
          </cell>
          <cell r="G149" t="str">
            <v>1</v>
          </cell>
          <cell r="H149" t="str">
            <v>CG02-163</v>
          </cell>
          <cell r="I149">
            <v>45314</v>
          </cell>
          <cell r="J149">
            <v>45673</v>
          </cell>
          <cell r="K149" t="str">
            <v>enero</v>
          </cell>
          <cell r="L149">
            <v>11.802739984717588</v>
          </cell>
          <cell r="M149">
            <v>10</v>
          </cell>
          <cell r="N149">
            <v>10</v>
          </cell>
          <cell r="O149">
            <v>19</v>
          </cell>
          <cell r="P149">
            <v>1906</v>
          </cell>
        </row>
        <row r="150">
          <cell r="A150" t="str">
            <v>6021.0202</v>
          </cell>
          <cell r="B150">
            <v>602</v>
          </cell>
          <cell r="C150">
            <v>1.0202</v>
          </cell>
          <cell r="D150">
            <v>16.7</v>
          </cell>
          <cell r="E150">
            <v>2421.5</v>
          </cell>
          <cell r="F150">
            <v>145</v>
          </cell>
          <cell r="G150" t="str">
            <v>1</v>
          </cell>
          <cell r="H150" t="str">
            <v>CG02-163</v>
          </cell>
          <cell r="I150">
            <v>45318</v>
          </cell>
          <cell r="J150">
            <v>45673</v>
          </cell>
          <cell r="K150" t="str">
            <v>enero</v>
          </cell>
          <cell r="L150">
            <v>11.671233132520179</v>
          </cell>
          <cell r="M150">
            <v>10</v>
          </cell>
          <cell r="N150">
            <v>10</v>
          </cell>
          <cell r="O150">
            <v>19</v>
          </cell>
          <cell r="P150">
            <v>1906</v>
          </cell>
        </row>
        <row r="151">
          <cell r="A151" t="str">
            <v>6021.0203</v>
          </cell>
          <cell r="B151">
            <v>602</v>
          </cell>
          <cell r="C151">
            <v>1.0203</v>
          </cell>
          <cell r="D151">
            <v>1.96</v>
          </cell>
          <cell r="E151">
            <v>284.2</v>
          </cell>
          <cell r="F151">
            <v>145</v>
          </cell>
          <cell r="G151" t="str">
            <v>1</v>
          </cell>
          <cell r="H151" t="str">
            <v>CG02-163</v>
          </cell>
          <cell r="I151">
            <v>45317</v>
          </cell>
          <cell r="J151">
            <v>45673</v>
          </cell>
          <cell r="K151" t="str">
            <v>enero</v>
          </cell>
          <cell r="L151">
            <v>11.704109845569532</v>
          </cell>
          <cell r="M151">
            <v>10</v>
          </cell>
          <cell r="N151">
            <v>10</v>
          </cell>
          <cell r="O151">
            <v>19</v>
          </cell>
          <cell r="P151">
            <v>1906</v>
          </cell>
        </row>
        <row r="152">
          <cell r="A152" t="str">
            <v>6021.0204</v>
          </cell>
          <cell r="B152">
            <v>602</v>
          </cell>
          <cell r="C152">
            <v>1.0204</v>
          </cell>
          <cell r="D152">
            <v>26.95</v>
          </cell>
          <cell r="E152">
            <v>3907.75</v>
          </cell>
          <cell r="F152">
            <v>145</v>
          </cell>
          <cell r="G152" t="str">
            <v>1</v>
          </cell>
          <cell r="H152" t="str">
            <v>CG10-0974</v>
          </cell>
          <cell r="I152">
            <v>45311</v>
          </cell>
          <cell r="J152">
            <v>45673</v>
          </cell>
          <cell r="K152" t="str">
            <v>enero</v>
          </cell>
          <cell r="L152">
            <v>11.901370123865647</v>
          </cell>
          <cell r="M152">
            <v>10</v>
          </cell>
          <cell r="N152">
            <v>10</v>
          </cell>
          <cell r="O152">
            <v>19</v>
          </cell>
          <cell r="P152">
            <v>1906</v>
          </cell>
        </row>
        <row r="153">
          <cell r="A153" t="str">
            <v>6021.0205</v>
          </cell>
          <cell r="B153">
            <v>602</v>
          </cell>
          <cell r="C153">
            <v>1.0205</v>
          </cell>
          <cell r="D153">
            <v>23.86</v>
          </cell>
          <cell r="E153">
            <v>3459.7</v>
          </cell>
          <cell r="F153">
            <v>145</v>
          </cell>
          <cell r="G153" t="str">
            <v>1</v>
          </cell>
          <cell r="H153" t="str">
            <v>CG02-163</v>
          </cell>
          <cell r="I153">
            <v>45315</v>
          </cell>
          <cell r="J153">
            <v>45673</v>
          </cell>
          <cell r="K153" t="str">
            <v>enero</v>
          </cell>
          <cell r="L153">
            <v>11.769863271668237</v>
          </cell>
          <cell r="M153">
            <v>10</v>
          </cell>
          <cell r="N153">
            <v>10</v>
          </cell>
          <cell r="O153">
            <v>19</v>
          </cell>
          <cell r="P153">
            <v>1906</v>
          </cell>
        </row>
        <row r="154">
          <cell r="A154" t="str">
            <v>6021.0206</v>
          </cell>
          <cell r="B154">
            <v>602</v>
          </cell>
          <cell r="C154">
            <v>1.0206</v>
          </cell>
          <cell r="D154">
            <v>2.06</v>
          </cell>
          <cell r="E154">
            <v>298.7</v>
          </cell>
          <cell r="F154">
            <v>145</v>
          </cell>
          <cell r="G154" t="str">
            <v>1</v>
          </cell>
          <cell r="H154" t="str">
            <v>CG02-163</v>
          </cell>
          <cell r="I154">
            <v>45314</v>
          </cell>
          <cell r="J154">
            <v>45673</v>
          </cell>
          <cell r="K154" t="str">
            <v>enero</v>
          </cell>
          <cell r="L154">
            <v>11.802739984717588</v>
          </cell>
          <cell r="M154">
            <v>10</v>
          </cell>
          <cell r="N154">
            <v>10</v>
          </cell>
          <cell r="O154">
            <v>19</v>
          </cell>
          <cell r="P154">
            <v>1906</v>
          </cell>
        </row>
        <row r="155">
          <cell r="A155" t="str">
            <v>6021.0302</v>
          </cell>
          <cell r="B155">
            <v>602</v>
          </cell>
          <cell r="C155">
            <v>1.0302</v>
          </cell>
          <cell r="D155">
            <v>15.85</v>
          </cell>
          <cell r="E155">
            <v>2186.73</v>
          </cell>
          <cell r="F155">
            <v>137.9640378548896</v>
          </cell>
          <cell r="G155">
            <v>3</v>
          </cell>
          <cell r="H155" t="str">
            <v>CG02-163</v>
          </cell>
          <cell r="I155">
            <v>45321</v>
          </cell>
          <cell r="J155">
            <v>45673</v>
          </cell>
          <cell r="K155" t="str">
            <v>enero</v>
          </cell>
          <cell r="L155">
            <v>11.57260299337212</v>
          </cell>
          <cell r="M155">
            <v>10</v>
          </cell>
          <cell r="N155">
            <v>10</v>
          </cell>
          <cell r="O155">
            <v>19</v>
          </cell>
          <cell r="P155">
            <v>1907</v>
          </cell>
        </row>
        <row r="156">
          <cell r="A156" t="str">
            <v>6024.0902</v>
          </cell>
          <cell r="B156">
            <v>602</v>
          </cell>
          <cell r="C156">
            <v>4.0902000000000003</v>
          </cell>
          <cell r="D156">
            <v>20.43</v>
          </cell>
          <cell r="E156">
            <v>3064.5</v>
          </cell>
          <cell r="F156">
            <v>150</v>
          </cell>
          <cell r="G156">
            <v>3</v>
          </cell>
          <cell r="H156" t="str">
            <v>CG04-10295</v>
          </cell>
          <cell r="I156">
            <v>45326</v>
          </cell>
          <cell r="J156">
            <v>45680</v>
          </cell>
          <cell r="K156" t="str">
            <v>enero</v>
          </cell>
          <cell r="L156">
            <v>11.638356419470826</v>
          </cell>
          <cell r="M156">
            <v>11</v>
          </cell>
          <cell r="N156">
            <v>11</v>
          </cell>
          <cell r="O156">
            <v>17</v>
          </cell>
          <cell r="P156">
            <v>1725</v>
          </cell>
        </row>
        <row r="157">
          <cell r="A157" t="str">
            <v>6024.0904</v>
          </cell>
          <cell r="B157">
            <v>602</v>
          </cell>
          <cell r="C157">
            <v>4.0903999999999998</v>
          </cell>
          <cell r="D157">
            <v>28.13</v>
          </cell>
          <cell r="E157">
            <v>4219.5</v>
          </cell>
          <cell r="F157">
            <v>150</v>
          </cell>
          <cell r="G157">
            <v>3</v>
          </cell>
          <cell r="H157" t="str">
            <v>CG04-10295</v>
          </cell>
          <cell r="I157">
            <v>45326</v>
          </cell>
          <cell r="J157">
            <v>45680</v>
          </cell>
          <cell r="K157" t="str">
            <v>enero</v>
          </cell>
          <cell r="L157">
            <v>11.638356419470826</v>
          </cell>
          <cell r="M157">
            <v>11</v>
          </cell>
          <cell r="N157">
            <v>11</v>
          </cell>
          <cell r="O157">
            <v>17</v>
          </cell>
          <cell r="P157">
            <v>1725</v>
          </cell>
        </row>
        <row r="158">
          <cell r="A158" t="str">
            <v>6024.0905</v>
          </cell>
          <cell r="B158">
            <v>602</v>
          </cell>
          <cell r="C158">
            <v>4.0904999999999996</v>
          </cell>
          <cell r="D158">
            <v>10.5</v>
          </cell>
          <cell r="E158">
            <v>1373.895</v>
          </cell>
          <cell r="F158">
            <v>130.84714285714284</v>
          </cell>
          <cell r="G158">
            <v>3</v>
          </cell>
          <cell r="H158" t="str">
            <v>CG04-10295</v>
          </cell>
          <cell r="I158">
            <v>45328</v>
          </cell>
          <cell r="J158">
            <v>45680</v>
          </cell>
          <cell r="K158" t="str">
            <v>enero</v>
          </cell>
          <cell r="L158">
            <v>11.57260299337212</v>
          </cell>
          <cell r="M158">
            <v>11</v>
          </cell>
          <cell r="N158">
            <v>11</v>
          </cell>
          <cell r="O158">
            <v>17</v>
          </cell>
          <cell r="P158">
            <v>1725</v>
          </cell>
        </row>
        <row r="159">
          <cell r="A159" t="str">
            <v>6024.0907</v>
          </cell>
          <cell r="B159">
            <v>602</v>
          </cell>
          <cell r="C159">
            <v>4.0907</v>
          </cell>
          <cell r="D159">
            <v>15.65</v>
          </cell>
          <cell r="E159">
            <v>2160.7950000000001</v>
          </cell>
          <cell r="F159">
            <v>138.06996805111822</v>
          </cell>
          <cell r="G159">
            <v>3</v>
          </cell>
          <cell r="H159" t="str">
            <v>CG04-10295</v>
          </cell>
          <cell r="I159">
            <v>45329</v>
          </cell>
          <cell r="J159">
            <v>45680</v>
          </cell>
          <cell r="K159" t="str">
            <v>enero</v>
          </cell>
          <cell r="L159">
            <v>11.539726280322768</v>
          </cell>
          <cell r="M159">
            <v>11</v>
          </cell>
          <cell r="N159">
            <v>11</v>
          </cell>
          <cell r="O159">
            <v>17</v>
          </cell>
          <cell r="P159">
            <v>1725</v>
          </cell>
        </row>
        <row r="160">
          <cell r="A160" t="str">
            <v>6024.0908</v>
          </cell>
          <cell r="B160">
            <v>602</v>
          </cell>
          <cell r="C160">
            <v>4.0907999999999998</v>
          </cell>
          <cell r="D160">
            <v>6.26</v>
          </cell>
          <cell r="E160">
            <v>939</v>
          </cell>
          <cell r="F160">
            <v>150</v>
          </cell>
          <cell r="G160">
            <v>3</v>
          </cell>
          <cell r="H160" t="str">
            <v>CG04-10295</v>
          </cell>
          <cell r="I160">
            <v>45328</v>
          </cell>
          <cell r="J160">
            <v>45680</v>
          </cell>
          <cell r="K160" t="str">
            <v>enero</v>
          </cell>
          <cell r="L160">
            <v>11.57260299337212</v>
          </cell>
          <cell r="M160">
            <v>11</v>
          </cell>
          <cell r="N160">
            <v>11</v>
          </cell>
          <cell r="O160">
            <v>17</v>
          </cell>
          <cell r="P160">
            <v>1725</v>
          </cell>
        </row>
        <row r="161">
          <cell r="A161" t="str">
            <v>6024.0911</v>
          </cell>
          <cell r="B161">
            <v>602</v>
          </cell>
          <cell r="C161">
            <v>4.0911</v>
          </cell>
          <cell r="D161">
            <v>2.4500000000000002</v>
          </cell>
          <cell r="E161">
            <v>344.42509962756054</v>
          </cell>
          <cell r="F161">
            <v>140.58167331737164</v>
          </cell>
          <cell r="G161">
            <v>3</v>
          </cell>
          <cell r="H161" t="str">
            <v>CG04-10295</v>
          </cell>
          <cell r="I161">
            <v>45328</v>
          </cell>
          <cell r="J161">
            <v>45680</v>
          </cell>
          <cell r="K161" t="str">
            <v>enero</v>
          </cell>
          <cell r="L161">
            <v>11.57260299337212</v>
          </cell>
          <cell r="M161">
            <v>11</v>
          </cell>
          <cell r="N161">
            <v>11</v>
          </cell>
          <cell r="O161">
            <v>17</v>
          </cell>
          <cell r="P161">
            <v>1725</v>
          </cell>
        </row>
        <row r="162">
          <cell r="A162" t="str">
            <v>6024.0914</v>
          </cell>
          <cell r="B162">
            <v>602</v>
          </cell>
          <cell r="C162">
            <v>4.0914000000000001</v>
          </cell>
          <cell r="D162">
            <v>7.69</v>
          </cell>
          <cell r="E162">
            <v>1081.0730678105879</v>
          </cell>
          <cell r="F162">
            <v>140.58167331737164</v>
          </cell>
          <cell r="G162">
            <v>2</v>
          </cell>
          <cell r="H162" t="str">
            <v>CG02-163</v>
          </cell>
          <cell r="I162">
            <v>45331</v>
          </cell>
          <cell r="J162">
            <v>45680</v>
          </cell>
          <cell r="K162" t="str">
            <v>enero</v>
          </cell>
          <cell r="L162">
            <v>11.473972854224062</v>
          </cell>
          <cell r="M162">
            <v>11</v>
          </cell>
          <cell r="N162">
            <v>11</v>
          </cell>
          <cell r="O162">
            <v>17</v>
          </cell>
          <cell r="P162">
            <v>1725</v>
          </cell>
        </row>
        <row r="163">
          <cell r="A163" t="str">
            <v>6024.0918</v>
          </cell>
          <cell r="B163">
            <v>602</v>
          </cell>
          <cell r="C163">
            <v>4.0918000000000001</v>
          </cell>
          <cell r="D163">
            <v>6.68</v>
          </cell>
          <cell r="E163">
            <v>939.0855777600425</v>
          </cell>
          <cell r="F163">
            <v>140.58167331737164</v>
          </cell>
          <cell r="G163">
            <v>2</v>
          </cell>
          <cell r="H163" t="str">
            <v>CG02-163</v>
          </cell>
          <cell r="I163">
            <v>45383</v>
          </cell>
          <cell r="J163">
            <v>45680</v>
          </cell>
          <cell r="K163" t="str">
            <v>enero</v>
          </cell>
          <cell r="L163">
            <v>9.764383775657727</v>
          </cell>
          <cell r="M163">
            <v>11</v>
          </cell>
          <cell r="N163">
            <v>11</v>
          </cell>
          <cell r="O163">
            <v>17</v>
          </cell>
          <cell r="P163">
            <v>1725</v>
          </cell>
        </row>
        <row r="164">
          <cell r="A164" t="str">
            <v>6024.1001</v>
          </cell>
          <cell r="B164">
            <v>602</v>
          </cell>
          <cell r="C164">
            <v>4.1001000000000003</v>
          </cell>
          <cell r="D164">
            <v>23.39</v>
          </cell>
          <cell r="E164">
            <v>3508.5</v>
          </cell>
          <cell r="F164">
            <v>150</v>
          </cell>
          <cell r="G164">
            <v>3</v>
          </cell>
          <cell r="H164" t="str">
            <v>CGMEX10-26315</v>
          </cell>
          <cell r="I164">
            <v>45330</v>
          </cell>
          <cell r="J164">
            <v>45680</v>
          </cell>
          <cell r="K164" t="str">
            <v>enero</v>
          </cell>
          <cell r="L164">
            <v>11.506849567273415</v>
          </cell>
          <cell r="M164">
            <v>11</v>
          </cell>
          <cell r="N164">
            <v>11</v>
          </cell>
          <cell r="O164">
            <v>17</v>
          </cell>
          <cell r="P164">
            <v>1726</v>
          </cell>
        </row>
        <row r="165">
          <cell r="A165" t="str">
            <v>6024.1002</v>
          </cell>
          <cell r="B165">
            <v>602</v>
          </cell>
          <cell r="C165">
            <v>4.1002000000000001</v>
          </cell>
          <cell r="D165">
            <v>16.66</v>
          </cell>
          <cell r="E165">
            <v>2443.41</v>
          </cell>
          <cell r="F165">
            <v>146.66326530612244</v>
          </cell>
          <cell r="G165">
            <v>3</v>
          </cell>
          <cell r="H165" t="str">
            <v>CGMEX10-26315</v>
          </cell>
          <cell r="I165">
            <v>45329</v>
          </cell>
          <cell r="J165">
            <v>45680</v>
          </cell>
          <cell r="K165" t="str">
            <v>enero</v>
          </cell>
          <cell r="L165">
            <v>11.539726280322768</v>
          </cell>
          <cell r="M165">
            <v>11</v>
          </cell>
          <cell r="N165">
            <v>11</v>
          </cell>
          <cell r="O165">
            <v>17</v>
          </cell>
          <cell r="P165">
            <v>1726</v>
          </cell>
        </row>
        <row r="166">
          <cell r="A166" t="str">
            <v>6024.1004</v>
          </cell>
          <cell r="B166">
            <v>602</v>
          </cell>
          <cell r="C166">
            <v>4.1003999999999996</v>
          </cell>
          <cell r="D166">
            <v>2.4300000000000002</v>
          </cell>
          <cell r="E166">
            <v>364.5</v>
          </cell>
          <cell r="F166">
            <v>150</v>
          </cell>
          <cell r="G166">
            <v>3</v>
          </cell>
          <cell r="H166" t="str">
            <v>CGMEX10-26315</v>
          </cell>
          <cell r="I166">
            <v>45329</v>
          </cell>
          <cell r="J166">
            <v>45680</v>
          </cell>
          <cell r="K166" t="str">
            <v>enero</v>
          </cell>
          <cell r="L166">
            <v>11.539726280322768</v>
          </cell>
          <cell r="M166">
            <v>11</v>
          </cell>
          <cell r="N166">
            <v>11</v>
          </cell>
          <cell r="O166">
            <v>17</v>
          </cell>
          <cell r="P166">
            <v>1726</v>
          </cell>
        </row>
        <row r="167">
          <cell r="A167" t="str">
            <v>6021.0301</v>
          </cell>
          <cell r="B167">
            <v>602</v>
          </cell>
          <cell r="C167">
            <v>1.0301</v>
          </cell>
          <cell r="D167">
            <v>30.3</v>
          </cell>
          <cell r="E167">
            <v>3673.46</v>
          </cell>
          <cell r="F167">
            <v>121.23630363036304</v>
          </cell>
          <cell r="G167">
            <v>6</v>
          </cell>
          <cell r="H167" t="str">
            <v>CG02-163</v>
          </cell>
          <cell r="I167">
            <v>45328</v>
          </cell>
          <cell r="J167">
            <v>45680</v>
          </cell>
          <cell r="K167" t="str">
            <v>enero</v>
          </cell>
          <cell r="L167">
            <v>11.57260299337212</v>
          </cell>
          <cell r="M167">
            <v>11</v>
          </cell>
          <cell r="N167">
            <v>11</v>
          </cell>
          <cell r="O167">
            <v>19</v>
          </cell>
          <cell r="P167">
            <v>1908</v>
          </cell>
        </row>
        <row r="168">
          <cell r="A168" t="str">
            <v>6021.0305</v>
          </cell>
          <cell r="B168">
            <v>602</v>
          </cell>
          <cell r="C168">
            <v>1.0305</v>
          </cell>
          <cell r="D168">
            <v>30.68</v>
          </cell>
          <cell r="E168">
            <v>4448.6000000000004</v>
          </cell>
          <cell r="F168">
            <v>145</v>
          </cell>
          <cell r="G168">
            <v>6</v>
          </cell>
          <cell r="H168" t="str">
            <v>CG02-163</v>
          </cell>
          <cell r="I168">
            <v>45324</v>
          </cell>
          <cell r="J168">
            <v>45680</v>
          </cell>
          <cell r="K168" t="str">
            <v>enero</v>
          </cell>
          <cell r="L168">
            <v>11.704109845569532</v>
          </cell>
          <cell r="M168">
            <v>11</v>
          </cell>
          <cell r="N168">
            <v>11</v>
          </cell>
          <cell r="O168">
            <v>19</v>
          </cell>
          <cell r="P168">
            <v>1908</v>
          </cell>
        </row>
        <row r="169">
          <cell r="A169" t="str">
            <v>6021.0306</v>
          </cell>
          <cell r="B169">
            <v>602</v>
          </cell>
          <cell r="C169">
            <v>1.0306</v>
          </cell>
          <cell r="D169">
            <v>12.13</v>
          </cell>
          <cell r="E169">
            <v>1758.8500000000001</v>
          </cell>
          <cell r="F169">
            <v>145</v>
          </cell>
          <cell r="G169">
            <v>6</v>
          </cell>
          <cell r="H169" t="str">
            <v>CG02-163</v>
          </cell>
          <cell r="I169">
            <v>45325</v>
          </cell>
          <cell r="J169">
            <v>45680</v>
          </cell>
          <cell r="K169" t="str">
            <v>enero</v>
          </cell>
          <cell r="L169">
            <v>11.671233132520179</v>
          </cell>
          <cell r="M169">
            <v>11</v>
          </cell>
          <cell r="N169">
            <v>11</v>
          </cell>
          <cell r="O169">
            <v>19</v>
          </cell>
          <cell r="P169">
            <v>1908</v>
          </cell>
        </row>
        <row r="170">
          <cell r="A170" t="str">
            <v>6021.0503</v>
          </cell>
          <cell r="B170">
            <v>602</v>
          </cell>
          <cell r="C170">
            <v>1.0503</v>
          </cell>
          <cell r="D170">
            <v>14.56</v>
          </cell>
          <cell r="E170">
            <v>2184</v>
          </cell>
          <cell r="F170">
            <v>150</v>
          </cell>
          <cell r="G170">
            <v>2</v>
          </cell>
          <cell r="H170" t="str">
            <v>CG04-10295</v>
          </cell>
          <cell r="I170">
            <v>45333</v>
          </cell>
          <cell r="J170">
            <v>45680</v>
          </cell>
          <cell r="K170" t="str">
            <v>enero</v>
          </cell>
          <cell r="L170">
            <v>11.408219428125358</v>
          </cell>
          <cell r="M170">
            <v>11</v>
          </cell>
          <cell r="N170">
            <v>11</v>
          </cell>
          <cell r="O170">
            <v>19</v>
          </cell>
          <cell r="P170">
            <v>1909</v>
          </cell>
        </row>
        <row r="171">
          <cell r="A171" t="str">
            <v>6021.0506</v>
          </cell>
          <cell r="B171">
            <v>602</v>
          </cell>
          <cell r="C171">
            <v>1.0506</v>
          </cell>
          <cell r="D171">
            <v>13.08</v>
          </cell>
          <cell r="E171">
            <v>1962</v>
          </cell>
          <cell r="F171">
            <v>150</v>
          </cell>
          <cell r="G171">
            <v>2</v>
          </cell>
          <cell r="H171" t="str">
            <v>CG04-10295</v>
          </cell>
          <cell r="I171">
            <v>45333</v>
          </cell>
          <cell r="J171">
            <v>45680</v>
          </cell>
          <cell r="K171" t="str">
            <v>enero</v>
          </cell>
          <cell r="L171">
            <v>11.408219428125358</v>
          </cell>
          <cell r="M171">
            <v>11</v>
          </cell>
          <cell r="N171">
            <v>11</v>
          </cell>
          <cell r="O171">
            <v>19</v>
          </cell>
          <cell r="P171">
            <v>1909</v>
          </cell>
        </row>
        <row r="172">
          <cell r="A172" t="str">
            <v>6021.0509</v>
          </cell>
          <cell r="B172">
            <v>602</v>
          </cell>
          <cell r="C172">
            <v>1.0508999999999999</v>
          </cell>
          <cell r="D172">
            <v>11.62</v>
          </cell>
          <cell r="E172">
            <v>1742.9999999999998</v>
          </cell>
          <cell r="F172">
            <v>150</v>
          </cell>
          <cell r="G172">
            <v>2</v>
          </cell>
          <cell r="H172" t="str">
            <v>CG04-10295</v>
          </cell>
          <cell r="I172">
            <v>45334</v>
          </cell>
          <cell r="J172">
            <v>45680</v>
          </cell>
          <cell r="K172" t="str">
            <v>enero</v>
          </cell>
          <cell r="L172">
            <v>11.375342715076005</v>
          </cell>
          <cell r="M172">
            <v>11</v>
          </cell>
          <cell r="N172">
            <v>11</v>
          </cell>
          <cell r="O172">
            <v>19</v>
          </cell>
          <cell r="P172">
            <v>1909</v>
          </cell>
        </row>
        <row r="173">
          <cell r="A173" t="str">
            <v>6021.0511</v>
          </cell>
          <cell r="B173">
            <v>602</v>
          </cell>
          <cell r="C173">
            <v>1.0510999999999999</v>
          </cell>
          <cell r="D173">
            <v>9.82</v>
          </cell>
          <cell r="E173">
            <v>1428.16</v>
          </cell>
          <cell r="F173">
            <v>145.43380855397149</v>
          </cell>
          <cell r="G173">
            <v>2</v>
          </cell>
          <cell r="H173" t="str">
            <v>CG04-10295</v>
          </cell>
          <cell r="I173">
            <v>45335</v>
          </cell>
          <cell r="J173">
            <v>45680</v>
          </cell>
          <cell r="K173" t="str">
            <v>enero</v>
          </cell>
          <cell r="L173">
            <v>11.342466002026653</v>
          </cell>
          <cell r="M173">
            <v>11</v>
          </cell>
          <cell r="N173">
            <v>11</v>
          </cell>
          <cell r="O173">
            <v>19</v>
          </cell>
          <cell r="P173">
            <v>1909</v>
          </cell>
        </row>
        <row r="174">
          <cell r="A174" t="str">
            <v>6021.0512</v>
          </cell>
          <cell r="B174">
            <v>602</v>
          </cell>
          <cell r="C174">
            <v>1.0511999999999999</v>
          </cell>
          <cell r="D174">
            <v>12.15</v>
          </cell>
          <cell r="E174">
            <v>1700.57</v>
          </cell>
          <cell r="F174">
            <v>139.96460905349792</v>
          </cell>
          <cell r="G174">
            <v>2</v>
          </cell>
          <cell r="H174" t="str">
            <v>CG04-10295</v>
          </cell>
          <cell r="I174">
            <v>45333</v>
          </cell>
          <cell r="J174">
            <v>45680</v>
          </cell>
          <cell r="K174" t="str">
            <v>enero</v>
          </cell>
          <cell r="L174">
            <v>11.408219428125358</v>
          </cell>
          <cell r="M174">
            <v>11</v>
          </cell>
          <cell r="N174">
            <v>11</v>
          </cell>
          <cell r="O174">
            <v>19</v>
          </cell>
          <cell r="P174">
            <v>1909</v>
          </cell>
        </row>
        <row r="175">
          <cell r="A175" t="str">
            <v>6023.0301</v>
          </cell>
          <cell r="B175">
            <v>602</v>
          </cell>
          <cell r="C175">
            <v>3.0301</v>
          </cell>
          <cell r="D175">
            <v>8.66</v>
          </cell>
          <cell r="E175">
            <v>1298.3499999999999</v>
          </cell>
          <cell r="F175">
            <v>149.92494226327943</v>
          </cell>
          <cell r="G175">
            <v>5</v>
          </cell>
          <cell r="H175" t="str">
            <v>CG02-163</v>
          </cell>
          <cell r="I175">
            <v>45309</v>
          </cell>
          <cell r="J175">
            <v>45687</v>
          </cell>
          <cell r="K175" t="str">
            <v>enero</v>
          </cell>
          <cell r="L175">
            <v>12.427397532655288</v>
          </cell>
          <cell r="M175">
            <v>12</v>
          </cell>
          <cell r="N175">
            <v>12</v>
          </cell>
          <cell r="O175">
            <v>17</v>
          </cell>
          <cell r="P175">
            <v>1727</v>
          </cell>
        </row>
        <row r="176">
          <cell r="A176" t="str">
            <v>6023.0302</v>
          </cell>
          <cell r="B176">
            <v>602</v>
          </cell>
          <cell r="C176">
            <v>3.0301999999999998</v>
          </cell>
          <cell r="D176">
            <v>14.58</v>
          </cell>
          <cell r="E176">
            <v>2187</v>
          </cell>
          <cell r="F176">
            <v>150</v>
          </cell>
          <cell r="G176">
            <v>5</v>
          </cell>
          <cell r="H176" t="str">
            <v>CG02-163</v>
          </cell>
          <cell r="I176">
            <v>45308</v>
          </cell>
          <cell r="J176">
            <v>45687</v>
          </cell>
          <cell r="K176" t="str">
            <v>enero</v>
          </cell>
          <cell r="L176">
            <v>12.460274245704641</v>
          </cell>
          <cell r="M176">
            <v>12</v>
          </cell>
          <cell r="N176">
            <v>12</v>
          </cell>
          <cell r="O176">
            <v>17</v>
          </cell>
          <cell r="P176">
            <v>1727</v>
          </cell>
        </row>
        <row r="177">
          <cell r="A177" t="str">
            <v>6023.0303</v>
          </cell>
          <cell r="B177">
            <v>602</v>
          </cell>
          <cell r="C177">
            <v>3.0303</v>
          </cell>
          <cell r="D177">
            <v>12.23</v>
          </cell>
          <cell r="E177">
            <v>1807.34</v>
          </cell>
          <cell r="F177">
            <v>147.77923139820112</v>
          </cell>
          <cell r="G177">
            <v>5</v>
          </cell>
          <cell r="H177" t="str">
            <v>CG02-163</v>
          </cell>
          <cell r="I177">
            <v>45307</v>
          </cell>
          <cell r="J177">
            <v>45687</v>
          </cell>
          <cell r="K177" t="str">
            <v>enero</v>
          </cell>
          <cell r="L177">
            <v>12.493150958753994</v>
          </cell>
          <cell r="M177">
            <v>12</v>
          </cell>
          <cell r="N177">
            <v>12</v>
          </cell>
          <cell r="O177">
            <v>17</v>
          </cell>
          <cell r="P177">
            <v>1727</v>
          </cell>
        </row>
        <row r="178">
          <cell r="A178" t="str">
            <v>6023.0304</v>
          </cell>
          <cell r="B178">
            <v>602</v>
          </cell>
          <cell r="C178">
            <v>3.0304000000000002</v>
          </cell>
          <cell r="D178">
            <v>12.5</v>
          </cell>
          <cell r="E178">
            <v>1875</v>
          </cell>
          <cell r="F178">
            <v>150</v>
          </cell>
          <cell r="G178">
            <v>5</v>
          </cell>
          <cell r="H178" t="str">
            <v>CG02-163</v>
          </cell>
          <cell r="I178">
            <v>45306</v>
          </cell>
          <cell r="J178">
            <v>45687</v>
          </cell>
          <cell r="K178" t="str">
            <v>enero</v>
          </cell>
          <cell r="L178">
            <v>12.526027671803346</v>
          </cell>
          <cell r="M178">
            <v>12</v>
          </cell>
          <cell r="N178">
            <v>12</v>
          </cell>
          <cell r="O178">
            <v>17</v>
          </cell>
          <cell r="P178">
            <v>1727</v>
          </cell>
        </row>
        <row r="179">
          <cell r="A179" t="str">
            <v>6023.0305</v>
          </cell>
          <cell r="B179">
            <v>602</v>
          </cell>
          <cell r="C179">
            <v>3.0305</v>
          </cell>
          <cell r="D179">
            <v>13.27</v>
          </cell>
          <cell r="E179">
            <v>1990.5</v>
          </cell>
          <cell r="F179">
            <v>150</v>
          </cell>
          <cell r="G179">
            <v>5</v>
          </cell>
          <cell r="H179" t="str">
            <v>CG02-163</v>
          </cell>
          <cell r="I179">
            <v>45307</v>
          </cell>
          <cell r="J179">
            <v>45687</v>
          </cell>
          <cell r="K179" t="str">
            <v>enero</v>
          </cell>
          <cell r="L179">
            <v>12.493150958753994</v>
          </cell>
          <cell r="M179">
            <v>12</v>
          </cell>
          <cell r="N179">
            <v>12</v>
          </cell>
          <cell r="O179">
            <v>17</v>
          </cell>
          <cell r="P179">
            <v>1727</v>
          </cell>
        </row>
        <row r="180">
          <cell r="A180" t="str">
            <v>6023.0306</v>
          </cell>
          <cell r="B180">
            <v>602</v>
          </cell>
          <cell r="C180">
            <v>3.0306000000000002</v>
          </cell>
          <cell r="D180">
            <v>18.14</v>
          </cell>
          <cell r="E180">
            <v>2447.06</v>
          </cell>
          <cell r="F180">
            <v>134.89856670341786</v>
          </cell>
          <cell r="G180">
            <v>5</v>
          </cell>
          <cell r="H180" t="str">
            <v>CG02-163</v>
          </cell>
          <cell r="I180">
            <v>45306</v>
          </cell>
          <cell r="J180">
            <v>45687</v>
          </cell>
          <cell r="K180" t="str">
            <v>enero</v>
          </cell>
          <cell r="L180">
            <v>12.526027671803346</v>
          </cell>
          <cell r="M180">
            <v>12</v>
          </cell>
          <cell r="N180">
            <v>12</v>
          </cell>
          <cell r="O180">
            <v>17</v>
          </cell>
          <cell r="P180">
            <v>1727</v>
          </cell>
        </row>
        <row r="181">
          <cell r="A181" t="str">
            <v>6023.0603</v>
          </cell>
          <cell r="B181">
            <v>602</v>
          </cell>
          <cell r="C181">
            <v>3.0602999999999998</v>
          </cell>
          <cell r="D181">
            <v>9.0500000000000007</v>
          </cell>
          <cell r="E181">
            <v>1357.5</v>
          </cell>
          <cell r="F181">
            <v>150</v>
          </cell>
          <cell r="G181">
            <v>5</v>
          </cell>
          <cell r="H181" t="str">
            <v>CG02-163</v>
          </cell>
          <cell r="I181">
            <v>45309</v>
          </cell>
          <cell r="J181">
            <v>45687</v>
          </cell>
          <cell r="K181" t="str">
            <v>enero</v>
          </cell>
          <cell r="L181">
            <v>12.427397532655288</v>
          </cell>
          <cell r="M181">
            <v>12</v>
          </cell>
          <cell r="N181">
            <v>12</v>
          </cell>
          <cell r="O181">
            <v>17</v>
          </cell>
          <cell r="P181">
            <v>1728</v>
          </cell>
        </row>
        <row r="182">
          <cell r="A182" t="str">
            <v>6023.0604</v>
          </cell>
          <cell r="B182">
            <v>602</v>
          </cell>
          <cell r="C182">
            <v>3.0604</v>
          </cell>
          <cell r="D182">
            <v>24.87</v>
          </cell>
          <cell r="E182">
            <v>3730.5</v>
          </cell>
          <cell r="F182">
            <v>150</v>
          </cell>
          <cell r="G182">
            <v>5</v>
          </cell>
          <cell r="H182" t="str">
            <v>CG02-163</v>
          </cell>
          <cell r="I182">
            <v>45311</v>
          </cell>
          <cell r="J182">
            <v>45687</v>
          </cell>
          <cell r="K182" t="str">
            <v>enero</v>
          </cell>
          <cell r="L182">
            <v>12.361644106556584</v>
          </cell>
          <cell r="M182">
            <v>12</v>
          </cell>
          <cell r="N182">
            <v>12</v>
          </cell>
          <cell r="O182">
            <v>17</v>
          </cell>
          <cell r="P182">
            <v>1728</v>
          </cell>
        </row>
        <row r="183">
          <cell r="A183" t="str">
            <v>6023.0606</v>
          </cell>
          <cell r="B183">
            <v>602</v>
          </cell>
          <cell r="C183">
            <v>3.0606</v>
          </cell>
          <cell r="D183">
            <v>9.26</v>
          </cell>
          <cell r="E183">
            <v>957.64</v>
          </cell>
          <cell r="F183">
            <v>103.41684665226782</v>
          </cell>
          <cell r="G183">
            <v>5</v>
          </cell>
          <cell r="H183" t="str">
            <v>CG02-163</v>
          </cell>
          <cell r="I183">
            <v>45309</v>
          </cell>
          <cell r="J183">
            <v>45687</v>
          </cell>
          <cell r="K183" t="str">
            <v>enero</v>
          </cell>
          <cell r="L183">
            <v>12.427397532655288</v>
          </cell>
          <cell r="M183">
            <v>12</v>
          </cell>
          <cell r="N183">
            <v>12</v>
          </cell>
          <cell r="O183">
            <v>17</v>
          </cell>
          <cell r="P183">
            <v>1728</v>
          </cell>
        </row>
        <row r="184">
          <cell r="A184" t="str">
            <v>6023.0607</v>
          </cell>
          <cell r="B184">
            <v>602</v>
          </cell>
          <cell r="C184">
            <v>3.0607000000000002</v>
          </cell>
          <cell r="D184">
            <v>27.73</v>
          </cell>
          <cell r="E184">
            <v>4117.8249999999998</v>
          </cell>
          <cell r="F184">
            <v>148.49711503786511</v>
          </cell>
          <cell r="G184">
            <v>5</v>
          </cell>
          <cell r="H184" t="str">
            <v>CG02-163</v>
          </cell>
          <cell r="I184">
            <v>45311</v>
          </cell>
          <cell r="J184">
            <v>45687</v>
          </cell>
          <cell r="K184" t="str">
            <v>enero</v>
          </cell>
          <cell r="L184">
            <v>12.361644106556584</v>
          </cell>
          <cell r="M184">
            <v>12</v>
          </cell>
          <cell r="N184">
            <v>12</v>
          </cell>
          <cell r="O184">
            <v>17</v>
          </cell>
          <cell r="P184">
            <v>1728</v>
          </cell>
        </row>
        <row r="185">
          <cell r="A185" t="str">
            <v>6023.0609</v>
          </cell>
          <cell r="B185">
            <v>602</v>
          </cell>
          <cell r="C185">
            <v>3.0609000000000002</v>
          </cell>
          <cell r="D185">
            <v>10.92</v>
          </cell>
          <cell r="E185">
            <v>1420.36</v>
          </cell>
          <cell r="F185">
            <v>130.06959706959705</v>
          </cell>
          <cell r="G185">
            <v>5</v>
          </cell>
          <cell r="H185" t="str">
            <v>CG02-163</v>
          </cell>
          <cell r="I185">
            <v>45309</v>
          </cell>
          <cell r="J185">
            <v>45687</v>
          </cell>
          <cell r="K185" t="str">
            <v>enero</v>
          </cell>
          <cell r="L185">
            <v>12.427397532655288</v>
          </cell>
          <cell r="M185">
            <v>12</v>
          </cell>
          <cell r="N185">
            <v>12</v>
          </cell>
          <cell r="O185">
            <v>17</v>
          </cell>
          <cell r="P185">
            <v>1728</v>
          </cell>
        </row>
        <row r="186">
          <cell r="A186" t="str">
            <v>6023.061</v>
          </cell>
          <cell r="B186">
            <v>602</v>
          </cell>
          <cell r="C186">
            <v>3.0609999999999999</v>
          </cell>
          <cell r="D186">
            <v>16.36</v>
          </cell>
          <cell r="E186">
            <v>2454</v>
          </cell>
          <cell r="F186">
            <v>150</v>
          </cell>
          <cell r="G186">
            <v>5</v>
          </cell>
          <cell r="H186" t="str">
            <v>CG02-163</v>
          </cell>
          <cell r="I186">
            <v>45316</v>
          </cell>
          <cell r="J186">
            <v>45687</v>
          </cell>
          <cell r="K186" t="str">
            <v>enero</v>
          </cell>
          <cell r="L186">
            <v>12.19726054130982</v>
          </cell>
          <cell r="M186">
            <v>12</v>
          </cell>
          <cell r="N186">
            <v>12</v>
          </cell>
          <cell r="O186">
            <v>17</v>
          </cell>
          <cell r="P186">
            <v>1728</v>
          </cell>
        </row>
        <row r="187">
          <cell r="A187" t="str">
            <v>6021.0501</v>
          </cell>
          <cell r="B187">
            <v>602</v>
          </cell>
          <cell r="C187">
            <v>1.0501</v>
          </cell>
          <cell r="D187">
            <v>6.92</v>
          </cell>
          <cell r="E187">
            <v>1038</v>
          </cell>
          <cell r="F187">
            <v>150</v>
          </cell>
          <cell r="G187">
            <v>2</v>
          </cell>
          <cell r="H187" t="str">
            <v>CGMEX10-26315</v>
          </cell>
          <cell r="I187">
            <v>45339</v>
          </cell>
          <cell r="J187">
            <v>45687</v>
          </cell>
          <cell r="K187" t="str">
            <v>enero</v>
          </cell>
          <cell r="L187">
            <v>11.441096141174711</v>
          </cell>
          <cell r="M187">
            <v>12</v>
          </cell>
          <cell r="N187">
            <v>12</v>
          </cell>
          <cell r="O187">
            <v>19</v>
          </cell>
          <cell r="P187">
            <v>1910</v>
          </cell>
        </row>
        <row r="188">
          <cell r="A188" t="str">
            <v>6021.0502</v>
          </cell>
          <cell r="B188">
            <v>602</v>
          </cell>
          <cell r="C188">
            <v>1.0502</v>
          </cell>
          <cell r="D188">
            <v>13.06</v>
          </cell>
          <cell r="E188">
            <v>1959</v>
          </cell>
          <cell r="F188">
            <v>150</v>
          </cell>
          <cell r="G188">
            <v>2</v>
          </cell>
          <cell r="H188" t="str">
            <v>CG02-163</v>
          </cell>
          <cell r="I188">
            <v>45337</v>
          </cell>
          <cell r="J188">
            <v>45687</v>
          </cell>
          <cell r="K188" t="str">
            <v>enero</v>
          </cell>
          <cell r="L188">
            <v>11.506849567273415</v>
          </cell>
          <cell r="M188">
            <v>12</v>
          </cell>
          <cell r="N188">
            <v>12</v>
          </cell>
          <cell r="O188">
            <v>19</v>
          </cell>
          <cell r="P188">
            <v>1910</v>
          </cell>
        </row>
        <row r="189">
          <cell r="A189" t="str">
            <v>6021.0504</v>
          </cell>
          <cell r="B189">
            <v>602</v>
          </cell>
          <cell r="C189">
            <v>1.0504</v>
          </cell>
          <cell r="D189">
            <v>5.24</v>
          </cell>
          <cell r="E189">
            <v>786</v>
          </cell>
          <cell r="F189">
            <v>150</v>
          </cell>
          <cell r="G189">
            <v>2</v>
          </cell>
          <cell r="H189" t="str">
            <v>CGMEX10-26315</v>
          </cell>
          <cell r="I189">
            <v>45340</v>
          </cell>
          <cell r="J189">
            <v>45687</v>
          </cell>
          <cell r="K189" t="str">
            <v>enero</v>
          </cell>
          <cell r="L189">
            <v>11.408219428125358</v>
          </cell>
          <cell r="M189">
            <v>12</v>
          </cell>
          <cell r="N189">
            <v>12</v>
          </cell>
          <cell r="O189">
            <v>19</v>
          </cell>
          <cell r="P189">
            <v>1910</v>
          </cell>
        </row>
        <row r="190">
          <cell r="A190" t="str">
            <v>6021.0505</v>
          </cell>
          <cell r="B190">
            <v>602</v>
          </cell>
          <cell r="C190">
            <v>1.0505</v>
          </cell>
          <cell r="D190">
            <v>17.440000000000001</v>
          </cell>
          <cell r="E190">
            <v>2616</v>
          </cell>
          <cell r="F190">
            <v>150</v>
          </cell>
          <cell r="G190">
            <v>2</v>
          </cell>
          <cell r="H190" t="str">
            <v>CG02-163</v>
          </cell>
          <cell r="I190">
            <v>45337</v>
          </cell>
          <cell r="J190">
            <v>45687</v>
          </cell>
          <cell r="K190" t="str">
            <v>enero</v>
          </cell>
          <cell r="L190">
            <v>11.506849567273415</v>
          </cell>
          <cell r="M190">
            <v>12</v>
          </cell>
          <cell r="N190">
            <v>12</v>
          </cell>
          <cell r="O190">
            <v>19</v>
          </cell>
          <cell r="P190">
            <v>1910</v>
          </cell>
        </row>
        <row r="191">
          <cell r="A191" t="str">
            <v>6021.0507</v>
          </cell>
          <cell r="B191">
            <v>602</v>
          </cell>
          <cell r="C191">
            <v>1.0507</v>
          </cell>
          <cell r="D191">
            <v>6.53</v>
          </cell>
          <cell r="E191">
            <v>979.5</v>
          </cell>
          <cell r="F191">
            <v>150</v>
          </cell>
          <cell r="G191">
            <v>2</v>
          </cell>
          <cell r="H191" t="str">
            <v>CGMEX10-26315</v>
          </cell>
          <cell r="I191">
            <v>45341</v>
          </cell>
          <cell r="J191">
            <v>45687</v>
          </cell>
          <cell r="K191" t="str">
            <v>enero</v>
          </cell>
          <cell r="L191">
            <v>11.375342715076005</v>
          </cell>
          <cell r="M191">
            <v>12</v>
          </cell>
          <cell r="N191">
            <v>12</v>
          </cell>
          <cell r="O191">
            <v>19</v>
          </cell>
          <cell r="P191">
            <v>1910</v>
          </cell>
        </row>
        <row r="192">
          <cell r="A192" t="str">
            <v>6021.0508</v>
          </cell>
          <cell r="B192">
            <v>602</v>
          </cell>
          <cell r="C192">
            <v>1.0508</v>
          </cell>
          <cell r="D192">
            <v>17.899999999999999</v>
          </cell>
          <cell r="E192">
            <v>2685</v>
          </cell>
          <cell r="F192">
            <v>150</v>
          </cell>
          <cell r="G192">
            <v>2</v>
          </cell>
          <cell r="H192" t="str">
            <v>CG02-163</v>
          </cell>
          <cell r="I192">
            <v>45338</v>
          </cell>
          <cell r="J192">
            <v>45687</v>
          </cell>
          <cell r="K192" t="str">
            <v>enero</v>
          </cell>
          <cell r="L192">
            <v>11.473972854224062</v>
          </cell>
          <cell r="M192">
            <v>12</v>
          </cell>
          <cell r="N192">
            <v>12</v>
          </cell>
          <cell r="O192">
            <v>19</v>
          </cell>
          <cell r="P192">
            <v>1910</v>
          </cell>
        </row>
        <row r="193">
          <cell r="A193" t="str">
            <v>6021.051</v>
          </cell>
          <cell r="B193">
            <v>602</v>
          </cell>
          <cell r="C193">
            <v>1.0509999999999999</v>
          </cell>
          <cell r="D193">
            <v>11.64</v>
          </cell>
          <cell r="E193">
            <v>1746</v>
          </cell>
          <cell r="F193">
            <v>150</v>
          </cell>
          <cell r="G193">
            <v>2</v>
          </cell>
          <cell r="H193" t="str">
            <v>CG02-163</v>
          </cell>
          <cell r="I193">
            <v>45339</v>
          </cell>
          <cell r="J193">
            <v>45687</v>
          </cell>
          <cell r="K193" t="str">
            <v>enero</v>
          </cell>
          <cell r="L193">
            <v>11.441096141174711</v>
          </cell>
          <cell r="M193">
            <v>12</v>
          </cell>
          <cell r="N193">
            <v>12</v>
          </cell>
          <cell r="O193">
            <v>19</v>
          </cell>
          <cell r="P193">
            <v>1910</v>
          </cell>
        </row>
        <row r="194">
          <cell r="A194" t="str">
            <v>6021.0801</v>
          </cell>
          <cell r="B194">
            <v>602</v>
          </cell>
          <cell r="C194">
            <v>1.0801000000000001</v>
          </cell>
          <cell r="D194">
            <v>15.51</v>
          </cell>
          <cell r="E194">
            <v>2171.4</v>
          </cell>
          <cell r="F194">
            <v>140</v>
          </cell>
          <cell r="G194">
            <v>4</v>
          </cell>
          <cell r="H194" t="str">
            <v>CGMEX10-26315</v>
          </cell>
          <cell r="I194">
            <v>45342</v>
          </cell>
          <cell r="J194">
            <v>45687</v>
          </cell>
          <cell r="K194" t="str">
            <v>enero</v>
          </cell>
          <cell r="L194">
            <v>11.342466002026653</v>
          </cell>
          <cell r="M194">
            <v>12</v>
          </cell>
          <cell r="N194">
            <v>12</v>
          </cell>
          <cell r="O194">
            <v>19</v>
          </cell>
          <cell r="P194">
            <v>1911</v>
          </cell>
        </row>
        <row r="195">
          <cell r="A195" t="str">
            <v>6021.0804</v>
          </cell>
          <cell r="B195">
            <v>602</v>
          </cell>
          <cell r="C195">
            <v>1.0804</v>
          </cell>
          <cell r="D195">
            <v>11.64</v>
          </cell>
          <cell r="E195">
            <v>1629.6000000000001</v>
          </cell>
          <cell r="F195">
            <v>140</v>
          </cell>
          <cell r="G195">
            <v>4</v>
          </cell>
          <cell r="H195" t="str">
            <v>CGMEX10-26315</v>
          </cell>
          <cell r="I195">
            <v>45342</v>
          </cell>
          <cell r="J195">
            <v>45687</v>
          </cell>
          <cell r="K195" t="str">
            <v>enero</v>
          </cell>
          <cell r="L195">
            <v>11.342466002026653</v>
          </cell>
          <cell r="M195">
            <v>12</v>
          </cell>
          <cell r="N195">
            <v>12</v>
          </cell>
          <cell r="O195">
            <v>19</v>
          </cell>
          <cell r="P195">
            <v>1911</v>
          </cell>
        </row>
        <row r="196">
          <cell r="A196" t="str">
            <v>6021.0807</v>
          </cell>
          <cell r="B196">
            <v>602</v>
          </cell>
          <cell r="C196">
            <v>1.0807</v>
          </cell>
          <cell r="D196">
            <v>13.77</v>
          </cell>
          <cell r="E196">
            <v>1863.71</v>
          </cell>
          <cell r="F196">
            <v>135.3456790123457</v>
          </cell>
          <cell r="G196">
            <v>4</v>
          </cell>
          <cell r="H196" t="str">
            <v>CGMEX10-26315</v>
          </cell>
          <cell r="I196">
            <v>45344</v>
          </cell>
          <cell r="J196">
            <v>45687</v>
          </cell>
          <cell r="K196" t="str">
            <v>enero</v>
          </cell>
          <cell r="L196">
            <v>11.276712575927947</v>
          </cell>
          <cell r="M196">
            <v>12</v>
          </cell>
          <cell r="N196">
            <v>12</v>
          </cell>
          <cell r="O196">
            <v>19</v>
          </cell>
          <cell r="P196">
            <v>1911</v>
          </cell>
        </row>
        <row r="197">
          <cell r="A197" t="str">
            <v>6021.0808</v>
          </cell>
          <cell r="B197">
            <v>602</v>
          </cell>
          <cell r="C197">
            <v>1.0808</v>
          </cell>
          <cell r="D197">
            <v>2.0499999999999998</v>
          </cell>
          <cell r="E197">
            <v>287</v>
          </cell>
          <cell r="F197">
            <v>140</v>
          </cell>
          <cell r="G197">
            <v>4</v>
          </cell>
          <cell r="H197" t="str">
            <v>CGMEX10-26315</v>
          </cell>
          <cell r="I197">
            <v>45345</v>
          </cell>
          <cell r="J197">
            <v>45687</v>
          </cell>
          <cell r="K197" t="str">
            <v>enero</v>
          </cell>
          <cell r="L197">
            <v>11.243835862878594</v>
          </cell>
          <cell r="M197">
            <v>12</v>
          </cell>
          <cell r="N197">
            <v>12</v>
          </cell>
          <cell r="O197">
            <v>19</v>
          </cell>
          <cell r="P197">
            <v>1911</v>
          </cell>
        </row>
        <row r="198">
          <cell r="A198" t="str">
            <v>6021.0809</v>
          </cell>
          <cell r="B198">
            <v>602</v>
          </cell>
          <cell r="C198">
            <v>1.0809</v>
          </cell>
          <cell r="D198">
            <v>13.07</v>
          </cell>
          <cell r="E198">
            <v>1829.8</v>
          </cell>
          <cell r="F198">
            <v>140</v>
          </cell>
          <cell r="G198">
            <v>4</v>
          </cell>
          <cell r="H198" t="str">
            <v>CGMEX10-26315</v>
          </cell>
          <cell r="I198">
            <v>45344</v>
          </cell>
          <cell r="J198">
            <v>45687</v>
          </cell>
          <cell r="K198" t="str">
            <v>enero</v>
          </cell>
          <cell r="L198">
            <v>11.276712575927947</v>
          </cell>
          <cell r="M198">
            <v>12</v>
          </cell>
          <cell r="N198">
            <v>12</v>
          </cell>
          <cell r="O198">
            <v>19</v>
          </cell>
          <cell r="P198">
            <v>1911</v>
          </cell>
        </row>
        <row r="199">
          <cell r="A199" t="str">
            <v>6023.0614</v>
          </cell>
          <cell r="B199">
            <v>602</v>
          </cell>
          <cell r="C199">
            <v>3.0613999999999999</v>
          </cell>
          <cell r="D199">
            <v>15.89</v>
          </cell>
          <cell r="E199">
            <v>2294.4949999999999</v>
          </cell>
          <cell r="F199">
            <v>144.39867841409691</v>
          </cell>
          <cell r="G199">
            <v>5</v>
          </cell>
          <cell r="H199" t="str">
            <v>CG02-163</v>
          </cell>
          <cell r="I199">
            <v>45316</v>
          </cell>
          <cell r="J199">
            <v>45694</v>
          </cell>
          <cell r="K199" t="str">
            <v>febrero</v>
          </cell>
          <cell r="L199">
            <v>12.427397532655288</v>
          </cell>
          <cell r="M199">
            <v>13</v>
          </cell>
          <cell r="N199">
            <v>13</v>
          </cell>
          <cell r="O199">
            <v>17</v>
          </cell>
          <cell r="P199">
            <v>1729</v>
          </cell>
        </row>
        <row r="200">
          <cell r="A200" t="str">
            <v>6023.0605</v>
          </cell>
          <cell r="B200">
            <v>602</v>
          </cell>
          <cell r="C200">
            <v>3.0605000000000002</v>
          </cell>
          <cell r="D200">
            <v>4.76</v>
          </cell>
          <cell r="E200">
            <v>714</v>
          </cell>
          <cell r="F200">
            <v>150</v>
          </cell>
          <cell r="G200">
            <v>5</v>
          </cell>
          <cell r="H200" t="str">
            <v>CG02-163</v>
          </cell>
          <cell r="I200">
            <v>45313</v>
          </cell>
          <cell r="J200">
            <v>45694</v>
          </cell>
          <cell r="K200" t="str">
            <v>febrero</v>
          </cell>
          <cell r="L200">
            <v>12.526027671803346</v>
          </cell>
          <cell r="M200">
            <v>13</v>
          </cell>
          <cell r="N200">
            <v>13</v>
          </cell>
          <cell r="O200">
            <v>17</v>
          </cell>
          <cell r="P200">
            <v>1730</v>
          </cell>
        </row>
        <row r="201">
          <cell r="A201" t="str">
            <v>6023.0608</v>
          </cell>
          <cell r="B201">
            <v>602</v>
          </cell>
          <cell r="C201">
            <v>3.0608</v>
          </cell>
          <cell r="D201">
            <v>11.75</v>
          </cell>
          <cell r="E201">
            <v>1762.5</v>
          </cell>
          <cell r="F201">
            <v>150</v>
          </cell>
          <cell r="G201">
            <v>5</v>
          </cell>
          <cell r="H201" t="str">
            <v>CG02-163</v>
          </cell>
          <cell r="I201">
            <v>45314</v>
          </cell>
          <cell r="J201">
            <v>45694</v>
          </cell>
          <cell r="K201" t="str">
            <v>febrero</v>
          </cell>
          <cell r="L201">
            <v>12.493150958753994</v>
          </cell>
          <cell r="M201">
            <v>13</v>
          </cell>
          <cell r="N201">
            <v>13</v>
          </cell>
          <cell r="O201">
            <v>17</v>
          </cell>
          <cell r="P201">
            <v>1730</v>
          </cell>
        </row>
        <row r="202">
          <cell r="A202" t="str">
            <v>6023.0613</v>
          </cell>
          <cell r="B202">
            <v>602</v>
          </cell>
          <cell r="C202">
            <v>3.0613000000000001</v>
          </cell>
          <cell r="D202">
            <v>13.87</v>
          </cell>
          <cell r="E202">
            <v>2080.5</v>
          </cell>
          <cell r="F202">
            <v>150</v>
          </cell>
          <cell r="G202">
            <v>5</v>
          </cell>
          <cell r="H202" t="str">
            <v>CG02-163</v>
          </cell>
          <cell r="I202">
            <v>45314</v>
          </cell>
          <cell r="J202">
            <v>45694</v>
          </cell>
          <cell r="K202" t="str">
            <v>febrero</v>
          </cell>
          <cell r="L202">
            <v>12.493150958753994</v>
          </cell>
          <cell r="M202">
            <v>13</v>
          </cell>
          <cell r="N202">
            <v>13</v>
          </cell>
          <cell r="O202">
            <v>17</v>
          </cell>
          <cell r="P202">
            <v>1730</v>
          </cell>
        </row>
        <row r="203">
          <cell r="A203" t="str">
            <v>6023.0611</v>
          </cell>
          <cell r="B203">
            <v>602</v>
          </cell>
          <cell r="C203">
            <v>3.0611000000000002</v>
          </cell>
          <cell r="D203">
            <v>8.01</v>
          </cell>
          <cell r="E203">
            <v>1201.5</v>
          </cell>
          <cell r="F203">
            <v>150</v>
          </cell>
          <cell r="G203">
            <v>5</v>
          </cell>
          <cell r="H203" t="str">
            <v>CG02-163</v>
          </cell>
          <cell r="I203">
            <v>45314</v>
          </cell>
          <cell r="J203">
            <v>45694</v>
          </cell>
          <cell r="K203" t="str">
            <v>febrero</v>
          </cell>
          <cell r="L203">
            <v>12.493150958753994</v>
          </cell>
          <cell r="M203">
            <v>13</v>
          </cell>
          <cell r="N203">
            <v>13</v>
          </cell>
          <cell r="O203">
            <v>17</v>
          </cell>
          <cell r="P203">
            <v>1731</v>
          </cell>
        </row>
        <row r="204">
          <cell r="A204" t="str">
            <v>6023.0612</v>
          </cell>
          <cell r="B204">
            <v>602</v>
          </cell>
          <cell r="C204">
            <v>3.0611999999999999</v>
          </cell>
          <cell r="D204">
            <v>9.23</v>
          </cell>
          <cell r="E204">
            <v>1384.5</v>
          </cell>
          <cell r="F204">
            <v>150</v>
          </cell>
          <cell r="G204">
            <v>5</v>
          </cell>
          <cell r="H204" t="str">
            <v>CG02-163</v>
          </cell>
          <cell r="I204">
            <v>45314</v>
          </cell>
          <cell r="J204">
            <v>45694</v>
          </cell>
          <cell r="K204" t="str">
            <v>febrero</v>
          </cell>
          <cell r="L204">
            <v>12.493150958753994</v>
          </cell>
          <cell r="M204">
            <v>13</v>
          </cell>
          <cell r="N204">
            <v>13</v>
          </cell>
          <cell r="O204">
            <v>17</v>
          </cell>
          <cell r="P204">
            <v>1731</v>
          </cell>
        </row>
        <row r="205">
          <cell r="A205" t="str">
            <v>6023.0601</v>
          </cell>
          <cell r="B205">
            <v>602</v>
          </cell>
          <cell r="C205">
            <v>3.0600999999999998</v>
          </cell>
          <cell r="D205">
            <v>17.52</v>
          </cell>
          <cell r="E205">
            <v>2628</v>
          </cell>
          <cell r="F205">
            <v>150</v>
          </cell>
          <cell r="G205">
            <v>5</v>
          </cell>
          <cell r="H205" t="str">
            <v>CG02-163</v>
          </cell>
          <cell r="I205">
            <v>45317</v>
          </cell>
          <cell r="J205">
            <v>45694</v>
          </cell>
          <cell r="K205" t="str">
            <v>febrero</v>
          </cell>
          <cell r="L205">
            <v>12.394520819605937</v>
          </cell>
          <cell r="M205">
            <v>13</v>
          </cell>
          <cell r="N205">
            <v>13</v>
          </cell>
          <cell r="O205">
            <v>17</v>
          </cell>
          <cell r="P205">
            <v>1732</v>
          </cell>
        </row>
        <row r="206">
          <cell r="A206" t="str">
            <v>6023.0602</v>
          </cell>
          <cell r="B206">
            <v>602</v>
          </cell>
          <cell r="C206">
            <v>3.0602</v>
          </cell>
          <cell r="D206">
            <v>17.600000000000001</v>
          </cell>
          <cell r="E206">
            <v>2640</v>
          </cell>
          <cell r="F206">
            <v>150</v>
          </cell>
          <cell r="G206">
            <v>5</v>
          </cell>
          <cell r="H206" t="str">
            <v>CG02-163</v>
          </cell>
          <cell r="I206">
            <v>45317</v>
          </cell>
          <cell r="J206">
            <v>45694</v>
          </cell>
          <cell r="K206" t="str">
            <v>febrero</v>
          </cell>
          <cell r="L206">
            <v>12.394520819605937</v>
          </cell>
          <cell r="M206">
            <v>13</v>
          </cell>
          <cell r="N206">
            <v>13</v>
          </cell>
          <cell r="O206">
            <v>17</v>
          </cell>
          <cell r="P206">
            <v>1732</v>
          </cell>
        </row>
        <row r="207">
          <cell r="A207" t="str">
            <v>6023.0505</v>
          </cell>
          <cell r="B207">
            <v>602</v>
          </cell>
          <cell r="C207">
            <v>3.0505</v>
          </cell>
          <cell r="D207">
            <v>18.46</v>
          </cell>
          <cell r="E207">
            <v>2769</v>
          </cell>
          <cell r="F207">
            <v>150</v>
          </cell>
          <cell r="G207">
            <v>4</v>
          </cell>
          <cell r="H207" t="str">
            <v>CG02-163</v>
          </cell>
          <cell r="I207">
            <v>45319</v>
          </cell>
          <cell r="J207">
            <v>45694</v>
          </cell>
          <cell r="K207" t="str">
            <v>febrero</v>
          </cell>
          <cell r="L207">
            <v>12.328767393507231</v>
          </cell>
          <cell r="M207">
            <v>13</v>
          </cell>
          <cell r="N207">
            <v>13</v>
          </cell>
          <cell r="O207">
            <v>17</v>
          </cell>
          <cell r="P207">
            <v>1733</v>
          </cell>
        </row>
        <row r="208">
          <cell r="A208" t="str">
            <v>6023.0507</v>
          </cell>
          <cell r="B208">
            <v>602</v>
          </cell>
          <cell r="C208">
            <v>3.0507</v>
          </cell>
          <cell r="D208">
            <v>27.05</v>
          </cell>
          <cell r="E208">
            <v>3804.585</v>
          </cell>
          <cell r="F208">
            <v>140.65009242144177</v>
          </cell>
          <cell r="G208">
            <v>4</v>
          </cell>
          <cell r="H208" t="str">
            <v>CG02-163</v>
          </cell>
          <cell r="I208">
            <v>45319</v>
          </cell>
          <cell r="J208">
            <v>45694</v>
          </cell>
          <cell r="K208" t="str">
            <v>febrero</v>
          </cell>
          <cell r="L208">
            <v>12.328767393507231</v>
          </cell>
          <cell r="M208">
            <v>13</v>
          </cell>
          <cell r="N208">
            <v>13</v>
          </cell>
          <cell r="O208">
            <v>17</v>
          </cell>
          <cell r="P208">
            <v>1733</v>
          </cell>
        </row>
        <row r="209">
          <cell r="A209" t="str">
            <v>6021.1002</v>
          </cell>
          <cell r="B209">
            <v>602</v>
          </cell>
          <cell r="C209">
            <v>1.1002000000000001</v>
          </cell>
          <cell r="D209">
            <v>17.88</v>
          </cell>
          <cell r="E209">
            <v>2592.6</v>
          </cell>
          <cell r="F209">
            <v>145</v>
          </cell>
          <cell r="G209">
            <v>4</v>
          </cell>
          <cell r="H209" t="str">
            <v>CGMEX10-26315</v>
          </cell>
          <cell r="I209">
            <v>45347</v>
          </cell>
          <cell r="J209">
            <v>45694</v>
          </cell>
          <cell r="K209" t="str">
            <v>febrero</v>
          </cell>
          <cell r="L209">
            <v>12.493150958753994</v>
          </cell>
          <cell r="M209">
            <v>13</v>
          </cell>
          <cell r="N209">
            <v>13</v>
          </cell>
          <cell r="O209">
            <v>19</v>
          </cell>
          <cell r="P209">
            <v>1912</v>
          </cell>
        </row>
        <row r="210">
          <cell r="A210" t="str">
            <v>6021.1006</v>
          </cell>
          <cell r="B210">
            <v>602</v>
          </cell>
          <cell r="C210">
            <v>1.1006</v>
          </cell>
          <cell r="D210">
            <v>15.09</v>
          </cell>
          <cell r="E210">
            <v>2094.4299999999998</v>
          </cell>
          <cell r="F210">
            <v>138.79589131875414</v>
          </cell>
          <cell r="G210">
            <v>4</v>
          </cell>
          <cell r="H210" t="str">
            <v>CGMEX10-26315</v>
          </cell>
          <cell r="I210">
            <v>45348</v>
          </cell>
          <cell r="J210">
            <v>45694</v>
          </cell>
          <cell r="K210" t="str">
            <v>febrero</v>
          </cell>
          <cell r="L210">
            <v>12.394520819605937</v>
          </cell>
          <cell r="M210">
            <v>13</v>
          </cell>
          <cell r="N210">
            <v>13</v>
          </cell>
          <cell r="O210">
            <v>19</v>
          </cell>
          <cell r="P210">
            <v>1912</v>
          </cell>
        </row>
        <row r="211">
          <cell r="A211" t="str">
            <v>6021.1009</v>
          </cell>
          <cell r="B211">
            <v>602</v>
          </cell>
          <cell r="C211">
            <v>1.1009</v>
          </cell>
          <cell r="D211">
            <v>8.3699999999999992</v>
          </cell>
          <cell r="E211">
            <v>1213.6499999999999</v>
          </cell>
          <cell r="F211">
            <v>145</v>
          </cell>
          <cell r="G211">
            <v>4</v>
          </cell>
          <cell r="H211" t="str">
            <v>CGMEX10-26315</v>
          </cell>
          <cell r="I211">
            <v>45348</v>
          </cell>
          <cell r="J211">
            <v>45694</v>
          </cell>
          <cell r="K211" t="str">
            <v>febrero</v>
          </cell>
          <cell r="L211">
            <v>12.394520819605937</v>
          </cell>
          <cell r="M211">
            <v>13</v>
          </cell>
          <cell r="N211">
            <v>13</v>
          </cell>
          <cell r="O211">
            <v>19</v>
          </cell>
          <cell r="P211">
            <v>1912</v>
          </cell>
        </row>
        <row r="212">
          <cell r="A212" t="str">
            <v>6021.1001</v>
          </cell>
          <cell r="B212">
            <v>602</v>
          </cell>
          <cell r="C212">
            <v>1.1001000000000001</v>
          </cell>
          <cell r="D212">
            <v>7.76</v>
          </cell>
          <cell r="E212">
            <v>1125.2</v>
          </cell>
          <cell r="F212">
            <v>145</v>
          </cell>
          <cell r="G212">
            <v>4</v>
          </cell>
          <cell r="H212" t="str">
            <v>CGMEX10-26315</v>
          </cell>
          <cell r="I212">
            <v>45346</v>
          </cell>
          <cell r="J212">
            <v>45694</v>
          </cell>
          <cell r="K212" t="str">
            <v>febrero</v>
          </cell>
          <cell r="L212">
            <v>12.328767393507231</v>
          </cell>
          <cell r="M212">
            <v>13</v>
          </cell>
          <cell r="N212">
            <v>13</v>
          </cell>
          <cell r="O212">
            <v>19</v>
          </cell>
          <cell r="P212">
            <v>1913</v>
          </cell>
        </row>
        <row r="213">
          <cell r="A213" t="str">
            <v>6021.1005</v>
          </cell>
          <cell r="B213">
            <v>602</v>
          </cell>
          <cell r="C213">
            <v>1.1005</v>
          </cell>
          <cell r="D213">
            <v>9.51</v>
          </cell>
          <cell r="E213">
            <v>1363.37</v>
          </cell>
          <cell r="F213">
            <v>143.36172450052575</v>
          </cell>
          <cell r="G213">
            <v>4</v>
          </cell>
          <cell r="H213" t="str">
            <v>CGMEX10-26315</v>
          </cell>
          <cell r="I213">
            <v>45346</v>
          </cell>
          <cell r="J213">
            <v>45694</v>
          </cell>
          <cell r="K213" t="str">
            <v>febrero</v>
          </cell>
          <cell r="L213">
            <v>12.328767393507231</v>
          </cell>
          <cell r="M213">
            <v>13</v>
          </cell>
          <cell r="N213">
            <v>13</v>
          </cell>
          <cell r="O213">
            <v>19</v>
          </cell>
          <cell r="P213">
            <v>1913</v>
          </cell>
        </row>
        <row r="214">
          <cell r="A214" t="str">
            <v>6021.1012</v>
          </cell>
          <cell r="B214">
            <v>602</v>
          </cell>
          <cell r="C214">
            <v>1.1012</v>
          </cell>
          <cell r="D214">
            <v>12.58</v>
          </cell>
          <cell r="E214">
            <v>1824.1</v>
          </cell>
          <cell r="F214">
            <v>145</v>
          </cell>
          <cell r="G214">
            <v>4</v>
          </cell>
          <cell r="H214" t="str">
            <v>CG02-163</v>
          </cell>
          <cell r="I214">
            <v>45346</v>
          </cell>
          <cell r="J214">
            <v>45694</v>
          </cell>
          <cell r="K214" t="str">
            <v>febrero</v>
          </cell>
          <cell r="L214">
            <v>11.408219428125358</v>
          </cell>
          <cell r="M214">
            <v>13</v>
          </cell>
          <cell r="N214">
            <v>13</v>
          </cell>
          <cell r="O214">
            <v>19</v>
          </cell>
          <cell r="P214">
            <v>1914</v>
          </cell>
        </row>
        <row r="215">
          <cell r="A215" t="str">
            <v>6021.1015</v>
          </cell>
          <cell r="B215">
            <v>602</v>
          </cell>
          <cell r="C215">
            <v>1.1014999999999999</v>
          </cell>
          <cell r="D215">
            <v>19.54</v>
          </cell>
          <cell r="E215">
            <v>2833.2999999999997</v>
          </cell>
          <cell r="F215">
            <v>145</v>
          </cell>
          <cell r="G215">
            <v>4</v>
          </cell>
          <cell r="H215" t="str">
            <v>CG02-163</v>
          </cell>
          <cell r="I215">
            <v>45346</v>
          </cell>
          <cell r="J215">
            <v>45694</v>
          </cell>
          <cell r="K215" t="str">
            <v>febrero</v>
          </cell>
          <cell r="L215">
            <v>11.375342715076005</v>
          </cell>
          <cell r="M215">
            <v>13</v>
          </cell>
          <cell r="N215">
            <v>13</v>
          </cell>
          <cell r="O215">
            <v>19</v>
          </cell>
          <cell r="P215">
            <v>1914</v>
          </cell>
        </row>
        <row r="216">
          <cell r="A216" t="str">
            <v>6021.1016</v>
          </cell>
          <cell r="B216">
            <v>602</v>
          </cell>
          <cell r="C216">
            <v>1.1015999999999999</v>
          </cell>
          <cell r="D216">
            <v>6.5</v>
          </cell>
          <cell r="E216">
            <v>942.5</v>
          </cell>
          <cell r="F216">
            <v>145</v>
          </cell>
          <cell r="G216">
            <v>4</v>
          </cell>
          <cell r="H216" t="str">
            <v>CG02-163</v>
          </cell>
          <cell r="I216">
            <v>45346</v>
          </cell>
          <cell r="J216">
            <v>45694</v>
          </cell>
          <cell r="K216" t="str">
            <v>febrero</v>
          </cell>
          <cell r="L216">
            <v>11.375342715076005</v>
          </cell>
          <cell r="M216">
            <v>13</v>
          </cell>
          <cell r="N216">
            <v>13</v>
          </cell>
          <cell r="O216">
            <v>19</v>
          </cell>
          <cell r="P216">
            <v>1914</v>
          </cell>
        </row>
        <row r="217">
          <cell r="A217" t="str">
            <v>6021.1017</v>
          </cell>
          <cell r="B217">
            <v>602</v>
          </cell>
          <cell r="C217">
            <v>1.1016999999999999</v>
          </cell>
          <cell r="D217">
            <v>2.77</v>
          </cell>
          <cell r="E217">
            <v>415.5</v>
          </cell>
          <cell r="F217">
            <v>150</v>
          </cell>
          <cell r="G217">
            <v>4</v>
          </cell>
          <cell r="H217" t="str">
            <v>CG02-163</v>
          </cell>
          <cell r="I217">
            <v>45373</v>
          </cell>
          <cell r="J217">
            <v>45694</v>
          </cell>
          <cell r="K217" t="str">
            <v>febrero</v>
          </cell>
          <cell r="L217">
            <v>11.441096141174711</v>
          </cell>
          <cell r="M217">
            <v>13</v>
          </cell>
          <cell r="N217">
            <v>13</v>
          </cell>
          <cell r="O217">
            <v>19</v>
          </cell>
          <cell r="P217">
            <v>1914</v>
          </cell>
        </row>
        <row r="218">
          <cell r="A218" t="str">
            <v>6023.0102</v>
          </cell>
          <cell r="B218">
            <v>602</v>
          </cell>
          <cell r="C218">
            <v>3.0102000000000002</v>
          </cell>
          <cell r="D218">
            <v>14.37</v>
          </cell>
          <cell r="E218">
            <v>2011.8</v>
          </cell>
          <cell r="F218">
            <v>140</v>
          </cell>
          <cell r="G218">
            <v>4</v>
          </cell>
          <cell r="H218" t="str">
            <v>CG02-163</v>
          </cell>
          <cell r="I218">
            <v>45345</v>
          </cell>
          <cell r="J218">
            <v>45694</v>
          </cell>
          <cell r="K218" t="str">
            <v>febrero</v>
          </cell>
          <cell r="L218">
            <v>11.57260299337212</v>
          </cell>
          <cell r="M218">
            <v>13</v>
          </cell>
          <cell r="N218">
            <v>13</v>
          </cell>
          <cell r="O218">
            <v>19</v>
          </cell>
          <cell r="P218">
            <v>1915</v>
          </cell>
        </row>
        <row r="219">
          <cell r="A219" t="str">
            <v>6023.0105</v>
          </cell>
          <cell r="B219">
            <v>602</v>
          </cell>
          <cell r="C219">
            <v>3.0105</v>
          </cell>
          <cell r="D219">
            <v>9.65</v>
          </cell>
          <cell r="E219">
            <v>1351</v>
          </cell>
          <cell r="F219">
            <v>140</v>
          </cell>
          <cell r="G219">
            <v>4</v>
          </cell>
          <cell r="H219" t="str">
            <v>CG02-163</v>
          </cell>
          <cell r="I219">
            <v>45332</v>
          </cell>
          <cell r="J219">
            <v>45694</v>
          </cell>
          <cell r="K219" t="str">
            <v>febrero</v>
          </cell>
          <cell r="L219">
            <v>11.506849567273415</v>
          </cell>
          <cell r="M219">
            <v>13</v>
          </cell>
          <cell r="N219">
            <v>13</v>
          </cell>
          <cell r="O219">
            <v>19</v>
          </cell>
          <cell r="P219">
            <v>1915</v>
          </cell>
        </row>
        <row r="220">
          <cell r="A220" t="str">
            <v>6023.0107</v>
          </cell>
          <cell r="B220">
            <v>602</v>
          </cell>
          <cell r="C220">
            <v>3.0106999999999999</v>
          </cell>
          <cell r="D220">
            <v>14.75</v>
          </cell>
          <cell r="E220">
            <v>2065</v>
          </cell>
          <cell r="F220">
            <v>140</v>
          </cell>
          <cell r="G220">
            <v>4</v>
          </cell>
          <cell r="H220" t="str">
            <v>CG02-163</v>
          </cell>
          <cell r="I220">
            <v>45332</v>
          </cell>
          <cell r="J220">
            <v>45694</v>
          </cell>
          <cell r="K220" t="str">
            <v>febrero</v>
          </cell>
          <cell r="L220">
            <v>11.473972854224062</v>
          </cell>
          <cell r="M220">
            <v>13</v>
          </cell>
          <cell r="N220">
            <v>13</v>
          </cell>
          <cell r="O220">
            <v>19</v>
          </cell>
          <cell r="P220">
            <v>1915</v>
          </cell>
        </row>
        <row r="221">
          <cell r="A221" t="str">
            <v>6023.0101</v>
          </cell>
          <cell r="B221">
            <v>602</v>
          </cell>
          <cell r="C221">
            <v>3.0101</v>
          </cell>
          <cell r="D221">
            <v>22.15</v>
          </cell>
          <cell r="E221">
            <v>3101</v>
          </cell>
          <cell r="F221">
            <v>140</v>
          </cell>
          <cell r="G221">
            <v>2</v>
          </cell>
          <cell r="H221" t="str">
            <v>CG02-163</v>
          </cell>
          <cell r="I221">
            <v>45328</v>
          </cell>
          <cell r="J221">
            <v>45694</v>
          </cell>
          <cell r="K221" t="str">
            <v>febrero</v>
          </cell>
          <cell r="L221">
            <v>11.506849567273415</v>
          </cell>
          <cell r="M221">
            <v>13</v>
          </cell>
          <cell r="N221">
            <v>13</v>
          </cell>
          <cell r="O221">
            <v>19</v>
          </cell>
          <cell r="P221">
            <v>1916</v>
          </cell>
        </row>
        <row r="222">
          <cell r="A222" t="str">
            <v>6023.0501</v>
          </cell>
          <cell r="B222">
            <v>602</v>
          </cell>
          <cell r="C222">
            <v>3.0501</v>
          </cell>
          <cell r="D222">
            <v>25.46</v>
          </cell>
          <cell r="E222">
            <v>3327.95</v>
          </cell>
          <cell r="F222">
            <v>130.71288295365278</v>
          </cell>
          <cell r="G222">
            <v>4</v>
          </cell>
          <cell r="H222" t="str">
            <v>CG02-163</v>
          </cell>
          <cell r="I222">
            <v>45322</v>
          </cell>
          <cell r="J222">
            <v>45701</v>
          </cell>
          <cell r="K222" t="str">
            <v>febrero</v>
          </cell>
          <cell r="L222">
            <v>12.460274245704641</v>
          </cell>
          <cell r="M222">
            <v>14</v>
          </cell>
          <cell r="N222">
            <v>14</v>
          </cell>
          <cell r="O222">
            <v>17</v>
          </cell>
          <cell r="P222">
            <v>1734</v>
          </cell>
        </row>
        <row r="223">
          <cell r="A223" t="str">
            <v>6023.0502</v>
          </cell>
          <cell r="B223">
            <v>602</v>
          </cell>
          <cell r="C223">
            <v>3.0501999999999998</v>
          </cell>
          <cell r="D223">
            <v>18.559999999999999</v>
          </cell>
          <cell r="E223">
            <v>2646.96</v>
          </cell>
          <cell r="F223">
            <v>142.61637931034483</v>
          </cell>
          <cell r="G223">
            <v>4</v>
          </cell>
          <cell r="H223" t="str">
            <v>CG02-163</v>
          </cell>
          <cell r="I223">
            <v>45323</v>
          </cell>
          <cell r="J223">
            <v>45701</v>
          </cell>
          <cell r="K223" t="str">
            <v>febrero</v>
          </cell>
          <cell r="L223">
            <v>12.427397532655288</v>
          </cell>
          <cell r="M223">
            <v>14</v>
          </cell>
          <cell r="N223">
            <v>14</v>
          </cell>
          <cell r="O223">
            <v>17</v>
          </cell>
          <cell r="P223">
            <v>1734</v>
          </cell>
        </row>
        <row r="224">
          <cell r="A224" t="str">
            <v>6023.0503</v>
          </cell>
          <cell r="B224">
            <v>602</v>
          </cell>
          <cell r="C224">
            <v>3.0503</v>
          </cell>
          <cell r="D224">
            <v>8.5399999999999991</v>
          </cell>
          <cell r="E224">
            <v>1280.9999999999998</v>
          </cell>
          <cell r="F224">
            <v>150</v>
          </cell>
          <cell r="G224">
            <v>4</v>
          </cell>
          <cell r="H224" t="str">
            <v>CG02-163</v>
          </cell>
          <cell r="I224">
            <v>45322</v>
          </cell>
          <cell r="J224">
            <v>45701</v>
          </cell>
          <cell r="K224" t="str">
            <v>febrero</v>
          </cell>
          <cell r="L224">
            <v>12.460274245704641</v>
          </cell>
          <cell r="M224">
            <v>14</v>
          </cell>
          <cell r="N224">
            <v>14</v>
          </cell>
          <cell r="O224">
            <v>17</v>
          </cell>
          <cell r="P224">
            <v>1734</v>
          </cell>
        </row>
        <row r="225">
          <cell r="A225" t="str">
            <v>6023.0504</v>
          </cell>
          <cell r="B225">
            <v>602</v>
          </cell>
          <cell r="C225">
            <v>3.0503999999999998</v>
          </cell>
          <cell r="D225">
            <v>20.71</v>
          </cell>
          <cell r="E225">
            <v>3106.5</v>
          </cell>
          <cell r="F225">
            <v>150</v>
          </cell>
          <cell r="G225">
            <v>4</v>
          </cell>
          <cell r="H225" t="str">
            <v>CG02-163</v>
          </cell>
          <cell r="I225">
            <v>45323</v>
          </cell>
          <cell r="J225">
            <v>45701</v>
          </cell>
          <cell r="K225" t="str">
            <v>febrero</v>
          </cell>
          <cell r="L225">
            <v>12.427397532655288</v>
          </cell>
          <cell r="M225">
            <v>14</v>
          </cell>
          <cell r="N225">
            <v>14</v>
          </cell>
          <cell r="O225">
            <v>17</v>
          </cell>
          <cell r="P225">
            <v>1734</v>
          </cell>
        </row>
        <row r="226">
          <cell r="A226" t="str">
            <v>6023.0506</v>
          </cell>
          <cell r="B226">
            <v>602</v>
          </cell>
          <cell r="C226">
            <v>3.0506000000000002</v>
          </cell>
          <cell r="D226">
            <v>21.33</v>
          </cell>
          <cell r="E226">
            <v>3199.4999999999995</v>
          </cell>
          <cell r="F226">
            <v>150</v>
          </cell>
          <cell r="G226">
            <v>4</v>
          </cell>
          <cell r="H226" t="str">
            <v>CP72-2086</v>
          </cell>
          <cell r="I226">
            <v>45324</v>
          </cell>
          <cell r="J226">
            <v>45701</v>
          </cell>
          <cell r="K226" t="str">
            <v>febrero</v>
          </cell>
          <cell r="L226">
            <v>12.394520819605937</v>
          </cell>
          <cell r="M226">
            <v>14</v>
          </cell>
          <cell r="N226">
            <v>14</v>
          </cell>
          <cell r="O226">
            <v>17</v>
          </cell>
          <cell r="P226">
            <v>1734</v>
          </cell>
        </row>
        <row r="227">
          <cell r="A227" t="str">
            <v>6022.0901</v>
          </cell>
          <cell r="B227">
            <v>602</v>
          </cell>
          <cell r="C227">
            <v>2.0901000000000001</v>
          </cell>
          <cell r="D227">
            <v>14.05</v>
          </cell>
          <cell r="E227">
            <v>2037.25</v>
          </cell>
          <cell r="F227">
            <v>145</v>
          </cell>
          <cell r="G227">
            <v>5</v>
          </cell>
          <cell r="H227" t="str">
            <v>CG02-163</v>
          </cell>
          <cell r="I227">
            <v>45333</v>
          </cell>
          <cell r="J227">
            <v>45701</v>
          </cell>
          <cell r="K227" t="str">
            <v>febrero</v>
          </cell>
          <cell r="L227">
            <v>12.098630402161762</v>
          </cell>
          <cell r="M227">
            <v>14</v>
          </cell>
          <cell r="N227">
            <v>14</v>
          </cell>
          <cell r="O227">
            <v>17</v>
          </cell>
          <cell r="P227">
            <v>1735</v>
          </cell>
        </row>
        <row r="228">
          <cell r="A228" t="str">
            <v>6022.0902</v>
          </cell>
          <cell r="B228">
            <v>602</v>
          </cell>
          <cell r="C228">
            <v>2.0901999999999998</v>
          </cell>
          <cell r="D228">
            <v>18.21</v>
          </cell>
          <cell r="E228">
            <v>2640.4500000000003</v>
          </cell>
          <cell r="F228">
            <v>145</v>
          </cell>
          <cell r="G228">
            <v>5</v>
          </cell>
          <cell r="H228" t="str">
            <v>CG02-163</v>
          </cell>
          <cell r="I228">
            <v>45334</v>
          </cell>
          <cell r="J228">
            <v>45701</v>
          </cell>
          <cell r="K228" t="str">
            <v>febrero</v>
          </cell>
          <cell r="L228">
            <v>12.065753689112411</v>
          </cell>
          <cell r="M228">
            <v>14</v>
          </cell>
          <cell r="N228">
            <v>14</v>
          </cell>
          <cell r="O228">
            <v>17</v>
          </cell>
          <cell r="P228">
            <v>1735</v>
          </cell>
        </row>
        <row r="229">
          <cell r="A229" t="str">
            <v>6022.0903</v>
          </cell>
          <cell r="B229">
            <v>602</v>
          </cell>
          <cell r="C229">
            <v>2.0903</v>
          </cell>
          <cell r="D229">
            <v>13.71</v>
          </cell>
          <cell r="E229">
            <v>1987.95</v>
          </cell>
          <cell r="F229">
            <v>145</v>
          </cell>
          <cell r="G229">
            <v>5</v>
          </cell>
          <cell r="H229" t="str">
            <v>CG02-163</v>
          </cell>
          <cell r="I229">
            <v>45336</v>
          </cell>
          <cell r="J229">
            <v>45701</v>
          </cell>
          <cell r="K229" t="str">
            <v>febrero</v>
          </cell>
          <cell r="L229">
            <v>12.000000263013705</v>
          </cell>
          <cell r="M229">
            <v>14</v>
          </cell>
          <cell r="N229">
            <v>14</v>
          </cell>
          <cell r="O229">
            <v>17</v>
          </cell>
          <cell r="P229">
            <v>1735</v>
          </cell>
        </row>
        <row r="230">
          <cell r="A230" t="str">
            <v>6022.0904</v>
          </cell>
          <cell r="B230">
            <v>602</v>
          </cell>
          <cell r="C230">
            <v>2.0903999999999998</v>
          </cell>
          <cell r="D230">
            <v>11.32</v>
          </cell>
          <cell r="E230">
            <v>1641.4</v>
          </cell>
          <cell r="F230">
            <v>145</v>
          </cell>
          <cell r="G230">
            <v>5</v>
          </cell>
          <cell r="H230" t="str">
            <v>CG02-163</v>
          </cell>
          <cell r="I230">
            <v>45339</v>
          </cell>
          <cell r="J230">
            <v>45701</v>
          </cell>
          <cell r="K230" t="str">
            <v>febrero</v>
          </cell>
          <cell r="L230">
            <v>11.901370123865647</v>
          </cell>
          <cell r="M230">
            <v>14</v>
          </cell>
          <cell r="N230">
            <v>14</v>
          </cell>
          <cell r="O230">
            <v>17</v>
          </cell>
          <cell r="P230">
            <v>1735</v>
          </cell>
        </row>
        <row r="231">
          <cell r="A231" t="str">
            <v>6022.0905</v>
          </cell>
          <cell r="B231">
            <v>602</v>
          </cell>
          <cell r="C231">
            <v>2.0905</v>
          </cell>
          <cell r="D231">
            <v>14.39</v>
          </cell>
          <cell r="E231">
            <v>2086.5500000000002</v>
          </cell>
          <cell r="F231">
            <v>145</v>
          </cell>
          <cell r="G231">
            <v>5</v>
          </cell>
          <cell r="H231" t="str">
            <v>CG02-163</v>
          </cell>
          <cell r="I231">
            <v>45337</v>
          </cell>
          <cell r="J231">
            <v>45701</v>
          </cell>
          <cell r="K231" t="str">
            <v>febrero</v>
          </cell>
          <cell r="L231">
            <v>11.967123549964352</v>
          </cell>
          <cell r="M231">
            <v>14</v>
          </cell>
          <cell r="N231">
            <v>14</v>
          </cell>
          <cell r="O231">
            <v>17</v>
          </cell>
          <cell r="P231">
            <v>1735</v>
          </cell>
        </row>
        <row r="232">
          <cell r="A232" t="str">
            <v>6022.0906</v>
          </cell>
          <cell r="B232">
            <v>602</v>
          </cell>
          <cell r="C232">
            <v>2.0905999999999998</v>
          </cell>
          <cell r="D232">
            <v>11.58</v>
          </cell>
          <cell r="E232">
            <v>1679.1</v>
          </cell>
          <cell r="F232">
            <v>145</v>
          </cell>
          <cell r="G232">
            <v>5</v>
          </cell>
          <cell r="H232" t="str">
            <v>CG02-163</v>
          </cell>
          <cell r="I232">
            <v>45336</v>
          </cell>
          <cell r="J232">
            <v>45701</v>
          </cell>
          <cell r="K232" t="str">
            <v>febrero</v>
          </cell>
          <cell r="L232">
            <v>12.000000263013705</v>
          </cell>
          <cell r="M232">
            <v>14</v>
          </cell>
          <cell r="N232">
            <v>14</v>
          </cell>
          <cell r="O232">
            <v>17</v>
          </cell>
          <cell r="P232">
            <v>1735</v>
          </cell>
        </row>
        <row r="233">
          <cell r="A233" t="str">
            <v>6023.0103</v>
          </cell>
          <cell r="B233">
            <v>602</v>
          </cell>
          <cell r="C233">
            <v>3.0103</v>
          </cell>
          <cell r="D233">
            <v>23.35</v>
          </cell>
          <cell r="E233">
            <v>3269</v>
          </cell>
          <cell r="F233">
            <v>140</v>
          </cell>
          <cell r="G233">
            <v>4</v>
          </cell>
          <cell r="H233" t="str">
            <v>CP72-2086</v>
          </cell>
          <cell r="I233">
            <v>45328</v>
          </cell>
          <cell r="J233">
            <v>45701</v>
          </cell>
          <cell r="K233" t="str">
            <v>febrero</v>
          </cell>
          <cell r="L233">
            <v>12.263013967408526</v>
          </cell>
          <cell r="M233">
            <v>14</v>
          </cell>
          <cell r="N233">
            <v>14</v>
          </cell>
          <cell r="O233">
            <v>19</v>
          </cell>
          <cell r="P233">
            <v>1917</v>
          </cell>
        </row>
        <row r="234">
          <cell r="A234" t="str">
            <v>6023.0104</v>
          </cell>
          <cell r="B234">
            <v>602</v>
          </cell>
          <cell r="C234">
            <v>3.0104000000000002</v>
          </cell>
          <cell r="D234">
            <v>21.89</v>
          </cell>
          <cell r="E234">
            <v>3064.6</v>
          </cell>
          <cell r="F234">
            <v>140</v>
          </cell>
          <cell r="G234">
            <v>4</v>
          </cell>
          <cell r="H234" t="str">
            <v>CGMEX10-26315</v>
          </cell>
          <cell r="I234">
            <v>45330</v>
          </cell>
          <cell r="J234">
            <v>45701</v>
          </cell>
          <cell r="K234" t="str">
            <v>febrero</v>
          </cell>
          <cell r="L234">
            <v>12.19726054130982</v>
          </cell>
          <cell r="M234">
            <v>14</v>
          </cell>
          <cell r="N234">
            <v>14</v>
          </cell>
          <cell r="O234">
            <v>19</v>
          </cell>
          <cell r="P234">
            <v>1917</v>
          </cell>
        </row>
        <row r="235">
          <cell r="A235" t="str">
            <v>6023.0106</v>
          </cell>
          <cell r="B235">
            <v>602</v>
          </cell>
          <cell r="C235">
            <v>3.0106000000000002</v>
          </cell>
          <cell r="D235">
            <v>28.66</v>
          </cell>
          <cell r="E235">
            <v>4012.4</v>
          </cell>
          <cell r="F235">
            <v>140</v>
          </cell>
          <cell r="G235">
            <v>4</v>
          </cell>
          <cell r="H235" t="str">
            <v>CG02-163</v>
          </cell>
          <cell r="I235">
            <v>45331</v>
          </cell>
          <cell r="J235">
            <v>45701</v>
          </cell>
          <cell r="K235" t="str">
            <v>febrero</v>
          </cell>
          <cell r="L235">
            <v>12.164383828260467</v>
          </cell>
          <cell r="M235">
            <v>14</v>
          </cell>
          <cell r="N235">
            <v>14</v>
          </cell>
          <cell r="O235">
            <v>19</v>
          </cell>
          <cell r="P235">
            <v>1917</v>
          </cell>
        </row>
        <row r="236">
          <cell r="A236" t="str">
            <v>6022.0602</v>
          </cell>
          <cell r="B236">
            <v>602</v>
          </cell>
          <cell r="C236">
            <v>2.0602</v>
          </cell>
          <cell r="D236">
            <v>10.84</v>
          </cell>
          <cell r="E236">
            <v>1626</v>
          </cell>
          <cell r="F236">
            <v>150</v>
          </cell>
          <cell r="G236">
            <v>5</v>
          </cell>
          <cell r="H236" t="str">
            <v>CG02-163</v>
          </cell>
          <cell r="I236">
            <v>45359</v>
          </cell>
          <cell r="J236">
            <v>45701</v>
          </cell>
          <cell r="K236" t="str">
            <v>febrero</v>
          </cell>
          <cell r="L236">
            <v>11.243835862878594</v>
          </cell>
          <cell r="M236">
            <v>14</v>
          </cell>
          <cell r="N236">
            <v>14</v>
          </cell>
          <cell r="O236">
            <v>19</v>
          </cell>
          <cell r="P236">
            <v>1918</v>
          </cell>
        </row>
        <row r="237">
          <cell r="A237" t="str">
            <v>6022.0603</v>
          </cell>
          <cell r="B237">
            <v>602</v>
          </cell>
          <cell r="C237">
            <v>2.0602999999999998</v>
          </cell>
          <cell r="D237">
            <v>10.78</v>
          </cell>
          <cell r="E237">
            <v>1617</v>
          </cell>
          <cell r="F237">
            <v>150</v>
          </cell>
          <cell r="G237">
            <v>5</v>
          </cell>
          <cell r="H237" t="str">
            <v>CG02-163</v>
          </cell>
          <cell r="I237">
            <v>45358</v>
          </cell>
          <cell r="J237">
            <v>45701</v>
          </cell>
          <cell r="K237" t="str">
            <v>febrero</v>
          </cell>
          <cell r="L237">
            <v>11.276712575927947</v>
          </cell>
          <cell r="M237">
            <v>14</v>
          </cell>
          <cell r="N237">
            <v>14</v>
          </cell>
          <cell r="O237">
            <v>19</v>
          </cell>
          <cell r="P237">
            <v>1918</v>
          </cell>
        </row>
        <row r="238">
          <cell r="A238" t="str">
            <v>6022.0605</v>
          </cell>
          <cell r="B238">
            <v>602</v>
          </cell>
          <cell r="C238">
            <v>2.0605000000000002</v>
          </cell>
          <cell r="D238">
            <v>20.13</v>
          </cell>
          <cell r="E238">
            <v>2945.78</v>
          </cell>
          <cell r="F238">
            <v>146.33780427223053</v>
          </cell>
          <cell r="G238">
            <v>5</v>
          </cell>
          <cell r="H238" t="str">
            <v>CG02-163</v>
          </cell>
          <cell r="I238">
            <v>45359</v>
          </cell>
          <cell r="J238">
            <v>45701</v>
          </cell>
          <cell r="K238" t="str">
            <v>febrero</v>
          </cell>
          <cell r="L238">
            <v>11.243835862878594</v>
          </cell>
          <cell r="M238">
            <v>14</v>
          </cell>
          <cell r="N238">
            <v>14</v>
          </cell>
          <cell r="O238">
            <v>19</v>
          </cell>
          <cell r="P238">
            <v>1918</v>
          </cell>
        </row>
        <row r="239">
          <cell r="A239" t="str">
            <v>6022.0606</v>
          </cell>
          <cell r="B239">
            <v>602</v>
          </cell>
          <cell r="C239">
            <v>2.0606</v>
          </cell>
          <cell r="D239">
            <v>21.18</v>
          </cell>
          <cell r="E239">
            <v>3177</v>
          </cell>
          <cell r="F239">
            <v>150</v>
          </cell>
          <cell r="G239">
            <v>5</v>
          </cell>
          <cell r="H239" t="str">
            <v>CG02-163</v>
          </cell>
          <cell r="I239">
            <v>45360</v>
          </cell>
          <cell r="J239">
            <v>45701</v>
          </cell>
          <cell r="K239" t="str">
            <v>febrero</v>
          </cell>
          <cell r="L239">
            <v>11.210959149829241</v>
          </cell>
          <cell r="M239">
            <v>14</v>
          </cell>
          <cell r="N239">
            <v>14</v>
          </cell>
          <cell r="O239">
            <v>19</v>
          </cell>
          <cell r="P239">
            <v>1918</v>
          </cell>
        </row>
        <row r="240">
          <cell r="A240" t="str">
            <v>6022.0315</v>
          </cell>
          <cell r="B240">
            <v>602</v>
          </cell>
          <cell r="C240">
            <v>2.0314999999999999</v>
          </cell>
          <cell r="D240">
            <v>7.49</v>
          </cell>
          <cell r="E240">
            <v>1123.5</v>
          </cell>
          <cell r="F240">
            <v>150</v>
          </cell>
          <cell r="G240">
            <v>3</v>
          </cell>
          <cell r="H240" t="str">
            <v>CG04-10295</v>
          </cell>
          <cell r="I240">
            <v>45358</v>
          </cell>
          <cell r="J240">
            <v>45701</v>
          </cell>
          <cell r="K240" t="str">
            <v>febrero</v>
          </cell>
          <cell r="L240">
            <v>11.276712575927947</v>
          </cell>
          <cell r="M240">
            <v>14</v>
          </cell>
          <cell r="N240">
            <v>14</v>
          </cell>
          <cell r="O240">
            <v>19</v>
          </cell>
          <cell r="P240">
            <v>1919</v>
          </cell>
        </row>
        <row r="241">
          <cell r="A241" t="str">
            <v>6022.0316</v>
          </cell>
          <cell r="B241">
            <v>602</v>
          </cell>
          <cell r="C241">
            <v>2.0316000000000001</v>
          </cell>
          <cell r="D241">
            <v>3.78</v>
          </cell>
          <cell r="E241">
            <v>567</v>
          </cell>
          <cell r="F241">
            <v>150</v>
          </cell>
          <cell r="G241">
            <v>3</v>
          </cell>
          <cell r="H241" t="str">
            <v>CG02-163</v>
          </cell>
          <cell r="I241">
            <v>45359</v>
          </cell>
          <cell r="J241">
            <v>45701</v>
          </cell>
          <cell r="K241" t="str">
            <v>febrero</v>
          </cell>
          <cell r="L241">
            <v>11.243835862878594</v>
          </cell>
          <cell r="M241">
            <v>14</v>
          </cell>
          <cell r="N241">
            <v>14</v>
          </cell>
          <cell r="O241">
            <v>19</v>
          </cell>
          <cell r="P241">
            <v>1919</v>
          </cell>
        </row>
        <row r="242">
          <cell r="A242" t="str">
            <v>6022.0907</v>
          </cell>
          <cell r="B242">
            <v>602</v>
          </cell>
          <cell r="C242">
            <v>2.0907</v>
          </cell>
          <cell r="D242">
            <v>6.75</v>
          </cell>
          <cell r="E242">
            <v>952.16</v>
          </cell>
          <cell r="F242">
            <v>141.06074074074073</v>
          </cell>
          <cell r="G242">
            <v>5</v>
          </cell>
          <cell r="H242" t="str">
            <v>CG02-163</v>
          </cell>
          <cell r="I242">
            <v>45339</v>
          </cell>
          <cell r="J242">
            <v>45708</v>
          </cell>
          <cell r="K242" t="str">
            <v>febrero</v>
          </cell>
          <cell r="L242">
            <v>12.131507115211114</v>
          </cell>
          <cell r="M242">
            <v>15</v>
          </cell>
          <cell r="N242">
            <v>15</v>
          </cell>
          <cell r="O242">
            <v>17</v>
          </cell>
          <cell r="P242">
            <v>1736</v>
          </cell>
        </row>
        <row r="243">
          <cell r="A243" t="str">
            <v>6022.0908</v>
          </cell>
          <cell r="B243">
            <v>602</v>
          </cell>
          <cell r="C243">
            <v>2.0908000000000002</v>
          </cell>
          <cell r="D243">
            <v>8.91</v>
          </cell>
          <cell r="E243">
            <v>1291.95</v>
          </cell>
          <cell r="F243">
            <v>145</v>
          </cell>
          <cell r="G243">
            <v>5</v>
          </cell>
          <cell r="H243" t="str">
            <v>CG02-163</v>
          </cell>
          <cell r="I243">
            <v>45337</v>
          </cell>
          <cell r="J243">
            <v>45708</v>
          </cell>
          <cell r="K243" t="str">
            <v>febrero</v>
          </cell>
          <cell r="L243">
            <v>12.19726054130982</v>
          </cell>
          <cell r="M243">
            <v>15</v>
          </cell>
          <cell r="N243">
            <v>15</v>
          </cell>
          <cell r="O243">
            <v>17</v>
          </cell>
          <cell r="P243">
            <v>1736</v>
          </cell>
        </row>
        <row r="244">
          <cell r="A244" t="str">
            <v>6022.0909</v>
          </cell>
          <cell r="B244">
            <v>602</v>
          </cell>
          <cell r="C244">
            <v>2.0909</v>
          </cell>
          <cell r="D244">
            <v>7.25</v>
          </cell>
          <cell r="E244">
            <v>1051.25</v>
          </cell>
          <cell r="F244">
            <v>145</v>
          </cell>
          <cell r="G244">
            <v>5</v>
          </cell>
          <cell r="H244" t="str">
            <v>CG02-163</v>
          </cell>
          <cell r="I244">
            <v>45336</v>
          </cell>
          <cell r="J244">
            <v>45708</v>
          </cell>
          <cell r="K244" t="str">
            <v>febrero</v>
          </cell>
          <cell r="L244">
            <v>12.230137254359173</v>
          </cell>
          <cell r="M244">
            <v>15</v>
          </cell>
          <cell r="N244">
            <v>15</v>
          </cell>
          <cell r="O244">
            <v>17</v>
          </cell>
          <cell r="P244">
            <v>1736</v>
          </cell>
        </row>
        <row r="245">
          <cell r="A245" t="str">
            <v>6024.0703</v>
          </cell>
          <cell r="B245">
            <v>602</v>
          </cell>
          <cell r="C245">
            <v>4.0702999999999996</v>
          </cell>
          <cell r="D245">
            <v>9.32</v>
          </cell>
          <cell r="E245">
            <v>1398</v>
          </cell>
          <cell r="F245">
            <v>150</v>
          </cell>
          <cell r="G245">
            <v>2</v>
          </cell>
          <cell r="H245" t="str">
            <v>CG04-10295</v>
          </cell>
          <cell r="I245">
            <v>45344</v>
          </cell>
          <cell r="J245">
            <v>45708</v>
          </cell>
          <cell r="K245" t="str">
            <v>febrero</v>
          </cell>
          <cell r="L245">
            <v>11.967123549964352</v>
          </cell>
          <cell r="M245">
            <v>15</v>
          </cell>
          <cell r="N245">
            <v>15</v>
          </cell>
          <cell r="O245">
            <v>17</v>
          </cell>
          <cell r="P245">
            <v>1737</v>
          </cell>
        </row>
        <row r="246">
          <cell r="A246" t="str">
            <v>6024.0704</v>
          </cell>
          <cell r="B246">
            <v>602</v>
          </cell>
          <cell r="C246">
            <v>4.0704000000000002</v>
          </cell>
          <cell r="D246">
            <v>5.9</v>
          </cell>
          <cell r="E246">
            <v>885</v>
          </cell>
          <cell r="F246">
            <v>150</v>
          </cell>
          <cell r="G246">
            <v>2</v>
          </cell>
          <cell r="H246" t="str">
            <v>CG02-163</v>
          </cell>
          <cell r="I246">
            <v>45370</v>
          </cell>
          <cell r="J246">
            <v>45708</v>
          </cell>
          <cell r="K246" t="str">
            <v>febrero</v>
          </cell>
          <cell r="L246">
            <v>11.112329010681185</v>
          </cell>
          <cell r="M246">
            <v>15</v>
          </cell>
          <cell r="N246">
            <v>15</v>
          </cell>
          <cell r="O246">
            <v>17</v>
          </cell>
          <cell r="P246">
            <v>1737</v>
          </cell>
        </row>
        <row r="247">
          <cell r="A247" t="str">
            <v>6024.0706</v>
          </cell>
          <cell r="B247">
            <v>602</v>
          </cell>
          <cell r="C247">
            <v>4.0705999999999998</v>
          </cell>
          <cell r="D247">
            <v>3.83</v>
          </cell>
          <cell r="E247">
            <v>574.5</v>
          </cell>
          <cell r="F247">
            <v>150</v>
          </cell>
          <cell r="G247">
            <v>2</v>
          </cell>
          <cell r="H247" t="str">
            <v>CG04-10295</v>
          </cell>
          <cell r="I247">
            <v>45371</v>
          </cell>
          <cell r="J247">
            <v>45708</v>
          </cell>
          <cell r="K247" t="str">
            <v>febrero</v>
          </cell>
          <cell r="L247">
            <v>11.079452297631832</v>
          </cell>
          <cell r="M247">
            <v>15</v>
          </cell>
          <cell r="N247">
            <v>15</v>
          </cell>
          <cell r="O247">
            <v>17</v>
          </cell>
          <cell r="P247">
            <v>1737</v>
          </cell>
        </row>
        <row r="248">
          <cell r="A248" t="str">
            <v>6024.0708</v>
          </cell>
          <cell r="B248">
            <v>602</v>
          </cell>
          <cell r="C248">
            <v>4.0708000000000002</v>
          </cell>
          <cell r="D248">
            <v>7.38</v>
          </cell>
          <cell r="E248">
            <v>1107</v>
          </cell>
          <cell r="F248">
            <v>150</v>
          </cell>
          <cell r="G248">
            <v>2</v>
          </cell>
          <cell r="H248" t="str">
            <v>CG04-10295</v>
          </cell>
          <cell r="I248">
            <v>45372</v>
          </cell>
          <cell r="J248">
            <v>45708</v>
          </cell>
          <cell r="K248" t="str">
            <v>febrero</v>
          </cell>
          <cell r="L248">
            <v>11.046575584582479</v>
          </cell>
          <cell r="M248">
            <v>15</v>
          </cell>
          <cell r="N248">
            <v>15</v>
          </cell>
          <cell r="O248">
            <v>17</v>
          </cell>
          <cell r="P248">
            <v>1737</v>
          </cell>
        </row>
        <row r="249">
          <cell r="A249" t="str">
            <v>6024.0709</v>
          </cell>
          <cell r="B249">
            <v>602</v>
          </cell>
          <cell r="C249">
            <v>4.0709</v>
          </cell>
          <cell r="D249">
            <v>6.04</v>
          </cell>
          <cell r="E249">
            <v>906</v>
          </cell>
          <cell r="F249">
            <v>150</v>
          </cell>
          <cell r="G249">
            <v>2</v>
          </cell>
          <cell r="H249" t="str">
            <v>CG02-163</v>
          </cell>
          <cell r="I249">
            <v>45370</v>
          </cell>
          <cell r="J249">
            <v>45708</v>
          </cell>
          <cell r="K249" t="str">
            <v>febrero</v>
          </cell>
          <cell r="L249">
            <v>11.112329010681185</v>
          </cell>
          <cell r="M249">
            <v>15</v>
          </cell>
          <cell r="N249">
            <v>15</v>
          </cell>
          <cell r="O249">
            <v>17</v>
          </cell>
          <cell r="P249">
            <v>1737</v>
          </cell>
        </row>
        <row r="250">
          <cell r="A250" t="str">
            <v>6024.071</v>
          </cell>
          <cell r="B250">
            <v>602</v>
          </cell>
          <cell r="C250">
            <v>4.0709999999999997</v>
          </cell>
          <cell r="D250">
            <v>20.02</v>
          </cell>
          <cell r="E250">
            <v>3003</v>
          </cell>
          <cell r="F250">
            <v>150</v>
          </cell>
          <cell r="G250">
            <v>2</v>
          </cell>
          <cell r="H250" t="str">
            <v>CG04-10295</v>
          </cell>
          <cell r="I250">
            <v>45372</v>
          </cell>
          <cell r="J250">
            <v>45708</v>
          </cell>
          <cell r="K250" t="str">
            <v>febrero</v>
          </cell>
          <cell r="L250">
            <v>11.046575584582479</v>
          </cell>
          <cell r="M250">
            <v>15</v>
          </cell>
          <cell r="N250">
            <v>15</v>
          </cell>
          <cell r="O250">
            <v>17</v>
          </cell>
          <cell r="P250">
            <v>1737</v>
          </cell>
        </row>
        <row r="251">
          <cell r="A251" t="str">
            <v>6024.0711</v>
          </cell>
          <cell r="B251">
            <v>602</v>
          </cell>
          <cell r="C251">
            <v>4.0711000000000004</v>
          </cell>
          <cell r="D251">
            <v>6.03</v>
          </cell>
          <cell r="E251">
            <v>904.5</v>
          </cell>
          <cell r="F251">
            <v>150</v>
          </cell>
          <cell r="G251">
            <v>2</v>
          </cell>
          <cell r="H251" t="str">
            <v>CG02-163</v>
          </cell>
          <cell r="I251">
            <v>45370</v>
          </cell>
          <cell r="J251">
            <v>45708</v>
          </cell>
          <cell r="K251" t="str">
            <v>febrero</v>
          </cell>
          <cell r="L251">
            <v>11.112329010681185</v>
          </cell>
          <cell r="M251">
            <v>15</v>
          </cell>
          <cell r="N251">
            <v>15</v>
          </cell>
          <cell r="O251">
            <v>17</v>
          </cell>
          <cell r="P251">
            <v>1737</v>
          </cell>
        </row>
        <row r="252">
          <cell r="A252" t="str">
            <v>6024.0712</v>
          </cell>
          <cell r="B252">
            <v>602</v>
          </cell>
          <cell r="C252">
            <v>4.0712000000000002</v>
          </cell>
          <cell r="D252">
            <v>13.66</v>
          </cell>
          <cell r="E252">
            <v>2007.96</v>
          </cell>
          <cell r="F252">
            <v>146.99560761346999</v>
          </cell>
          <cell r="G252">
            <v>2</v>
          </cell>
          <cell r="H252" t="str">
            <v>CG04-10295</v>
          </cell>
          <cell r="I252">
            <v>45371</v>
          </cell>
          <cell r="J252">
            <v>45708</v>
          </cell>
          <cell r="K252" t="str">
            <v>febrero</v>
          </cell>
          <cell r="L252">
            <v>11.079452297631832</v>
          </cell>
          <cell r="M252">
            <v>15</v>
          </cell>
          <cell r="N252">
            <v>15</v>
          </cell>
          <cell r="O252">
            <v>17</v>
          </cell>
          <cell r="P252">
            <v>1737</v>
          </cell>
        </row>
        <row r="253">
          <cell r="A253" t="str">
            <v>6024.0713</v>
          </cell>
          <cell r="B253">
            <v>602</v>
          </cell>
          <cell r="C253">
            <v>4.0712999999999999</v>
          </cell>
          <cell r="D253">
            <v>6.92</v>
          </cell>
          <cell r="E253">
            <v>1038</v>
          </cell>
          <cell r="F253">
            <v>150</v>
          </cell>
          <cell r="G253">
            <v>2</v>
          </cell>
          <cell r="H253" t="str">
            <v>CG02-163</v>
          </cell>
          <cell r="I253">
            <v>45370</v>
          </cell>
          <cell r="J253">
            <v>45708</v>
          </cell>
          <cell r="K253" t="str">
            <v>febrero</v>
          </cell>
          <cell r="L253">
            <v>11.112329010681185</v>
          </cell>
          <cell r="M253">
            <v>15</v>
          </cell>
          <cell r="N253">
            <v>15</v>
          </cell>
          <cell r="O253">
            <v>17</v>
          </cell>
          <cell r="P253">
            <v>1737</v>
          </cell>
        </row>
        <row r="254">
          <cell r="A254" t="str">
            <v>6024.0716</v>
          </cell>
          <cell r="B254">
            <v>602</v>
          </cell>
          <cell r="C254">
            <v>4.0716000000000001</v>
          </cell>
          <cell r="D254">
            <v>6.25</v>
          </cell>
          <cell r="E254">
            <v>937.5</v>
          </cell>
          <cell r="F254">
            <v>150</v>
          </cell>
          <cell r="G254">
            <v>2</v>
          </cell>
          <cell r="H254" t="str">
            <v>CG04-10295</v>
          </cell>
          <cell r="I254">
            <v>45340</v>
          </cell>
          <cell r="J254">
            <v>45708</v>
          </cell>
          <cell r="K254" t="str">
            <v>febrero</v>
          </cell>
          <cell r="L254">
            <v>12.098630402161762</v>
          </cell>
          <cell r="M254">
            <v>15</v>
          </cell>
          <cell r="N254">
            <v>15</v>
          </cell>
          <cell r="O254">
            <v>17</v>
          </cell>
          <cell r="P254">
            <v>1737</v>
          </cell>
        </row>
        <row r="255">
          <cell r="A255" t="str">
            <v>6024.0717</v>
          </cell>
          <cell r="B255">
            <v>602</v>
          </cell>
          <cell r="C255">
            <v>4.0716999999999999</v>
          </cell>
          <cell r="D255">
            <v>7.17</v>
          </cell>
          <cell r="E255">
            <v>1075.5</v>
          </cell>
          <cell r="F255">
            <v>150</v>
          </cell>
          <cell r="G255">
            <v>2</v>
          </cell>
          <cell r="H255" t="str">
            <v>CG02-163</v>
          </cell>
          <cell r="I255">
            <v>45373</v>
          </cell>
          <cell r="J255">
            <v>45708</v>
          </cell>
          <cell r="K255" t="str">
            <v>febrero</v>
          </cell>
          <cell r="L255">
            <v>11.013698871533126</v>
          </cell>
          <cell r="M255">
            <v>15</v>
          </cell>
          <cell r="N255">
            <v>15</v>
          </cell>
          <cell r="O255">
            <v>17</v>
          </cell>
          <cell r="P255">
            <v>1737</v>
          </cell>
        </row>
        <row r="256">
          <cell r="A256" t="str">
            <v>6024.0719</v>
          </cell>
          <cell r="B256">
            <v>602</v>
          </cell>
          <cell r="C256">
            <v>4.0719000000000003</v>
          </cell>
          <cell r="D256">
            <v>11.62</v>
          </cell>
          <cell r="E256">
            <v>1742.9999999999998</v>
          </cell>
          <cell r="F256">
            <v>150</v>
          </cell>
          <cell r="G256">
            <v>2</v>
          </cell>
          <cell r="H256" t="str">
            <v>CG04-10295</v>
          </cell>
          <cell r="I256">
            <v>45340</v>
          </cell>
          <cell r="J256">
            <v>45708</v>
          </cell>
          <cell r="K256" t="str">
            <v>febrero</v>
          </cell>
          <cell r="L256">
            <v>12.098630402161762</v>
          </cell>
          <cell r="M256">
            <v>15</v>
          </cell>
          <cell r="N256">
            <v>15</v>
          </cell>
          <cell r="O256">
            <v>17</v>
          </cell>
          <cell r="P256">
            <v>1737</v>
          </cell>
        </row>
        <row r="257">
          <cell r="A257" t="str">
            <v>6024.072</v>
          </cell>
          <cell r="B257">
            <v>602</v>
          </cell>
          <cell r="C257">
            <v>4.0720000000000001</v>
          </cell>
          <cell r="D257">
            <v>7.72</v>
          </cell>
          <cell r="E257">
            <v>1158</v>
          </cell>
          <cell r="F257">
            <v>150</v>
          </cell>
          <cell r="G257">
            <v>2</v>
          </cell>
          <cell r="H257" t="str">
            <v>CG02-163</v>
          </cell>
          <cell r="I257">
            <v>45373</v>
          </cell>
          <cell r="J257">
            <v>45708</v>
          </cell>
          <cell r="K257" t="str">
            <v>febrero</v>
          </cell>
          <cell r="L257">
            <v>11.013698871533126</v>
          </cell>
          <cell r="M257">
            <v>15</v>
          </cell>
          <cell r="N257">
            <v>15</v>
          </cell>
          <cell r="O257">
            <v>17</v>
          </cell>
          <cell r="P257">
            <v>1737</v>
          </cell>
        </row>
        <row r="258">
          <cell r="A258" t="str">
            <v>6022.0609</v>
          </cell>
          <cell r="B258">
            <v>602</v>
          </cell>
          <cell r="C258">
            <v>2.0609000000000002</v>
          </cell>
          <cell r="D258">
            <v>13.89</v>
          </cell>
          <cell r="E258">
            <v>2083.5</v>
          </cell>
          <cell r="F258">
            <v>150</v>
          </cell>
          <cell r="G258">
            <v>5</v>
          </cell>
          <cell r="H258" t="str">
            <v>CG02-163</v>
          </cell>
          <cell r="I258">
            <v>45366</v>
          </cell>
          <cell r="J258">
            <v>45708</v>
          </cell>
          <cell r="K258" t="str">
            <v>febrero</v>
          </cell>
          <cell r="L258">
            <v>11.243835862878594</v>
          </cell>
          <cell r="M258">
            <v>15</v>
          </cell>
          <cell r="N258">
            <v>15</v>
          </cell>
          <cell r="O258">
            <v>19</v>
          </cell>
          <cell r="P258">
            <v>1920</v>
          </cell>
        </row>
        <row r="259">
          <cell r="A259" t="str">
            <v>6022.061</v>
          </cell>
          <cell r="B259">
            <v>602</v>
          </cell>
          <cell r="C259">
            <v>2.0609999999999999</v>
          </cell>
          <cell r="D259">
            <v>15.22</v>
          </cell>
          <cell r="E259">
            <v>2283</v>
          </cell>
          <cell r="F259">
            <v>150</v>
          </cell>
          <cell r="G259">
            <v>5</v>
          </cell>
          <cell r="H259" t="str">
            <v>CG02-163</v>
          </cell>
          <cell r="I259">
            <v>45366</v>
          </cell>
          <cell r="J259">
            <v>45708</v>
          </cell>
          <cell r="K259" t="str">
            <v>febrero</v>
          </cell>
          <cell r="L259">
            <v>11.243835862878594</v>
          </cell>
          <cell r="M259">
            <v>15</v>
          </cell>
          <cell r="N259">
            <v>15</v>
          </cell>
          <cell r="O259">
            <v>19</v>
          </cell>
          <cell r="P259">
            <v>1920</v>
          </cell>
        </row>
        <row r="260">
          <cell r="A260" t="str">
            <v>6022.0612</v>
          </cell>
          <cell r="B260">
            <v>602</v>
          </cell>
          <cell r="C260">
            <v>2.0611999999999999</v>
          </cell>
          <cell r="D260">
            <v>16.739999999999998</v>
          </cell>
          <cell r="E260">
            <v>2470.5</v>
          </cell>
          <cell r="F260">
            <v>147.58064516129033</v>
          </cell>
          <cell r="G260">
            <v>5</v>
          </cell>
          <cell r="H260" t="str">
            <v>CG02-163</v>
          </cell>
          <cell r="I260">
            <v>45367</v>
          </cell>
          <cell r="J260">
            <v>45708</v>
          </cell>
          <cell r="K260" t="str">
            <v>febrero</v>
          </cell>
          <cell r="L260">
            <v>11.210959149829241</v>
          </cell>
          <cell r="M260">
            <v>15</v>
          </cell>
          <cell r="N260">
            <v>15</v>
          </cell>
          <cell r="O260">
            <v>19</v>
          </cell>
          <cell r="P260">
            <v>1920</v>
          </cell>
        </row>
        <row r="261">
          <cell r="A261" t="str">
            <v>6022.0613</v>
          </cell>
          <cell r="B261">
            <v>602</v>
          </cell>
          <cell r="C261">
            <v>2.0613000000000001</v>
          </cell>
          <cell r="D261">
            <v>18.48</v>
          </cell>
          <cell r="E261">
            <v>2772</v>
          </cell>
          <cell r="F261">
            <v>150</v>
          </cell>
          <cell r="G261">
            <v>5</v>
          </cell>
          <cell r="H261" t="str">
            <v>CG02-163</v>
          </cell>
          <cell r="I261">
            <v>45368</v>
          </cell>
          <cell r="J261">
            <v>45708</v>
          </cell>
          <cell r="K261" t="str">
            <v>febrero</v>
          </cell>
          <cell r="L261">
            <v>11.178082436779889</v>
          </cell>
          <cell r="M261">
            <v>15</v>
          </cell>
          <cell r="N261">
            <v>15</v>
          </cell>
          <cell r="O261">
            <v>19</v>
          </cell>
          <cell r="P261">
            <v>1920</v>
          </cell>
        </row>
        <row r="262">
          <cell r="A262" t="str">
            <v>6022.0401</v>
          </cell>
          <cell r="B262">
            <v>602</v>
          </cell>
          <cell r="C262">
            <v>2.0400999999999998</v>
          </cell>
          <cell r="D262">
            <v>14.82</v>
          </cell>
          <cell r="E262">
            <v>2223</v>
          </cell>
          <cell r="F262">
            <v>150</v>
          </cell>
          <cell r="G262">
            <v>3</v>
          </cell>
          <cell r="H262" t="str">
            <v>CP72-2086</v>
          </cell>
          <cell r="I262">
            <v>45362</v>
          </cell>
          <cell r="J262">
            <v>45708</v>
          </cell>
          <cell r="K262" t="str">
            <v>febrero</v>
          </cell>
          <cell r="L262">
            <v>11.375342715076005</v>
          </cell>
          <cell r="M262">
            <v>15</v>
          </cell>
          <cell r="N262">
            <v>15</v>
          </cell>
          <cell r="O262">
            <v>19</v>
          </cell>
          <cell r="P262">
            <v>1921</v>
          </cell>
        </row>
        <row r="263">
          <cell r="A263" t="str">
            <v>6022.0402</v>
          </cell>
          <cell r="B263">
            <v>602</v>
          </cell>
          <cell r="C263">
            <v>2.0402</v>
          </cell>
          <cell r="D263">
            <v>19.54</v>
          </cell>
          <cell r="E263">
            <v>2931</v>
          </cell>
          <cell r="F263">
            <v>150</v>
          </cell>
          <cell r="G263">
            <v>3</v>
          </cell>
          <cell r="H263" t="str">
            <v>CP72-2086</v>
          </cell>
          <cell r="I263">
            <v>45363</v>
          </cell>
          <cell r="J263">
            <v>45708</v>
          </cell>
          <cell r="K263" t="str">
            <v>febrero</v>
          </cell>
          <cell r="L263">
            <v>11.342466002026653</v>
          </cell>
          <cell r="M263">
            <v>15</v>
          </cell>
          <cell r="N263">
            <v>15</v>
          </cell>
          <cell r="O263">
            <v>19</v>
          </cell>
          <cell r="P263">
            <v>1921</v>
          </cell>
        </row>
        <row r="264">
          <cell r="A264" t="str">
            <v>6022.0403</v>
          </cell>
          <cell r="B264">
            <v>602</v>
          </cell>
          <cell r="C264">
            <v>2.0402999999999998</v>
          </cell>
          <cell r="D264">
            <v>15.22</v>
          </cell>
          <cell r="E264">
            <v>2283</v>
          </cell>
          <cell r="F264">
            <v>150</v>
          </cell>
          <cell r="G264">
            <v>3</v>
          </cell>
          <cell r="H264" t="str">
            <v>CP72-2086</v>
          </cell>
          <cell r="I264">
            <v>45364</v>
          </cell>
          <cell r="J264">
            <v>45708</v>
          </cell>
          <cell r="K264" t="str">
            <v>febrero</v>
          </cell>
          <cell r="L264">
            <v>11.3095892889773</v>
          </cell>
          <cell r="M264">
            <v>15</v>
          </cell>
          <cell r="N264">
            <v>15</v>
          </cell>
          <cell r="O264">
            <v>19</v>
          </cell>
          <cell r="P264">
            <v>1921</v>
          </cell>
        </row>
        <row r="265">
          <cell r="A265" t="str">
            <v>6022.0404</v>
          </cell>
          <cell r="B265">
            <v>602</v>
          </cell>
          <cell r="C265">
            <v>2.0404</v>
          </cell>
          <cell r="D265">
            <v>13.49</v>
          </cell>
          <cell r="E265">
            <v>2023.5</v>
          </cell>
          <cell r="F265">
            <v>150</v>
          </cell>
          <cell r="G265">
            <v>3</v>
          </cell>
          <cell r="H265" t="str">
            <v>CG12-116</v>
          </cell>
          <cell r="I265">
            <v>45365</v>
          </cell>
          <cell r="J265">
            <v>45708</v>
          </cell>
          <cell r="K265" t="str">
            <v>febrero</v>
          </cell>
          <cell r="L265">
            <v>11.276712575927947</v>
          </cell>
          <cell r="M265">
            <v>15</v>
          </cell>
          <cell r="N265">
            <v>15</v>
          </cell>
          <cell r="O265">
            <v>19</v>
          </cell>
          <cell r="P265">
            <v>1921</v>
          </cell>
        </row>
        <row r="266">
          <cell r="A266" t="str">
            <v>6022.0405</v>
          </cell>
          <cell r="B266">
            <v>602</v>
          </cell>
          <cell r="C266">
            <v>2.0405000000000002</v>
          </cell>
          <cell r="D266">
            <v>7.8</v>
          </cell>
          <cell r="E266">
            <v>1170</v>
          </cell>
          <cell r="F266">
            <v>150</v>
          </cell>
          <cell r="G266">
            <v>3</v>
          </cell>
          <cell r="H266" t="str">
            <v>CG12-116</v>
          </cell>
          <cell r="I266">
            <v>45365</v>
          </cell>
          <cell r="J266">
            <v>45708</v>
          </cell>
          <cell r="K266" t="str">
            <v>febrero</v>
          </cell>
          <cell r="L266">
            <v>11.276712575927947</v>
          </cell>
          <cell r="M266">
            <v>15</v>
          </cell>
          <cell r="N266">
            <v>15</v>
          </cell>
          <cell r="O266">
            <v>19</v>
          </cell>
          <cell r="P266">
            <v>1921</v>
          </cell>
        </row>
        <row r="267">
          <cell r="A267" t="str">
            <v>6022.0406</v>
          </cell>
          <cell r="B267">
            <v>602</v>
          </cell>
          <cell r="C267">
            <v>2.0406</v>
          </cell>
          <cell r="D267">
            <v>9.6999999999999993</v>
          </cell>
          <cell r="E267">
            <v>1455</v>
          </cell>
          <cell r="F267">
            <v>150</v>
          </cell>
          <cell r="G267">
            <v>3</v>
          </cell>
          <cell r="H267" t="str">
            <v>CG12-116</v>
          </cell>
          <cell r="I267">
            <v>45364</v>
          </cell>
          <cell r="J267">
            <v>45708</v>
          </cell>
          <cell r="K267" t="str">
            <v>febrero</v>
          </cell>
          <cell r="L267">
            <v>11.3095892889773</v>
          </cell>
          <cell r="M267">
            <v>15</v>
          </cell>
          <cell r="N267">
            <v>15</v>
          </cell>
          <cell r="O267">
            <v>19</v>
          </cell>
          <cell r="P267">
            <v>1921</v>
          </cell>
        </row>
        <row r="268">
          <cell r="A268" t="str">
            <v>6024.0701</v>
          </cell>
          <cell r="B268">
            <v>602</v>
          </cell>
          <cell r="C268">
            <v>4.0701000000000001</v>
          </cell>
          <cell r="D268">
            <v>3.89</v>
          </cell>
          <cell r="E268">
            <v>564.05000000000007</v>
          </cell>
          <cell r="F268">
            <v>145</v>
          </cell>
          <cell r="G268" t="str">
            <v>1</v>
          </cell>
          <cell r="H268" t="str">
            <v>CG04-10295</v>
          </cell>
          <cell r="I268">
            <v>45363</v>
          </cell>
          <cell r="J268">
            <v>45715</v>
          </cell>
          <cell r="K268" t="str">
            <v>febrero</v>
          </cell>
          <cell r="L268">
            <v>11.57260299337212</v>
          </cell>
          <cell r="M268">
            <v>16</v>
          </cell>
          <cell r="N268">
            <v>16</v>
          </cell>
          <cell r="O268">
            <v>17</v>
          </cell>
          <cell r="P268">
            <v>1738</v>
          </cell>
        </row>
        <row r="269">
          <cell r="A269" t="str">
            <v>6024.0702</v>
          </cell>
          <cell r="B269">
            <v>602</v>
          </cell>
          <cell r="C269">
            <v>4.0701999999999998</v>
          </cell>
          <cell r="D269">
            <v>8.14</v>
          </cell>
          <cell r="E269">
            <v>1180.3000000000002</v>
          </cell>
          <cell r="F269">
            <v>145</v>
          </cell>
          <cell r="G269" t="str">
            <v>1</v>
          </cell>
          <cell r="H269" t="str">
            <v>CG04-10295</v>
          </cell>
          <cell r="I269">
            <v>45363</v>
          </cell>
          <cell r="J269">
            <v>45715</v>
          </cell>
          <cell r="K269" t="str">
            <v>febrero</v>
          </cell>
          <cell r="L269">
            <v>11.57260299337212</v>
          </cell>
          <cell r="M269">
            <v>16</v>
          </cell>
          <cell r="N269">
            <v>16</v>
          </cell>
          <cell r="O269">
            <v>17</v>
          </cell>
          <cell r="P269">
            <v>1738</v>
          </cell>
        </row>
        <row r="270">
          <cell r="A270" t="str">
            <v>6024.0705</v>
          </cell>
          <cell r="B270">
            <v>602</v>
          </cell>
          <cell r="C270">
            <v>4.0705</v>
          </cell>
          <cell r="D270">
            <v>15.48</v>
          </cell>
          <cell r="E270">
            <v>2244.6</v>
          </cell>
          <cell r="F270">
            <v>145</v>
          </cell>
          <cell r="G270" t="str">
            <v>1</v>
          </cell>
          <cell r="H270" t="str">
            <v>CG04-10295</v>
          </cell>
          <cell r="I270">
            <v>45363</v>
          </cell>
          <cell r="J270">
            <v>45715</v>
          </cell>
          <cell r="K270" t="str">
            <v>febrero</v>
          </cell>
          <cell r="L270">
            <v>11.57260299337212</v>
          </cell>
          <cell r="M270">
            <v>16</v>
          </cell>
          <cell r="N270">
            <v>16</v>
          </cell>
          <cell r="O270">
            <v>17</v>
          </cell>
          <cell r="P270">
            <v>1738</v>
          </cell>
        </row>
        <row r="271">
          <cell r="A271" t="str">
            <v>6024.0707</v>
          </cell>
          <cell r="B271">
            <v>602</v>
          </cell>
          <cell r="C271">
            <v>4.0707000000000004</v>
          </cell>
          <cell r="D271">
            <v>9.3000000000000007</v>
          </cell>
          <cell r="E271">
            <v>1342.7</v>
          </cell>
          <cell r="F271">
            <v>144.3763440860215</v>
          </cell>
          <cell r="G271" t="str">
            <v>1</v>
          </cell>
          <cell r="H271" t="str">
            <v>CG04-10295</v>
          </cell>
          <cell r="I271">
            <v>45360</v>
          </cell>
          <cell r="J271">
            <v>45715</v>
          </cell>
          <cell r="K271" t="str">
            <v>febrero</v>
          </cell>
          <cell r="L271">
            <v>11.671233132520179</v>
          </cell>
          <cell r="M271">
            <v>16</v>
          </cell>
          <cell r="N271">
            <v>16</v>
          </cell>
          <cell r="O271">
            <v>17</v>
          </cell>
          <cell r="P271">
            <v>1738</v>
          </cell>
        </row>
        <row r="272">
          <cell r="A272" t="str">
            <v>6024.0714</v>
          </cell>
          <cell r="B272">
            <v>602</v>
          </cell>
          <cell r="C272">
            <v>4.0713999999999997</v>
          </cell>
          <cell r="D272">
            <v>14</v>
          </cell>
          <cell r="E272">
            <v>2030</v>
          </cell>
          <cell r="F272">
            <v>145</v>
          </cell>
          <cell r="G272" t="str">
            <v>1</v>
          </cell>
          <cell r="H272" t="str">
            <v>CG04-10295</v>
          </cell>
          <cell r="I272">
            <v>45359</v>
          </cell>
          <cell r="J272">
            <v>45715</v>
          </cell>
          <cell r="K272" t="str">
            <v>febrero</v>
          </cell>
          <cell r="L272">
            <v>11.704109845569532</v>
          </cell>
          <cell r="M272">
            <v>16</v>
          </cell>
          <cell r="N272">
            <v>16</v>
          </cell>
          <cell r="O272">
            <v>17</v>
          </cell>
          <cell r="P272">
            <v>1738</v>
          </cell>
        </row>
        <row r="273">
          <cell r="A273" t="str">
            <v>6024.0715</v>
          </cell>
          <cell r="B273">
            <v>602</v>
          </cell>
          <cell r="C273">
            <v>4.0715000000000003</v>
          </cell>
          <cell r="D273">
            <v>10.220000000000001</v>
          </cell>
          <cell r="E273">
            <v>1481.9</v>
          </cell>
          <cell r="F273">
            <v>145</v>
          </cell>
          <cell r="G273" t="str">
            <v>1</v>
          </cell>
          <cell r="H273" t="str">
            <v>CG04-10295</v>
          </cell>
          <cell r="I273">
            <v>45359</v>
          </cell>
          <cell r="J273">
            <v>45715</v>
          </cell>
          <cell r="K273" t="str">
            <v>febrero</v>
          </cell>
          <cell r="L273">
            <v>11.704109845569532</v>
          </cell>
          <cell r="M273">
            <v>16</v>
          </cell>
          <cell r="N273">
            <v>16</v>
          </cell>
          <cell r="O273">
            <v>17</v>
          </cell>
          <cell r="P273">
            <v>1738</v>
          </cell>
        </row>
        <row r="274">
          <cell r="A274" t="str">
            <v>6024.0718</v>
          </cell>
          <cell r="B274">
            <v>602</v>
          </cell>
          <cell r="C274">
            <v>4.0717999999999996</v>
          </cell>
          <cell r="D274">
            <v>8.66</v>
          </cell>
          <cell r="E274">
            <v>1255.7</v>
          </cell>
          <cell r="F274">
            <v>145</v>
          </cell>
          <cell r="G274" t="str">
            <v>1</v>
          </cell>
          <cell r="H274" t="str">
            <v>CG04-10295</v>
          </cell>
          <cell r="I274">
            <v>45357</v>
          </cell>
          <cell r="J274">
            <v>45715</v>
          </cell>
          <cell r="K274" t="str">
            <v>febrero</v>
          </cell>
          <cell r="L274">
            <v>11.769863271668237</v>
          </cell>
          <cell r="M274">
            <v>16</v>
          </cell>
          <cell r="N274">
            <v>16</v>
          </cell>
          <cell r="O274">
            <v>17</v>
          </cell>
          <cell r="P274">
            <v>1738</v>
          </cell>
        </row>
        <row r="275">
          <cell r="A275" t="str">
            <v>6023.0905</v>
          </cell>
          <cell r="B275">
            <v>602</v>
          </cell>
          <cell r="C275">
            <v>3.0905</v>
          </cell>
          <cell r="D275">
            <v>17.16</v>
          </cell>
          <cell r="E275">
            <v>2574</v>
          </cell>
          <cell r="F275">
            <v>150</v>
          </cell>
          <cell r="G275">
            <v>6</v>
          </cell>
          <cell r="H275" t="str">
            <v>CG02-163</v>
          </cell>
          <cell r="I275">
            <v>45355</v>
          </cell>
          <cell r="J275">
            <v>45715</v>
          </cell>
          <cell r="K275" t="str">
            <v>febrero</v>
          </cell>
          <cell r="L275">
            <v>11.835616697766941</v>
          </cell>
          <cell r="M275">
            <v>16</v>
          </cell>
          <cell r="N275">
            <v>16</v>
          </cell>
          <cell r="O275">
            <v>17</v>
          </cell>
          <cell r="P275">
            <v>1739</v>
          </cell>
        </row>
        <row r="276">
          <cell r="A276" t="str">
            <v>6023.0906</v>
          </cell>
          <cell r="B276">
            <v>602</v>
          </cell>
          <cell r="C276">
            <v>3.0905999999999998</v>
          </cell>
          <cell r="D276">
            <v>11.4</v>
          </cell>
          <cell r="E276">
            <v>1710</v>
          </cell>
          <cell r="F276">
            <v>150</v>
          </cell>
          <cell r="G276">
            <v>6</v>
          </cell>
          <cell r="H276" t="str">
            <v>CG02-163</v>
          </cell>
          <cell r="I276">
            <v>45357</v>
          </cell>
          <cell r="J276">
            <v>45715</v>
          </cell>
          <cell r="K276" t="str">
            <v>febrero</v>
          </cell>
          <cell r="L276">
            <v>11.769863271668237</v>
          </cell>
          <cell r="M276">
            <v>16</v>
          </cell>
          <cell r="N276">
            <v>16</v>
          </cell>
          <cell r="O276">
            <v>17</v>
          </cell>
          <cell r="P276">
            <v>1739</v>
          </cell>
        </row>
        <row r="277">
          <cell r="A277" t="str">
            <v>6023.0914</v>
          </cell>
          <cell r="B277">
            <v>602</v>
          </cell>
          <cell r="C277">
            <v>3.0914000000000001</v>
          </cell>
          <cell r="D277">
            <v>27.42</v>
          </cell>
          <cell r="E277">
            <v>4009.74</v>
          </cell>
          <cell r="F277">
            <v>146.23413566739603</v>
          </cell>
          <cell r="G277">
            <v>6</v>
          </cell>
          <cell r="H277" t="str">
            <v>CG02-163</v>
          </cell>
          <cell r="I277">
            <v>45356</v>
          </cell>
          <cell r="J277">
            <v>45715</v>
          </cell>
          <cell r="K277" t="str">
            <v>febrero</v>
          </cell>
          <cell r="L277">
            <v>11.802739984717588</v>
          </cell>
          <cell r="M277">
            <v>16</v>
          </cell>
          <cell r="N277">
            <v>16</v>
          </cell>
          <cell r="O277">
            <v>17</v>
          </cell>
          <cell r="P277">
            <v>1739</v>
          </cell>
        </row>
        <row r="278">
          <cell r="A278" t="str">
            <v>6023.0915</v>
          </cell>
          <cell r="B278">
            <v>602</v>
          </cell>
          <cell r="C278">
            <v>3.0914999999999999</v>
          </cell>
          <cell r="D278">
            <v>7.98</v>
          </cell>
          <cell r="E278">
            <v>1197</v>
          </cell>
          <cell r="F278">
            <v>150</v>
          </cell>
          <cell r="G278">
            <v>6</v>
          </cell>
          <cell r="H278" t="str">
            <v>CG02-163</v>
          </cell>
          <cell r="I278">
            <v>45357</v>
          </cell>
          <cell r="J278">
            <v>45715</v>
          </cell>
          <cell r="K278" t="str">
            <v>febrero</v>
          </cell>
          <cell r="L278">
            <v>11.769863271668237</v>
          </cell>
          <cell r="M278">
            <v>16</v>
          </cell>
          <cell r="N278">
            <v>16</v>
          </cell>
          <cell r="O278">
            <v>17</v>
          </cell>
          <cell r="P278">
            <v>1739</v>
          </cell>
        </row>
        <row r="279">
          <cell r="A279" t="str">
            <v>6023.0916</v>
          </cell>
          <cell r="B279">
            <v>602</v>
          </cell>
          <cell r="C279">
            <v>3.0916000000000001</v>
          </cell>
          <cell r="D279">
            <v>3.63</v>
          </cell>
          <cell r="E279">
            <v>544.5</v>
          </cell>
          <cell r="F279">
            <v>150</v>
          </cell>
          <cell r="G279">
            <v>6</v>
          </cell>
          <cell r="H279" t="str">
            <v>CG02-163</v>
          </cell>
          <cell r="I279">
            <v>45356</v>
          </cell>
          <cell r="J279">
            <v>45715</v>
          </cell>
          <cell r="K279" t="str">
            <v>febrero</v>
          </cell>
          <cell r="L279">
            <v>11.802739984717588</v>
          </cell>
          <cell r="M279">
            <v>16</v>
          </cell>
          <cell r="N279">
            <v>16</v>
          </cell>
          <cell r="O279">
            <v>17</v>
          </cell>
          <cell r="P279">
            <v>1739</v>
          </cell>
        </row>
        <row r="280">
          <cell r="A280" t="str">
            <v>6021.1103</v>
          </cell>
          <cell r="B280">
            <v>602</v>
          </cell>
          <cell r="C280">
            <v>1.1103000000000001</v>
          </cell>
          <cell r="D280">
            <v>4.8499999999999996</v>
          </cell>
          <cell r="E280">
            <v>727.5</v>
          </cell>
          <cell r="F280">
            <v>150</v>
          </cell>
          <cell r="G280">
            <v>2</v>
          </cell>
          <cell r="H280" t="str">
            <v>CG04-10295</v>
          </cell>
          <cell r="I280">
            <v>45375</v>
          </cell>
          <cell r="J280">
            <v>45715</v>
          </cell>
          <cell r="K280" t="str">
            <v>febrero</v>
          </cell>
          <cell r="L280">
            <v>11.178082436779889</v>
          </cell>
          <cell r="M280">
            <v>16</v>
          </cell>
          <cell r="N280">
            <v>16</v>
          </cell>
          <cell r="O280">
            <v>17</v>
          </cell>
          <cell r="P280">
            <v>1740</v>
          </cell>
        </row>
        <row r="281">
          <cell r="A281" t="str">
            <v>6021.1108</v>
          </cell>
          <cell r="B281">
            <v>602</v>
          </cell>
          <cell r="C281">
            <v>1.1108</v>
          </cell>
          <cell r="D281">
            <v>5.37</v>
          </cell>
          <cell r="E281">
            <v>805.5</v>
          </cell>
          <cell r="F281">
            <v>150</v>
          </cell>
          <cell r="G281">
            <v>2</v>
          </cell>
          <cell r="H281" t="str">
            <v>CG04-10295</v>
          </cell>
          <cell r="I281">
            <v>45375</v>
          </cell>
          <cell r="J281">
            <v>45715</v>
          </cell>
          <cell r="K281" t="str">
            <v>febrero</v>
          </cell>
          <cell r="L281">
            <v>11.178082436779889</v>
          </cell>
          <cell r="M281">
            <v>16</v>
          </cell>
          <cell r="N281">
            <v>16</v>
          </cell>
          <cell r="O281">
            <v>17</v>
          </cell>
          <cell r="P281">
            <v>1740</v>
          </cell>
        </row>
        <row r="282">
          <cell r="A282" t="str">
            <v>6021.111</v>
          </cell>
          <cell r="B282">
            <v>602</v>
          </cell>
          <cell r="C282">
            <v>1.111</v>
          </cell>
          <cell r="D282">
            <v>5.64</v>
          </cell>
          <cell r="E282">
            <v>846</v>
          </cell>
          <cell r="F282">
            <v>150</v>
          </cell>
          <cell r="G282">
            <v>2</v>
          </cell>
          <cell r="H282" t="str">
            <v>CG04-10295</v>
          </cell>
          <cell r="I282">
            <v>45375</v>
          </cell>
          <cell r="J282">
            <v>45715</v>
          </cell>
          <cell r="K282" t="str">
            <v>febrero</v>
          </cell>
          <cell r="L282">
            <v>11.178082436779889</v>
          </cell>
          <cell r="M282">
            <v>16</v>
          </cell>
          <cell r="N282">
            <v>16</v>
          </cell>
          <cell r="O282">
            <v>17</v>
          </cell>
          <cell r="P282">
            <v>1740</v>
          </cell>
        </row>
        <row r="283">
          <cell r="A283" t="str">
            <v>6021.0802</v>
          </cell>
          <cell r="B283">
            <v>602</v>
          </cell>
          <cell r="C283">
            <v>1.0802</v>
          </cell>
          <cell r="D283">
            <v>18.559999999999999</v>
          </cell>
          <cell r="E283">
            <v>2778.83</v>
          </cell>
          <cell r="F283">
            <v>149.72144396551724</v>
          </cell>
          <cell r="G283">
            <v>6</v>
          </cell>
          <cell r="H283" t="str">
            <v>CG02-163</v>
          </cell>
          <cell r="I283">
            <v>45371</v>
          </cell>
          <cell r="J283">
            <v>45715</v>
          </cell>
          <cell r="K283" t="str">
            <v>febrero</v>
          </cell>
          <cell r="L283">
            <v>11.3095892889773</v>
          </cell>
          <cell r="M283">
            <v>16</v>
          </cell>
          <cell r="N283">
            <v>16</v>
          </cell>
          <cell r="O283">
            <v>19</v>
          </cell>
          <cell r="P283">
            <v>1922</v>
          </cell>
        </row>
        <row r="284">
          <cell r="A284" t="str">
            <v>6021.0803</v>
          </cell>
          <cell r="B284">
            <v>602</v>
          </cell>
          <cell r="C284">
            <v>1.0803</v>
          </cell>
          <cell r="D284">
            <v>6.56</v>
          </cell>
          <cell r="E284">
            <v>983.99999999999989</v>
          </cell>
          <cell r="F284">
            <v>150</v>
          </cell>
          <cell r="G284">
            <v>6</v>
          </cell>
          <cell r="H284" t="str">
            <v>CG02-163</v>
          </cell>
          <cell r="I284">
            <v>45370</v>
          </cell>
          <cell r="J284">
            <v>45715</v>
          </cell>
          <cell r="K284" t="str">
            <v>febrero</v>
          </cell>
          <cell r="L284">
            <v>11.342466002026653</v>
          </cell>
          <cell r="M284">
            <v>16</v>
          </cell>
          <cell r="N284">
            <v>16</v>
          </cell>
          <cell r="O284">
            <v>19</v>
          </cell>
          <cell r="P284">
            <v>1922</v>
          </cell>
        </row>
        <row r="285">
          <cell r="A285" t="str">
            <v>6021.0805</v>
          </cell>
          <cell r="B285">
            <v>602</v>
          </cell>
          <cell r="C285">
            <v>1.0805</v>
          </cell>
          <cell r="D285">
            <v>8.18</v>
          </cell>
          <cell r="E285">
            <v>1227</v>
          </cell>
          <cell r="F285">
            <v>150</v>
          </cell>
          <cell r="G285">
            <v>6</v>
          </cell>
          <cell r="H285" t="str">
            <v>CG02-163</v>
          </cell>
          <cell r="I285">
            <v>45371</v>
          </cell>
          <cell r="J285">
            <v>45715</v>
          </cell>
          <cell r="K285" t="str">
            <v>febrero</v>
          </cell>
          <cell r="L285">
            <v>11.3095892889773</v>
          </cell>
          <cell r="M285">
            <v>16</v>
          </cell>
          <cell r="N285">
            <v>16</v>
          </cell>
          <cell r="O285">
            <v>19</v>
          </cell>
          <cell r="P285">
            <v>1922</v>
          </cell>
        </row>
        <row r="286">
          <cell r="A286" t="str">
            <v>6021.0806</v>
          </cell>
          <cell r="B286">
            <v>602</v>
          </cell>
          <cell r="C286">
            <v>1.0806</v>
          </cell>
          <cell r="D286">
            <v>9</v>
          </cell>
          <cell r="E286">
            <v>1350</v>
          </cell>
          <cell r="F286">
            <v>150</v>
          </cell>
          <cell r="G286">
            <v>6</v>
          </cell>
          <cell r="H286" t="str">
            <v>CG02-163</v>
          </cell>
          <cell r="I286">
            <v>45370</v>
          </cell>
          <cell r="J286">
            <v>45715</v>
          </cell>
          <cell r="K286" t="str">
            <v>febrero</v>
          </cell>
          <cell r="L286">
            <v>11.342466002026653</v>
          </cell>
          <cell r="M286">
            <v>16</v>
          </cell>
          <cell r="N286">
            <v>16</v>
          </cell>
          <cell r="O286">
            <v>19</v>
          </cell>
          <cell r="P286">
            <v>1922</v>
          </cell>
        </row>
        <row r="287">
          <cell r="A287" t="str">
            <v>6021.081</v>
          </cell>
          <cell r="B287">
            <v>602</v>
          </cell>
          <cell r="C287">
            <v>1.081</v>
          </cell>
          <cell r="D287">
            <v>13.89</v>
          </cell>
          <cell r="E287">
            <v>2083.5</v>
          </cell>
          <cell r="F287">
            <v>150</v>
          </cell>
          <cell r="G287">
            <v>6</v>
          </cell>
          <cell r="H287" t="str">
            <v>CG02-163</v>
          </cell>
          <cell r="I287">
            <v>45371</v>
          </cell>
          <cell r="J287">
            <v>45715</v>
          </cell>
          <cell r="K287" t="str">
            <v>febrero</v>
          </cell>
          <cell r="L287">
            <v>11.3095892889773</v>
          </cell>
          <cell r="M287">
            <v>16</v>
          </cell>
          <cell r="N287">
            <v>16</v>
          </cell>
          <cell r="O287">
            <v>19</v>
          </cell>
          <cell r="P287">
            <v>1922</v>
          </cell>
        </row>
        <row r="288">
          <cell r="A288" t="str">
            <v>6021.0811</v>
          </cell>
          <cell r="B288">
            <v>602</v>
          </cell>
          <cell r="C288">
            <v>1.0810999999999999</v>
          </cell>
          <cell r="D288">
            <v>17.11</v>
          </cell>
          <cell r="E288">
            <v>2566.5</v>
          </cell>
          <cell r="F288">
            <v>150</v>
          </cell>
          <cell r="G288">
            <v>6</v>
          </cell>
          <cell r="H288" t="str">
            <v>CG02-163</v>
          </cell>
          <cell r="I288">
            <v>45369</v>
          </cell>
          <cell r="J288">
            <v>45715</v>
          </cell>
          <cell r="K288" t="str">
            <v>febrero</v>
          </cell>
          <cell r="L288">
            <v>11.375342715076005</v>
          </cell>
          <cell r="M288">
            <v>16</v>
          </cell>
          <cell r="N288">
            <v>16</v>
          </cell>
          <cell r="O288">
            <v>19</v>
          </cell>
          <cell r="P288">
            <v>1922</v>
          </cell>
        </row>
        <row r="289">
          <cell r="A289" t="str">
            <v>6021.1101</v>
          </cell>
          <cell r="B289">
            <v>602</v>
          </cell>
          <cell r="C289">
            <v>1.1101000000000001</v>
          </cell>
          <cell r="D289">
            <v>20.68</v>
          </cell>
          <cell r="E289">
            <v>2570.87</v>
          </cell>
          <cell r="F289">
            <v>124.31673114119923</v>
          </cell>
          <cell r="G289">
            <v>3</v>
          </cell>
          <cell r="H289" t="str">
            <v>CGMEX10-26315</v>
          </cell>
          <cell r="I289">
            <v>45376</v>
          </cell>
          <cell r="J289">
            <v>45715</v>
          </cell>
          <cell r="K289" t="str">
            <v>febrero</v>
          </cell>
          <cell r="L289">
            <v>11.145205723730538</v>
          </cell>
          <cell r="M289">
            <v>16</v>
          </cell>
          <cell r="N289">
            <v>16</v>
          </cell>
          <cell r="O289">
            <v>19</v>
          </cell>
          <cell r="P289">
            <v>1923</v>
          </cell>
        </row>
        <row r="290">
          <cell r="A290" t="str">
            <v>6021.1105</v>
          </cell>
          <cell r="B290">
            <v>602</v>
          </cell>
          <cell r="C290">
            <v>1.1105</v>
          </cell>
          <cell r="D290">
            <v>13.05</v>
          </cell>
          <cell r="E290">
            <v>1664.79</v>
          </cell>
          <cell r="F290">
            <v>127.57011494252873</v>
          </cell>
          <cell r="G290">
            <v>2</v>
          </cell>
          <cell r="H290" t="str">
            <v>CG04-10295</v>
          </cell>
          <cell r="I290">
            <v>45382</v>
          </cell>
          <cell r="J290">
            <v>45715</v>
          </cell>
          <cell r="K290" t="str">
            <v>febrero</v>
          </cell>
          <cell r="L290">
            <v>10.947945445434421</v>
          </cell>
          <cell r="M290">
            <v>16</v>
          </cell>
          <cell r="N290">
            <v>16</v>
          </cell>
          <cell r="O290">
            <v>19</v>
          </cell>
          <cell r="P290">
            <v>1923</v>
          </cell>
        </row>
        <row r="291">
          <cell r="A291" t="str">
            <v>6021.1106</v>
          </cell>
          <cell r="B291">
            <v>602</v>
          </cell>
          <cell r="C291">
            <v>1.1106</v>
          </cell>
          <cell r="D291">
            <v>35.880000000000003</v>
          </cell>
          <cell r="E291">
            <v>4776.6049999999996</v>
          </cell>
          <cell r="F291">
            <v>133.12722965440355</v>
          </cell>
          <cell r="G291">
            <v>2</v>
          </cell>
          <cell r="H291" t="str">
            <v>CG04-10295</v>
          </cell>
          <cell r="I291">
            <v>45376</v>
          </cell>
          <cell r="J291">
            <v>45715</v>
          </cell>
          <cell r="K291" t="str">
            <v>febrero</v>
          </cell>
          <cell r="L291">
            <v>11.145205723730538</v>
          </cell>
          <cell r="M291">
            <v>16</v>
          </cell>
          <cell r="N291">
            <v>16</v>
          </cell>
          <cell r="O291">
            <v>19</v>
          </cell>
          <cell r="P291">
            <v>1923</v>
          </cell>
        </row>
        <row r="292">
          <cell r="A292" t="str">
            <v>6024.0801</v>
          </cell>
          <cell r="B292">
            <v>602</v>
          </cell>
          <cell r="C292">
            <v>4.0800999999999998</v>
          </cell>
          <cell r="D292">
            <v>4.5599999999999996</v>
          </cell>
          <cell r="E292">
            <v>683.99999999999989</v>
          </cell>
          <cell r="F292">
            <v>150</v>
          </cell>
          <cell r="G292">
            <v>2</v>
          </cell>
          <cell r="H292" t="str">
            <v>CG02-163</v>
          </cell>
          <cell r="I292">
            <v>45376</v>
          </cell>
          <cell r="J292">
            <v>45722</v>
          </cell>
          <cell r="K292" t="str">
            <v>marzo</v>
          </cell>
          <cell r="L292">
            <v>11.375342715076005</v>
          </cell>
          <cell r="M292">
            <v>17</v>
          </cell>
          <cell r="N292">
            <v>17</v>
          </cell>
          <cell r="O292">
            <v>17</v>
          </cell>
          <cell r="P292">
            <v>1741</v>
          </cell>
        </row>
        <row r="293">
          <cell r="A293" t="str">
            <v>6024.0802</v>
          </cell>
          <cell r="B293">
            <v>602</v>
          </cell>
          <cell r="C293">
            <v>4.0801999999999996</v>
          </cell>
          <cell r="D293">
            <v>5.44</v>
          </cell>
          <cell r="E293">
            <v>816.00000000000011</v>
          </cell>
          <cell r="F293">
            <v>150</v>
          </cell>
          <cell r="G293">
            <v>2</v>
          </cell>
          <cell r="H293" t="str">
            <v>CG02-163</v>
          </cell>
          <cell r="I293">
            <v>45374</v>
          </cell>
          <cell r="J293">
            <v>45722</v>
          </cell>
          <cell r="K293" t="str">
            <v>marzo</v>
          </cell>
          <cell r="L293">
            <v>11.441096141174711</v>
          </cell>
          <cell r="M293">
            <v>17</v>
          </cell>
          <cell r="N293">
            <v>17</v>
          </cell>
          <cell r="O293">
            <v>17</v>
          </cell>
          <cell r="P293">
            <v>1741</v>
          </cell>
        </row>
        <row r="294">
          <cell r="A294" t="str">
            <v>6024.0803</v>
          </cell>
          <cell r="B294">
            <v>602</v>
          </cell>
          <cell r="C294">
            <v>4.0803000000000003</v>
          </cell>
          <cell r="D294">
            <v>14.46</v>
          </cell>
          <cell r="E294">
            <v>2169</v>
          </cell>
          <cell r="F294">
            <v>150</v>
          </cell>
          <cell r="G294">
            <v>2</v>
          </cell>
          <cell r="H294" t="str">
            <v>CG02-163</v>
          </cell>
          <cell r="I294">
            <v>45377</v>
          </cell>
          <cell r="J294">
            <v>45722</v>
          </cell>
          <cell r="K294" t="str">
            <v>marzo</v>
          </cell>
          <cell r="L294">
            <v>11.342466002026653</v>
          </cell>
          <cell r="M294">
            <v>17</v>
          </cell>
          <cell r="N294">
            <v>17</v>
          </cell>
          <cell r="O294">
            <v>17</v>
          </cell>
          <cell r="P294">
            <v>1741</v>
          </cell>
        </row>
        <row r="295">
          <cell r="A295" t="str">
            <v>6024.0804</v>
          </cell>
          <cell r="B295">
            <v>602</v>
          </cell>
          <cell r="C295">
            <v>4.0804</v>
          </cell>
          <cell r="D295">
            <v>5.19</v>
          </cell>
          <cell r="E295">
            <v>778.50000000000011</v>
          </cell>
          <cell r="F295">
            <v>150</v>
          </cell>
          <cell r="G295">
            <v>2</v>
          </cell>
          <cell r="H295" t="str">
            <v>CG02-163</v>
          </cell>
          <cell r="I295">
            <v>45374</v>
          </cell>
          <cell r="J295">
            <v>45722</v>
          </cell>
          <cell r="K295" t="str">
            <v>marzo</v>
          </cell>
          <cell r="L295">
            <v>11.441096141174711</v>
          </cell>
          <cell r="M295">
            <v>17</v>
          </cell>
          <cell r="N295">
            <v>17</v>
          </cell>
          <cell r="O295">
            <v>17</v>
          </cell>
          <cell r="P295">
            <v>1741</v>
          </cell>
        </row>
        <row r="296">
          <cell r="A296" t="str">
            <v>6024.0805</v>
          </cell>
          <cell r="B296">
            <v>602</v>
          </cell>
          <cell r="C296">
            <v>4.0804999999999998</v>
          </cell>
          <cell r="D296">
            <v>15.08</v>
          </cell>
          <cell r="E296">
            <v>2251.71</v>
          </cell>
          <cell r="F296">
            <v>149.31763925729445</v>
          </cell>
          <cell r="G296">
            <v>2</v>
          </cell>
          <cell r="H296" t="str">
            <v>CG02-163</v>
          </cell>
          <cell r="I296">
            <v>45376</v>
          </cell>
          <cell r="J296">
            <v>45722</v>
          </cell>
          <cell r="K296" t="str">
            <v>marzo</v>
          </cell>
          <cell r="L296">
            <v>11.375342715076005</v>
          </cell>
          <cell r="M296">
            <v>17</v>
          </cell>
          <cell r="N296">
            <v>17</v>
          </cell>
          <cell r="O296">
            <v>17</v>
          </cell>
          <cell r="P296">
            <v>1741</v>
          </cell>
        </row>
        <row r="297">
          <cell r="A297" t="str">
            <v>6024.0806</v>
          </cell>
          <cell r="B297">
            <v>602</v>
          </cell>
          <cell r="C297">
            <v>4.0805999999999996</v>
          </cell>
          <cell r="D297">
            <v>12.67</v>
          </cell>
          <cell r="E297">
            <v>1838.64</v>
          </cell>
          <cell r="F297">
            <v>145.11760063141278</v>
          </cell>
          <cell r="G297">
            <v>2</v>
          </cell>
          <cell r="H297" t="str">
            <v>CG02-163</v>
          </cell>
          <cell r="I297">
            <v>45375</v>
          </cell>
          <cell r="J297">
            <v>45722</v>
          </cell>
          <cell r="K297" t="str">
            <v>marzo</v>
          </cell>
          <cell r="L297">
            <v>11.408219428125358</v>
          </cell>
          <cell r="M297">
            <v>17</v>
          </cell>
          <cell r="N297">
            <v>17</v>
          </cell>
          <cell r="O297">
            <v>17</v>
          </cell>
          <cell r="P297">
            <v>1741</v>
          </cell>
        </row>
        <row r="298">
          <cell r="A298" t="str">
            <v>6024.0901</v>
          </cell>
          <cell r="B298">
            <v>602</v>
          </cell>
          <cell r="C298">
            <v>4.0900999999999996</v>
          </cell>
          <cell r="D298">
            <v>9.84</v>
          </cell>
          <cell r="E298">
            <v>1349.14</v>
          </cell>
          <cell r="F298">
            <v>137.10772357723579</v>
          </cell>
          <cell r="G298">
            <v>2</v>
          </cell>
          <cell r="H298" t="str">
            <v>CG02-163</v>
          </cell>
          <cell r="I298">
            <v>45374</v>
          </cell>
          <cell r="J298">
            <v>45722</v>
          </cell>
          <cell r="K298" t="str">
            <v>marzo</v>
          </cell>
          <cell r="L298">
            <v>11.441096141174711</v>
          </cell>
          <cell r="M298">
            <v>17</v>
          </cell>
          <cell r="N298">
            <v>17</v>
          </cell>
          <cell r="O298">
            <v>17</v>
          </cell>
          <cell r="P298">
            <v>1741</v>
          </cell>
        </row>
        <row r="299">
          <cell r="A299" t="str">
            <v>6024.0903</v>
          </cell>
          <cell r="B299">
            <v>602</v>
          </cell>
          <cell r="C299">
            <v>4.0903</v>
          </cell>
          <cell r="D299">
            <v>8.31</v>
          </cell>
          <cell r="E299">
            <v>1215.7049999999999</v>
          </cell>
          <cell r="F299">
            <v>146.29422382671478</v>
          </cell>
          <cell r="G299">
            <v>2</v>
          </cell>
          <cell r="H299" t="str">
            <v>CG02-163</v>
          </cell>
          <cell r="I299">
            <v>45375</v>
          </cell>
          <cell r="J299">
            <v>45722</v>
          </cell>
          <cell r="K299" t="str">
            <v>marzo</v>
          </cell>
          <cell r="L299">
            <v>11.408219428125358</v>
          </cell>
          <cell r="M299">
            <v>17</v>
          </cell>
          <cell r="N299">
            <v>17</v>
          </cell>
          <cell r="O299">
            <v>17</v>
          </cell>
          <cell r="P299">
            <v>1741</v>
          </cell>
        </row>
        <row r="300">
          <cell r="A300" t="str">
            <v>6024.0906</v>
          </cell>
          <cell r="B300">
            <v>602</v>
          </cell>
          <cell r="C300">
            <v>4.0906000000000002</v>
          </cell>
          <cell r="D300">
            <v>13.08</v>
          </cell>
          <cell r="E300">
            <v>1876.7750000000001</v>
          </cell>
          <cell r="F300">
            <v>143.48432721712538</v>
          </cell>
          <cell r="G300">
            <v>2</v>
          </cell>
          <cell r="H300" t="str">
            <v>CG02-163</v>
          </cell>
          <cell r="I300">
            <v>45375</v>
          </cell>
          <cell r="J300">
            <v>45722</v>
          </cell>
          <cell r="K300" t="str">
            <v>marzo</v>
          </cell>
          <cell r="L300">
            <v>11.408219428125358</v>
          </cell>
          <cell r="M300">
            <v>17</v>
          </cell>
          <cell r="N300">
            <v>17</v>
          </cell>
          <cell r="O300">
            <v>17</v>
          </cell>
          <cell r="P300">
            <v>1741</v>
          </cell>
        </row>
        <row r="301">
          <cell r="A301" t="str">
            <v>6024.0909</v>
          </cell>
          <cell r="B301">
            <v>602</v>
          </cell>
          <cell r="C301">
            <v>4.0909000000000004</v>
          </cell>
          <cell r="D301">
            <v>15.04</v>
          </cell>
          <cell r="E301">
            <v>2169.77</v>
          </cell>
          <cell r="F301">
            <v>144.26662234042553</v>
          </cell>
          <cell r="G301">
            <v>2</v>
          </cell>
          <cell r="H301" t="str">
            <v>CG12-116</v>
          </cell>
          <cell r="I301">
            <v>45382</v>
          </cell>
          <cell r="J301">
            <v>45722</v>
          </cell>
          <cell r="K301" t="str">
            <v>marzo</v>
          </cell>
          <cell r="L301">
            <v>11.178082436779889</v>
          </cell>
          <cell r="M301">
            <v>17</v>
          </cell>
          <cell r="N301">
            <v>17</v>
          </cell>
          <cell r="O301">
            <v>17</v>
          </cell>
          <cell r="P301">
            <v>1742</v>
          </cell>
        </row>
        <row r="302">
          <cell r="A302" t="str">
            <v>6024.091</v>
          </cell>
          <cell r="B302">
            <v>602</v>
          </cell>
          <cell r="C302">
            <v>4.0910000000000002</v>
          </cell>
          <cell r="D302">
            <v>12.89</v>
          </cell>
          <cell r="E302">
            <v>1812.0977690609204</v>
          </cell>
          <cell r="F302">
            <v>140.58167331737164</v>
          </cell>
          <cell r="G302">
            <v>2</v>
          </cell>
          <cell r="H302" t="str">
            <v>CG02-163</v>
          </cell>
          <cell r="I302">
            <v>45384</v>
          </cell>
          <cell r="J302">
            <v>45722</v>
          </cell>
          <cell r="K302" t="str">
            <v>marzo</v>
          </cell>
          <cell r="L302">
            <v>11.112329010681185</v>
          </cell>
          <cell r="M302">
            <v>17</v>
          </cell>
          <cell r="N302">
            <v>17</v>
          </cell>
          <cell r="O302">
            <v>17</v>
          </cell>
          <cell r="P302">
            <v>1742</v>
          </cell>
        </row>
        <row r="303">
          <cell r="A303" t="str">
            <v>6024.0912</v>
          </cell>
          <cell r="B303">
            <v>602</v>
          </cell>
          <cell r="C303">
            <v>4.0911999999999997</v>
          </cell>
          <cell r="D303">
            <v>1.46</v>
          </cell>
          <cell r="E303">
            <v>219</v>
          </cell>
          <cell r="F303">
            <v>150</v>
          </cell>
          <cell r="G303">
            <v>2</v>
          </cell>
          <cell r="H303" t="str">
            <v>CG12-116</v>
          </cell>
          <cell r="I303">
            <v>45382</v>
          </cell>
          <cell r="J303">
            <v>45722</v>
          </cell>
          <cell r="K303" t="str">
            <v>marzo</v>
          </cell>
          <cell r="L303">
            <v>11.178082436779889</v>
          </cell>
          <cell r="M303">
            <v>17</v>
          </cell>
          <cell r="N303">
            <v>17</v>
          </cell>
          <cell r="O303">
            <v>17</v>
          </cell>
          <cell r="P303">
            <v>1742</v>
          </cell>
        </row>
        <row r="304">
          <cell r="A304" t="str">
            <v>6024.0913</v>
          </cell>
          <cell r="B304">
            <v>602</v>
          </cell>
          <cell r="C304">
            <v>4.0913000000000004</v>
          </cell>
          <cell r="D304">
            <v>10.44</v>
          </cell>
          <cell r="E304">
            <v>1537.6032</v>
          </cell>
          <cell r="F304">
            <v>147.28</v>
          </cell>
          <cell r="G304">
            <v>2</v>
          </cell>
          <cell r="H304" t="str">
            <v>CG02-163</v>
          </cell>
          <cell r="I304">
            <v>45383</v>
          </cell>
          <cell r="J304">
            <v>45722</v>
          </cell>
          <cell r="K304" t="str">
            <v>marzo</v>
          </cell>
          <cell r="L304">
            <v>11.145205723730538</v>
          </cell>
          <cell r="M304">
            <v>17</v>
          </cell>
          <cell r="N304">
            <v>17</v>
          </cell>
          <cell r="O304">
            <v>17</v>
          </cell>
          <cell r="P304">
            <v>1742</v>
          </cell>
        </row>
        <row r="305">
          <cell r="A305" t="str">
            <v>6024.0915</v>
          </cell>
          <cell r="B305">
            <v>602</v>
          </cell>
          <cell r="C305">
            <v>4.0914999999999999</v>
          </cell>
          <cell r="D305">
            <v>2.17</v>
          </cell>
          <cell r="E305">
            <v>325.5</v>
          </cell>
          <cell r="F305">
            <v>150</v>
          </cell>
          <cell r="G305">
            <v>2</v>
          </cell>
          <cell r="H305" t="str">
            <v>CG12-116</v>
          </cell>
          <cell r="I305">
            <v>45382</v>
          </cell>
          <cell r="J305">
            <v>45722</v>
          </cell>
          <cell r="K305" t="str">
            <v>marzo</v>
          </cell>
          <cell r="L305">
            <v>11.178082436779889</v>
          </cell>
          <cell r="M305">
            <v>17</v>
          </cell>
          <cell r="N305">
            <v>17</v>
          </cell>
          <cell r="O305">
            <v>17</v>
          </cell>
          <cell r="P305">
            <v>1742</v>
          </cell>
        </row>
        <row r="306">
          <cell r="A306" t="str">
            <v>6024.0916</v>
          </cell>
          <cell r="B306">
            <v>602</v>
          </cell>
          <cell r="C306">
            <v>4.0915999999999997</v>
          </cell>
          <cell r="D306">
            <v>7.03</v>
          </cell>
          <cell r="E306">
            <v>1054.5</v>
          </cell>
          <cell r="F306">
            <v>150</v>
          </cell>
          <cell r="G306">
            <v>2</v>
          </cell>
          <cell r="H306" t="str">
            <v>CG12-116</v>
          </cell>
          <cell r="I306">
            <v>45382</v>
          </cell>
          <cell r="J306">
            <v>45722</v>
          </cell>
          <cell r="K306" t="str">
            <v>marzo</v>
          </cell>
          <cell r="L306">
            <v>11.178082436779889</v>
          </cell>
          <cell r="M306">
            <v>17</v>
          </cell>
          <cell r="N306">
            <v>17</v>
          </cell>
          <cell r="O306">
            <v>17</v>
          </cell>
          <cell r="P306">
            <v>1742</v>
          </cell>
        </row>
        <row r="307">
          <cell r="A307" t="str">
            <v>6024.0917</v>
          </cell>
          <cell r="B307">
            <v>602</v>
          </cell>
          <cell r="C307">
            <v>4.0917000000000003</v>
          </cell>
          <cell r="D307">
            <v>4.84</v>
          </cell>
          <cell r="E307">
            <v>712.83519999999999</v>
          </cell>
          <cell r="F307">
            <v>147.28</v>
          </cell>
          <cell r="G307">
            <v>2</v>
          </cell>
          <cell r="H307" t="str">
            <v>CG02-163</v>
          </cell>
          <cell r="I307">
            <v>45383</v>
          </cell>
          <cell r="J307">
            <v>45722</v>
          </cell>
          <cell r="K307" t="str">
            <v>marzo</v>
          </cell>
          <cell r="L307">
            <v>11.145205723730538</v>
          </cell>
          <cell r="M307">
            <v>17</v>
          </cell>
          <cell r="N307">
            <v>17</v>
          </cell>
          <cell r="O307">
            <v>17</v>
          </cell>
          <cell r="P307">
            <v>1742</v>
          </cell>
        </row>
        <row r="308">
          <cell r="A308" t="str">
            <v>6024.0919</v>
          </cell>
          <cell r="B308">
            <v>602</v>
          </cell>
          <cell r="C308">
            <v>4.0918999999999999</v>
          </cell>
          <cell r="D308">
            <v>7.88</v>
          </cell>
          <cell r="E308">
            <v>1107.7835857408884</v>
          </cell>
          <cell r="F308">
            <v>140.58167331737164</v>
          </cell>
          <cell r="G308">
            <v>2</v>
          </cell>
          <cell r="H308" t="str">
            <v>CG02-163</v>
          </cell>
          <cell r="I308">
            <v>45383</v>
          </cell>
          <cell r="J308">
            <v>45722</v>
          </cell>
          <cell r="K308" t="str">
            <v>marzo</v>
          </cell>
          <cell r="L308">
            <v>11.145205723730538</v>
          </cell>
          <cell r="M308">
            <v>17</v>
          </cell>
          <cell r="N308">
            <v>17</v>
          </cell>
          <cell r="O308">
            <v>17</v>
          </cell>
          <cell r="P308">
            <v>1742</v>
          </cell>
        </row>
        <row r="309">
          <cell r="A309" t="str">
            <v>6021.1102</v>
          </cell>
          <cell r="B309">
            <v>602</v>
          </cell>
          <cell r="C309">
            <v>1.1102000000000001</v>
          </cell>
          <cell r="D309">
            <v>24.54</v>
          </cell>
          <cell r="E309">
            <v>3216.835</v>
          </cell>
          <cell r="F309">
            <v>131.08537082314589</v>
          </cell>
          <cell r="G309">
            <v>3</v>
          </cell>
          <cell r="H309" t="str">
            <v>CG10-044124</v>
          </cell>
          <cell r="I309">
            <v>45374</v>
          </cell>
          <cell r="J309">
            <v>45722</v>
          </cell>
          <cell r="K309" t="str">
            <v>marzo</v>
          </cell>
          <cell r="L309">
            <v>11.441096141174711</v>
          </cell>
          <cell r="M309">
            <v>17</v>
          </cell>
          <cell r="N309">
            <v>17</v>
          </cell>
          <cell r="O309">
            <v>19</v>
          </cell>
          <cell r="P309">
            <v>1924</v>
          </cell>
        </row>
        <row r="310">
          <cell r="A310" t="str">
            <v>6021.1107</v>
          </cell>
          <cell r="B310">
            <v>602</v>
          </cell>
          <cell r="C310">
            <v>1.1107</v>
          </cell>
          <cell r="D310">
            <v>28.33</v>
          </cell>
          <cell r="E310">
            <v>3271.44</v>
          </cell>
          <cell r="F310">
            <v>115.4761736674903</v>
          </cell>
          <cell r="G310">
            <v>3</v>
          </cell>
          <cell r="H310" t="str">
            <v>CGMEX10-26315</v>
          </cell>
          <cell r="I310">
            <v>45376</v>
          </cell>
          <cell r="J310">
            <v>45722</v>
          </cell>
          <cell r="K310" t="str">
            <v>marzo</v>
          </cell>
          <cell r="L310">
            <v>11.375342715076005</v>
          </cell>
          <cell r="M310">
            <v>17</v>
          </cell>
          <cell r="N310">
            <v>17</v>
          </cell>
          <cell r="O310">
            <v>19</v>
          </cell>
          <cell r="P310">
            <v>1924</v>
          </cell>
        </row>
        <row r="311">
          <cell r="A311" t="str">
            <v>6021.0901</v>
          </cell>
          <cell r="B311">
            <v>602</v>
          </cell>
          <cell r="C311">
            <v>1.0901000000000001</v>
          </cell>
          <cell r="D311">
            <v>19.22</v>
          </cell>
          <cell r="E311">
            <v>2460.4766000000004</v>
          </cell>
          <cell r="F311">
            <v>128.01647242455778</v>
          </cell>
          <cell r="G311">
            <v>3</v>
          </cell>
          <cell r="H311" t="str">
            <v>CGMEX10-26315</v>
          </cell>
          <cell r="I311">
            <v>45392</v>
          </cell>
          <cell r="J311">
            <v>45722</v>
          </cell>
          <cell r="K311" t="str">
            <v>marzo</v>
          </cell>
          <cell r="L311">
            <v>10.849315306286362</v>
          </cell>
          <cell r="M311">
            <v>17</v>
          </cell>
          <cell r="N311">
            <v>17</v>
          </cell>
          <cell r="O311">
            <v>19</v>
          </cell>
          <cell r="P311">
            <v>1925</v>
          </cell>
        </row>
        <row r="312">
          <cell r="A312" t="str">
            <v>6021.0902</v>
          </cell>
          <cell r="B312">
            <v>602</v>
          </cell>
          <cell r="C312">
            <v>1.0902000000000001</v>
          </cell>
          <cell r="D312">
            <v>30</v>
          </cell>
          <cell r="E312">
            <v>3493.9300000000003</v>
          </cell>
          <cell r="F312">
            <v>116.46433333333334</v>
          </cell>
          <cell r="G312">
            <v>3</v>
          </cell>
          <cell r="H312" t="str">
            <v>CGMEX10-26315</v>
          </cell>
          <cell r="I312">
            <v>45390</v>
          </cell>
          <cell r="J312">
            <v>45722</v>
          </cell>
          <cell r="K312" t="str">
            <v>marzo</v>
          </cell>
          <cell r="L312">
            <v>10.915068732385068</v>
          </cell>
          <cell r="M312">
            <v>17</v>
          </cell>
          <cell r="N312">
            <v>17</v>
          </cell>
          <cell r="O312">
            <v>19</v>
          </cell>
          <cell r="P312">
            <v>1925</v>
          </cell>
        </row>
        <row r="313">
          <cell r="A313" t="str">
            <v>6021.0903</v>
          </cell>
          <cell r="B313">
            <v>602</v>
          </cell>
          <cell r="C313">
            <v>1.0903</v>
          </cell>
          <cell r="D313">
            <v>27.1</v>
          </cell>
          <cell r="E313">
            <v>3335.1930000000002</v>
          </cell>
          <cell r="F313">
            <v>123.06985239852399</v>
          </cell>
          <cell r="G313">
            <v>3</v>
          </cell>
          <cell r="H313" t="str">
            <v>CGMEX10-26315</v>
          </cell>
          <cell r="I313">
            <v>45394</v>
          </cell>
          <cell r="J313">
            <v>45722</v>
          </cell>
          <cell r="K313" t="str">
            <v>marzo</v>
          </cell>
          <cell r="L313">
            <v>10.783561880187658</v>
          </cell>
          <cell r="M313">
            <v>17</v>
          </cell>
          <cell r="N313">
            <v>17</v>
          </cell>
          <cell r="O313">
            <v>19</v>
          </cell>
          <cell r="P313">
            <v>1925</v>
          </cell>
        </row>
        <row r="314">
          <cell r="A314" t="str">
            <v>6021.0904</v>
          </cell>
          <cell r="B314">
            <v>602</v>
          </cell>
          <cell r="C314">
            <v>1.0904</v>
          </cell>
          <cell r="D314">
            <v>9.32</v>
          </cell>
          <cell r="E314">
            <v>1344.0146000000002</v>
          </cell>
          <cell r="F314">
            <v>144.20757510729615</v>
          </cell>
          <cell r="G314">
            <v>3</v>
          </cell>
          <cell r="H314" t="str">
            <v>CGMEX10-26315</v>
          </cell>
          <cell r="I314">
            <v>45394</v>
          </cell>
          <cell r="J314">
            <v>45722</v>
          </cell>
          <cell r="K314" t="str">
            <v>marzo</v>
          </cell>
          <cell r="L314">
            <v>10.783561880187658</v>
          </cell>
          <cell r="M314">
            <v>17</v>
          </cell>
          <cell r="N314">
            <v>17</v>
          </cell>
          <cell r="O314">
            <v>19</v>
          </cell>
          <cell r="P314">
            <v>1925</v>
          </cell>
        </row>
        <row r="315">
          <cell r="A315" t="str">
            <v>6021.0905</v>
          </cell>
          <cell r="B315">
            <v>602</v>
          </cell>
          <cell r="C315">
            <v>1.0905</v>
          </cell>
          <cell r="D315">
            <v>34.4</v>
          </cell>
          <cell r="E315">
            <v>4792.9070000000011</v>
          </cell>
          <cell r="F315">
            <v>139.32869186046514</v>
          </cell>
          <cell r="G315">
            <v>3</v>
          </cell>
          <cell r="H315" t="str">
            <v>CG02-163</v>
          </cell>
          <cell r="I315">
            <v>45392</v>
          </cell>
          <cell r="J315">
            <v>45722</v>
          </cell>
          <cell r="K315" t="str">
            <v>marzo</v>
          </cell>
          <cell r="L315">
            <v>10.849315306286362</v>
          </cell>
          <cell r="M315">
            <v>17</v>
          </cell>
          <cell r="N315">
            <v>17</v>
          </cell>
          <cell r="O315">
            <v>19</v>
          </cell>
          <cell r="P315">
            <v>1925</v>
          </cell>
        </row>
        <row r="316">
          <cell r="A316" t="str">
            <v>6024.0807</v>
          </cell>
          <cell r="B316">
            <v>602</v>
          </cell>
          <cell r="C316">
            <v>4.0807000000000002</v>
          </cell>
          <cell r="D316">
            <v>7.29</v>
          </cell>
          <cell r="E316">
            <v>1093.5</v>
          </cell>
          <cell r="F316">
            <v>150</v>
          </cell>
          <cell r="G316">
            <v>2</v>
          </cell>
          <cell r="H316" t="str">
            <v>CG02-163</v>
          </cell>
          <cell r="I316">
            <v>45378</v>
          </cell>
          <cell r="J316">
            <v>45729</v>
          </cell>
          <cell r="K316" t="str">
            <v>marzo</v>
          </cell>
          <cell r="L316">
            <v>11.539726280322768</v>
          </cell>
          <cell r="M316">
            <v>18</v>
          </cell>
          <cell r="N316">
            <v>18</v>
          </cell>
          <cell r="O316">
            <v>17</v>
          </cell>
          <cell r="P316">
            <v>1743</v>
          </cell>
        </row>
        <row r="317">
          <cell r="A317" t="str">
            <v>6024.0808</v>
          </cell>
          <cell r="B317">
            <v>602</v>
          </cell>
          <cell r="C317">
            <v>4.0808</v>
          </cell>
          <cell r="D317">
            <v>11.15</v>
          </cell>
          <cell r="E317">
            <v>1672.5</v>
          </cell>
          <cell r="F317">
            <v>150</v>
          </cell>
          <cell r="G317">
            <v>2</v>
          </cell>
          <cell r="H317" t="str">
            <v>CG02-163</v>
          </cell>
          <cell r="I317">
            <v>45378</v>
          </cell>
          <cell r="J317">
            <v>45729</v>
          </cell>
          <cell r="K317" t="str">
            <v>marzo</v>
          </cell>
          <cell r="L317">
            <v>11.539726280322768</v>
          </cell>
          <cell r="M317">
            <v>18</v>
          </cell>
          <cell r="N317">
            <v>18</v>
          </cell>
          <cell r="O317">
            <v>17</v>
          </cell>
          <cell r="P317">
            <v>1743</v>
          </cell>
        </row>
        <row r="318">
          <cell r="A318" t="str">
            <v>6024.0809</v>
          </cell>
          <cell r="B318">
            <v>602</v>
          </cell>
          <cell r="C318">
            <v>4.0808999999999997</v>
          </cell>
          <cell r="D318">
            <v>14.09</v>
          </cell>
          <cell r="E318">
            <v>1891.4449999999999</v>
          </cell>
          <cell r="F318">
            <v>134.24024130589069</v>
          </cell>
          <cell r="G318">
            <v>2</v>
          </cell>
          <cell r="H318" t="str">
            <v>CG02-163</v>
          </cell>
          <cell r="I318">
            <v>45381</v>
          </cell>
          <cell r="J318">
            <v>45729</v>
          </cell>
          <cell r="K318" t="str">
            <v>marzo</v>
          </cell>
          <cell r="L318">
            <v>11.441096141174711</v>
          </cell>
          <cell r="M318">
            <v>18</v>
          </cell>
          <cell r="N318">
            <v>18</v>
          </cell>
          <cell r="O318">
            <v>17</v>
          </cell>
          <cell r="P318">
            <v>1743</v>
          </cell>
        </row>
        <row r="319">
          <cell r="A319" t="str">
            <v>6024.081</v>
          </cell>
          <cell r="B319">
            <v>602</v>
          </cell>
          <cell r="C319">
            <v>4.0810000000000004</v>
          </cell>
          <cell r="D319">
            <v>5.58</v>
          </cell>
          <cell r="E319">
            <v>837</v>
          </cell>
          <cell r="F319">
            <v>150</v>
          </cell>
          <cell r="G319">
            <v>2</v>
          </cell>
          <cell r="H319" t="str">
            <v>CG02-163</v>
          </cell>
          <cell r="I319">
            <v>45382</v>
          </cell>
          <cell r="J319">
            <v>45729</v>
          </cell>
          <cell r="K319" t="str">
            <v>marzo</v>
          </cell>
          <cell r="L319">
            <v>11.408219428125358</v>
          </cell>
          <cell r="M319">
            <v>18</v>
          </cell>
          <cell r="N319">
            <v>18</v>
          </cell>
          <cell r="O319">
            <v>17</v>
          </cell>
          <cell r="P319">
            <v>1743</v>
          </cell>
        </row>
        <row r="320">
          <cell r="A320" t="str">
            <v>6024.0811</v>
          </cell>
          <cell r="B320">
            <v>602</v>
          </cell>
          <cell r="C320">
            <v>4.0811000000000002</v>
          </cell>
          <cell r="D320">
            <v>13.36</v>
          </cell>
          <cell r="E320">
            <v>1911.69</v>
          </cell>
          <cell r="F320">
            <v>143.09056886227546</v>
          </cell>
          <cell r="G320">
            <v>2</v>
          </cell>
          <cell r="H320" t="str">
            <v>CG02-163</v>
          </cell>
          <cell r="I320">
            <v>45380</v>
          </cell>
          <cell r="J320">
            <v>45729</v>
          </cell>
          <cell r="K320" t="str">
            <v>marzo</v>
          </cell>
          <cell r="L320">
            <v>11.473972854224062</v>
          </cell>
          <cell r="M320">
            <v>18</v>
          </cell>
          <cell r="N320">
            <v>18</v>
          </cell>
          <cell r="O320">
            <v>17</v>
          </cell>
          <cell r="P320">
            <v>1743</v>
          </cell>
        </row>
        <row r="321">
          <cell r="A321" t="str">
            <v>6024.0812</v>
          </cell>
          <cell r="B321">
            <v>602</v>
          </cell>
          <cell r="C321">
            <v>4.0811999999999999</v>
          </cell>
          <cell r="D321">
            <v>1.5</v>
          </cell>
          <cell r="E321">
            <v>225</v>
          </cell>
          <cell r="F321">
            <v>150</v>
          </cell>
          <cell r="G321">
            <v>2</v>
          </cell>
          <cell r="H321" t="str">
            <v>CG02-163</v>
          </cell>
          <cell r="I321">
            <v>45381</v>
          </cell>
          <cell r="J321">
            <v>45729</v>
          </cell>
          <cell r="K321" t="str">
            <v>marzo</v>
          </cell>
          <cell r="L321">
            <v>11.441096141174711</v>
          </cell>
          <cell r="M321">
            <v>18</v>
          </cell>
          <cell r="N321">
            <v>18</v>
          </cell>
          <cell r="O321">
            <v>17</v>
          </cell>
          <cell r="P321">
            <v>1743</v>
          </cell>
        </row>
        <row r="322">
          <cell r="A322" t="str">
            <v>6023.1001</v>
          </cell>
          <cell r="B322">
            <v>602</v>
          </cell>
          <cell r="C322">
            <v>3.1000999999999999</v>
          </cell>
          <cell r="D322">
            <v>24.32</v>
          </cell>
          <cell r="E322">
            <v>3424.3195999999998</v>
          </cell>
          <cell r="F322">
            <v>140.80261513157893</v>
          </cell>
          <cell r="G322">
            <v>4</v>
          </cell>
          <cell r="H322" t="str">
            <v>CG04-10295</v>
          </cell>
          <cell r="I322">
            <v>45393</v>
          </cell>
          <cell r="J322">
            <v>45729</v>
          </cell>
          <cell r="K322" t="str">
            <v>marzo</v>
          </cell>
          <cell r="L322">
            <v>11.046575584582479</v>
          </cell>
          <cell r="M322">
            <v>18</v>
          </cell>
          <cell r="N322">
            <v>18</v>
          </cell>
          <cell r="O322">
            <v>17</v>
          </cell>
          <cell r="P322">
            <v>1744</v>
          </cell>
        </row>
        <row r="323">
          <cell r="A323" t="str">
            <v>6023.1002</v>
          </cell>
          <cell r="B323">
            <v>602</v>
          </cell>
          <cell r="C323">
            <v>3.1002000000000001</v>
          </cell>
          <cell r="D323">
            <v>24.23</v>
          </cell>
          <cell r="E323">
            <v>3419.8294000000001</v>
          </cell>
          <cell r="F323">
            <v>141.14029715229054</v>
          </cell>
          <cell r="G323">
            <v>4</v>
          </cell>
          <cell r="H323" t="str">
            <v>CG04-10295</v>
          </cell>
          <cell r="I323">
            <v>45392</v>
          </cell>
          <cell r="J323">
            <v>45729</v>
          </cell>
          <cell r="K323" t="str">
            <v>marzo</v>
          </cell>
          <cell r="L323">
            <v>11.079452297631832</v>
          </cell>
          <cell r="M323">
            <v>18</v>
          </cell>
          <cell r="N323">
            <v>18</v>
          </cell>
          <cell r="O323">
            <v>17</v>
          </cell>
          <cell r="P323">
            <v>1744</v>
          </cell>
        </row>
        <row r="324">
          <cell r="A324" t="str">
            <v>6023.1003</v>
          </cell>
          <cell r="B324">
            <v>602</v>
          </cell>
          <cell r="C324">
            <v>3.1002999999999998</v>
          </cell>
          <cell r="D324">
            <v>23.95</v>
          </cell>
          <cell r="E324">
            <v>3317.596</v>
          </cell>
          <cell r="F324">
            <v>138.52175365344468</v>
          </cell>
          <cell r="G324">
            <v>4</v>
          </cell>
          <cell r="H324" t="str">
            <v>CG04-10295</v>
          </cell>
          <cell r="I324">
            <v>45390</v>
          </cell>
          <cell r="J324">
            <v>45729</v>
          </cell>
          <cell r="K324" t="str">
            <v>marzo</v>
          </cell>
          <cell r="L324">
            <v>11.145205723730538</v>
          </cell>
          <cell r="M324">
            <v>18</v>
          </cell>
          <cell r="N324">
            <v>18</v>
          </cell>
          <cell r="O324">
            <v>17</v>
          </cell>
          <cell r="P324">
            <v>1744</v>
          </cell>
        </row>
        <row r="325">
          <cell r="A325" t="str">
            <v>6023.1004</v>
          </cell>
          <cell r="B325">
            <v>602</v>
          </cell>
          <cell r="C325">
            <v>3.1004</v>
          </cell>
          <cell r="D325">
            <v>23.64</v>
          </cell>
          <cell r="E325">
            <v>3424.5041999999999</v>
          </cell>
          <cell r="F325">
            <v>144.86058375634516</v>
          </cell>
          <cell r="G325">
            <v>4</v>
          </cell>
          <cell r="H325" t="str">
            <v>CG04-10295</v>
          </cell>
          <cell r="I325">
            <v>45391</v>
          </cell>
          <cell r="J325">
            <v>45729</v>
          </cell>
          <cell r="K325" t="str">
            <v>marzo</v>
          </cell>
          <cell r="L325">
            <v>11.112329010681185</v>
          </cell>
          <cell r="M325">
            <v>18</v>
          </cell>
          <cell r="N325">
            <v>18</v>
          </cell>
          <cell r="O325">
            <v>17</v>
          </cell>
          <cell r="P325">
            <v>1744</v>
          </cell>
        </row>
        <row r="326">
          <cell r="A326" t="str">
            <v>6021.1104</v>
          </cell>
          <cell r="B326">
            <v>602</v>
          </cell>
          <cell r="C326">
            <v>1.1104000000000001</v>
          </cell>
          <cell r="D326">
            <v>12.38</v>
          </cell>
          <cell r="E326">
            <v>1770.3400000000001</v>
          </cell>
          <cell r="F326">
            <v>143</v>
          </cell>
          <cell r="G326" t="str">
            <v>2</v>
          </cell>
          <cell r="H326" t="str">
            <v>CG02-163</v>
          </cell>
          <cell r="I326">
            <v>45371</v>
          </cell>
          <cell r="J326">
            <v>45729</v>
          </cell>
          <cell r="K326" t="str">
            <v>marzo</v>
          </cell>
          <cell r="L326">
            <v>11.769863271668237</v>
          </cell>
          <cell r="M326">
            <v>18</v>
          </cell>
          <cell r="N326">
            <v>18</v>
          </cell>
          <cell r="O326">
            <v>19</v>
          </cell>
          <cell r="P326">
            <v>1926</v>
          </cell>
        </row>
        <row r="327">
          <cell r="A327" t="str">
            <v>6021.1109</v>
          </cell>
          <cell r="B327">
            <v>602</v>
          </cell>
          <cell r="C327">
            <v>1.1109</v>
          </cell>
          <cell r="D327">
            <v>12.56</v>
          </cell>
          <cell r="E327">
            <v>1796.0800000000002</v>
          </cell>
          <cell r="F327">
            <v>143</v>
          </cell>
          <cell r="G327" t="str">
            <v>2</v>
          </cell>
          <cell r="H327" t="str">
            <v>CG98-46</v>
          </cell>
          <cell r="I327">
            <v>45352</v>
          </cell>
          <cell r="J327">
            <v>45729</v>
          </cell>
          <cell r="K327" t="str">
            <v>marzo</v>
          </cell>
          <cell r="L327">
            <v>12.394520819605937</v>
          </cell>
          <cell r="M327">
            <v>18</v>
          </cell>
          <cell r="N327">
            <v>18</v>
          </cell>
          <cell r="O327">
            <v>19</v>
          </cell>
          <cell r="P327">
            <v>1926</v>
          </cell>
        </row>
        <row r="328">
          <cell r="A328" t="str">
            <v>6021.1111</v>
          </cell>
          <cell r="B328">
            <v>602</v>
          </cell>
          <cell r="C328">
            <v>1.1111</v>
          </cell>
          <cell r="D328">
            <v>10.57</v>
          </cell>
          <cell r="E328">
            <v>1511.51</v>
          </cell>
          <cell r="F328">
            <v>143</v>
          </cell>
          <cell r="G328" t="str">
            <v>2</v>
          </cell>
          <cell r="H328" t="str">
            <v>CG04-10295</v>
          </cell>
          <cell r="I328">
            <v>45353</v>
          </cell>
          <cell r="J328">
            <v>45729</v>
          </cell>
          <cell r="K328" t="str">
            <v>marzo</v>
          </cell>
          <cell r="L328">
            <v>12.361644106556584</v>
          </cell>
          <cell r="M328">
            <v>18</v>
          </cell>
          <cell r="N328">
            <v>18</v>
          </cell>
          <cell r="O328">
            <v>19</v>
          </cell>
          <cell r="P328">
            <v>1926</v>
          </cell>
        </row>
        <row r="329">
          <cell r="A329" t="str">
            <v>6021.1112</v>
          </cell>
          <cell r="B329">
            <v>602</v>
          </cell>
          <cell r="C329">
            <v>1.1112</v>
          </cell>
          <cell r="D329">
            <v>2.91</v>
          </cell>
          <cell r="E329">
            <v>416.13</v>
          </cell>
          <cell r="F329">
            <v>143</v>
          </cell>
          <cell r="G329" t="str">
            <v>2</v>
          </cell>
          <cell r="H329" t="str">
            <v>CG04-10295</v>
          </cell>
          <cell r="I329">
            <v>45352</v>
          </cell>
          <cell r="J329">
            <v>45729</v>
          </cell>
          <cell r="K329" t="str">
            <v>marzo</v>
          </cell>
          <cell r="L329">
            <v>12.394520819605937</v>
          </cell>
          <cell r="M329">
            <v>18</v>
          </cell>
          <cell r="N329">
            <v>18</v>
          </cell>
          <cell r="O329">
            <v>19</v>
          </cell>
          <cell r="P329">
            <v>1926</v>
          </cell>
        </row>
        <row r="330">
          <cell r="A330" t="str">
            <v>6021.1113</v>
          </cell>
          <cell r="B330">
            <v>602</v>
          </cell>
          <cell r="C330">
            <v>1.1113</v>
          </cell>
          <cell r="D330">
            <v>7.29</v>
          </cell>
          <cell r="E330">
            <v>1042.47</v>
          </cell>
          <cell r="F330">
            <v>143</v>
          </cell>
          <cell r="G330" t="str">
            <v>2</v>
          </cell>
          <cell r="H330" t="str">
            <v>CG04-10295</v>
          </cell>
          <cell r="I330">
            <v>45358</v>
          </cell>
          <cell r="J330">
            <v>45729</v>
          </cell>
          <cell r="K330" t="str">
            <v>marzo</v>
          </cell>
          <cell r="L330">
            <v>12.19726054130982</v>
          </cell>
          <cell r="M330">
            <v>18</v>
          </cell>
          <cell r="N330">
            <v>18</v>
          </cell>
          <cell r="O330">
            <v>19</v>
          </cell>
          <cell r="P330">
            <v>1926</v>
          </cell>
        </row>
        <row r="331">
          <cell r="A331" t="str">
            <v>6021.1003</v>
          </cell>
          <cell r="B331">
            <v>602</v>
          </cell>
          <cell r="C331">
            <v>1.1003000000000001</v>
          </cell>
          <cell r="D331">
            <v>3.12</v>
          </cell>
          <cell r="E331">
            <v>452.40000000000003</v>
          </cell>
          <cell r="F331">
            <v>145</v>
          </cell>
          <cell r="G331" t="str">
            <v>1</v>
          </cell>
          <cell r="H331" t="str">
            <v>CG02-163</v>
          </cell>
          <cell r="I331">
            <v>45385</v>
          </cell>
          <cell r="J331">
            <v>45729</v>
          </cell>
          <cell r="K331" t="str">
            <v>marzo</v>
          </cell>
          <cell r="L331">
            <v>11.3095892889773</v>
          </cell>
          <cell r="M331">
            <v>18</v>
          </cell>
          <cell r="N331">
            <v>18</v>
          </cell>
          <cell r="O331">
            <v>19</v>
          </cell>
          <cell r="P331">
            <v>1927</v>
          </cell>
        </row>
        <row r="332">
          <cell r="A332" t="str">
            <v>6021.1004</v>
          </cell>
          <cell r="B332">
            <v>602</v>
          </cell>
          <cell r="C332">
            <v>1.1004</v>
          </cell>
          <cell r="D332">
            <v>9.6999999999999993</v>
          </cell>
          <cell r="E332">
            <v>1406.5</v>
          </cell>
          <cell r="F332">
            <v>145</v>
          </cell>
          <cell r="G332" t="str">
            <v>1</v>
          </cell>
          <cell r="H332" t="str">
            <v>CG04-10295</v>
          </cell>
          <cell r="I332">
            <v>45385</v>
          </cell>
          <cell r="J332">
            <v>45729</v>
          </cell>
          <cell r="K332" t="str">
            <v>marzo</v>
          </cell>
          <cell r="L332">
            <v>11.3095892889773</v>
          </cell>
          <cell r="M332">
            <v>18</v>
          </cell>
          <cell r="N332">
            <v>18</v>
          </cell>
          <cell r="O332">
            <v>19</v>
          </cell>
          <cell r="P332">
            <v>1927</v>
          </cell>
        </row>
        <row r="333">
          <cell r="A333" t="str">
            <v>6021.1007</v>
          </cell>
          <cell r="B333">
            <v>602</v>
          </cell>
          <cell r="C333">
            <v>1.1007</v>
          </cell>
          <cell r="D333">
            <v>16.3</v>
          </cell>
          <cell r="E333">
            <v>2363.5</v>
          </cell>
          <cell r="F333">
            <v>145</v>
          </cell>
          <cell r="G333" t="str">
            <v>1</v>
          </cell>
          <cell r="H333" t="str">
            <v>CG02-163</v>
          </cell>
          <cell r="I333">
            <v>45386</v>
          </cell>
          <cell r="J333">
            <v>45729</v>
          </cell>
          <cell r="K333" t="str">
            <v>marzo</v>
          </cell>
          <cell r="L333">
            <v>11.276712575927947</v>
          </cell>
          <cell r="M333">
            <v>18</v>
          </cell>
          <cell r="N333">
            <v>18</v>
          </cell>
          <cell r="O333">
            <v>19</v>
          </cell>
          <cell r="P333">
            <v>1927</v>
          </cell>
        </row>
        <row r="334">
          <cell r="A334" t="str">
            <v>6021.1008</v>
          </cell>
          <cell r="B334">
            <v>602</v>
          </cell>
          <cell r="C334">
            <v>1.1008</v>
          </cell>
          <cell r="D334">
            <v>13.34</v>
          </cell>
          <cell r="E334">
            <v>1934.3</v>
          </cell>
          <cell r="F334">
            <v>145</v>
          </cell>
          <cell r="G334" t="str">
            <v>1</v>
          </cell>
          <cell r="H334" t="str">
            <v>CG04-10295</v>
          </cell>
          <cell r="I334">
            <v>45387</v>
          </cell>
          <cell r="J334">
            <v>45729</v>
          </cell>
          <cell r="K334" t="str">
            <v>marzo</v>
          </cell>
          <cell r="L334">
            <v>11.243835862878594</v>
          </cell>
          <cell r="M334">
            <v>18</v>
          </cell>
          <cell r="N334">
            <v>18</v>
          </cell>
          <cell r="O334">
            <v>19</v>
          </cell>
          <cell r="P334">
            <v>1927</v>
          </cell>
        </row>
        <row r="335">
          <cell r="A335" t="str">
            <v>6021.101</v>
          </cell>
          <cell r="B335">
            <v>602</v>
          </cell>
          <cell r="C335">
            <v>1.101</v>
          </cell>
          <cell r="D335">
            <v>12.23</v>
          </cell>
          <cell r="E335">
            <v>1773.3500000000001</v>
          </cell>
          <cell r="F335">
            <v>145</v>
          </cell>
          <cell r="G335" t="str">
            <v>1</v>
          </cell>
          <cell r="H335" t="str">
            <v>CG02-163</v>
          </cell>
          <cell r="I335">
            <v>45389</v>
          </cell>
          <cell r="J335">
            <v>45729</v>
          </cell>
          <cell r="K335" t="str">
            <v>marzo</v>
          </cell>
          <cell r="L335">
            <v>11.178082436779889</v>
          </cell>
          <cell r="M335">
            <v>18</v>
          </cell>
          <cell r="N335">
            <v>18</v>
          </cell>
          <cell r="O335">
            <v>19</v>
          </cell>
          <cell r="P335">
            <v>1927</v>
          </cell>
        </row>
        <row r="336">
          <cell r="A336" t="str">
            <v>6021.1011</v>
          </cell>
          <cell r="B336">
            <v>602</v>
          </cell>
          <cell r="C336">
            <v>1.1011</v>
          </cell>
          <cell r="D336">
            <v>14.17</v>
          </cell>
          <cell r="E336">
            <v>2054.65</v>
          </cell>
          <cell r="F336">
            <v>145</v>
          </cell>
          <cell r="G336" t="str">
            <v>1</v>
          </cell>
          <cell r="H336" t="str">
            <v>CG04-10295</v>
          </cell>
          <cell r="I336">
            <v>45390</v>
          </cell>
          <cell r="J336">
            <v>45729</v>
          </cell>
          <cell r="K336" t="str">
            <v>marzo</v>
          </cell>
          <cell r="L336">
            <v>11.145205723730538</v>
          </cell>
          <cell r="M336">
            <v>18</v>
          </cell>
          <cell r="N336">
            <v>18</v>
          </cell>
          <cell r="O336">
            <v>19</v>
          </cell>
          <cell r="P336">
            <v>1927</v>
          </cell>
        </row>
        <row r="337">
          <cell r="A337" t="str">
            <v>6021.1013</v>
          </cell>
          <cell r="B337">
            <v>602</v>
          </cell>
          <cell r="C337">
            <v>1.1012999999999999</v>
          </cell>
          <cell r="D337">
            <v>12.24</v>
          </cell>
          <cell r="E337">
            <v>1774.8</v>
          </cell>
          <cell r="F337">
            <v>145</v>
          </cell>
          <cell r="G337" t="str">
            <v>1</v>
          </cell>
          <cell r="H337" t="str">
            <v>CG02-163</v>
          </cell>
          <cell r="I337">
            <v>45391</v>
          </cell>
          <cell r="J337">
            <v>45729</v>
          </cell>
          <cell r="K337" t="str">
            <v>marzo</v>
          </cell>
          <cell r="L337">
            <v>11.112329010681185</v>
          </cell>
          <cell r="M337">
            <v>18</v>
          </cell>
          <cell r="N337">
            <v>18</v>
          </cell>
          <cell r="O337">
            <v>19</v>
          </cell>
          <cell r="P337">
            <v>1927</v>
          </cell>
        </row>
        <row r="338">
          <cell r="A338" t="str">
            <v>6021.1014</v>
          </cell>
          <cell r="B338">
            <v>602</v>
          </cell>
          <cell r="C338">
            <v>1.1013999999999999</v>
          </cell>
          <cell r="D338">
            <v>16.079999999999998</v>
          </cell>
          <cell r="E338">
            <v>2331.6</v>
          </cell>
          <cell r="F338">
            <v>145</v>
          </cell>
          <cell r="G338" t="str">
            <v>1</v>
          </cell>
          <cell r="H338" t="str">
            <v>CG02-163</v>
          </cell>
          <cell r="I338">
            <v>45392</v>
          </cell>
          <cell r="J338">
            <v>45729</v>
          </cell>
          <cell r="K338" t="str">
            <v>marzo</v>
          </cell>
          <cell r="L338">
            <v>11.079452297631832</v>
          </cell>
          <cell r="M338">
            <v>18</v>
          </cell>
          <cell r="N338">
            <v>18</v>
          </cell>
          <cell r="O338">
            <v>19</v>
          </cell>
          <cell r="P338">
            <v>1927</v>
          </cell>
        </row>
        <row r="339">
          <cell r="A339" t="str">
            <v>6021.1018</v>
          </cell>
          <cell r="B339">
            <v>602</v>
          </cell>
          <cell r="C339">
            <v>1.1017999999999999</v>
          </cell>
          <cell r="D339">
            <v>7.31</v>
          </cell>
          <cell r="E339">
            <v>1059.95</v>
          </cell>
          <cell r="F339">
            <v>145</v>
          </cell>
          <cell r="G339" t="str">
            <v>1</v>
          </cell>
          <cell r="H339" t="str">
            <v>CG02-163</v>
          </cell>
          <cell r="I339">
            <v>45393</v>
          </cell>
          <cell r="J339">
            <v>45729</v>
          </cell>
          <cell r="K339" t="str">
            <v>marzo</v>
          </cell>
          <cell r="L339">
            <v>11.046575584582479</v>
          </cell>
          <cell r="M339">
            <v>18</v>
          </cell>
          <cell r="N339">
            <v>18</v>
          </cell>
          <cell r="O339">
            <v>19</v>
          </cell>
          <cell r="P339">
            <v>1927</v>
          </cell>
        </row>
        <row r="340">
          <cell r="A340" t="str">
            <v>6021.1019</v>
          </cell>
          <cell r="B340">
            <v>602</v>
          </cell>
          <cell r="C340">
            <v>1.1019000000000001</v>
          </cell>
          <cell r="D340">
            <v>6.18</v>
          </cell>
          <cell r="E340">
            <v>896.09999999999991</v>
          </cell>
          <cell r="F340">
            <v>145</v>
          </cell>
          <cell r="G340" t="str">
            <v>1</v>
          </cell>
          <cell r="H340" t="str">
            <v>CG02-163</v>
          </cell>
          <cell r="I340">
            <v>45393</v>
          </cell>
          <cell r="J340">
            <v>45729</v>
          </cell>
          <cell r="K340" t="str">
            <v>marzo</v>
          </cell>
          <cell r="L340">
            <v>11.046575584582479</v>
          </cell>
          <cell r="M340">
            <v>18</v>
          </cell>
          <cell r="N340">
            <v>18</v>
          </cell>
          <cell r="O340">
            <v>19</v>
          </cell>
          <cell r="P340">
            <v>1927</v>
          </cell>
        </row>
        <row r="341">
          <cell r="A341" t="str">
            <v>6023.0701</v>
          </cell>
          <cell r="B341">
            <v>602</v>
          </cell>
          <cell r="C341">
            <v>3.0701000000000001</v>
          </cell>
          <cell r="D341">
            <v>23.68</v>
          </cell>
          <cell r="E341">
            <v>3387.0454</v>
          </cell>
          <cell r="F341">
            <v>143.03401182432432</v>
          </cell>
          <cell r="G341">
            <v>4</v>
          </cell>
          <cell r="H341" t="str">
            <v>CG04-10295</v>
          </cell>
          <cell r="I341">
            <v>45395</v>
          </cell>
          <cell r="J341">
            <v>45736</v>
          </cell>
          <cell r="K341" t="str">
            <v>marzo</v>
          </cell>
          <cell r="L341">
            <v>11.210959149829241</v>
          </cell>
          <cell r="M341">
            <v>19</v>
          </cell>
          <cell r="N341">
            <v>19</v>
          </cell>
          <cell r="O341">
            <v>17</v>
          </cell>
          <cell r="P341">
            <v>1745</v>
          </cell>
        </row>
        <row r="342">
          <cell r="A342" t="str">
            <v>6023.0702</v>
          </cell>
          <cell r="B342">
            <v>602</v>
          </cell>
          <cell r="C342">
            <v>3.0701999999999998</v>
          </cell>
          <cell r="D342">
            <v>22.22</v>
          </cell>
          <cell r="E342">
            <v>2706.2815999999998</v>
          </cell>
          <cell r="F342">
            <v>121.79485148514851</v>
          </cell>
          <cell r="G342">
            <v>4</v>
          </cell>
          <cell r="H342" t="str">
            <v>CG04-10295</v>
          </cell>
          <cell r="I342">
            <v>45397</v>
          </cell>
          <cell r="J342">
            <v>45736</v>
          </cell>
          <cell r="K342" t="str">
            <v>marzo</v>
          </cell>
          <cell r="L342">
            <v>11.145205723730538</v>
          </cell>
          <cell r="M342">
            <v>19</v>
          </cell>
          <cell r="N342">
            <v>19</v>
          </cell>
          <cell r="O342">
            <v>17</v>
          </cell>
          <cell r="P342">
            <v>1745</v>
          </cell>
        </row>
        <row r="343">
          <cell r="A343" t="str">
            <v>6023.0703</v>
          </cell>
          <cell r="B343">
            <v>602</v>
          </cell>
          <cell r="C343">
            <v>3.0703</v>
          </cell>
          <cell r="D343">
            <v>24.33</v>
          </cell>
          <cell r="E343">
            <v>3567.7023999999997</v>
          </cell>
          <cell r="F343">
            <v>146.6379942457871</v>
          </cell>
          <cell r="G343">
            <v>4</v>
          </cell>
          <cell r="H343" t="str">
            <v>CG04-10295</v>
          </cell>
          <cell r="I343">
            <v>45394</v>
          </cell>
          <cell r="J343">
            <v>45736</v>
          </cell>
          <cell r="K343" t="str">
            <v>marzo</v>
          </cell>
          <cell r="L343">
            <v>11.243835862878594</v>
          </cell>
          <cell r="M343">
            <v>19</v>
          </cell>
          <cell r="N343">
            <v>19</v>
          </cell>
          <cell r="O343">
            <v>17</v>
          </cell>
          <cell r="P343">
            <v>1745</v>
          </cell>
        </row>
        <row r="344">
          <cell r="A344" t="str">
            <v>6023.0704</v>
          </cell>
          <cell r="B344">
            <v>602</v>
          </cell>
          <cell r="C344">
            <v>3.0703999999999998</v>
          </cell>
          <cell r="D344">
            <v>25.25</v>
          </cell>
          <cell r="E344">
            <v>3455.5050000000001</v>
          </cell>
          <cell r="F344">
            <v>136.85168316831684</v>
          </cell>
          <cell r="G344">
            <v>4</v>
          </cell>
          <cell r="H344" t="str">
            <v>CG04-10295</v>
          </cell>
          <cell r="I344">
            <v>45396</v>
          </cell>
          <cell r="J344">
            <v>45736</v>
          </cell>
          <cell r="K344" t="str">
            <v>marzo</v>
          </cell>
          <cell r="L344">
            <v>11.178082436779889</v>
          </cell>
          <cell r="M344">
            <v>19</v>
          </cell>
          <cell r="N344">
            <v>19</v>
          </cell>
          <cell r="O344">
            <v>17</v>
          </cell>
          <cell r="P344">
            <v>1745</v>
          </cell>
        </row>
        <row r="345">
          <cell r="A345" t="str">
            <v>6023.0801</v>
          </cell>
          <cell r="B345">
            <v>602</v>
          </cell>
          <cell r="C345">
            <v>3.0800999999999998</v>
          </cell>
          <cell r="D345">
            <v>4.63</v>
          </cell>
          <cell r="E345">
            <v>694.5</v>
          </cell>
          <cell r="F345">
            <v>150</v>
          </cell>
          <cell r="G345">
            <v>4</v>
          </cell>
          <cell r="H345" t="str">
            <v>CGMEX10-26315</v>
          </cell>
          <cell r="I345">
            <v>45382</v>
          </cell>
          <cell r="J345">
            <v>45736</v>
          </cell>
          <cell r="K345" t="str">
            <v>marzo</v>
          </cell>
          <cell r="L345">
            <v>11.638356419470826</v>
          </cell>
          <cell r="M345">
            <v>19</v>
          </cell>
          <cell r="N345">
            <v>19</v>
          </cell>
          <cell r="O345">
            <v>17</v>
          </cell>
          <cell r="P345">
            <v>1746</v>
          </cell>
        </row>
        <row r="346">
          <cell r="A346" t="str">
            <v>6023.0802</v>
          </cell>
          <cell r="B346">
            <v>602</v>
          </cell>
          <cell r="C346">
            <v>3.0802</v>
          </cell>
          <cell r="D346">
            <v>8.1999999999999993</v>
          </cell>
          <cell r="E346">
            <v>1209.5771464174454</v>
          </cell>
          <cell r="F346">
            <v>147.50940809968847</v>
          </cell>
          <cell r="G346">
            <v>4</v>
          </cell>
          <cell r="H346" t="str">
            <v>CGMEX10-26315</v>
          </cell>
          <cell r="I346">
            <v>45384</v>
          </cell>
          <cell r="J346">
            <v>45736</v>
          </cell>
          <cell r="K346" t="str">
            <v>marzo</v>
          </cell>
          <cell r="L346">
            <v>11.57260299337212</v>
          </cell>
          <cell r="M346">
            <v>19</v>
          </cell>
          <cell r="N346">
            <v>19</v>
          </cell>
          <cell r="O346">
            <v>17</v>
          </cell>
          <cell r="P346">
            <v>1746</v>
          </cell>
        </row>
        <row r="347">
          <cell r="A347" t="str">
            <v>6023.0805</v>
          </cell>
          <cell r="B347">
            <v>602</v>
          </cell>
          <cell r="C347">
            <v>3.0804999999999998</v>
          </cell>
          <cell r="D347">
            <v>10.9</v>
          </cell>
          <cell r="E347">
            <v>1635</v>
          </cell>
          <cell r="F347">
            <v>150</v>
          </cell>
          <cell r="G347">
            <v>4</v>
          </cell>
          <cell r="H347" t="str">
            <v>CGMEX10-26315</v>
          </cell>
          <cell r="I347">
            <v>45382</v>
          </cell>
          <cell r="J347">
            <v>45736</v>
          </cell>
          <cell r="K347" t="str">
            <v>marzo</v>
          </cell>
          <cell r="L347">
            <v>11.638356419470826</v>
          </cell>
          <cell r="M347">
            <v>19</v>
          </cell>
          <cell r="N347">
            <v>19</v>
          </cell>
          <cell r="O347">
            <v>17</v>
          </cell>
          <cell r="P347">
            <v>1746</v>
          </cell>
        </row>
        <row r="348">
          <cell r="A348" t="str">
            <v>6023.0806</v>
          </cell>
          <cell r="B348">
            <v>602</v>
          </cell>
          <cell r="C348">
            <v>3.0806</v>
          </cell>
          <cell r="D348">
            <v>4.6399999999999997</v>
          </cell>
          <cell r="E348">
            <v>684.44365358255448</v>
          </cell>
          <cell r="F348">
            <v>147.50940809968847</v>
          </cell>
          <cell r="G348">
            <v>4</v>
          </cell>
          <cell r="H348" t="str">
            <v>CGMEX10-26315</v>
          </cell>
          <cell r="I348">
            <v>45384</v>
          </cell>
          <cell r="J348">
            <v>45736</v>
          </cell>
          <cell r="K348" t="str">
            <v>marzo</v>
          </cell>
          <cell r="L348">
            <v>11.57260299337212</v>
          </cell>
          <cell r="M348">
            <v>19</v>
          </cell>
          <cell r="N348">
            <v>19</v>
          </cell>
          <cell r="O348">
            <v>17</v>
          </cell>
          <cell r="P348">
            <v>1746</v>
          </cell>
        </row>
        <row r="349">
          <cell r="A349" t="str">
            <v>6023.0809</v>
          </cell>
          <cell r="B349">
            <v>602</v>
          </cell>
          <cell r="C349">
            <v>3.0809000000000002</v>
          </cell>
          <cell r="D349">
            <v>12.99</v>
          </cell>
          <cell r="E349">
            <v>1771.8671999999999</v>
          </cell>
          <cell r="F349">
            <v>136.40240184757505</v>
          </cell>
          <cell r="G349">
            <v>4</v>
          </cell>
          <cell r="H349" t="str">
            <v>CGMEX10-26315</v>
          </cell>
          <cell r="I349">
            <v>45383</v>
          </cell>
          <cell r="J349">
            <v>45736</v>
          </cell>
          <cell r="K349" t="str">
            <v>marzo</v>
          </cell>
          <cell r="L349">
            <v>11.605479706421473</v>
          </cell>
          <cell r="M349">
            <v>19</v>
          </cell>
          <cell r="N349">
            <v>19</v>
          </cell>
          <cell r="O349">
            <v>17</v>
          </cell>
          <cell r="P349">
            <v>1746</v>
          </cell>
        </row>
        <row r="350">
          <cell r="A350" t="str">
            <v>6023.081</v>
          </cell>
          <cell r="B350">
            <v>602</v>
          </cell>
          <cell r="C350">
            <v>3.081</v>
          </cell>
          <cell r="D350">
            <v>9.56</v>
          </cell>
          <cell r="E350">
            <v>1362.0967999999998</v>
          </cell>
          <cell r="F350">
            <v>142.47874476987445</v>
          </cell>
          <cell r="G350">
            <v>4</v>
          </cell>
          <cell r="H350" t="str">
            <v>CGMEX10-26315</v>
          </cell>
          <cell r="I350">
            <v>45384</v>
          </cell>
          <cell r="J350">
            <v>45736</v>
          </cell>
          <cell r="K350" t="str">
            <v>marzo</v>
          </cell>
          <cell r="L350">
            <v>11.57260299337212</v>
          </cell>
          <cell r="M350">
            <v>19</v>
          </cell>
          <cell r="N350">
            <v>19</v>
          </cell>
          <cell r="O350">
            <v>17</v>
          </cell>
          <cell r="P350">
            <v>1746</v>
          </cell>
        </row>
        <row r="351">
          <cell r="A351" t="str">
            <v>6023.0803</v>
          </cell>
          <cell r="B351">
            <v>602</v>
          </cell>
          <cell r="C351">
            <v>3.0802999999999998</v>
          </cell>
          <cell r="D351">
            <v>10.32</v>
          </cell>
          <cell r="E351">
            <v>1519.9296000000002</v>
          </cell>
          <cell r="F351">
            <v>147.28</v>
          </cell>
          <cell r="G351">
            <v>5</v>
          </cell>
          <cell r="H351" t="str">
            <v>CG05-77440</v>
          </cell>
          <cell r="I351">
            <v>45385</v>
          </cell>
          <cell r="J351">
            <v>45736</v>
          </cell>
          <cell r="K351" t="str">
            <v>marzo</v>
          </cell>
          <cell r="L351">
            <v>11.539726280322768</v>
          </cell>
          <cell r="M351">
            <v>19</v>
          </cell>
          <cell r="N351">
            <v>19</v>
          </cell>
          <cell r="O351">
            <v>17</v>
          </cell>
          <cell r="P351">
            <v>1747</v>
          </cell>
        </row>
        <row r="352">
          <cell r="A352" t="str">
            <v>6023.0807</v>
          </cell>
          <cell r="B352">
            <v>602</v>
          </cell>
          <cell r="C352">
            <v>3.0807000000000002</v>
          </cell>
          <cell r="D352">
            <v>9.84</v>
          </cell>
          <cell r="E352">
            <v>1289.1652000000001</v>
          </cell>
          <cell r="F352">
            <v>131.01272357723579</v>
          </cell>
          <cell r="G352">
            <v>5</v>
          </cell>
          <cell r="H352" t="str">
            <v>CG05-77440</v>
          </cell>
          <cell r="I352">
            <v>45385</v>
          </cell>
          <cell r="J352">
            <v>45736</v>
          </cell>
          <cell r="K352" t="str">
            <v>marzo</v>
          </cell>
          <cell r="L352">
            <v>11.539726280322768</v>
          </cell>
          <cell r="M352">
            <v>19</v>
          </cell>
          <cell r="N352">
            <v>19</v>
          </cell>
          <cell r="O352">
            <v>17</v>
          </cell>
          <cell r="P352">
            <v>1747</v>
          </cell>
        </row>
        <row r="353">
          <cell r="A353" t="str">
            <v>6022.0607</v>
          </cell>
          <cell r="B353">
            <v>602</v>
          </cell>
          <cell r="C353">
            <v>2.0607000000000002</v>
          </cell>
          <cell r="D353">
            <v>15.46</v>
          </cell>
          <cell r="E353">
            <v>2070.9899999999998</v>
          </cell>
          <cell r="F353">
            <v>133.95795601552391</v>
          </cell>
          <cell r="G353">
            <v>3</v>
          </cell>
          <cell r="H353" t="str">
            <v>CGMEX10-26315</v>
          </cell>
          <cell r="I353">
            <v>45378</v>
          </cell>
          <cell r="J353">
            <v>45736</v>
          </cell>
          <cell r="K353" t="str">
            <v>marzo</v>
          </cell>
          <cell r="L353">
            <v>11.769863271668237</v>
          </cell>
          <cell r="M353">
            <v>19</v>
          </cell>
          <cell r="N353">
            <v>19</v>
          </cell>
          <cell r="O353">
            <v>19</v>
          </cell>
          <cell r="P353">
            <v>1928</v>
          </cell>
        </row>
        <row r="354">
          <cell r="A354" t="str">
            <v>6022.0608</v>
          </cell>
          <cell r="B354">
            <v>602</v>
          </cell>
          <cell r="C354">
            <v>2.0608</v>
          </cell>
          <cell r="D354">
            <v>19.14</v>
          </cell>
          <cell r="E354">
            <v>2433.4050000000002</v>
          </cell>
          <cell r="F354">
            <v>127.13714733542321</v>
          </cell>
          <cell r="G354">
            <v>3</v>
          </cell>
          <cell r="H354" t="str">
            <v>CGMEX10-26315</v>
          </cell>
          <cell r="I354">
            <v>45379</v>
          </cell>
          <cell r="J354">
            <v>45736</v>
          </cell>
          <cell r="K354" t="str">
            <v>marzo</v>
          </cell>
          <cell r="L354">
            <v>11.736986558618884</v>
          </cell>
          <cell r="M354">
            <v>19</v>
          </cell>
          <cell r="N354">
            <v>19</v>
          </cell>
          <cell r="O354">
            <v>19</v>
          </cell>
          <cell r="P354">
            <v>1928</v>
          </cell>
        </row>
        <row r="355">
          <cell r="A355" t="str">
            <v>6022.0611</v>
          </cell>
          <cell r="B355">
            <v>602</v>
          </cell>
          <cell r="C355">
            <v>2.0611000000000002</v>
          </cell>
          <cell r="D355">
            <v>16.8</v>
          </cell>
          <cell r="E355">
            <v>2390.42</v>
          </cell>
          <cell r="F355">
            <v>142.28690476190476</v>
          </cell>
          <cell r="G355">
            <v>3</v>
          </cell>
          <cell r="H355" t="str">
            <v>CGMEX10-26315</v>
          </cell>
          <cell r="I355">
            <v>45379</v>
          </cell>
          <cell r="J355">
            <v>45736</v>
          </cell>
          <cell r="K355" t="str">
            <v>marzo</v>
          </cell>
          <cell r="L355">
            <v>11.736986558618884</v>
          </cell>
          <cell r="M355">
            <v>19</v>
          </cell>
          <cell r="N355">
            <v>19</v>
          </cell>
          <cell r="O355">
            <v>19</v>
          </cell>
          <cell r="P355">
            <v>1928</v>
          </cell>
        </row>
        <row r="356">
          <cell r="A356" t="str">
            <v>6022.0104</v>
          </cell>
          <cell r="B356">
            <v>602</v>
          </cell>
          <cell r="C356">
            <v>2.0104000000000002</v>
          </cell>
          <cell r="D356">
            <v>9.59</v>
          </cell>
          <cell r="E356">
            <v>1412.4151999999999</v>
          </cell>
          <cell r="F356">
            <v>147.28</v>
          </cell>
          <cell r="G356">
            <v>3</v>
          </cell>
          <cell r="H356" t="str">
            <v>CGMEX10-26315</v>
          </cell>
          <cell r="I356">
            <v>45389</v>
          </cell>
          <cell r="J356">
            <v>45736</v>
          </cell>
          <cell r="K356" t="str">
            <v>marzo</v>
          </cell>
          <cell r="L356">
            <v>11.408219428125358</v>
          </cell>
          <cell r="M356">
            <v>19</v>
          </cell>
          <cell r="N356">
            <v>19</v>
          </cell>
          <cell r="O356">
            <v>19</v>
          </cell>
          <cell r="P356">
            <v>1929</v>
          </cell>
        </row>
        <row r="357">
          <cell r="A357" t="str">
            <v>6022.0105</v>
          </cell>
          <cell r="B357">
            <v>602</v>
          </cell>
          <cell r="C357">
            <v>2.0105</v>
          </cell>
          <cell r="D357">
            <v>12.04</v>
          </cell>
          <cell r="E357">
            <v>1773.2511999999999</v>
          </cell>
          <cell r="F357">
            <v>147.28</v>
          </cell>
          <cell r="G357">
            <v>3</v>
          </cell>
          <cell r="H357" t="str">
            <v>CGMEX10-26315</v>
          </cell>
          <cell r="I357">
            <v>45390</v>
          </cell>
          <cell r="J357">
            <v>45736</v>
          </cell>
          <cell r="K357" t="str">
            <v>marzo</v>
          </cell>
          <cell r="L357">
            <v>11.375342715076005</v>
          </cell>
          <cell r="M357">
            <v>19</v>
          </cell>
          <cell r="N357">
            <v>19</v>
          </cell>
          <cell r="O357">
            <v>19</v>
          </cell>
          <cell r="P357">
            <v>1929</v>
          </cell>
        </row>
        <row r="358">
          <cell r="A358" t="str">
            <v>6022.0109</v>
          </cell>
          <cell r="B358">
            <v>602</v>
          </cell>
          <cell r="C358">
            <v>2.0108999999999999</v>
          </cell>
          <cell r="D358">
            <v>13.5</v>
          </cell>
          <cell r="E358">
            <v>1976.78</v>
          </cell>
          <cell r="F358">
            <v>146.42814814814815</v>
          </cell>
          <cell r="G358">
            <v>3</v>
          </cell>
          <cell r="H358" t="str">
            <v>CGMEX10-26315</v>
          </cell>
          <cell r="I358">
            <v>45389</v>
          </cell>
          <cell r="J358">
            <v>45736</v>
          </cell>
          <cell r="K358" t="str">
            <v>marzo</v>
          </cell>
          <cell r="L358">
            <v>11.408219428125358</v>
          </cell>
          <cell r="M358">
            <v>19</v>
          </cell>
          <cell r="N358">
            <v>19</v>
          </cell>
          <cell r="O358">
            <v>19</v>
          </cell>
          <cell r="P358">
            <v>1929</v>
          </cell>
        </row>
        <row r="359">
          <cell r="A359" t="str">
            <v>6022.011</v>
          </cell>
          <cell r="B359">
            <v>602</v>
          </cell>
          <cell r="C359">
            <v>2.0110000000000001</v>
          </cell>
          <cell r="D359">
            <v>6.79</v>
          </cell>
          <cell r="E359">
            <v>1000.0312</v>
          </cell>
          <cell r="F359">
            <v>147.28</v>
          </cell>
          <cell r="G359">
            <v>3</v>
          </cell>
          <cell r="H359" t="str">
            <v>CGMEX10-26315</v>
          </cell>
          <cell r="I359">
            <v>45390</v>
          </cell>
          <cell r="J359">
            <v>45736</v>
          </cell>
          <cell r="K359" t="str">
            <v>marzo</v>
          </cell>
          <cell r="L359">
            <v>11.375342715076005</v>
          </cell>
          <cell r="M359">
            <v>19</v>
          </cell>
          <cell r="N359">
            <v>19</v>
          </cell>
          <cell r="O359">
            <v>19</v>
          </cell>
          <cell r="P359">
            <v>1929</v>
          </cell>
        </row>
        <row r="360">
          <cell r="A360" t="str">
            <v>6022.0102</v>
          </cell>
          <cell r="B360">
            <v>602</v>
          </cell>
          <cell r="C360">
            <v>2.0102000000000002</v>
          </cell>
          <cell r="D360">
            <v>10.42</v>
          </cell>
          <cell r="E360">
            <v>1534.6576</v>
          </cell>
          <cell r="F360">
            <v>147.28</v>
          </cell>
          <cell r="G360">
            <v>3</v>
          </cell>
          <cell r="H360" t="str">
            <v>CGMEX10-26315</v>
          </cell>
          <cell r="I360">
            <v>45392</v>
          </cell>
          <cell r="J360">
            <v>45736</v>
          </cell>
          <cell r="K360" t="str">
            <v>marzo</v>
          </cell>
          <cell r="L360">
            <v>11.3095892889773</v>
          </cell>
          <cell r="M360">
            <v>19</v>
          </cell>
          <cell r="N360">
            <v>19</v>
          </cell>
          <cell r="O360">
            <v>19</v>
          </cell>
          <cell r="P360">
            <v>1930</v>
          </cell>
        </row>
        <row r="361">
          <cell r="A361" t="str">
            <v>6022.0103</v>
          </cell>
          <cell r="B361">
            <v>602</v>
          </cell>
          <cell r="C361">
            <v>2.0103</v>
          </cell>
          <cell r="D361">
            <v>15.12</v>
          </cell>
          <cell r="E361">
            <v>2226.8735999999999</v>
          </cell>
          <cell r="F361">
            <v>147.28</v>
          </cell>
          <cell r="G361">
            <v>3</v>
          </cell>
          <cell r="H361" t="str">
            <v>CGMEX10-26315</v>
          </cell>
          <cell r="I361">
            <v>45390</v>
          </cell>
          <cell r="J361">
            <v>45736</v>
          </cell>
          <cell r="K361" t="str">
            <v>marzo</v>
          </cell>
          <cell r="L361">
            <v>11.375342715076005</v>
          </cell>
          <cell r="M361">
            <v>19</v>
          </cell>
          <cell r="N361">
            <v>19</v>
          </cell>
          <cell r="O361">
            <v>19</v>
          </cell>
          <cell r="P361">
            <v>1930</v>
          </cell>
        </row>
        <row r="362">
          <cell r="A362" t="str">
            <v>6022.0107</v>
          </cell>
          <cell r="B362">
            <v>602</v>
          </cell>
          <cell r="C362">
            <v>2.0106999999999999</v>
          </cell>
          <cell r="D362">
            <v>15.66</v>
          </cell>
          <cell r="E362">
            <v>2306.4048000000003</v>
          </cell>
          <cell r="F362">
            <v>147.28</v>
          </cell>
          <cell r="G362">
            <v>3</v>
          </cell>
          <cell r="H362" t="str">
            <v>CGMEX10-26315</v>
          </cell>
          <cell r="I362">
            <v>45394</v>
          </cell>
          <cell r="J362">
            <v>45736</v>
          </cell>
          <cell r="K362" t="str">
            <v>marzo</v>
          </cell>
          <cell r="L362">
            <v>11.243835862878594</v>
          </cell>
          <cell r="M362">
            <v>19</v>
          </cell>
          <cell r="N362">
            <v>19</v>
          </cell>
          <cell r="O362">
            <v>19</v>
          </cell>
          <cell r="P362">
            <v>1930</v>
          </cell>
        </row>
        <row r="363">
          <cell r="A363" t="str">
            <v>6022.0108</v>
          </cell>
          <cell r="B363">
            <v>602</v>
          </cell>
          <cell r="C363">
            <v>2.0108000000000001</v>
          </cell>
          <cell r="D363">
            <v>21.63</v>
          </cell>
          <cell r="E363">
            <v>3052.9763999999996</v>
          </cell>
          <cell r="F363">
            <v>141.14546463245492</v>
          </cell>
          <cell r="G363">
            <v>3</v>
          </cell>
          <cell r="H363" t="str">
            <v>CGMEX10-26315</v>
          </cell>
          <cell r="I363">
            <v>45391</v>
          </cell>
          <cell r="J363">
            <v>45736</v>
          </cell>
          <cell r="K363" t="str">
            <v>marzo</v>
          </cell>
          <cell r="L363">
            <v>11.342466002026653</v>
          </cell>
          <cell r="M363">
            <v>19</v>
          </cell>
          <cell r="N363">
            <v>19</v>
          </cell>
          <cell r="O363">
            <v>19</v>
          </cell>
          <cell r="P363">
            <v>1930</v>
          </cell>
        </row>
        <row r="364">
          <cell r="A364" t="str">
            <v>6022.0112</v>
          </cell>
          <cell r="B364">
            <v>602</v>
          </cell>
          <cell r="C364">
            <v>2.0112000000000001</v>
          </cell>
          <cell r="D364">
            <v>12.47</v>
          </cell>
          <cell r="E364">
            <v>1836.5816000000002</v>
          </cell>
          <cell r="F364">
            <v>147.28</v>
          </cell>
          <cell r="G364">
            <v>3</v>
          </cell>
          <cell r="H364" t="str">
            <v>CGMEX10-26315</v>
          </cell>
          <cell r="I364">
            <v>45394</v>
          </cell>
          <cell r="J364">
            <v>45736</v>
          </cell>
          <cell r="K364" t="str">
            <v>marzo</v>
          </cell>
          <cell r="L364">
            <v>11.243835862878594</v>
          </cell>
          <cell r="M364">
            <v>19</v>
          </cell>
          <cell r="N364">
            <v>19</v>
          </cell>
          <cell r="O364">
            <v>19</v>
          </cell>
          <cell r="P364">
            <v>1930</v>
          </cell>
        </row>
        <row r="365">
          <cell r="A365" t="str">
            <v>6023.0812</v>
          </cell>
          <cell r="B365">
            <v>602</v>
          </cell>
          <cell r="C365">
            <v>3.0811999999999999</v>
          </cell>
          <cell r="D365">
            <v>14.53</v>
          </cell>
          <cell r="E365">
            <v>1592.6584</v>
          </cell>
          <cell r="F365">
            <v>109.61172746042671</v>
          </cell>
          <cell r="G365">
            <v>5</v>
          </cell>
          <cell r="H365" t="str">
            <v>CG02-163</v>
          </cell>
          <cell r="I365">
            <v>45386</v>
          </cell>
          <cell r="J365">
            <v>45743</v>
          </cell>
          <cell r="K365" t="str">
            <v>marzo</v>
          </cell>
          <cell r="L365">
            <v>11.736986558618884</v>
          </cell>
          <cell r="M365">
            <v>20</v>
          </cell>
          <cell r="N365">
            <v>20</v>
          </cell>
          <cell r="O365">
            <v>17</v>
          </cell>
          <cell r="P365">
            <v>1748</v>
          </cell>
        </row>
        <row r="366">
          <cell r="A366" t="str">
            <v>6023.0814</v>
          </cell>
          <cell r="B366">
            <v>602</v>
          </cell>
          <cell r="C366">
            <v>3.0813999999999999</v>
          </cell>
          <cell r="D366">
            <v>6.49</v>
          </cell>
          <cell r="E366">
            <v>955.84720000000004</v>
          </cell>
          <cell r="F366">
            <v>147.28</v>
          </cell>
          <cell r="G366">
            <v>5</v>
          </cell>
          <cell r="H366" t="str">
            <v>CG02-163</v>
          </cell>
          <cell r="I366">
            <v>45386</v>
          </cell>
          <cell r="J366">
            <v>45743</v>
          </cell>
          <cell r="K366" t="str">
            <v>marzo</v>
          </cell>
          <cell r="L366">
            <v>11.736986558618884</v>
          </cell>
          <cell r="M366">
            <v>20</v>
          </cell>
          <cell r="N366">
            <v>20</v>
          </cell>
          <cell r="O366">
            <v>17</v>
          </cell>
          <cell r="P366">
            <v>1748</v>
          </cell>
        </row>
        <row r="367">
          <cell r="A367" t="str">
            <v>6023.0804</v>
          </cell>
          <cell r="B367">
            <v>602</v>
          </cell>
          <cell r="C367">
            <v>3.0804</v>
          </cell>
          <cell r="D367">
            <v>14.74</v>
          </cell>
          <cell r="E367">
            <v>1848.2372000000003</v>
          </cell>
          <cell r="F367">
            <v>125.38922659430123</v>
          </cell>
          <cell r="G367">
            <v>5</v>
          </cell>
          <cell r="H367" t="str">
            <v>CG02-163</v>
          </cell>
          <cell r="I367">
            <v>45386</v>
          </cell>
          <cell r="J367">
            <v>45743</v>
          </cell>
          <cell r="K367" t="str">
            <v>marzo</v>
          </cell>
          <cell r="L367">
            <v>11.736986558618884</v>
          </cell>
          <cell r="M367">
            <v>20</v>
          </cell>
          <cell r="N367">
            <v>20</v>
          </cell>
          <cell r="O367">
            <v>17</v>
          </cell>
          <cell r="P367">
            <v>1749</v>
          </cell>
        </row>
        <row r="368">
          <cell r="A368" t="str">
            <v>6023.0808</v>
          </cell>
          <cell r="B368">
            <v>602</v>
          </cell>
          <cell r="C368">
            <v>3.0808</v>
          </cell>
          <cell r="D368">
            <v>7.22</v>
          </cell>
          <cell r="E368">
            <v>1063.3616</v>
          </cell>
          <cell r="F368">
            <v>147.28</v>
          </cell>
          <cell r="G368">
            <v>5</v>
          </cell>
          <cell r="H368" t="str">
            <v>CG02-163</v>
          </cell>
          <cell r="I368">
            <v>45387</v>
          </cell>
          <cell r="J368">
            <v>45743</v>
          </cell>
          <cell r="K368" t="str">
            <v>marzo</v>
          </cell>
          <cell r="L368">
            <v>11.704109845569532</v>
          </cell>
          <cell r="M368">
            <v>20</v>
          </cell>
          <cell r="N368">
            <v>20</v>
          </cell>
          <cell r="O368">
            <v>17</v>
          </cell>
          <cell r="P368">
            <v>1749</v>
          </cell>
        </row>
        <row r="369">
          <cell r="A369" t="str">
            <v>6023.0811</v>
          </cell>
          <cell r="B369">
            <v>602</v>
          </cell>
          <cell r="C369">
            <v>3.0811000000000002</v>
          </cell>
          <cell r="D369">
            <v>8.89</v>
          </cell>
          <cell r="E369">
            <v>1282.7641999999998</v>
          </cell>
          <cell r="F369">
            <v>144.29293588301459</v>
          </cell>
          <cell r="G369">
            <v>5</v>
          </cell>
          <cell r="H369" t="str">
            <v>CG02-163</v>
          </cell>
          <cell r="I369">
            <v>45387</v>
          </cell>
          <cell r="J369">
            <v>45743</v>
          </cell>
          <cell r="K369" t="str">
            <v>marzo</v>
          </cell>
          <cell r="L369">
            <v>11.704109845569532</v>
          </cell>
          <cell r="M369">
            <v>20</v>
          </cell>
          <cell r="N369">
            <v>20</v>
          </cell>
          <cell r="O369">
            <v>17</v>
          </cell>
          <cell r="P369">
            <v>1749</v>
          </cell>
        </row>
        <row r="370">
          <cell r="A370" t="str">
            <v>6023.0813</v>
          </cell>
          <cell r="B370">
            <v>602</v>
          </cell>
          <cell r="C370">
            <v>3.0813000000000001</v>
          </cell>
          <cell r="D370">
            <v>11.26</v>
          </cell>
          <cell r="E370">
            <v>1658.3727999999999</v>
          </cell>
          <cell r="F370">
            <v>147.28</v>
          </cell>
          <cell r="G370">
            <v>5</v>
          </cell>
          <cell r="H370" t="str">
            <v>CG02-163</v>
          </cell>
          <cell r="I370">
            <v>45387</v>
          </cell>
          <cell r="J370">
            <v>45743</v>
          </cell>
          <cell r="K370" t="str">
            <v>marzo</v>
          </cell>
          <cell r="L370">
            <v>11.704109845569532</v>
          </cell>
          <cell r="M370">
            <v>20</v>
          </cell>
          <cell r="N370">
            <v>20</v>
          </cell>
          <cell r="O370">
            <v>17</v>
          </cell>
          <cell r="P370">
            <v>1749</v>
          </cell>
        </row>
        <row r="371">
          <cell r="A371" t="str">
            <v>6023.0815</v>
          </cell>
          <cell r="B371">
            <v>602</v>
          </cell>
          <cell r="C371">
            <v>3.0815000000000001</v>
          </cell>
          <cell r="D371">
            <v>8.9499999999999993</v>
          </cell>
          <cell r="E371">
            <v>1318.1559999999999</v>
          </cell>
          <cell r="F371">
            <v>147.28</v>
          </cell>
          <cell r="G371">
            <v>5</v>
          </cell>
          <cell r="H371" t="str">
            <v>CG02-163</v>
          </cell>
          <cell r="I371">
            <v>45389</v>
          </cell>
          <cell r="J371">
            <v>45743</v>
          </cell>
          <cell r="K371" t="str">
            <v>marzo</v>
          </cell>
          <cell r="L371">
            <v>11.638356419470826</v>
          </cell>
          <cell r="M371">
            <v>20</v>
          </cell>
          <cell r="N371">
            <v>20</v>
          </cell>
          <cell r="O371">
            <v>17</v>
          </cell>
          <cell r="P371">
            <v>1749</v>
          </cell>
        </row>
        <row r="372">
          <cell r="A372" t="str">
            <v>6023.0816</v>
          </cell>
          <cell r="B372">
            <v>602</v>
          </cell>
          <cell r="C372">
            <v>3.0815999999999999</v>
          </cell>
          <cell r="D372">
            <v>11.37</v>
          </cell>
          <cell r="E372">
            <v>1025.4136000000001</v>
          </cell>
          <cell r="F372">
            <v>90.185892700087962</v>
          </cell>
          <cell r="G372">
            <v>5</v>
          </cell>
          <cell r="H372" t="str">
            <v>CG02-163</v>
          </cell>
          <cell r="I372">
            <v>45389</v>
          </cell>
          <cell r="J372">
            <v>45743</v>
          </cell>
          <cell r="K372" t="str">
            <v>marzo</v>
          </cell>
          <cell r="L372">
            <v>11.638356419470826</v>
          </cell>
          <cell r="M372">
            <v>20</v>
          </cell>
          <cell r="N372">
            <v>20</v>
          </cell>
          <cell r="O372">
            <v>17</v>
          </cell>
          <cell r="P372">
            <v>1749</v>
          </cell>
        </row>
        <row r="373">
          <cell r="A373" t="str">
            <v>6023.0901</v>
          </cell>
          <cell r="B373">
            <v>602</v>
          </cell>
          <cell r="C373">
            <v>3.0901000000000001</v>
          </cell>
          <cell r="D373">
            <v>10.79</v>
          </cell>
          <cell r="E373">
            <v>1564.55</v>
          </cell>
          <cell r="F373">
            <v>145</v>
          </cell>
          <cell r="G373" t="str">
            <v>1</v>
          </cell>
          <cell r="H373" t="str">
            <v>CG02-163</v>
          </cell>
          <cell r="I373">
            <v>45365</v>
          </cell>
          <cell r="J373">
            <v>45743</v>
          </cell>
          <cell r="K373" t="str">
            <v>marzo</v>
          </cell>
          <cell r="L373">
            <v>12.427397532655288</v>
          </cell>
          <cell r="M373">
            <v>20</v>
          </cell>
          <cell r="N373">
            <v>20</v>
          </cell>
          <cell r="O373">
            <v>17</v>
          </cell>
          <cell r="P373">
            <v>1750</v>
          </cell>
        </row>
        <row r="374">
          <cell r="A374" t="str">
            <v>6023.0902</v>
          </cell>
          <cell r="B374">
            <v>602</v>
          </cell>
          <cell r="C374">
            <v>3.0901999999999998</v>
          </cell>
          <cell r="D374">
            <v>18.07</v>
          </cell>
          <cell r="E374">
            <v>2620.15</v>
          </cell>
          <cell r="F374">
            <v>145</v>
          </cell>
          <cell r="G374" t="str">
            <v>1</v>
          </cell>
          <cell r="H374" t="str">
            <v>CG02-163</v>
          </cell>
          <cell r="I374">
            <v>45367</v>
          </cell>
          <cell r="J374">
            <v>45743</v>
          </cell>
          <cell r="K374" t="str">
            <v>marzo</v>
          </cell>
          <cell r="L374">
            <v>12.361644106556584</v>
          </cell>
          <cell r="M374">
            <v>20</v>
          </cell>
          <cell r="N374">
            <v>20</v>
          </cell>
          <cell r="O374">
            <v>17</v>
          </cell>
          <cell r="P374">
            <v>1750</v>
          </cell>
        </row>
        <row r="375">
          <cell r="A375" t="str">
            <v>6023.0907</v>
          </cell>
          <cell r="B375">
            <v>602</v>
          </cell>
          <cell r="C375">
            <v>3.0907</v>
          </cell>
          <cell r="D375">
            <v>16.7</v>
          </cell>
          <cell r="E375">
            <v>2421.5</v>
          </cell>
          <cell r="F375">
            <v>145</v>
          </cell>
          <cell r="G375" t="str">
            <v>1</v>
          </cell>
          <cell r="H375" t="str">
            <v>CG02-163</v>
          </cell>
          <cell r="I375">
            <v>45368</v>
          </cell>
          <cell r="J375">
            <v>45743</v>
          </cell>
          <cell r="K375" t="str">
            <v>marzo</v>
          </cell>
          <cell r="L375">
            <v>12.328767393507231</v>
          </cell>
          <cell r="M375">
            <v>20</v>
          </cell>
          <cell r="N375">
            <v>20</v>
          </cell>
          <cell r="O375">
            <v>17</v>
          </cell>
          <cell r="P375">
            <v>1750</v>
          </cell>
        </row>
        <row r="376">
          <cell r="A376" t="str">
            <v>6023.091</v>
          </cell>
          <cell r="B376">
            <v>602</v>
          </cell>
          <cell r="C376">
            <v>3.0910000000000002</v>
          </cell>
          <cell r="D376">
            <v>4.68</v>
          </cell>
          <cell r="E376">
            <v>678.59999999999991</v>
          </cell>
          <cell r="F376">
            <v>145</v>
          </cell>
          <cell r="G376" t="str">
            <v>1</v>
          </cell>
          <cell r="H376" t="str">
            <v>CG02-163</v>
          </cell>
          <cell r="I376">
            <v>45368</v>
          </cell>
          <cell r="J376">
            <v>45743</v>
          </cell>
          <cell r="K376" t="str">
            <v>marzo</v>
          </cell>
          <cell r="L376">
            <v>12.328767393507231</v>
          </cell>
          <cell r="M376">
            <v>20</v>
          </cell>
          <cell r="N376">
            <v>20</v>
          </cell>
          <cell r="O376">
            <v>17</v>
          </cell>
          <cell r="P376">
            <v>1750</v>
          </cell>
        </row>
        <row r="377">
          <cell r="A377" t="str">
            <v>6023.0903</v>
          </cell>
          <cell r="B377">
            <v>602</v>
          </cell>
          <cell r="C377">
            <v>3.0903</v>
          </cell>
          <cell r="D377">
            <v>10.79</v>
          </cell>
          <cell r="E377">
            <v>1564.55</v>
          </cell>
          <cell r="F377">
            <v>145</v>
          </cell>
          <cell r="G377" t="str">
            <v>1</v>
          </cell>
          <cell r="H377" t="str">
            <v>CG02-163</v>
          </cell>
          <cell r="I377">
            <v>45369</v>
          </cell>
          <cell r="J377">
            <v>45743</v>
          </cell>
          <cell r="K377" t="str">
            <v>marzo</v>
          </cell>
          <cell r="L377">
            <v>12.295890680457878</v>
          </cell>
          <cell r="M377">
            <v>20</v>
          </cell>
          <cell r="N377">
            <v>20</v>
          </cell>
          <cell r="O377">
            <v>17</v>
          </cell>
          <cell r="P377">
            <v>1751</v>
          </cell>
        </row>
        <row r="378">
          <cell r="A378" t="str">
            <v>6023.0904</v>
          </cell>
          <cell r="B378">
            <v>602</v>
          </cell>
          <cell r="C378">
            <v>3.0903999999999998</v>
          </cell>
          <cell r="D378">
            <v>9.86</v>
          </cell>
          <cell r="E378">
            <v>1429.6999999999998</v>
          </cell>
          <cell r="F378">
            <v>145</v>
          </cell>
          <cell r="G378" t="str">
            <v>1</v>
          </cell>
          <cell r="H378" t="str">
            <v>CG02-163</v>
          </cell>
          <cell r="I378">
            <v>45371</v>
          </cell>
          <cell r="J378">
            <v>45743</v>
          </cell>
          <cell r="K378" t="str">
            <v>marzo</v>
          </cell>
          <cell r="L378">
            <v>12.230137254359173</v>
          </cell>
          <cell r="M378">
            <v>20</v>
          </cell>
          <cell r="N378">
            <v>20</v>
          </cell>
          <cell r="O378">
            <v>17</v>
          </cell>
          <cell r="P378">
            <v>1751</v>
          </cell>
        </row>
        <row r="379">
          <cell r="A379" t="str">
            <v>6023.0909</v>
          </cell>
          <cell r="B379">
            <v>602</v>
          </cell>
          <cell r="C379">
            <v>3.0909</v>
          </cell>
          <cell r="D379">
            <v>13.61</v>
          </cell>
          <cell r="E379">
            <v>1973.4499999999998</v>
          </cell>
          <cell r="F379">
            <v>145</v>
          </cell>
          <cell r="G379" t="str">
            <v>1</v>
          </cell>
          <cell r="H379" t="str">
            <v>CG02-163</v>
          </cell>
          <cell r="I379">
            <v>45376</v>
          </cell>
          <cell r="J379">
            <v>45743</v>
          </cell>
          <cell r="K379" t="str">
            <v>marzo</v>
          </cell>
          <cell r="L379">
            <v>12.065753689112411</v>
          </cell>
          <cell r="M379">
            <v>20</v>
          </cell>
          <cell r="N379">
            <v>20</v>
          </cell>
          <cell r="O379">
            <v>17</v>
          </cell>
          <cell r="P379">
            <v>1751</v>
          </cell>
        </row>
        <row r="380">
          <cell r="A380" t="str">
            <v>6023.0912</v>
          </cell>
          <cell r="B380">
            <v>602</v>
          </cell>
          <cell r="C380">
            <v>3.0912000000000002</v>
          </cell>
          <cell r="D380">
            <v>9.3000000000000007</v>
          </cell>
          <cell r="E380">
            <v>1348.5</v>
          </cell>
          <cell r="F380">
            <v>145</v>
          </cell>
          <cell r="G380" t="str">
            <v>1</v>
          </cell>
          <cell r="H380" t="str">
            <v>CG02-163</v>
          </cell>
          <cell r="I380">
            <v>45376</v>
          </cell>
          <cell r="J380">
            <v>45743</v>
          </cell>
          <cell r="K380" t="str">
            <v>marzo</v>
          </cell>
          <cell r="L380">
            <v>12.065753689112411</v>
          </cell>
          <cell r="M380">
            <v>20</v>
          </cell>
          <cell r="N380">
            <v>20</v>
          </cell>
          <cell r="O380">
            <v>17</v>
          </cell>
          <cell r="P380">
            <v>1751</v>
          </cell>
        </row>
        <row r="381">
          <cell r="A381" t="str">
            <v>6022.0101</v>
          </cell>
          <cell r="B381">
            <v>602</v>
          </cell>
          <cell r="C381">
            <v>2.0101</v>
          </cell>
          <cell r="D381">
            <v>6.9</v>
          </cell>
          <cell r="E381">
            <v>1016.2320000000001</v>
          </cell>
          <cell r="F381">
            <v>147.28</v>
          </cell>
          <cell r="G381">
            <v>3</v>
          </cell>
          <cell r="H381" t="str">
            <v>CGMEX10-26315</v>
          </cell>
          <cell r="I381">
            <v>45392</v>
          </cell>
          <cell r="J381">
            <v>45743</v>
          </cell>
          <cell r="K381" t="str">
            <v>marzo</v>
          </cell>
          <cell r="L381">
            <v>11.539726280322768</v>
          </cell>
          <cell r="M381">
            <v>20</v>
          </cell>
          <cell r="N381">
            <v>20</v>
          </cell>
          <cell r="O381">
            <v>19</v>
          </cell>
          <cell r="P381">
            <v>1931</v>
          </cell>
        </row>
        <row r="382">
          <cell r="A382" t="str">
            <v>6022.0106</v>
          </cell>
          <cell r="B382">
            <v>602</v>
          </cell>
          <cell r="C382">
            <v>2.0106000000000002</v>
          </cell>
          <cell r="D382">
            <v>14.89</v>
          </cell>
          <cell r="E382">
            <v>2192.9992000000002</v>
          </cell>
          <cell r="F382">
            <v>147.28</v>
          </cell>
          <cell r="G382">
            <v>3</v>
          </cell>
          <cell r="H382" t="str">
            <v>CGMEX10-26315</v>
          </cell>
          <cell r="I382">
            <v>45393</v>
          </cell>
          <cell r="J382">
            <v>45743</v>
          </cell>
          <cell r="K382" t="str">
            <v>marzo</v>
          </cell>
          <cell r="L382">
            <v>11.506849567273415</v>
          </cell>
          <cell r="M382">
            <v>20</v>
          </cell>
          <cell r="N382">
            <v>20</v>
          </cell>
          <cell r="O382">
            <v>19</v>
          </cell>
          <cell r="P382">
            <v>1931</v>
          </cell>
        </row>
        <row r="383">
          <cell r="A383" t="str">
            <v>6022.0111</v>
          </cell>
          <cell r="B383">
            <v>602</v>
          </cell>
          <cell r="C383">
            <v>2.0110999999999999</v>
          </cell>
          <cell r="D383">
            <v>7.19</v>
          </cell>
          <cell r="E383">
            <v>1058.9432000000002</v>
          </cell>
          <cell r="F383">
            <v>147.28</v>
          </cell>
          <cell r="G383">
            <v>3</v>
          </cell>
          <cell r="H383" t="str">
            <v>CGMEX10-26315</v>
          </cell>
          <cell r="I383">
            <v>45393</v>
          </cell>
          <cell r="J383">
            <v>45743</v>
          </cell>
          <cell r="K383" t="str">
            <v>marzo</v>
          </cell>
          <cell r="L383">
            <v>11.506849567273415</v>
          </cell>
          <cell r="M383">
            <v>20</v>
          </cell>
          <cell r="N383">
            <v>20</v>
          </cell>
          <cell r="O383">
            <v>19</v>
          </cell>
          <cell r="P383">
            <v>1931</v>
          </cell>
        </row>
        <row r="384">
          <cell r="A384" t="str">
            <v>6022.0301</v>
          </cell>
          <cell r="B384">
            <v>602</v>
          </cell>
          <cell r="C384">
            <v>2.0301</v>
          </cell>
          <cell r="D384">
            <v>3.54</v>
          </cell>
          <cell r="E384">
            <v>521.37120000000004</v>
          </cell>
          <cell r="F384">
            <v>147.28</v>
          </cell>
          <cell r="G384">
            <v>3</v>
          </cell>
          <cell r="H384" t="str">
            <v>CP72-2086</v>
          </cell>
          <cell r="I384">
            <v>45389</v>
          </cell>
          <cell r="J384">
            <v>45743</v>
          </cell>
          <cell r="K384" t="str">
            <v>marzo</v>
          </cell>
          <cell r="L384">
            <v>11.638356419470826</v>
          </cell>
          <cell r="M384">
            <v>20</v>
          </cell>
          <cell r="N384">
            <v>20</v>
          </cell>
          <cell r="O384">
            <v>19</v>
          </cell>
          <cell r="P384">
            <v>1932</v>
          </cell>
        </row>
        <row r="385">
          <cell r="A385" t="str">
            <v>6022.0302</v>
          </cell>
          <cell r="B385">
            <v>602</v>
          </cell>
          <cell r="C385">
            <v>2.0301999999999998</v>
          </cell>
          <cell r="D385">
            <v>3.78</v>
          </cell>
          <cell r="E385">
            <v>556.71839999999997</v>
          </cell>
          <cell r="F385">
            <v>147.28</v>
          </cell>
          <cell r="G385">
            <v>3</v>
          </cell>
          <cell r="H385" t="str">
            <v>CP72-2086</v>
          </cell>
          <cell r="I385">
            <v>45387</v>
          </cell>
          <cell r="J385">
            <v>45743</v>
          </cell>
          <cell r="K385" t="str">
            <v>marzo</v>
          </cell>
          <cell r="L385">
            <v>11.704109845569532</v>
          </cell>
          <cell r="M385">
            <v>20</v>
          </cell>
          <cell r="N385">
            <v>20</v>
          </cell>
          <cell r="O385">
            <v>19</v>
          </cell>
          <cell r="P385">
            <v>1932</v>
          </cell>
        </row>
        <row r="386">
          <cell r="A386" t="str">
            <v>6022.0303</v>
          </cell>
          <cell r="B386">
            <v>602</v>
          </cell>
          <cell r="C386">
            <v>2.0303</v>
          </cell>
          <cell r="D386">
            <v>6.28</v>
          </cell>
          <cell r="E386">
            <v>924.91840000000002</v>
          </cell>
          <cell r="F386">
            <v>147.28</v>
          </cell>
          <cell r="G386">
            <v>3</v>
          </cell>
          <cell r="H386" t="str">
            <v>CP72-2086</v>
          </cell>
          <cell r="I386">
            <v>45389</v>
          </cell>
          <cell r="J386">
            <v>45743</v>
          </cell>
          <cell r="K386" t="str">
            <v>marzo</v>
          </cell>
          <cell r="L386">
            <v>11.638356419470826</v>
          </cell>
          <cell r="M386">
            <v>20</v>
          </cell>
          <cell r="N386">
            <v>20</v>
          </cell>
          <cell r="O386">
            <v>19</v>
          </cell>
          <cell r="P386">
            <v>1932</v>
          </cell>
        </row>
        <row r="387">
          <cell r="A387" t="str">
            <v>6022.0304</v>
          </cell>
          <cell r="B387">
            <v>602</v>
          </cell>
          <cell r="C387">
            <v>2.0304000000000002</v>
          </cell>
          <cell r="D387">
            <v>7.42</v>
          </cell>
          <cell r="E387">
            <v>1092.8176000000001</v>
          </cell>
          <cell r="F387">
            <v>147.28</v>
          </cell>
          <cell r="G387">
            <v>3</v>
          </cell>
          <cell r="H387" t="str">
            <v>CP72-2086</v>
          </cell>
          <cell r="I387">
            <v>45387</v>
          </cell>
          <cell r="J387">
            <v>45743</v>
          </cell>
          <cell r="K387" t="str">
            <v>marzo</v>
          </cell>
          <cell r="L387">
            <v>11.704109845569532</v>
          </cell>
          <cell r="M387">
            <v>20</v>
          </cell>
          <cell r="N387">
            <v>20</v>
          </cell>
          <cell r="O387">
            <v>19</v>
          </cell>
          <cell r="P387">
            <v>1932</v>
          </cell>
        </row>
        <row r="388">
          <cell r="A388" t="str">
            <v>6022.0305</v>
          </cell>
          <cell r="B388">
            <v>602</v>
          </cell>
          <cell r="C388">
            <v>2.0305</v>
          </cell>
          <cell r="D388">
            <v>4.8099999999999996</v>
          </cell>
          <cell r="E388">
            <v>687.82999999999993</v>
          </cell>
          <cell r="F388">
            <v>143</v>
          </cell>
          <cell r="G388" t="str">
            <v>2</v>
          </cell>
          <cell r="H388" t="str">
            <v>CG02-163</v>
          </cell>
          <cell r="I388">
            <v>45389</v>
          </cell>
          <cell r="J388">
            <v>45743</v>
          </cell>
          <cell r="K388" t="str">
            <v>marzo</v>
          </cell>
          <cell r="L388">
            <v>11.638356419470826</v>
          </cell>
          <cell r="M388">
            <v>20</v>
          </cell>
          <cell r="N388">
            <v>20</v>
          </cell>
          <cell r="O388">
            <v>19</v>
          </cell>
          <cell r="P388">
            <v>1932</v>
          </cell>
        </row>
        <row r="389">
          <cell r="A389" t="str">
            <v>6022.0306</v>
          </cell>
          <cell r="B389">
            <v>602</v>
          </cell>
          <cell r="C389">
            <v>2.0306000000000002</v>
          </cell>
          <cell r="D389">
            <v>12.11</v>
          </cell>
          <cell r="E389">
            <v>1582.9307999999999</v>
          </cell>
          <cell r="F389">
            <v>130.71270024772915</v>
          </cell>
          <cell r="G389">
            <v>3</v>
          </cell>
          <cell r="H389" t="str">
            <v>CGMEX10-26315</v>
          </cell>
          <cell r="I389">
            <v>45389</v>
          </cell>
          <cell r="J389">
            <v>45743</v>
          </cell>
          <cell r="K389" t="str">
            <v>marzo</v>
          </cell>
          <cell r="L389">
            <v>11.638356419470826</v>
          </cell>
          <cell r="M389">
            <v>20</v>
          </cell>
          <cell r="N389">
            <v>20</v>
          </cell>
          <cell r="O389">
            <v>19</v>
          </cell>
          <cell r="P389">
            <v>1932</v>
          </cell>
        </row>
        <row r="390">
          <cell r="A390" t="str">
            <v>6022.0307</v>
          </cell>
          <cell r="B390">
            <v>602</v>
          </cell>
          <cell r="C390">
            <v>2.0306999999999999</v>
          </cell>
          <cell r="D390">
            <v>14.3</v>
          </cell>
          <cell r="E390">
            <v>2056.1040000000003</v>
          </cell>
          <cell r="F390">
            <v>143.78349650349651</v>
          </cell>
          <cell r="G390">
            <v>3</v>
          </cell>
          <cell r="H390" t="str">
            <v>CGMEX10-26315</v>
          </cell>
          <cell r="I390">
            <v>45388</v>
          </cell>
          <cell r="J390">
            <v>45743</v>
          </cell>
          <cell r="K390" t="str">
            <v>marzo</v>
          </cell>
          <cell r="L390">
            <v>11.671233132520179</v>
          </cell>
          <cell r="M390">
            <v>20</v>
          </cell>
          <cell r="N390">
            <v>20</v>
          </cell>
          <cell r="O390">
            <v>19</v>
          </cell>
          <cell r="P390">
            <v>1932</v>
          </cell>
        </row>
        <row r="391">
          <cell r="A391" t="str">
            <v>6022.0309</v>
          </cell>
          <cell r="B391">
            <v>602</v>
          </cell>
          <cell r="C391">
            <v>2.0308999999999999</v>
          </cell>
          <cell r="D391">
            <v>4.51</v>
          </cell>
          <cell r="E391">
            <v>663.31280000000004</v>
          </cell>
          <cell r="F391">
            <v>147.07600886917962</v>
          </cell>
          <cell r="G391">
            <v>3</v>
          </cell>
          <cell r="H391" t="str">
            <v>CG02-163</v>
          </cell>
          <cell r="I391">
            <v>45397</v>
          </cell>
          <cell r="J391">
            <v>45743</v>
          </cell>
          <cell r="K391" t="str">
            <v>marzo</v>
          </cell>
          <cell r="L391">
            <v>11.375342715076005</v>
          </cell>
          <cell r="M391">
            <v>20</v>
          </cell>
          <cell r="N391">
            <v>20</v>
          </cell>
          <cell r="O391">
            <v>19</v>
          </cell>
          <cell r="P391">
            <v>1932</v>
          </cell>
        </row>
        <row r="392">
          <cell r="A392" t="str">
            <v>6022.031</v>
          </cell>
          <cell r="B392">
            <v>602</v>
          </cell>
          <cell r="C392">
            <v>2.0310000000000001</v>
          </cell>
          <cell r="D392">
            <v>5.42</v>
          </cell>
          <cell r="E392">
            <v>798.25760000000002</v>
          </cell>
          <cell r="F392">
            <v>147.28</v>
          </cell>
          <cell r="G392">
            <v>3</v>
          </cell>
          <cell r="H392" t="str">
            <v>VARIAS</v>
          </cell>
          <cell r="I392">
            <v>45397</v>
          </cell>
          <cell r="J392">
            <v>45743</v>
          </cell>
          <cell r="K392" t="str">
            <v>marzo</v>
          </cell>
          <cell r="L392">
            <v>11.375342715076005</v>
          </cell>
          <cell r="M392">
            <v>20</v>
          </cell>
          <cell r="N392">
            <v>20</v>
          </cell>
          <cell r="O392">
            <v>19</v>
          </cell>
          <cell r="P392">
            <v>1932</v>
          </cell>
        </row>
        <row r="393">
          <cell r="A393" t="str">
            <v>6022.0312</v>
          </cell>
          <cell r="B393">
            <v>602</v>
          </cell>
          <cell r="C393">
            <v>2.0312000000000001</v>
          </cell>
          <cell r="D393">
            <v>7.5</v>
          </cell>
          <cell r="E393">
            <v>1104.5999999999999</v>
          </cell>
          <cell r="F393">
            <v>147.28</v>
          </cell>
          <cell r="G393">
            <v>3</v>
          </cell>
          <cell r="H393" t="str">
            <v>CG02-163</v>
          </cell>
          <cell r="I393">
            <v>45397</v>
          </cell>
          <cell r="J393">
            <v>45743</v>
          </cell>
          <cell r="K393" t="str">
            <v>marzo</v>
          </cell>
          <cell r="L393">
            <v>11.375342715076005</v>
          </cell>
          <cell r="M393">
            <v>20</v>
          </cell>
          <cell r="N393">
            <v>20</v>
          </cell>
          <cell r="O393">
            <v>19</v>
          </cell>
          <cell r="P393">
            <v>1932</v>
          </cell>
        </row>
        <row r="394">
          <cell r="A394" t="str">
            <v>6022.0313</v>
          </cell>
          <cell r="B394">
            <v>602</v>
          </cell>
          <cell r="C394">
            <v>2.0312999999999999</v>
          </cell>
          <cell r="D394">
            <v>6.18</v>
          </cell>
          <cell r="E394">
            <v>910.19039999999995</v>
          </cell>
          <cell r="F394">
            <v>147.28</v>
          </cell>
          <cell r="G394">
            <v>3</v>
          </cell>
          <cell r="H394" t="str">
            <v>CG02-163</v>
          </cell>
          <cell r="I394">
            <v>45397</v>
          </cell>
          <cell r="J394">
            <v>45743</v>
          </cell>
          <cell r="K394" t="str">
            <v>marzo</v>
          </cell>
          <cell r="L394">
            <v>11.375342715076005</v>
          </cell>
          <cell r="M394">
            <v>20</v>
          </cell>
          <cell r="N394">
            <v>20</v>
          </cell>
          <cell r="O394">
            <v>19</v>
          </cell>
          <cell r="P394">
            <v>1932</v>
          </cell>
        </row>
        <row r="395">
          <cell r="A395" t="str">
            <v>6022.091</v>
          </cell>
          <cell r="B395">
            <v>602</v>
          </cell>
          <cell r="C395">
            <v>2.0910000000000002</v>
          </cell>
          <cell r="D395">
            <v>6.83</v>
          </cell>
          <cell r="E395">
            <v>770.95240000000001</v>
          </cell>
          <cell r="F395">
            <v>112.87736456808199</v>
          </cell>
          <cell r="G395">
            <v>5</v>
          </cell>
          <cell r="H395" t="str">
            <v>CGMEX10-26315</v>
          </cell>
          <cell r="I395">
            <v>45395</v>
          </cell>
          <cell r="J395">
            <v>45743</v>
          </cell>
          <cell r="K395" t="str">
            <v>marzo</v>
          </cell>
          <cell r="L395">
            <v>11.441096141174711</v>
          </cell>
          <cell r="M395">
            <v>20</v>
          </cell>
          <cell r="N395">
            <v>20</v>
          </cell>
          <cell r="O395">
            <v>19</v>
          </cell>
          <cell r="P395">
            <v>1933</v>
          </cell>
        </row>
        <row r="396">
          <cell r="A396" t="str">
            <v>6022.0911</v>
          </cell>
          <cell r="B396">
            <v>602</v>
          </cell>
          <cell r="C396">
            <v>2.0911</v>
          </cell>
          <cell r="D396">
            <v>8.9</v>
          </cell>
          <cell r="E396">
            <v>1108.1019999999999</v>
          </cell>
          <cell r="F396">
            <v>124.5058426966292</v>
          </cell>
          <cell r="G396">
            <v>5</v>
          </cell>
          <cell r="H396" t="str">
            <v>CGMEX10-26315</v>
          </cell>
          <cell r="I396">
            <v>45396</v>
          </cell>
          <cell r="J396">
            <v>45743</v>
          </cell>
          <cell r="K396" t="str">
            <v>marzo</v>
          </cell>
          <cell r="L396">
            <v>11.408219428125358</v>
          </cell>
          <cell r="M396">
            <v>20</v>
          </cell>
          <cell r="N396">
            <v>20</v>
          </cell>
          <cell r="O396">
            <v>19</v>
          </cell>
          <cell r="P396">
            <v>1933</v>
          </cell>
        </row>
        <row r="397">
          <cell r="A397" t="str">
            <v>6022.0912</v>
          </cell>
          <cell r="B397">
            <v>602</v>
          </cell>
          <cell r="C397">
            <v>2.0912000000000002</v>
          </cell>
          <cell r="D397">
            <v>7.22</v>
          </cell>
          <cell r="E397">
            <v>902.74159999999995</v>
          </cell>
          <cell r="F397">
            <v>125.03346260387812</v>
          </cell>
          <cell r="G397">
            <v>5</v>
          </cell>
          <cell r="H397" t="str">
            <v>CGMEX10-26315</v>
          </cell>
          <cell r="I397">
            <v>45396</v>
          </cell>
          <cell r="J397">
            <v>45743</v>
          </cell>
          <cell r="K397" t="str">
            <v>marzo</v>
          </cell>
          <cell r="L397">
            <v>11.408219428125358</v>
          </cell>
          <cell r="M397">
            <v>20</v>
          </cell>
          <cell r="N397">
            <v>20</v>
          </cell>
          <cell r="O397">
            <v>19</v>
          </cell>
          <cell r="P397">
            <v>1933</v>
          </cell>
        </row>
        <row r="398">
          <cell r="A398" t="str">
            <v>6022.0913</v>
          </cell>
          <cell r="B398">
            <v>602</v>
          </cell>
          <cell r="C398">
            <v>2.0912999999999999</v>
          </cell>
          <cell r="D398">
            <v>5.71</v>
          </cell>
          <cell r="E398">
            <v>616.9688000000001</v>
          </cell>
          <cell r="F398">
            <v>108.0505779334501</v>
          </cell>
          <cell r="G398">
            <v>5</v>
          </cell>
          <cell r="H398" t="str">
            <v>CG05-77440</v>
          </cell>
          <cell r="I398">
            <v>45395</v>
          </cell>
          <cell r="J398">
            <v>45743</v>
          </cell>
          <cell r="K398" t="str">
            <v>marzo</v>
          </cell>
          <cell r="L398">
            <v>11.441096141174711</v>
          </cell>
          <cell r="M398">
            <v>20</v>
          </cell>
          <cell r="N398">
            <v>20</v>
          </cell>
          <cell r="O398">
            <v>19</v>
          </cell>
          <cell r="P398">
            <v>1933</v>
          </cell>
        </row>
        <row r="399">
          <cell r="A399" t="str">
            <v>6022.0914</v>
          </cell>
          <cell r="B399">
            <v>602</v>
          </cell>
          <cell r="C399">
            <v>2.0914000000000001</v>
          </cell>
          <cell r="D399">
            <v>7.54</v>
          </cell>
          <cell r="E399">
            <v>1110.4911999999999</v>
          </cell>
          <cell r="F399">
            <v>147.28</v>
          </cell>
          <cell r="G399">
            <v>5</v>
          </cell>
          <cell r="H399" t="str">
            <v>CGMEX10-26315</v>
          </cell>
          <cell r="I399">
            <v>45396</v>
          </cell>
          <cell r="J399">
            <v>45743</v>
          </cell>
          <cell r="K399" t="str">
            <v>marzo</v>
          </cell>
          <cell r="L399">
            <v>11.408219428125358</v>
          </cell>
          <cell r="M399">
            <v>20</v>
          </cell>
          <cell r="N399">
            <v>20</v>
          </cell>
          <cell r="O399">
            <v>19</v>
          </cell>
          <cell r="P399">
            <v>1933</v>
          </cell>
        </row>
        <row r="400">
          <cell r="A400" t="str">
            <v>6022.0915</v>
          </cell>
          <cell r="B400">
            <v>602</v>
          </cell>
          <cell r="C400">
            <v>2.0914999999999999</v>
          </cell>
          <cell r="D400">
            <v>6.29</v>
          </cell>
          <cell r="E400">
            <v>904.56119999999999</v>
          </cell>
          <cell r="F400">
            <v>143.80941176470589</v>
          </cell>
          <cell r="G400">
            <v>5</v>
          </cell>
          <cell r="H400" t="str">
            <v>CGMEX10-26315</v>
          </cell>
          <cell r="I400">
            <v>45397</v>
          </cell>
          <cell r="J400">
            <v>45743</v>
          </cell>
          <cell r="K400" t="str">
            <v>marzo</v>
          </cell>
          <cell r="L400">
            <v>11.375342715076005</v>
          </cell>
          <cell r="M400">
            <v>20</v>
          </cell>
          <cell r="N400">
            <v>20</v>
          </cell>
          <cell r="O400">
            <v>19</v>
          </cell>
          <cell r="P400">
            <v>1933</v>
          </cell>
        </row>
        <row r="401">
          <cell r="A401" t="str">
            <v>6023.0908</v>
          </cell>
          <cell r="B401">
            <v>602</v>
          </cell>
          <cell r="C401">
            <v>3.0908000000000002</v>
          </cell>
          <cell r="D401">
            <v>18.04</v>
          </cell>
          <cell r="E401">
            <v>2615.7999999999997</v>
          </cell>
          <cell r="F401">
            <v>145</v>
          </cell>
          <cell r="G401" t="str">
            <v>1</v>
          </cell>
          <cell r="H401" t="str">
            <v>CG02-163</v>
          </cell>
          <cell r="I401">
            <v>45373</v>
          </cell>
          <cell r="J401">
            <v>45750</v>
          </cell>
          <cell r="K401" t="str">
            <v>abril</v>
          </cell>
          <cell r="L401">
            <v>12.394520819605937</v>
          </cell>
          <cell r="M401">
            <v>21</v>
          </cell>
          <cell r="N401">
            <v>21</v>
          </cell>
          <cell r="O401">
            <v>17</v>
          </cell>
          <cell r="P401">
            <v>1752</v>
          </cell>
        </row>
        <row r="402">
          <cell r="A402" t="str">
            <v>6023.0911</v>
          </cell>
          <cell r="B402">
            <v>602</v>
          </cell>
          <cell r="C402">
            <v>3.0911</v>
          </cell>
          <cell r="D402">
            <v>9.94</v>
          </cell>
          <cell r="E402">
            <v>1441.3</v>
          </cell>
          <cell r="F402">
            <v>145</v>
          </cell>
          <cell r="G402" t="str">
            <v>1</v>
          </cell>
          <cell r="H402" t="str">
            <v>CG02-163</v>
          </cell>
          <cell r="I402">
            <v>45372</v>
          </cell>
          <cell r="J402">
            <v>45750</v>
          </cell>
          <cell r="K402" t="str">
            <v>abril</v>
          </cell>
          <cell r="L402">
            <v>12.427397532655288</v>
          </cell>
          <cell r="M402">
            <v>21</v>
          </cell>
          <cell r="N402">
            <v>21</v>
          </cell>
          <cell r="O402">
            <v>17</v>
          </cell>
          <cell r="P402">
            <v>1752</v>
          </cell>
        </row>
        <row r="403">
          <cell r="A403" t="str">
            <v>6023.0913</v>
          </cell>
          <cell r="B403">
            <v>602</v>
          </cell>
          <cell r="C403">
            <v>3.0912999999999999</v>
          </cell>
          <cell r="D403">
            <v>4.7300000000000004</v>
          </cell>
          <cell r="E403">
            <v>685.85</v>
          </cell>
          <cell r="F403">
            <v>145</v>
          </cell>
          <cell r="G403" t="str">
            <v>1</v>
          </cell>
          <cell r="H403" t="str">
            <v>CG02-163</v>
          </cell>
          <cell r="I403">
            <v>45372</v>
          </cell>
          <cell r="J403">
            <v>45750</v>
          </cell>
          <cell r="K403" t="str">
            <v>abril</v>
          </cell>
          <cell r="L403">
            <v>12.427397532655288</v>
          </cell>
          <cell r="M403">
            <v>21</v>
          </cell>
          <cell r="N403">
            <v>21</v>
          </cell>
          <cell r="O403">
            <v>17</v>
          </cell>
          <cell r="P403">
            <v>1752</v>
          </cell>
        </row>
        <row r="404">
          <cell r="A404" t="str">
            <v>6023.0401</v>
          </cell>
          <cell r="B404">
            <v>602</v>
          </cell>
          <cell r="C404">
            <v>3.0400999999999998</v>
          </cell>
          <cell r="D404">
            <v>24.32</v>
          </cell>
          <cell r="E404">
            <v>3581.8496</v>
          </cell>
          <cell r="F404">
            <v>147.28</v>
          </cell>
          <cell r="G404">
            <v>5</v>
          </cell>
          <cell r="H404" t="str">
            <v>CG02-163</v>
          </cell>
          <cell r="I404">
            <v>45401</v>
          </cell>
          <cell r="J404">
            <v>45750</v>
          </cell>
          <cell r="K404" t="str">
            <v>abril</v>
          </cell>
          <cell r="L404">
            <v>11.473972854224062</v>
          </cell>
          <cell r="M404">
            <v>21</v>
          </cell>
          <cell r="N404">
            <v>21</v>
          </cell>
          <cell r="O404">
            <v>17</v>
          </cell>
          <cell r="P404">
            <v>1753</v>
          </cell>
        </row>
        <row r="405">
          <cell r="A405" t="str">
            <v>6023.0402</v>
          </cell>
          <cell r="B405">
            <v>602</v>
          </cell>
          <cell r="C405">
            <v>3.0402</v>
          </cell>
          <cell r="D405">
            <v>4.1500000000000004</v>
          </cell>
          <cell r="E405">
            <v>611.2120000000001</v>
          </cell>
          <cell r="F405">
            <v>147.28</v>
          </cell>
          <cell r="G405">
            <v>5</v>
          </cell>
          <cell r="H405" t="str">
            <v>CG02-163</v>
          </cell>
          <cell r="I405">
            <v>45400</v>
          </cell>
          <cell r="J405">
            <v>45750</v>
          </cell>
          <cell r="K405" t="str">
            <v>abril</v>
          </cell>
          <cell r="L405">
            <v>11.506849567273415</v>
          </cell>
          <cell r="M405">
            <v>21</v>
          </cell>
          <cell r="N405">
            <v>21</v>
          </cell>
          <cell r="O405">
            <v>17</v>
          </cell>
          <cell r="P405">
            <v>1753</v>
          </cell>
        </row>
        <row r="406">
          <cell r="A406" t="str">
            <v>6023.0403</v>
          </cell>
          <cell r="B406">
            <v>602</v>
          </cell>
          <cell r="C406">
            <v>3.0402999999999998</v>
          </cell>
          <cell r="D406">
            <v>24.53</v>
          </cell>
          <cell r="E406">
            <v>3609.2284</v>
          </cell>
          <cell r="F406">
            <v>147.13527924989808</v>
          </cell>
          <cell r="G406">
            <v>5</v>
          </cell>
          <cell r="H406" t="str">
            <v>CG02-163</v>
          </cell>
          <cell r="I406">
            <v>45402</v>
          </cell>
          <cell r="J406">
            <v>45750</v>
          </cell>
          <cell r="K406" t="str">
            <v>abril</v>
          </cell>
          <cell r="L406">
            <v>11.441096141174711</v>
          </cell>
          <cell r="M406">
            <v>21</v>
          </cell>
          <cell r="N406">
            <v>21</v>
          </cell>
          <cell r="O406">
            <v>17</v>
          </cell>
          <cell r="P406">
            <v>1753</v>
          </cell>
        </row>
        <row r="407">
          <cell r="A407" t="str">
            <v>6023.0404</v>
          </cell>
          <cell r="B407">
            <v>602</v>
          </cell>
          <cell r="C407">
            <v>3.0404</v>
          </cell>
          <cell r="D407">
            <v>23.86</v>
          </cell>
          <cell r="E407">
            <v>3153.4058</v>
          </cell>
          <cell r="F407">
            <v>132.16285834031854</v>
          </cell>
          <cell r="G407">
            <v>5</v>
          </cell>
          <cell r="H407" t="str">
            <v>CG02-163</v>
          </cell>
          <cell r="I407">
            <v>45400</v>
          </cell>
          <cell r="J407">
            <v>45750</v>
          </cell>
          <cell r="K407" t="str">
            <v>abril</v>
          </cell>
          <cell r="L407">
            <v>11.506849567273415</v>
          </cell>
          <cell r="M407">
            <v>21</v>
          </cell>
          <cell r="N407">
            <v>21</v>
          </cell>
          <cell r="O407">
            <v>17</v>
          </cell>
          <cell r="P407">
            <v>1753</v>
          </cell>
        </row>
        <row r="408">
          <cell r="A408" t="str">
            <v>6023.0405</v>
          </cell>
          <cell r="B408">
            <v>602</v>
          </cell>
          <cell r="C408">
            <v>3.0405000000000002</v>
          </cell>
          <cell r="D408">
            <v>22.35</v>
          </cell>
          <cell r="E408">
            <v>2649.9830000000002</v>
          </cell>
          <cell r="F408">
            <v>118.56747203579418</v>
          </cell>
          <cell r="G408">
            <v>5</v>
          </cell>
          <cell r="H408" t="str">
            <v>CG02-163</v>
          </cell>
          <cell r="I408">
            <v>45399</v>
          </cell>
          <cell r="J408">
            <v>45750</v>
          </cell>
          <cell r="K408" t="str">
            <v>abril</v>
          </cell>
          <cell r="L408">
            <v>11.539726280322768</v>
          </cell>
          <cell r="M408">
            <v>21</v>
          </cell>
          <cell r="N408">
            <v>21</v>
          </cell>
          <cell r="O408">
            <v>17</v>
          </cell>
          <cell r="P408">
            <v>1753</v>
          </cell>
        </row>
        <row r="409">
          <cell r="A409" t="str">
            <v>6023.0406</v>
          </cell>
          <cell r="B409">
            <v>602</v>
          </cell>
          <cell r="C409">
            <v>3.0406</v>
          </cell>
          <cell r="D409">
            <v>10.87</v>
          </cell>
          <cell r="E409">
            <v>1600.9335999999998</v>
          </cell>
          <cell r="F409">
            <v>147.28</v>
          </cell>
          <cell r="G409">
            <v>5</v>
          </cell>
          <cell r="H409" t="str">
            <v>CG02-163</v>
          </cell>
          <cell r="I409">
            <v>45400</v>
          </cell>
          <cell r="J409">
            <v>45750</v>
          </cell>
          <cell r="K409" t="str">
            <v>abril</v>
          </cell>
          <cell r="L409">
            <v>11.506849567273415</v>
          </cell>
          <cell r="M409">
            <v>21</v>
          </cell>
          <cell r="N409">
            <v>21</v>
          </cell>
          <cell r="O409">
            <v>17</v>
          </cell>
          <cell r="P409">
            <v>1753</v>
          </cell>
        </row>
        <row r="410">
          <cell r="A410" t="str">
            <v>6023.0407</v>
          </cell>
          <cell r="B410">
            <v>602</v>
          </cell>
          <cell r="C410">
            <v>3.0407000000000002</v>
          </cell>
          <cell r="D410">
            <v>7.32</v>
          </cell>
          <cell r="E410">
            <v>1078.0896</v>
          </cell>
          <cell r="F410">
            <v>147.28</v>
          </cell>
          <cell r="G410">
            <v>5</v>
          </cell>
          <cell r="H410" t="str">
            <v>CG02-163</v>
          </cell>
          <cell r="I410">
            <v>45399</v>
          </cell>
          <cell r="J410">
            <v>45750</v>
          </cell>
          <cell r="K410" t="str">
            <v>abril</v>
          </cell>
          <cell r="L410">
            <v>11.539726280322768</v>
          </cell>
          <cell r="M410">
            <v>21</v>
          </cell>
          <cell r="N410">
            <v>21</v>
          </cell>
          <cell r="O410">
            <v>17</v>
          </cell>
          <cell r="P410">
            <v>1753</v>
          </cell>
        </row>
        <row r="411">
          <cell r="A411" t="str">
            <v>6023.0408</v>
          </cell>
          <cell r="B411">
            <v>602</v>
          </cell>
          <cell r="C411">
            <v>3.0407999999999999</v>
          </cell>
          <cell r="D411">
            <v>6.05</v>
          </cell>
          <cell r="E411">
            <v>722.80899999999997</v>
          </cell>
          <cell r="F411">
            <v>119.47256198347108</v>
          </cell>
          <cell r="G411">
            <v>5</v>
          </cell>
          <cell r="H411" t="str">
            <v>CG02-163</v>
          </cell>
          <cell r="I411">
            <v>45398</v>
          </cell>
          <cell r="J411">
            <v>45750</v>
          </cell>
          <cell r="K411" t="str">
            <v>abril</v>
          </cell>
          <cell r="L411">
            <v>11.57260299337212</v>
          </cell>
          <cell r="M411">
            <v>21</v>
          </cell>
          <cell r="N411">
            <v>21</v>
          </cell>
          <cell r="O411">
            <v>17</v>
          </cell>
          <cell r="P411">
            <v>1753</v>
          </cell>
        </row>
        <row r="412">
          <cell r="A412" t="str">
            <v>6023.0206</v>
          </cell>
          <cell r="B412">
            <v>602</v>
          </cell>
          <cell r="C412">
            <v>3.0206</v>
          </cell>
          <cell r="D412">
            <v>12.39</v>
          </cell>
          <cell r="E412">
            <v>1824.7992000000002</v>
          </cell>
          <cell r="F412">
            <v>147.28</v>
          </cell>
          <cell r="G412">
            <v>4</v>
          </cell>
          <cell r="H412" t="str">
            <v>CG02-163</v>
          </cell>
          <cell r="I412">
            <v>45401</v>
          </cell>
          <cell r="J412">
            <v>45750</v>
          </cell>
          <cell r="K412" t="str">
            <v>abril</v>
          </cell>
          <cell r="L412">
            <v>11.473972854224062</v>
          </cell>
          <cell r="M412">
            <v>21</v>
          </cell>
          <cell r="N412">
            <v>21</v>
          </cell>
          <cell r="O412">
            <v>17</v>
          </cell>
          <cell r="P412">
            <v>1754</v>
          </cell>
        </row>
        <row r="413">
          <cell r="A413" t="str">
            <v>6023.0208</v>
          </cell>
          <cell r="B413">
            <v>602</v>
          </cell>
          <cell r="C413">
            <v>3.0207999999999999</v>
          </cell>
          <cell r="D413">
            <v>9.4600000000000009</v>
          </cell>
          <cell r="E413">
            <v>1393.2688000000001</v>
          </cell>
          <cell r="F413">
            <v>147.28</v>
          </cell>
          <cell r="G413">
            <v>4</v>
          </cell>
          <cell r="H413" t="str">
            <v>VARIAS</v>
          </cell>
          <cell r="I413">
            <v>45401</v>
          </cell>
          <cell r="J413">
            <v>45750</v>
          </cell>
          <cell r="K413" t="str">
            <v>abril</v>
          </cell>
          <cell r="L413">
            <v>11.473972854224062</v>
          </cell>
          <cell r="M413">
            <v>21</v>
          </cell>
          <cell r="N413">
            <v>21</v>
          </cell>
          <cell r="O413">
            <v>17</v>
          </cell>
          <cell r="P413">
            <v>1754</v>
          </cell>
        </row>
        <row r="414">
          <cell r="A414" t="str">
            <v>6021.0101</v>
          </cell>
          <cell r="B414">
            <v>602</v>
          </cell>
          <cell r="C414">
            <v>1.0101</v>
          </cell>
          <cell r="D414">
            <v>2.68</v>
          </cell>
          <cell r="E414">
            <v>368.42540000000002</v>
          </cell>
          <cell r="F414">
            <v>137.47216417910448</v>
          </cell>
          <cell r="G414">
            <v>4</v>
          </cell>
          <cell r="H414" t="str">
            <v>CG05-77440</v>
          </cell>
          <cell r="I414">
            <v>45401</v>
          </cell>
          <cell r="J414">
            <v>45750</v>
          </cell>
          <cell r="K414" t="str">
            <v>abril</v>
          </cell>
          <cell r="L414">
            <v>11.473972854224062</v>
          </cell>
          <cell r="M414">
            <v>21</v>
          </cell>
          <cell r="N414">
            <v>21</v>
          </cell>
          <cell r="O414">
            <v>19</v>
          </cell>
          <cell r="P414">
            <v>1934</v>
          </cell>
        </row>
        <row r="415">
          <cell r="A415" t="str">
            <v>6021.0102</v>
          </cell>
          <cell r="B415">
            <v>602</v>
          </cell>
          <cell r="C415">
            <v>1.0102</v>
          </cell>
          <cell r="D415">
            <v>12.82</v>
          </cell>
          <cell r="E415">
            <v>1651.5696</v>
          </cell>
          <cell r="F415">
            <v>128.82758190327613</v>
          </cell>
          <cell r="G415">
            <v>4</v>
          </cell>
          <cell r="H415" t="str">
            <v>CG04-10295</v>
          </cell>
          <cell r="I415">
            <v>45400</v>
          </cell>
          <cell r="J415">
            <v>45750</v>
          </cell>
          <cell r="K415" t="str">
            <v>abril</v>
          </cell>
          <cell r="L415">
            <v>11.506849567273415</v>
          </cell>
          <cell r="M415">
            <v>21</v>
          </cell>
          <cell r="N415">
            <v>21</v>
          </cell>
          <cell r="O415">
            <v>19</v>
          </cell>
          <cell r="P415">
            <v>1934</v>
          </cell>
        </row>
        <row r="416">
          <cell r="A416" t="str">
            <v>6021.0103</v>
          </cell>
          <cell r="B416">
            <v>602</v>
          </cell>
          <cell r="C416">
            <v>1.0103</v>
          </cell>
          <cell r="D416">
            <v>8.4700000000000006</v>
          </cell>
          <cell r="E416">
            <v>1247.4616000000001</v>
          </cell>
          <cell r="F416">
            <v>147.28</v>
          </cell>
          <cell r="G416">
            <v>4</v>
          </cell>
          <cell r="H416" t="str">
            <v>CGMEX10-26315</v>
          </cell>
          <cell r="I416">
            <v>45399</v>
          </cell>
          <cell r="J416">
            <v>45750</v>
          </cell>
          <cell r="K416" t="str">
            <v>abril</v>
          </cell>
          <cell r="L416">
            <v>11.539726280322768</v>
          </cell>
          <cell r="M416">
            <v>21</v>
          </cell>
          <cell r="N416">
            <v>21</v>
          </cell>
          <cell r="O416">
            <v>19</v>
          </cell>
          <cell r="P416">
            <v>1934</v>
          </cell>
        </row>
        <row r="417">
          <cell r="A417" t="str">
            <v>6021.0104</v>
          </cell>
          <cell r="B417">
            <v>602</v>
          </cell>
          <cell r="C417">
            <v>1.0104</v>
          </cell>
          <cell r="D417">
            <v>23.42</v>
          </cell>
          <cell r="E417">
            <v>3043.1275999999998</v>
          </cell>
          <cell r="F417">
            <v>129.93713065755762</v>
          </cell>
          <cell r="G417">
            <v>4</v>
          </cell>
          <cell r="H417" t="str">
            <v>CGMEX10-26315</v>
          </cell>
          <cell r="I417">
            <v>45398</v>
          </cell>
          <cell r="J417">
            <v>45750</v>
          </cell>
          <cell r="K417" t="str">
            <v>abril</v>
          </cell>
          <cell r="L417">
            <v>11.57260299337212</v>
          </cell>
          <cell r="M417">
            <v>21</v>
          </cell>
          <cell r="N417">
            <v>21</v>
          </cell>
          <cell r="O417">
            <v>19</v>
          </cell>
          <cell r="P417">
            <v>1934</v>
          </cell>
        </row>
        <row r="418">
          <cell r="A418" t="str">
            <v>6021.0105</v>
          </cell>
          <cell r="B418">
            <v>602</v>
          </cell>
          <cell r="C418">
            <v>1.0105</v>
          </cell>
          <cell r="D418">
            <v>9.64</v>
          </cell>
          <cell r="E418">
            <v>1174.4441999999999</v>
          </cell>
          <cell r="F418">
            <v>121.83031120331948</v>
          </cell>
          <cell r="G418">
            <v>4</v>
          </cell>
          <cell r="H418" t="str">
            <v>CG05-77440</v>
          </cell>
          <cell r="I418">
            <v>45401</v>
          </cell>
          <cell r="J418">
            <v>45750</v>
          </cell>
          <cell r="K418" t="str">
            <v>abril</v>
          </cell>
          <cell r="L418">
            <v>11.473972854224062</v>
          </cell>
          <cell r="M418">
            <v>21</v>
          </cell>
          <cell r="N418">
            <v>21</v>
          </cell>
          <cell r="O418">
            <v>19</v>
          </cell>
          <cell r="P418">
            <v>1934</v>
          </cell>
        </row>
        <row r="419">
          <cell r="A419" t="str">
            <v>6021.0106</v>
          </cell>
          <cell r="B419">
            <v>602</v>
          </cell>
          <cell r="C419">
            <v>1.0105999999999999</v>
          </cell>
          <cell r="D419">
            <v>25.03</v>
          </cell>
          <cell r="E419">
            <v>3199.8834000000002</v>
          </cell>
          <cell r="F419">
            <v>127.841925689173</v>
          </cell>
          <cell r="G419">
            <v>4</v>
          </cell>
          <cell r="H419" t="str">
            <v>CGMEX10-26315</v>
          </cell>
          <cell r="I419">
            <v>45400</v>
          </cell>
          <cell r="J419">
            <v>45750</v>
          </cell>
          <cell r="K419" t="str">
            <v>abril</v>
          </cell>
          <cell r="L419">
            <v>11.506849567273415</v>
          </cell>
          <cell r="M419">
            <v>21</v>
          </cell>
          <cell r="N419">
            <v>21</v>
          </cell>
          <cell r="O419">
            <v>19</v>
          </cell>
          <cell r="P419">
            <v>1934</v>
          </cell>
        </row>
        <row r="420">
          <cell r="A420" t="str">
            <v>6021.0107</v>
          </cell>
          <cell r="B420">
            <v>602</v>
          </cell>
          <cell r="C420">
            <v>1.0106999999999999</v>
          </cell>
          <cell r="D420">
            <v>28.66</v>
          </cell>
          <cell r="E420">
            <v>4176.6197999999995</v>
          </cell>
          <cell r="F420">
            <v>145.72993021632936</v>
          </cell>
          <cell r="G420">
            <v>4</v>
          </cell>
          <cell r="H420" t="str">
            <v>CGMEX10-26315</v>
          </cell>
          <cell r="I420">
            <v>45402</v>
          </cell>
          <cell r="J420">
            <v>45750</v>
          </cell>
          <cell r="K420" t="str">
            <v>abril</v>
          </cell>
          <cell r="L420">
            <v>11.441096141174711</v>
          </cell>
          <cell r="M420">
            <v>21</v>
          </cell>
          <cell r="N420">
            <v>21</v>
          </cell>
          <cell r="O420">
            <v>19</v>
          </cell>
          <cell r="P420">
            <v>1934</v>
          </cell>
        </row>
        <row r="421">
          <cell r="A421" t="str">
            <v>6024.0304</v>
          </cell>
          <cell r="B421">
            <v>602</v>
          </cell>
          <cell r="C421">
            <v>4.0304000000000002</v>
          </cell>
          <cell r="D421">
            <v>26.18</v>
          </cell>
          <cell r="E421">
            <v>3459.6053999999999</v>
          </cell>
          <cell r="F421">
            <v>132.14688311688312</v>
          </cell>
          <cell r="G421">
            <v>3</v>
          </cell>
          <cell r="H421" t="str">
            <v>CGMEX10-26315</v>
          </cell>
          <cell r="I421">
            <v>45397</v>
          </cell>
          <cell r="J421">
            <v>45750</v>
          </cell>
          <cell r="K421" t="str">
            <v>abril</v>
          </cell>
          <cell r="L421">
            <v>11.605479706421473</v>
          </cell>
          <cell r="M421">
            <v>21</v>
          </cell>
          <cell r="N421">
            <v>21</v>
          </cell>
          <cell r="O421">
            <v>19</v>
          </cell>
          <cell r="P421">
            <v>1935</v>
          </cell>
        </row>
        <row r="422">
          <cell r="A422" t="str">
            <v>6023.0201</v>
          </cell>
          <cell r="B422">
            <v>602</v>
          </cell>
          <cell r="C422">
            <v>3.0200999999999998</v>
          </cell>
          <cell r="D422">
            <v>12.09</v>
          </cell>
          <cell r="E422">
            <v>1500.2152000000001</v>
          </cell>
          <cell r="F422">
            <v>124.08727874276262</v>
          </cell>
          <cell r="G422">
            <v>4</v>
          </cell>
          <cell r="H422" t="str">
            <v>VARIAS</v>
          </cell>
          <cell r="I422">
            <v>45403</v>
          </cell>
          <cell r="J422">
            <v>45757</v>
          </cell>
          <cell r="K422" t="str">
            <v>abril</v>
          </cell>
          <cell r="L422">
            <v>11.638356419470826</v>
          </cell>
          <cell r="M422">
            <v>22</v>
          </cell>
          <cell r="N422">
            <v>22</v>
          </cell>
          <cell r="O422">
            <v>17</v>
          </cell>
          <cell r="P422">
            <v>1755</v>
          </cell>
        </row>
        <row r="423">
          <cell r="A423" t="str">
            <v>6023.0202</v>
          </cell>
          <cell r="B423">
            <v>602</v>
          </cell>
          <cell r="C423">
            <v>3.0202</v>
          </cell>
          <cell r="D423">
            <v>12.63</v>
          </cell>
          <cell r="E423">
            <v>1694.5964000000001</v>
          </cell>
          <cell r="F423">
            <v>134.17231987331749</v>
          </cell>
          <cell r="G423">
            <v>4</v>
          </cell>
          <cell r="H423" t="str">
            <v>CGMEX10-26315</v>
          </cell>
          <cell r="I423">
            <v>45400</v>
          </cell>
          <cell r="J423">
            <v>45757</v>
          </cell>
          <cell r="K423" t="str">
            <v>abril</v>
          </cell>
          <cell r="L423">
            <v>11.736986558618884</v>
          </cell>
          <cell r="M423">
            <v>22</v>
          </cell>
          <cell r="N423">
            <v>22</v>
          </cell>
          <cell r="O423">
            <v>17</v>
          </cell>
          <cell r="P423">
            <v>1755</v>
          </cell>
        </row>
        <row r="424">
          <cell r="A424" t="str">
            <v>6023.0203</v>
          </cell>
          <cell r="B424">
            <v>602</v>
          </cell>
          <cell r="C424">
            <v>3.0203000000000002</v>
          </cell>
          <cell r="D424">
            <v>14.48</v>
          </cell>
          <cell r="E424">
            <v>2076.5244000000002</v>
          </cell>
          <cell r="F424">
            <v>143.40638121546962</v>
          </cell>
          <cell r="G424">
            <v>4</v>
          </cell>
          <cell r="H424" t="str">
            <v>CGMEX10-26315</v>
          </cell>
          <cell r="I424">
            <v>45403</v>
          </cell>
          <cell r="J424">
            <v>45757</v>
          </cell>
          <cell r="K424" t="str">
            <v>abril</v>
          </cell>
          <cell r="L424">
            <v>11.638356419470826</v>
          </cell>
          <cell r="M424">
            <v>22</v>
          </cell>
          <cell r="N424">
            <v>22</v>
          </cell>
          <cell r="O424">
            <v>17</v>
          </cell>
          <cell r="P424">
            <v>1755</v>
          </cell>
        </row>
        <row r="425">
          <cell r="A425" t="str">
            <v>6023.0204</v>
          </cell>
          <cell r="B425">
            <v>602</v>
          </cell>
          <cell r="C425">
            <v>3.0204</v>
          </cell>
          <cell r="D425">
            <v>12.37</v>
          </cell>
          <cell r="E425">
            <v>1720.2636</v>
          </cell>
          <cell r="F425">
            <v>139.06738884397737</v>
          </cell>
          <cell r="G425">
            <v>4</v>
          </cell>
          <cell r="H425" t="str">
            <v>VARIAS</v>
          </cell>
          <cell r="I425">
            <v>45400</v>
          </cell>
          <cell r="J425">
            <v>45757</v>
          </cell>
          <cell r="K425" t="str">
            <v>abril</v>
          </cell>
          <cell r="L425">
            <v>11.736986558618884</v>
          </cell>
          <cell r="M425">
            <v>22</v>
          </cell>
          <cell r="N425">
            <v>22</v>
          </cell>
          <cell r="O425">
            <v>17</v>
          </cell>
          <cell r="P425">
            <v>1755</v>
          </cell>
        </row>
        <row r="426">
          <cell r="A426" t="str">
            <v>6023.0205</v>
          </cell>
          <cell r="B426">
            <v>602</v>
          </cell>
          <cell r="C426">
            <v>3.0205000000000002</v>
          </cell>
          <cell r="D426">
            <v>14.45</v>
          </cell>
          <cell r="E426">
            <v>1667.1959999999999</v>
          </cell>
          <cell r="F426">
            <v>115.37688581314879</v>
          </cell>
          <cell r="G426">
            <v>4</v>
          </cell>
          <cell r="H426" t="str">
            <v>CGMEX10-26315</v>
          </cell>
          <cell r="I426">
            <v>45403</v>
          </cell>
          <cell r="J426">
            <v>45757</v>
          </cell>
          <cell r="K426" t="str">
            <v>abril</v>
          </cell>
          <cell r="L426">
            <v>11.638356419470826</v>
          </cell>
          <cell r="M426">
            <v>22</v>
          </cell>
          <cell r="N426">
            <v>22</v>
          </cell>
          <cell r="O426">
            <v>17</v>
          </cell>
          <cell r="P426">
            <v>1755</v>
          </cell>
        </row>
        <row r="427">
          <cell r="A427" t="str">
            <v>6023.0207</v>
          </cell>
          <cell r="B427">
            <v>602</v>
          </cell>
          <cell r="C427">
            <v>3.0207000000000002</v>
          </cell>
          <cell r="D427">
            <v>12.43</v>
          </cell>
          <cell r="E427">
            <v>1361.8604</v>
          </cell>
          <cell r="F427">
            <v>109.56238133547868</v>
          </cell>
          <cell r="G427">
            <v>4</v>
          </cell>
          <cell r="H427" t="str">
            <v>CG02-163</v>
          </cell>
          <cell r="I427">
            <v>45403</v>
          </cell>
          <cell r="J427">
            <v>45757</v>
          </cell>
          <cell r="K427" t="str">
            <v>abril</v>
          </cell>
          <cell r="L427">
            <v>11.638356419470826</v>
          </cell>
          <cell r="M427">
            <v>22</v>
          </cell>
          <cell r="N427">
            <v>22</v>
          </cell>
          <cell r="O427">
            <v>17</v>
          </cell>
          <cell r="P427">
            <v>1755</v>
          </cell>
        </row>
        <row r="428">
          <cell r="A428" t="str">
            <v>6024.0101</v>
          </cell>
          <cell r="B428">
            <v>602</v>
          </cell>
          <cell r="C428">
            <v>4.0101000000000004</v>
          </cell>
          <cell r="D428">
            <v>3.74</v>
          </cell>
          <cell r="E428">
            <v>550.82720000000006</v>
          </cell>
          <cell r="F428">
            <v>147.28</v>
          </cell>
          <cell r="G428">
            <v>3</v>
          </cell>
          <cell r="H428" t="str">
            <v>CGMEX10-26315</v>
          </cell>
          <cell r="I428">
            <v>45407</v>
          </cell>
          <cell r="J428">
            <v>45757</v>
          </cell>
          <cell r="K428" t="str">
            <v>abril</v>
          </cell>
          <cell r="L428">
            <v>11.506849567273415</v>
          </cell>
          <cell r="M428">
            <v>22</v>
          </cell>
          <cell r="N428">
            <v>22</v>
          </cell>
          <cell r="O428">
            <v>17</v>
          </cell>
          <cell r="P428">
            <v>1756</v>
          </cell>
        </row>
        <row r="429">
          <cell r="A429" t="str">
            <v>6024.0102</v>
          </cell>
          <cell r="B429">
            <v>602</v>
          </cell>
          <cell r="C429">
            <v>4.0102000000000002</v>
          </cell>
          <cell r="D429">
            <v>10.79</v>
          </cell>
          <cell r="E429">
            <v>1589.1511999999998</v>
          </cell>
          <cell r="F429">
            <v>147.28</v>
          </cell>
          <cell r="G429">
            <v>3</v>
          </cell>
          <cell r="H429" t="str">
            <v>CGMEX10-26315</v>
          </cell>
          <cell r="I429">
            <v>45405</v>
          </cell>
          <cell r="J429">
            <v>45757</v>
          </cell>
          <cell r="K429" t="str">
            <v>abril</v>
          </cell>
          <cell r="L429">
            <v>11.57260299337212</v>
          </cell>
          <cell r="M429">
            <v>22</v>
          </cell>
          <cell r="N429">
            <v>22</v>
          </cell>
          <cell r="O429">
            <v>17</v>
          </cell>
          <cell r="P429">
            <v>1756</v>
          </cell>
        </row>
        <row r="430">
          <cell r="A430" t="str">
            <v>6024.0104</v>
          </cell>
          <cell r="B430">
            <v>602</v>
          </cell>
          <cell r="C430">
            <v>4.0103999999999997</v>
          </cell>
          <cell r="D430">
            <v>9.2899999999999991</v>
          </cell>
          <cell r="E430">
            <v>1368.2311999999999</v>
          </cell>
          <cell r="F430">
            <v>147.28</v>
          </cell>
          <cell r="G430">
            <v>3</v>
          </cell>
          <cell r="H430" t="str">
            <v>CGMEX10-26315</v>
          </cell>
          <cell r="I430">
            <v>45407</v>
          </cell>
          <cell r="J430">
            <v>45757</v>
          </cell>
          <cell r="K430" t="str">
            <v>abril</v>
          </cell>
          <cell r="L430">
            <v>11.506849567273415</v>
          </cell>
          <cell r="M430">
            <v>22</v>
          </cell>
          <cell r="N430">
            <v>22</v>
          </cell>
          <cell r="O430">
            <v>17</v>
          </cell>
          <cell r="P430">
            <v>1756</v>
          </cell>
        </row>
        <row r="431">
          <cell r="A431" t="str">
            <v>6024.0105</v>
          </cell>
          <cell r="B431">
            <v>602</v>
          </cell>
          <cell r="C431">
            <v>4.0105000000000004</v>
          </cell>
          <cell r="D431">
            <v>15.53</v>
          </cell>
          <cell r="E431">
            <v>2287.2583999999997</v>
          </cell>
          <cell r="F431">
            <v>147.28</v>
          </cell>
          <cell r="G431">
            <v>3</v>
          </cell>
          <cell r="H431" t="str">
            <v>CGMEX10-26315</v>
          </cell>
          <cell r="I431">
            <v>45406</v>
          </cell>
          <cell r="J431">
            <v>45757</v>
          </cell>
          <cell r="K431" t="str">
            <v>abril</v>
          </cell>
          <cell r="L431">
            <v>11.539726280322768</v>
          </cell>
          <cell r="M431">
            <v>22</v>
          </cell>
          <cell r="N431">
            <v>22</v>
          </cell>
          <cell r="O431">
            <v>17</v>
          </cell>
          <cell r="P431">
            <v>1756</v>
          </cell>
        </row>
        <row r="432">
          <cell r="A432" t="str">
            <v>6024.0107</v>
          </cell>
          <cell r="B432">
            <v>602</v>
          </cell>
          <cell r="C432">
            <v>4.0106999999999999</v>
          </cell>
          <cell r="D432">
            <v>11.24</v>
          </cell>
          <cell r="E432">
            <v>1655.4272000000001</v>
          </cell>
          <cell r="F432">
            <v>147.28</v>
          </cell>
          <cell r="G432">
            <v>3</v>
          </cell>
          <cell r="H432" t="str">
            <v>CGMEX10-26315</v>
          </cell>
          <cell r="I432">
            <v>45406</v>
          </cell>
          <cell r="J432">
            <v>45757</v>
          </cell>
          <cell r="K432" t="str">
            <v>abril</v>
          </cell>
          <cell r="L432">
            <v>11.539726280322768</v>
          </cell>
          <cell r="M432">
            <v>22</v>
          </cell>
          <cell r="N432">
            <v>22</v>
          </cell>
          <cell r="O432">
            <v>17</v>
          </cell>
          <cell r="P432">
            <v>1756</v>
          </cell>
        </row>
        <row r="433">
          <cell r="A433" t="str">
            <v>6024.0108</v>
          </cell>
          <cell r="B433">
            <v>602</v>
          </cell>
          <cell r="C433">
            <v>4.0107999999999997</v>
          </cell>
          <cell r="D433">
            <v>11.19</v>
          </cell>
          <cell r="E433">
            <v>1486.1132</v>
          </cell>
          <cell r="F433">
            <v>132.80725647899911</v>
          </cell>
          <cell r="G433">
            <v>3</v>
          </cell>
          <cell r="H433" t="str">
            <v>CGMEX10-26315</v>
          </cell>
          <cell r="I433">
            <v>45404</v>
          </cell>
          <cell r="J433">
            <v>45757</v>
          </cell>
          <cell r="K433" t="str">
            <v>abril</v>
          </cell>
          <cell r="L433">
            <v>11.605479706421473</v>
          </cell>
          <cell r="M433">
            <v>22</v>
          </cell>
          <cell r="N433">
            <v>22</v>
          </cell>
          <cell r="O433">
            <v>17</v>
          </cell>
          <cell r="P433">
            <v>1756</v>
          </cell>
        </row>
        <row r="434">
          <cell r="A434" t="str">
            <v>6024.0109</v>
          </cell>
          <cell r="B434">
            <v>602</v>
          </cell>
          <cell r="C434">
            <v>4.0109000000000004</v>
          </cell>
          <cell r="D434">
            <v>25.92</v>
          </cell>
          <cell r="E434">
            <v>3675.8425999999999</v>
          </cell>
          <cell r="F434">
            <v>141.81491512345679</v>
          </cell>
          <cell r="G434">
            <v>5</v>
          </cell>
          <cell r="H434" t="str">
            <v>CG02-163</v>
          </cell>
          <cell r="I434">
            <v>45405</v>
          </cell>
          <cell r="J434">
            <v>45757</v>
          </cell>
          <cell r="K434" t="str">
            <v>abril</v>
          </cell>
          <cell r="L434">
            <v>11.57260299337212</v>
          </cell>
          <cell r="M434">
            <v>22</v>
          </cell>
          <cell r="N434">
            <v>22</v>
          </cell>
          <cell r="O434">
            <v>17</v>
          </cell>
          <cell r="P434">
            <v>1756</v>
          </cell>
        </row>
        <row r="435">
          <cell r="A435" t="str">
            <v>6024.011</v>
          </cell>
          <cell r="B435">
            <v>602</v>
          </cell>
          <cell r="C435">
            <v>4.0110000000000001</v>
          </cell>
          <cell r="D435">
            <v>11.22</v>
          </cell>
          <cell r="E435">
            <v>1652.4816000000001</v>
          </cell>
          <cell r="F435">
            <v>147.28</v>
          </cell>
          <cell r="G435">
            <v>3</v>
          </cell>
          <cell r="H435" t="str">
            <v>CGMEX10-26315</v>
          </cell>
          <cell r="I435">
            <v>45404</v>
          </cell>
          <cell r="J435">
            <v>45757</v>
          </cell>
          <cell r="K435" t="str">
            <v>abril</v>
          </cell>
          <cell r="L435">
            <v>11.605479706421473</v>
          </cell>
          <cell r="M435">
            <v>22</v>
          </cell>
          <cell r="N435">
            <v>22</v>
          </cell>
          <cell r="O435">
            <v>17</v>
          </cell>
          <cell r="P435">
            <v>1756</v>
          </cell>
        </row>
        <row r="436">
          <cell r="A436" t="str">
            <v>6024.0111</v>
          </cell>
          <cell r="B436">
            <v>602</v>
          </cell>
          <cell r="C436">
            <v>4.0110999999999999</v>
          </cell>
          <cell r="D436">
            <v>4.66</v>
          </cell>
          <cell r="E436">
            <v>686.32479999999998</v>
          </cell>
          <cell r="F436">
            <v>147.28</v>
          </cell>
          <cell r="G436">
            <v>5</v>
          </cell>
          <cell r="H436" t="str">
            <v>CG02-163</v>
          </cell>
          <cell r="I436">
            <v>45405</v>
          </cell>
          <cell r="J436">
            <v>45757</v>
          </cell>
          <cell r="K436" t="str">
            <v>abril</v>
          </cell>
          <cell r="L436">
            <v>11.57260299337212</v>
          </cell>
          <cell r="M436">
            <v>22</v>
          </cell>
          <cell r="N436">
            <v>22</v>
          </cell>
          <cell r="O436">
            <v>17</v>
          </cell>
          <cell r="P436">
            <v>1756</v>
          </cell>
        </row>
        <row r="437">
          <cell r="A437" t="str">
            <v>6024.0112</v>
          </cell>
          <cell r="B437">
            <v>602</v>
          </cell>
          <cell r="C437">
            <v>4.0111999999999997</v>
          </cell>
          <cell r="D437">
            <v>1.53</v>
          </cell>
          <cell r="E437">
            <v>225.33840000000001</v>
          </cell>
          <cell r="F437">
            <v>147.28</v>
          </cell>
          <cell r="G437">
            <v>5</v>
          </cell>
          <cell r="H437" t="str">
            <v>CG04-10295</v>
          </cell>
          <cell r="I437">
            <v>45404</v>
          </cell>
          <cell r="J437">
            <v>45757</v>
          </cell>
          <cell r="K437" t="str">
            <v>abril</v>
          </cell>
          <cell r="L437">
            <v>11.605479706421473</v>
          </cell>
          <cell r="M437">
            <v>22</v>
          </cell>
          <cell r="N437">
            <v>22</v>
          </cell>
          <cell r="O437">
            <v>17</v>
          </cell>
          <cell r="P437">
            <v>1756</v>
          </cell>
        </row>
        <row r="438">
          <cell r="A438" t="str">
            <v>6024.0113</v>
          </cell>
          <cell r="B438">
            <v>602</v>
          </cell>
          <cell r="C438">
            <v>4.0113000000000003</v>
          </cell>
          <cell r="D438">
            <v>7.33</v>
          </cell>
          <cell r="E438">
            <v>1079.5624</v>
          </cell>
          <cell r="F438">
            <v>147.28</v>
          </cell>
          <cell r="G438">
            <v>5</v>
          </cell>
          <cell r="H438" t="str">
            <v>VARIAS</v>
          </cell>
          <cell r="I438">
            <v>45406</v>
          </cell>
          <cell r="J438">
            <v>45757</v>
          </cell>
          <cell r="K438" t="str">
            <v>abril</v>
          </cell>
          <cell r="L438">
            <v>11.539726280322768</v>
          </cell>
          <cell r="M438">
            <v>22</v>
          </cell>
          <cell r="N438">
            <v>22</v>
          </cell>
          <cell r="O438">
            <v>17</v>
          </cell>
          <cell r="P438">
            <v>1756</v>
          </cell>
        </row>
        <row r="439">
          <cell r="A439" t="str">
            <v>6024.0201</v>
          </cell>
          <cell r="B439">
            <v>602</v>
          </cell>
          <cell r="C439">
            <v>4.0201000000000002</v>
          </cell>
          <cell r="D439">
            <v>17.59</v>
          </cell>
          <cell r="E439">
            <v>2486.4252000000001</v>
          </cell>
          <cell r="F439">
            <v>141.35447413303015</v>
          </cell>
          <cell r="G439">
            <v>2</v>
          </cell>
          <cell r="H439" t="str">
            <v>CGMEX10-26315</v>
          </cell>
          <cell r="I439">
            <v>45405</v>
          </cell>
          <cell r="J439">
            <v>45764</v>
          </cell>
          <cell r="K439" t="str">
            <v>abril</v>
          </cell>
          <cell r="L439">
            <v>11.802739984717588</v>
          </cell>
          <cell r="M439">
            <v>23</v>
          </cell>
          <cell r="N439">
            <v>23</v>
          </cell>
          <cell r="O439">
            <v>17</v>
          </cell>
          <cell r="P439">
            <v>1757</v>
          </cell>
        </row>
        <row r="440">
          <cell r="A440" t="str">
            <v>6024.0202</v>
          </cell>
          <cell r="B440">
            <v>602</v>
          </cell>
          <cell r="C440">
            <v>4.0202</v>
          </cell>
          <cell r="D440">
            <v>10.130000000000001</v>
          </cell>
          <cell r="E440">
            <v>1428.8264000000001</v>
          </cell>
          <cell r="F440">
            <v>141.04900296150049</v>
          </cell>
          <cell r="G440">
            <v>3</v>
          </cell>
          <cell r="H440" t="str">
            <v>CG12-116</v>
          </cell>
          <cell r="I440">
            <v>45403</v>
          </cell>
          <cell r="J440">
            <v>45764</v>
          </cell>
          <cell r="K440" t="str">
            <v>abril</v>
          </cell>
          <cell r="L440">
            <v>11.868493410816294</v>
          </cell>
          <cell r="M440">
            <v>23</v>
          </cell>
          <cell r="N440">
            <v>23</v>
          </cell>
          <cell r="O440">
            <v>17</v>
          </cell>
          <cell r="P440">
            <v>1757</v>
          </cell>
        </row>
        <row r="441">
          <cell r="A441" t="str">
            <v>6024.0207</v>
          </cell>
          <cell r="B441">
            <v>602</v>
          </cell>
          <cell r="C441">
            <v>4.0206999999999997</v>
          </cell>
          <cell r="D441">
            <v>21.92</v>
          </cell>
          <cell r="E441">
            <v>3008.6076000000003</v>
          </cell>
          <cell r="F441">
            <v>137.25399635036496</v>
          </cell>
          <cell r="G441">
            <v>5</v>
          </cell>
          <cell r="H441" t="str">
            <v>CG02-163</v>
          </cell>
          <cell r="I441">
            <v>45408</v>
          </cell>
          <cell r="J441">
            <v>45764</v>
          </cell>
          <cell r="K441" t="str">
            <v>abril</v>
          </cell>
          <cell r="L441">
            <v>11.704109845569532</v>
          </cell>
          <cell r="M441">
            <v>23</v>
          </cell>
          <cell r="N441">
            <v>23</v>
          </cell>
          <cell r="O441">
            <v>17</v>
          </cell>
          <cell r="P441">
            <v>1757</v>
          </cell>
        </row>
        <row r="442">
          <cell r="A442" t="str">
            <v>6024.0208</v>
          </cell>
          <cell r="B442">
            <v>602</v>
          </cell>
          <cell r="C442">
            <v>4.0208000000000004</v>
          </cell>
          <cell r="D442">
            <v>21.63</v>
          </cell>
          <cell r="E442">
            <v>3018.2064</v>
          </cell>
          <cell r="F442">
            <v>139.53797503467408</v>
          </cell>
          <cell r="G442">
            <v>5</v>
          </cell>
          <cell r="H442" t="str">
            <v>VARIAS</v>
          </cell>
          <cell r="I442">
            <v>45408</v>
          </cell>
          <cell r="J442">
            <v>45764</v>
          </cell>
          <cell r="K442" t="str">
            <v>abril</v>
          </cell>
          <cell r="L442">
            <v>11.704109845569532</v>
          </cell>
          <cell r="M442">
            <v>23</v>
          </cell>
          <cell r="N442">
            <v>23</v>
          </cell>
          <cell r="O442">
            <v>17</v>
          </cell>
          <cell r="P442">
            <v>1757</v>
          </cell>
        </row>
        <row r="443">
          <cell r="A443" t="str">
            <v>6024.0209</v>
          </cell>
          <cell r="B443">
            <v>602</v>
          </cell>
          <cell r="C443">
            <v>4.0209000000000001</v>
          </cell>
          <cell r="D443">
            <v>8.5299999999999994</v>
          </cell>
          <cell r="E443">
            <v>1264.7284000000002</v>
          </cell>
          <cell r="F443">
            <v>148.26827667057447</v>
          </cell>
          <cell r="G443">
            <v>5</v>
          </cell>
          <cell r="H443" t="str">
            <v>CG04-10295</v>
          </cell>
          <cell r="I443">
            <v>45408</v>
          </cell>
          <cell r="J443">
            <v>45764</v>
          </cell>
          <cell r="K443" t="str">
            <v>abril</v>
          </cell>
          <cell r="L443">
            <v>11.704109845569532</v>
          </cell>
          <cell r="M443">
            <v>23</v>
          </cell>
          <cell r="N443">
            <v>23</v>
          </cell>
          <cell r="O443">
            <v>17</v>
          </cell>
          <cell r="P443">
            <v>1757</v>
          </cell>
        </row>
        <row r="444">
          <cell r="A444" t="str">
            <v>6024.021</v>
          </cell>
          <cell r="B444">
            <v>602</v>
          </cell>
          <cell r="C444">
            <v>4.0209999999999999</v>
          </cell>
          <cell r="D444">
            <v>9.7200000000000006</v>
          </cell>
          <cell r="E444">
            <v>1070.2916</v>
          </cell>
          <cell r="F444">
            <v>110.11230452674897</v>
          </cell>
          <cell r="G444">
            <v>5</v>
          </cell>
          <cell r="H444" t="str">
            <v>CG04-10295</v>
          </cell>
          <cell r="I444">
            <v>45408</v>
          </cell>
          <cell r="J444">
            <v>45764</v>
          </cell>
          <cell r="K444" t="str">
            <v>abril</v>
          </cell>
          <cell r="L444">
            <v>11.704109845569532</v>
          </cell>
          <cell r="M444">
            <v>23</v>
          </cell>
          <cell r="N444">
            <v>23</v>
          </cell>
          <cell r="O444">
            <v>17</v>
          </cell>
          <cell r="P444">
            <v>1757</v>
          </cell>
        </row>
        <row r="445">
          <cell r="A445" t="str">
            <v>6024.0301</v>
          </cell>
          <cell r="B445">
            <v>602</v>
          </cell>
          <cell r="C445">
            <v>4.0301</v>
          </cell>
          <cell r="D445">
            <v>8.7799999999999994</v>
          </cell>
          <cell r="E445">
            <v>1337.3134</v>
          </cell>
          <cell r="F445">
            <v>152.31359908883829</v>
          </cell>
          <cell r="G445">
            <v>3</v>
          </cell>
          <cell r="H445" t="str">
            <v>CG02-163</v>
          </cell>
          <cell r="I445">
            <v>45403</v>
          </cell>
          <cell r="J445">
            <v>45764</v>
          </cell>
          <cell r="K445" t="str">
            <v>abril</v>
          </cell>
          <cell r="L445">
            <v>11.868493410816294</v>
          </cell>
          <cell r="M445">
            <v>23</v>
          </cell>
          <cell r="N445">
            <v>23</v>
          </cell>
          <cell r="O445">
            <v>17</v>
          </cell>
          <cell r="P445">
            <v>1758</v>
          </cell>
        </row>
        <row r="446">
          <cell r="A446" t="str">
            <v>6024.0302</v>
          </cell>
          <cell r="B446">
            <v>602</v>
          </cell>
          <cell r="C446">
            <v>4.0301999999999998</v>
          </cell>
          <cell r="D446">
            <v>18.23</v>
          </cell>
          <cell r="E446">
            <v>2540.4643999999998</v>
          </cell>
          <cell r="F446">
            <v>139.35624794295117</v>
          </cell>
          <cell r="G446">
            <v>3</v>
          </cell>
          <cell r="H446" t="str">
            <v>CGMEX10-26315</v>
          </cell>
          <cell r="I446">
            <v>45396</v>
          </cell>
          <cell r="J446">
            <v>45764</v>
          </cell>
          <cell r="K446" t="str">
            <v>abril</v>
          </cell>
          <cell r="L446">
            <v>12.098630402161762</v>
          </cell>
          <cell r="M446">
            <v>23</v>
          </cell>
          <cell r="N446">
            <v>23</v>
          </cell>
          <cell r="O446">
            <v>17</v>
          </cell>
          <cell r="P446">
            <v>1758</v>
          </cell>
        </row>
        <row r="447">
          <cell r="A447" t="str">
            <v>6024.0303</v>
          </cell>
          <cell r="B447">
            <v>602</v>
          </cell>
          <cell r="C447">
            <v>4.0303000000000004</v>
          </cell>
          <cell r="D447">
            <v>10.83</v>
          </cell>
          <cell r="E447">
            <v>1595.0424</v>
          </cell>
          <cell r="F447">
            <v>147.28</v>
          </cell>
          <cell r="G447">
            <v>3</v>
          </cell>
          <cell r="H447" t="str">
            <v>CG02-163</v>
          </cell>
          <cell r="I447">
            <v>45403</v>
          </cell>
          <cell r="J447">
            <v>45764</v>
          </cell>
          <cell r="K447" t="str">
            <v>abril</v>
          </cell>
          <cell r="L447">
            <v>11.868493410816294</v>
          </cell>
          <cell r="M447">
            <v>23</v>
          </cell>
          <cell r="N447">
            <v>23</v>
          </cell>
          <cell r="O447">
            <v>17</v>
          </cell>
          <cell r="P447">
            <v>1758</v>
          </cell>
        </row>
        <row r="448">
          <cell r="A448" t="str">
            <v>6024.0309</v>
          </cell>
          <cell r="B448">
            <v>602</v>
          </cell>
          <cell r="C448">
            <v>4.0308999999999999</v>
          </cell>
          <cell r="D448">
            <v>4.76</v>
          </cell>
          <cell r="E448">
            <v>695.8528</v>
          </cell>
          <cell r="F448">
            <v>146.1875630252101</v>
          </cell>
          <cell r="G448">
            <v>3</v>
          </cell>
          <cell r="H448" t="str">
            <v>VARIAS</v>
          </cell>
          <cell r="I448">
            <v>45407</v>
          </cell>
          <cell r="J448">
            <v>45764</v>
          </cell>
          <cell r="K448" t="str">
            <v>abril</v>
          </cell>
          <cell r="L448">
            <v>11.736986558618884</v>
          </cell>
          <cell r="M448">
            <v>23</v>
          </cell>
          <cell r="N448">
            <v>23</v>
          </cell>
          <cell r="O448">
            <v>17</v>
          </cell>
          <cell r="P448">
            <v>1758</v>
          </cell>
        </row>
        <row r="449">
          <cell r="A449" t="str">
            <v>6024.031</v>
          </cell>
          <cell r="B449">
            <v>602</v>
          </cell>
          <cell r="C449">
            <v>4.0309999999999997</v>
          </cell>
          <cell r="D449">
            <v>9.86</v>
          </cell>
          <cell r="E449">
            <v>1326.8708000000001</v>
          </cell>
          <cell r="F449">
            <v>134.57107505070996</v>
          </cell>
          <cell r="G449">
            <v>3</v>
          </cell>
          <cell r="H449" t="str">
            <v>VARIAS</v>
          </cell>
          <cell r="I449">
            <v>45406</v>
          </cell>
          <cell r="J449">
            <v>45764</v>
          </cell>
          <cell r="K449" t="str">
            <v>abril</v>
          </cell>
          <cell r="L449">
            <v>11.769863271668237</v>
          </cell>
          <cell r="M449">
            <v>23</v>
          </cell>
          <cell r="N449">
            <v>23</v>
          </cell>
          <cell r="O449">
            <v>17</v>
          </cell>
          <cell r="P449">
            <v>1758</v>
          </cell>
        </row>
        <row r="450">
          <cell r="A450" t="str">
            <v>6024.0311</v>
          </cell>
          <cell r="B450">
            <v>602</v>
          </cell>
          <cell r="C450">
            <v>4.0311000000000003</v>
          </cell>
          <cell r="D450">
            <v>7.59</v>
          </cell>
          <cell r="E450">
            <v>964.33519999999999</v>
          </cell>
          <cell r="F450">
            <v>127.0533860342556</v>
          </cell>
          <cell r="G450">
            <v>3</v>
          </cell>
          <cell r="H450" t="str">
            <v>CGMEX10-26315</v>
          </cell>
          <cell r="I450">
            <v>45407</v>
          </cell>
          <cell r="J450">
            <v>45764</v>
          </cell>
          <cell r="K450" t="str">
            <v>abril</v>
          </cell>
          <cell r="L450">
            <v>11.736986558618884</v>
          </cell>
          <cell r="M450">
            <v>23</v>
          </cell>
          <cell r="N450">
            <v>23</v>
          </cell>
          <cell r="O450">
            <v>17</v>
          </cell>
          <cell r="P450">
            <v>1758</v>
          </cell>
        </row>
        <row r="451">
          <cell r="A451" t="str">
            <v>6024.0312</v>
          </cell>
          <cell r="B451">
            <v>602</v>
          </cell>
          <cell r="C451">
            <v>4.0312000000000001</v>
          </cell>
          <cell r="D451">
            <v>9.73</v>
          </cell>
          <cell r="E451">
            <v>1164.8144000000002</v>
          </cell>
          <cell r="F451">
            <v>119.71371017471738</v>
          </cell>
          <cell r="G451">
            <v>3</v>
          </cell>
          <cell r="H451" t="str">
            <v>VARIAS</v>
          </cell>
          <cell r="I451">
            <v>45408</v>
          </cell>
          <cell r="J451">
            <v>45764</v>
          </cell>
          <cell r="K451" t="str">
            <v>abril</v>
          </cell>
          <cell r="L451">
            <v>11.704109845569532</v>
          </cell>
          <cell r="M451">
            <v>23</v>
          </cell>
          <cell r="N451">
            <v>23</v>
          </cell>
          <cell r="O451">
            <v>17</v>
          </cell>
          <cell r="P451">
            <v>1758</v>
          </cell>
        </row>
        <row r="452">
          <cell r="A452" t="str">
            <v>6024.0313</v>
          </cell>
          <cell r="B452">
            <v>602</v>
          </cell>
          <cell r="C452">
            <v>4.0312999999999999</v>
          </cell>
          <cell r="D452">
            <v>6.02</v>
          </cell>
          <cell r="E452">
            <v>839.46560000000011</v>
          </cell>
          <cell r="F452">
            <v>139.44611295681065</v>
          </cell>
          <cell r="G452">
            <v>3</v>
          </cell>
          <cell r="H452" t="str">
            <v>CGMEX10-26315</v>
          </cell>
          <cell r="I452">
            <v>45407</v>
          </cell>
          <cell r="J452">
            <v>45764</v>
          </cell>
          <cell r="K452" t="str">
            <v>abril</v>
          </cell>
          <cell r="L452">
            <v>11.736986558618884</v>
          </cell>
          <cell r="M452">
            <v>23</v>
          </cell>
          <cell r="N452">
            <v>23</v>
          </cell>
          <cell r="O452">
            <v>17</v>
          </cell>
          <cell r="P452">
            <v>1758</v>
          </cell>
        </row>
        <row r="453">
          <cell r="A453" t="str">
            <v>6024.0314</v>
          </cell>
          <cell r="B453">
            <v>602</v>
          </cell>
          <cell r="C453">
            <v>4.0313999999999997</v>
          </cell>
          <cell r="D453">
            <v>2.91</v>
          </cell>
          <cell r="E453">
            <v>428.58480000000003</v>
          </cell>
          <cell r="F453">
            <v>147.28</v>
          </cell>
          <cell r="G453">
            <v>3</v>
          </cell>
          <cell r="H453" t="str">
            <v>CG02-163</v>
          </cell>
          <cell r="I453">
            <v>45407</v>
          </cell>
          <cell r="J453">
            <v>45764</v>
          </cell>
          <cell r="K453" t="str">
            <v>abril</v>
          </cell>
          <cell r="L453">
            <v>11.736986558618884</v>
          </cell>
          <cell r="M453">
            <v>23</v>
          </cell>
          <cell r="N453">
            <v>23</v>
          </cell>
          <cell r="O453">
            <v>17</v>
          </cell>
          <cell r="P453">
            <v>1758</v>
          </cell>
        </row>
        <row r="454">
          <cell r="A454" t="str">
            <v>6024.0315</v>
          </cell>
          <cell r="B454">
            <v>602</v>
          </cell>
          <cell r="C454">
            <v>4.0315000000000003</v>
          </cell>
          <cell r="D454">
            <v>13.91</v>
          </cell>
          <cell r="E454">
            <v>1900.5747999999996</v>
          </cell>
          <cell r="F454">
            <v>136.63370237239394</v>
          </cell>
          <cell r="G454">
            <v>3</v>
          </cell>
          <cell r="H454" t="str">
            <v>CG04-10295</v>
          </cell>
          <cell r="I454">
            <v>45405</v>
          </cell>
          <cell r="J454">
            <v>45764</v>
          </cell>
          <cell r="K454" t="str">
            <v>abril</v>
          </cell>
          <cell r="L454">
            <v>11.802739984717588</v>
          </cell>
          <cell r="M454">
            <v>23</v>
          </cell>
          <cell r="N454">
            <v>23</v>
          </cell>
          <cell r="O454">
            <v>17</v>
          </cell>
          <cell r="P454">
            <v>1758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BE27-391C-418A-91FB-5496E7087D2F}">
  <sheetPr>
    <tabColor rgb="FF92D050"/>
  </sheetPr>
  <dimension ref="A1:EW1851"/>
  <sheetViews>
    <sheetView showGridLines="0" tabSelected="1" topLeftCell="A246" zoomScale="120" zoomScaleNormal="120" workbookViewId="0">
      <selection activeCell="AD264" sqref="AD264"/>
    </sheetView>
  </sheetViews>
  <sheetFormatPr baseColWidth="10" defaultColWidth="11.5" defaultRowHeight="15" x14ac:dyDescent="0.2"/>
  <cols>
    <col min="1" max="1" width="19" style="15" bestFit="1" customWidth="1"/>
    <col min="2" max="2" width="13.6640625" style="15" hidden="1" customWidth="1"/>
    <col min="3" max="3" width="14.5" style="15" customWidth="1"/>
    <col min="4" max="4" width="9.33203125" style="15" customWidth="1"/>
    <col min="5" max="5" width="8.5" style="15" customWidth="1"/>
    <col min="6" max="6" width="29.33203125" style="15" bestFit="1" customWidth="1"/>
    <col min="7" max="7" width="10.5" style="15" customWidth="1"/>
    <col min="8" max="8" width="12.1640625" style="15" hidden="1" customWidth="1"/>
    <col min="9" max="9" width="11.5" style="15" hidden="1" customWidth="1"/>
    <col min="10" max="10" width="15.6640625" style="15" hidden="1" customWidth="1"/>
    <col min="11" max="11" width="12" style="15" hidden="1" customWidth="1"/>
    <col min="12" max="12" width="11.1640625" style="15" hidden="1" customWidth="1"/>
    <col min="13" max="13" width="11.5" style="15" hidden="1" customWidth="1"/>
    <col min="14" max="14" width="14" style="15" hidden="1" customWidth="1"/>
    <col min="15" max="15" width="13.5" style="15" hidden="1" customWidth="1"/>
    <col min="16" max="16" width="16" style="15" hidden="1" customWidth="1"/>
    <col min="17" max="17" width="9.1640625" style="15" hidden="1" customWidth="1"/>
    <col min="18" max="18" width="12.1640625" style="15" hidden="1" customWidth="1"/>
    <col min="19" max="19" width="17.33203125" style="15" hidden="1" customWidth="1"/>
    <col min="20" max="20" width="10.6640625" style="15" hidden="1" customWidth="1"/>
    <col min="21" max="21" width="15.5" style="15" hidden="1" customWidth="1"/>
    <col min="22" max="22" width="25.6640625" style="15" hidden="1" customWidth="1"/>
    <col min="23" max="23" width="23.83203125" style="15" hidden="1" customWidth="1"/>
    <col min="24" max="24" width="36.33203125" style="15" hidden="1" customWidth="1"/>
    <col min="25" max="25" width="17.33203125" style="15" hidden="1" customWidth="1"/>
    <col min="26" max="26" width="18" style="15" hidden="1" customWidth="1"/>
    <col min="27" max="27" width="11.83203125" style="15" hidden="1" customWidth="1"/>
    <col min="28" max="28" width="13.5" style="15" hidden="1" customWidth="1"/>
    <col min="29" max="29" width="9.83203125" style="15" customWidth="1"/>
    <col min="30" max="30" width="12.5" style="15" bestFit="1" customWidth="1"/>
    <col min="31" max="31" width="14.83203125" style="15" customWidth="1"/>
    <col min="32" max="32" width="17.6640625" style="15" hidden="1" customWidth="1"/>
  </cols>
  <sheetData>
    <row r="1" spans="1:153" s="6" customFormat="1" ht="4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151" t="s">
        <v>13</v>
      </c>
    </row>
    <row r="2" spans="1:153" s="22" customFormat="1" x14ac:dyDescent="0.2">
      <c r="A2" s="8" t="s">
        <v>32</v>
      </c>
      <c r="B2" s="8" t="s">
        <v>32</v>
      </c>
      <c r="C2" s="8" t="s">
        <v>33</v>
      </c>
      <c r="D2" s="8" t="s">
        <v>34</v>
      </c>
      <c r="E2" s="9">
        <v>32</v>
      </c>
      <c r="F2" s="10" t="s">
        <v>35</v>
      </c>
      <c r="G2" s="11">
        <v>32.020000000000003</v>
      </c>
      <c r="H2" s="9">
        <v>1</v>
      </c>
      <c r="I2" s="12">
        <v>44.47</v>
      </c>
      <c r="J2" s="12">
        <v>46.01</v>
      </c>
      <c r="K2" s="13">
        <v>46.01</v>
      </c>
      <c r="L2" s="12">
        <v>5338.9670000000006</v>
      </c>
      <c r="M2" s="12">
        <v>559.96192380000002</v>
      </c>
      <c r="N2" s="12">
        <v>120.05772430852261</v>
      </c>
      <c r="O2" s="12">
        <v>12.591902941308748</v>
      </c>
      <c r="P2" s="12">
        <v>104.8820724683258</v>
      </c>
      <c r="Q2" s="12" t="s">
        <v>36</v>
      </c>
      <c r="R2" s="12" t="s">
        <v>37</v>
      </c>
      <c r="S2" s="12" t="s">
        <v>38</v>
      </c>
      <c r="T2" s="12">
        <v>11.56</v>
      </c>
      <c r="U2" s="12">
        <v>125.74039999999999</v>
      </c>
      <c r="V2" s="13" t="s">
        <v>39</v>
      </c>
      <c r="W2" s="14" t="s">
        <v>40</v>
      </c>
      <c r="X2" s="15" t="s">
        <v>41</v>
      </c>
      <c r="Y2" s="15" t="s">
        <v>42</v>
      </c>
      <c r="Z2" s="16"/>
      <c r="AA2" s="16"/>
      <c r="AB2" s="17">
        <v>0.28167789610954141</v>
      </c>
      <c r="AC2" s="18">
        <v>44.47</v>
      </c>
      <c r="AD2" s="19">
        <v>5700</v>
      </c>
      <c r="AE2" s="20" t="s">
        <v>38</v>
      </c>
      <c r="AF2" s="20" t="s">
        <v>38</v>
      </c>
      <c r="AG2" s="152">
        <v>128.19999999999999</v>
      </c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</row>
    <row r="3" spans="1:153" s="22" customFormat="1" x14ac:dyDescent="0.2">
      <c r="A3" s="8" t="s">
        <v>32</v>
      </c>
      <c r="B3" s="8" t="s">
        <v>32</v>
      </c>
      <c r="C3" s="8" t="s">
        <v>43</v>
      </c>
      <c r="D3" s="8" t="s">
        <v>44</v>
      </c>
      <c r="E3" s="9">
        <v>17</v>
      </c>
      <c r="F3" s="10" t="s">
        <v>45</v>
      </c>
      <c r="G3" s="11">
        <v>17.03</v>
      </c>
      <c r="H3" s="9"/>
      <c r="I3" s="12">
        <v>81.86</v>
      </c>
      <c r="J3" s="12">
        <v>81.569999999999993</v>
      </c>
      <c r="K3" s="13">
        <v>81.569999999999993</v>
      </c>
      <c r="L3" s="12">
        <v>10673.573752</v>
      </c>
      <c r="M3" s="12">
        <v>1017.0792647999999</v>
      </c>
      <c r="N3" s="12">
        <v>130.38814747129246</v>
      </c>
      <c r="O3" s="12">
        <v>12.42461843146836</v>
      </c>
      <c r="P3" s="12">
        <v>95.289477398272624</v>
      </c>
      <c r="Q3" s="12" t="s">
        <v>46</v>
      </c>
      <c r="R3" s="12" t="s">
        <v>47</v>
      </c>
      <c r="S3" s="12" t="s">
        <v>48</v>
      </c>
      <c r="T3" s="12">
        <v>11.37</v>
      </c>
      <c r="U3" s="12">
        <v>113.69005</v>
      </c>
      <c r="V3" s="13" t="s">
        <v>39</v>
      </c>
      <c r="W3" s="14" t="s">
        <v>40</v>
      </c>
      <c r="X3" s="15" t="s">
        <v>41</v>
      </c>
      <c r="Y3" s="15" t="s">
        <v>49</v>
      </c>
      <c r="Z3" s="16"/>
      <c r="AA3" s="16"/>
      <c r="AB3" s="17">
        <v>0.15900453598136571</v>
      </c>
      <c r="AC3" s="18">
        <v>81.86</v>
      </c>
      <c r="AD3" s="19">
        <v>10000</v>
      </c>
      <c r="AE3" s="20" t="s">
        <v>48</v>
      </c>
      <c r="AF3" s="20" t="s">
        <v>48</v>
      </c>
      <c r="AG3" s="152">
        <v>122.2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</row>
    <row r="4" spans="1:153" s="16" customFormat="1" x14ac:dyDescent="0.2">
      <c r="A4" s="8" t="s">
        <v>32</v>
      </c>
      <c r="B4" s="8" t="s">
        <v>32</v>
      </c>
      <c r="C4" s="8" t="s">
        <v>43</v>
      </c>
      <c r="D4" s="8" t="s">
        <v>44</v>
      </c>
      <c r="E4" s="9">
        <v>17</v>
      </c>
      <c r="F4" s="10" t="s">
        <v>45</v>
      </c>
      <c r="G4" s="11">
        <v>17.02</v>
      </c>
      <c r="H4" s="9"/>
      <c r="I4" s="12">
        <v>33.85</v>
      </c>
      <c r="J4" s="12">
        <v>34.1</v>
      </c>
      <c r="K4" s="13">
        <v>34.1</v>
      </c>
      <c r="L4" s="12">
        <v>3117.9797280000003</v>
      </c>
      <c r="M4" s="12">
        <v>281.64609059999998</v>
      </c>
      <c r="N4" s="12">
        <v>92.111661093057606</v>
      </c>
      <c r="O4" s="12">
        <v>8.3204162658788761</v>
      </c>
      <c r="P4" s="12">
        <v>90.329673432693966</v>
      </c>
      <c r="Q4" s="12" t="s">
        <v>50</v>
      </c>
      <c r="R4" s="12" t="s">
        <v>51</v>
      </c>
      <c r="S4" s="12" t="s">
        <v>52</v>
      </c>
      <c r="T4" s="12">
        <v>12.62</v>
      </c>
      <c r="U4" s="12">
        <v>111.87779999999999</v>
      </c>
      <c r="V4" s="13" t="s">
        <v>39</v>
      </c>
      <c r="W4" s="14" t="s">
        <v>40</v>
      </c>
      <c r="X4" s="15" t="s">
        <v>41</v>
      </c>
      <c r="Y4" s="15" t="s">
        <v>49</v>
      </c>
      <c r="AB4" s="17">
        <v>0.19618768328445749</v>
      </c>
      <c r="AC4" s="18">
        <v>34.32</v>
      </c>
      <c r="AD4" s="19">
        <v>2937.2843429757427</v>
      </c>
      <c r="AE4" s="20" t="s">
        <v>48</v>
      </c>
      <c r="AF4" s="20" t="s">
        <v>48</v>
      </c>
      <c r="AG4" s="152">
        <v>85.6</v>
      </c>
    </row>
    <row r="5" spans="1:153" s="16" customFormat="1" x14ac:dyDescent="0.2">
      <c r="A5" s="8" t="s">
        <v>32</v>
      </c>
      <c r="B5" s="8" t="s">
        <v>32</v>
      </c>
      <c r="C5" s="8" t="s">
        <v>33</v>
      </c>
      <c r="D5" s="8" t="s">
        <v>34</v>
      </c>
      <c r="E5" s="9">
        <v>32</v>
      </c>
      <c r="F5" s="10" t="s">
        <v>35</v>
      </c>
      <c r="G5" s="11">
        <v>32.03</v>
      </c>
      <c r="H5" s="9">
        <v>1</v>
      </c>
      <c r="I5" s="12">
        <v>17.46</v>
      </c>
      <c r="J5" s="12">
        <v>16.309999999999999</v>
      </c>
      <c r="K5" s="13">
        <v>16.309999999999999</v>
      </c>
      <c r="L5" s="12">
        <v>2258.9172159999998</v>
      </c>
      <c r="M5" s="12">
        <v>263.52634560000001</v>
      </c>
      <c r="N5" s="12">
        <v>129.37670194730811</v>
      </c>
      <c r="O5" s="12">
        <v>15.093146941580756</v>
      </c>
      <c r="P5" s="12">
        <v>116.66047065976234</v>
      </c>
      <c r="Q5" s="12" t="s">
        <v>53</v>
      </c>
      <c r="R5" s="12" t="s">
        <v>54</v>
      </c>
      <c r="S5" s="12" t="s">
        <v>55</v>
      </c>
      <c r="T5" s="12">
        <v>11.76</v>
      </c>
      <c r="U5" s="12">
        <v>133.7697</v>
      </c>
      <c r="V5" s="13" t="s">
        <v>39</v>
      </c>
      <c r="W5" s="14" t="s">
        <v>40</v>
      </c>
      <c r="X5" s="15" t="s">
        <v>41</v>
      </c>
      <c r="Y5" s="15" t="s">
        <v>42</v>
      </c>
      <c r="AB5" s="17">
        <v>0.11342734518700186</v>
      </c>
      <c r="AC5" s="18">
        <v>17.46</v>
      </c>
      <c r="AD5" s="19">
        <v>2500</v>
      </c>
      <c r="AE5" s="20" t="s">
        <v>55</v>
      </c>
      <c r="AF5" s="20" t="s">
        <v>55</v>
      </c>
      <c r="AG5" s="152">
        <v>143.19999999999999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</row>
    <row r="6" spans="1:153" x14ac:dyDescent="0.2">
      <c r="A6" s="8" t="s">
        <v>32</v>
      </c>
      <c r="B6" s="8" t="s">
        <v>32</v>
      </c>
      <c r="C6" s="8" t="s">
        <v>33</v>
      </c>
      <c r="D6" s="8" t="s">
        <v>56</v>
      </c>
      <c r="E6" s="9">
        <v>15</v>
      </c>
      <c r="F6" s="10" t="s">
        <v>57</v>
      </c>
      <c r="G6" s="11">
        <v>15.01</v>
      </c>
      <c r="H6" s="9">
        <v>1</v>
      </c>
      <c r="I6" s="12">
        <v>16</v>
      </c>
      <c r="J6" s="12">
        <v>16.14</v>
      </c>
      <c r="K6" s="13">
        <v>16.14</v>
      </c>
      <c r="L6" s="12">
        <v>1971.5665319999998</v>
      </c>
      <c r="M6" s="12">
        <v>204.67893659999999</v>
      </c>
      <c r="N6" s="12">
        <v>123.22290824999999</v>
      </c>
      <c r="O6" s="12">
        <v>12.792433537499999</v>
      </c>
      <c r="P6" s="12">
        <v>103.81538399942772</v>
      </c>
      <c r="Q6" s="12" t="s">
        <v>46</v>
      </c>
      <c r="R6" s="12" t="s">
        <v>47</v>
      </c>
      <c r="S6" s="12" t="s">
        <v>48</v>
      </c>
      <c r="T6" s="12">
        <v>11.2</v>
      </c>
      <c r="U6" s="12">
        <v>125.89165</v>
      </c>
      <c r="V6" s="13" t="s">
        <v>58</v>
      </c>
      <c r="W6" s="14" t="s">
        <v>59</v>
      </c>
      <c r="X6" s="15" t="s">
        <v>41</v>
      </c>
      <c r="Y6" s="15" t="s">
        <v>49</v>
      </c>
      <c r="Z6" s="16"/>
      <c r="AA6" s="16"/>
      <c r="AB6" s="17">
        <v>0.20012391573729862</v>
      </c>
      <c r="AC6" s="18">
        <v>15.58</v>
      </c>
      <c r="AD6" s="19">
        <v>1989.3106307879998</v>
      </c>
      <c r="AE6" s="20" t="s">
        <v>48</v>
      </c>
      <c r="AF6" s="20" t="s">
        <v>48</v>
      </c>
      <c r="AG6" s="152">
        <v>127.7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</row>
    <row r="7" spans="1:153" s="16" customFormat="1" x14ac:dyDescent="0.2">
      <c r="A7" s="8" t="s">
        <v>32</v>
      </c>
      <c r="B7" s="8" t="s">
        <v>32</v>
      </c>
      <c r="C7" s="8" t="s">
        <v>43</v>
      </c>
      <c r="D7" s="8" t="s">
        <v>44</v>
      </c>
      <c r="E7" s="9">
        <v>17</v>
      </c>
      <c r="F7" s="10" t="s">
        <v>45</v>
      </c>
      <c r="G7" s="11">
        <v>17.100000000000001</v>
      </c>
      <c r="H7" s="9"/>
      <c r="I7" s="12">
        <v>141.93</v>
      </c>
      <c r="J7" s="12">
        <v>140.51</v>
      </c>
      <c r="K7" s="13">
        <v>140.51</v>
      </c>
      <c r="L7" s="12">
        <v>14524.786856000001</v>
      </c>
      <c r="M7" s="12">
        <v>1279.0343147999999</v>
      </c>
      <c r="N7" s="12">
        <v>102.33767953216375</v>
      </c>
      <c r="O7" s="12">
        <v>9.0117263073345999</v>
      </c>
      <c r="P7" s="12">
        <v>88.058732116378536</v>
      </c>
      <c r="Q7" s="12" t="s">
        <v>60</v>
      </c>
      <c r="R7" s="12" t="s">
        <v>47</v>
      </c>
      <c r="S7" s="12" t="s">
        <v>48</v>
      </c>
      <c r="T7" s="12">
        <v>11.79</v>
      </c>
      <c r="U7" s="12">
        <v>108.8467</v>
      </c>
      <c r="V7" s="13" t="s">
        <v>39</v>
      </c>
      <c r="W7" s="14" t="s">
        <v>40</v>
      </c>
      <c r="X7" s="15" t="s">
        <v>41</v>
      </c>
      <c r="Y7" s="15" t="s">
        <v>49</v>
      </c>
      <c r="AB7" s="17">
        <v>2.5187491156077543E-2</v>
      </c>
      <c r="AC7" s="18">
        <v>141.93</v>
      </c>
      <c r="AD7" s="19">
        <v>15000</v>
      </c>
      <c r="AE7" s="20" t="s">
        <v>48</v>
      </c>
      <c r="AF7" s="20" t="s">
        <v>48</v>
      </c>
      <c r="AG7" s="152">
        <v>105.7</v>
      </c>
    </row>
    <row r="8" spans="1:153" s="16" customFormat="1" x14ac:dyDescent="0.2">
      <c r="A8" s="8" t="s">
        <v>32</v>
      </c>
      <c r="B8" s="8" t="s">
        <v>32</v>
      </c>
      <c r="C8" s="8" t="s">
        <v>33</v>
      </c>
      <c r="D8" s="8" t="s">
        <v>56</v>
      </c>
      <c r="E8" s="9">
        <v>15</v>
      </c>
      <c r="F8" s="10" t="s">
        <v>57</v>
      </c>
      <c r="G8" s="11">
        <v>15.03</v>
      </c>
      <c r="H8" s="9">
        <v>1</v>
      </c>
      <c r="I8" s="12">
        <v>46.95</v>
      </c>
      <c r="J8" s="12">
        <v>46.79</v>
      </c>
      <c r="K8" s="13">
        <v>46.79</v>
      </c>
      <c r="L8" s="12">
        <v>5628.827996</v>
      </c>
      <c r="M8" s="12">
        <v>553.56513619999998</v>
      </c>
      <c r="N8" s="12">
        <v>119.88984017039402</v>
      </c>
      <c r="O8" s="12">
        <v>11.790524732694355</v>
      </c>
      <c r="P8" s="12">
        <v>98.344653024284725</v>
      </c>
      <c r="Q8" s="12" t="s">
        <v>46</v>
      </c>
      <c r="R8" s="12" t="s">
        <v>54</v>
      </c>
      <c r="S8" s="12" t="s">
        <v>55</v>
      </c>
      <c r="T8" s="12">
        <v>10.64</v>
      </c>
      <c r="U8" s="12">
        <v>120.9181</v>
      </c>
      <c r="V8" s="13" t="s">
        <v>61</v>
      </c>
      <c r="W8" s="14" t="s">
        <v>62</v>
      </c>
      <c r="X8" s="15" t="s">
        <v>41</v>
      </c>
      <c r="Y8" s="15" t="s">
        <v>49</v>
      </c>
      <c r="AB8" s="17">
        <v>0.22131499785131073</v>
      </c>
      <c r="AC8" s="18">
        <v>46.45</v>
      </c>
      <c r="AD8" s="19">
        <v>5655.4399619492369</v>
      </c>
      <c r="AE8" s="20" t="s">
        <v>55</v>
      </c>
      <c r="AF8" s="20" t="s">
        <v>55</v>
      </c>
      <c r="AG8" s="152">
        <v>121.8</v>
      </c>
    </row>
    <row r="9" spans="1:153" s="15" customFormat="1" x14ac:dyDescent="0.2">
      <c r="A9" s="8" t="s">
        <v>32</v>
      </c>
      <c r="B9" s="8" t="s">
        <v>32</v>
      </c>
      <c r="C9" s="8" t="s">
        <v>33</v>
      </c>
      <c r="D9" s="8" t="s">
        <v>34</v>
      </c>
      <c r="E9" s="9">
        <v>32</v>
      </c>
      <c r="F9" s="10" t="s">
        <v>35</v>
      </c>
      <c r="G9" s="11">
        <v>32.04</v>
      </c>
      <c r="H9" s="9">
        <v>1</v>
      </c>
      <c r="I9" s="12">
        <v>18.559999999999999</v>
      </c>
      <c r="J9" s="12">
        <v>17.22</v>
      </c>
      <c r="K9" s="13">
        <v>17.22</v>
      </c>
      <c r="L9" s="12">
        <v>1957.8963440000002</v>
      </c>
      <c r="M9" s="12">
        <v>150.4798782</v>
      </c>
      <c r="N9" s="12">
        <v>105.49010474137933</v>
      </c>
      <c r="O9" s="12">
        <v>8.1077520581896554</v>
      </c>
      <c r="P9" s="12">
        <v>76.857939216827077</v>
      </c>
      <c r="Q9" s="12" t="s">
        <v>36</v>
      </c>
      <c r="R9" s="12" t="s">
        <v>54</v>
      </c>
      <c r="S9" s="12" t="s">
        <v>55</v>
      </c>
      <c r="T9" s="12">
        <v>12.06</v>
      </c>
      <c r="U9" s="12">
        <v>102.80695</v>
      </c>
      <c r="V9" s="13" t="s">
        <v>39</v>
      </c>
      <c r="W9" s="14" t="s">
        <v>40</v>
      </c>
      <c r="X9" s="15" t="s">
        <v>41</v>
      </c>
      <c r="Y9" s="15" t="s">
        <v>42</v>
      </c>
      <c r="Z9" s="16"/>
      <c r="AA9" s="16"/>
      <c r="AB9" s="17">
        <v>0.21156004489337824</v>
      </c>
      <c r="AC9" s="18">
        <v>18.559999999999999</v>
      </c>
      <c r="AD9" s="19">
        <v>2150</v>
      </c>
      <c r="AE9" s="20" t="s">
        <v>55</v>
      </c>
      <c r="AF9" s="20" t="s">
        <v>55</v>
      </c>
      <c r="AG9" s="152">
        <v>115.8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</row>
    <row r="10" spans="1:153" s="16" customFormat="1" x14ac:dyDescent="0.2">
      <c r="A10" s="8" t="s">
        <v>32</v>
      </c>
      <c r="B10" s="8" t="s">
        <v>32</v>
      </c>
      <c r="C10" s="8" t="s">
        <v>33</v>
      </c>
      <c r="D10" s="8" t="s">
        <v>56</v>
      </c>
      <c r="E10" s="9">
        <v>15</v>
      </c>
      <c r="F10" s="10" t="s">
        <v>57</v>
      </c>
      <c r="G10" s="7">
        <v>15.05</v>
      </c>
      <c r="H10" s="9">
        <v>3</v>
      </c>
      <c r="I10" s="12">
        <v>54.64</v>
      </c>
      <c r="J10" s="12">
        <v>54.64</v>
      </c>
      <c r="K10" s="13">
        <v>54.64</v>
      </c>
      <c r="L10" s="12">
        <v>7983.1060639999996</v>
      </c>
      <c r="M10" s="12">
        <v>875.7560132000001</v>
      </c>
      <c r="N10" s="12">
        <v>146.10369809663248</v>
      </c>
      <c r="O10" s="12">
        <v>16.027745483162519</v>
      </c>
      <c r="P10" s="12">
        <v>109.7011622016701</v>
      </c>
      <c r="Q10" s="12" t="s">
        <v>50</v>
      </c>
      <c r="R10" s="12" t="s">
        <v>54</v>
      </c>
      <c r="S10" s="12" t="s">
        <v>55</v>
      </c>
      <c r="T10" s="12">
        <v>12.22</v>
      </c>
      <c r="U10" s="12">
        <v>128.89355</v>
      </c>
      <c r="V10" s="13" t="s">
        <v>58</v>
      </c>
      <c r="W10" s="14" t="s">
        <v>62</v>
      </c>
      <c r="X10" s="15" t="s">
        <v>63</v>
      </c>
      <c r="Y10" s="15" t="s">
        <v>49</v>
      </c>
      <c r="AB10" s="17">
        <v>0.15483162518301613</v>
      </c>
      <c r="AC10" s="18">
        <v>53.45</v>
      </c>
      <c r="AD10" s="19">
        <v>7399.7133220910628</v>
      </c>
      <c r="AE10" s="20" t="s">
        <v>55</v>
      </c>
      <c r="AF10" s="20" t="s">
        <v>55</v>
      </c>
      <c r="AG10" s="152">
        <v>138.4</v>
      </c>
    </row>
    <row r="11" spans="1:153" s="16" customFormat="1" x14ac:dyDescent="0.2">
      <c r="A11" s="8" t="s">
        <v>32</v>
      </c>
      <c r="B11" s="8" t="s">
        <v>32</v>
      </c>
      <c r="C11" s="8" t="s">
        <v>33</v>
      </c>
      <c r="D11" s="8" t="s">
        <v>56</v>
      </c>
      <c r="E11" s="9">
        <v>60</v>
      </c>
      <c r="F11" s="10" t="s">
        <v>64</v>
      </c>
      <c r="G11" s="11">
        <v>60.01</v>
      </c>
      <c r="H11" s="9"/>
      <c r="I11" s="12">
        <v>57.76</v>
      </c>
      <c r="J11" s="12">
        <v>57.76</v>
      </c>
      <c r="K11" s="13">
        <v>57.76</v>
      </c>
      <c r="L11" s="12">
        <v>5718.413732</v>
      </c>
      <c r="M11" s="12">
        <v>534.32654239999999</v>
      </c>
      <c r="N11" s="12">
        <v>99.003007825484772</v>
      </c>
      <c r="O11" s="12">
        <v>9.2508057894736844</v>
      </c>
      <c r="P11" s="12">
        <v>93.43964383163312</v>
      </c>
      <c r="Q11" s="12" t="s">
        <v>65</v>
      </c>
      <c r="R11" s="12" t="s">
        <v>66</v>
      </c>
      <c r="S11" s="12" t="s">
        <v>67</v>
      </c>
      <c r="T11" s="12">
        <v>12.09</v>
      </c>
      <c r="U11" s="12">
        <v>117.2303</v>
      </c>
      <c r="V11" s="13" t="s">
        <v>61</v>
      </c>
      <c r="W11" s="14" t="s">
        <v>59</v>
      </c>
      <c r="X11" s="15" t="s">
        <v>63</v>
      </c>
      <c r="Y11" s="15" t="s">
        <v>49</v>
      </c>
      <c r="AB11" s="17">
        <v>0.17115472387037883</v>
      </c>
      <c r="AC11" s="18">
        <v>60.63</v>
      </c>
      <c r="AD11" s="19">
        <v>6650</v>
      </c>
      <c r="AE11" s="20" t="s">
        <v>55</v>
      </c>
      <c r="AF11" s="20" t="s">
        <v>55</v>
      </c>
      <c r="AG11" s="152">
        <v>109.7</v>
      </c>
    </row>
    <row r="12" spans="1:153" s="16" customFormat="1" x14ac:dyDescent="0.2">
      <c r="A12" s="8" t="s">
        <v>32</v>
      </c>
      <c r="B12" s="8" t="s">
        <v>32</v>
      </c>
      <c r="C12" s="8" t="s">
        <v>33</v>
      </c>
      <c r="D12" s="8" t="s">
        <v>44</v>
      </c>
      <c r="E12" s="9">
        <v>34</v>
      </c>
      <c r="F12" s="10" t="s">
        <v>68</v>
      </c>
      <c r="G12" s="11" t="s">
        <v>69</v>
      </c>
      <c r="H12" s="9"/>
      <c r="I12" s="12">
        <v>51.02</v>
      </c>
      <c r="J12" s="12">
        <v>51.02</v>
      </c>
      <c r="K12" s="13">
        <v>51.02</v>
      </c>
      <c r="L12" s="12">
        <v>5868.0992960000003</v>
      </c>
      <c r="M12" s="12">
        <v>621.60696079999991</v>
      </c>
      <c r="N12" s="12">
        <v>115.01566632693061</v>
      </c>
      <c r="O12" s="12">
        <v>12.183593900431202</v>
      </c>
      <c r="P12" s="12">
        <v>105.92986407433823</v>
      </c>
      <c r="Q12" s="12" t="s">
        <v>60</v>
      </c>
      <c r="R12" s="12" t="s">
        <v>70</v>
      </c>
      <c r="S12" s="12" t="s">
        <v>71</v>
      </c>
      <c r="T12" s="12">
        <v>11.01</v>
      </c>
      <c r="U12" s="12">
        <v>126.83085</v>
      </c>
      <c r="V12" s="13" t="s">
        <v>39</v>
      </c>
      <c r="W12" s="14" t="s">
        <v>40</v>
      </c>
      <c r="X12" s="15" t="s">
        <v>41</v>
      </c>
      <c r="Y12" s="15" t="s">
        <v>49</v>
      </c>
      <c r="AB12" s="17">
        <v>0.36240689925519398</v>
      </c>
      <c r="AC12" s="18">
        <f>51.02-20.05</f>
        <v>30.970000000000002</v>
      </c>
      <c r="AD12" s="19">
        <f>5405.68001159642-2124</f>
        <v>3281.6800115964197</v>
      </c>
      <c r="AE12" s="20" t="s">
        <v>72</v>
      </c>
      <c r="AF12" s="20" t="s">
        <v>72</v>
      </c>
      <c r="AG12" s="152">
        <v>106</v>
      </c>
    </row>
    <row r="13" spans="1:153" s="15" customFormat="1" x14ac:dyDescent="0.2">
      <c r="A13" s="8" t="s">
        <v>32</v>
      </c>
      <c r="B13" s="8" t="s">
        <v>32</v>
      </c>
      <c r="C13" s="8" t="s">
        <v>33</v>
      </c>
      <c r="D13" s="8" t="s">
        <v>34</v>
      </c>
      <c r="E13" s="9">
        <v>32</v>
      </c>
      <c r="F13" s="10" t="s">
        <v>35</v>
      </c>
      <c r="G13" s="11">
        <v>32.049999999999997</v>
      </c>
      <c r="H13" s="9">
        <v>1</v>
      </c>
      <c r="I13" s="12">
        <v>26.8</v>
      </c>
      <c r="J13" s="12">
        <v>26.54</v>
      </c>
      <c r="K13" s="13">
        <v>26.54</v>
      </c>
      <c r="L13" s="12">
        <v>2723.5295440000004</v>
      </c>
      <c r="M13" s="12">
        <v>300.42383339999998</v>
      </c>
      <c r="N13" s="12">
        <v>101.62423671641793</v>
      </c>
      <c r="O13" s="12">
        <v>11.209844529850745</v>
      </c>
      <c r="P13" s="12">
        <v>110.30680172419673</v>
      </c>
      <c r="Q13" s="12" t="s">
        <v>73</v>
      </c>
      <c r="R13" s="12" t="s">
        <v>54</v>
      </c>
      <c r="S13" s="12" t="s">
        <v>55</v>
      </c>
      <c r="T13" s="12">
        <v>11.73</v>
      </c>
      <c r="U13" s="12">
        <v>128.61510000000001</v>
      </c>
      <c r="V13" s="13" t="s">
        <v>39</v>
      </c>
      <c r="W13" s="14" t="s">
        <v>40</v>
      </c>
      <c r="X13" s="15" t="s">
        <v>41</v>
      </c>
      <c r="Y13" s="15" t="s">
        <v>49</v>
      </c>
      <c r="Z13" s="16"/>
      <c r="AA13" s="16"/>
      <c r="AB13" s="17">
        <v>9.1183119819140915E-2</v>
      </c>
      <c r="AC13" s="18">
        <v>26.8</v>
      </c>
      <c r="AD13" s="19">
        <v>2900</v>
      </c>
      <c r="AE13" s="20" t="s">
        <v>55</v>
      </c>
      <c r="AF13" s="20" t="s">
        <v>55</v>
      </c>
      <c r="AG13" s="152">
        <v>108.2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</row>
    <row r="14" spans="1:153" s="16" customFormat="1" x14ac:dyDescent="0.2">
      <c r="A14" s="8" t="s">
        <v>32</v>
      </c>
      <c r="B14" s="8" t="s">
        <v>32</v>
      </c>
      <c r="C14" s="8" t="s">
        <v>43</v>
      </c>
      <c r="D14" s="8" t="s">
        <v>56</v>
      </c>
      <c r="E14" s="9">
        <v>2</v>
      </c>
      <c r="F14" s="10" t="s">
        <v>74</v>
      </c>
      <c r="G14" s="11">
        <v>2.29</v>
      </c>
      <c r="H14" s="9">
        <v>2</v>
      </c>
      <c r="I14" s="12">
        <v>8.7100000000000009</v>
      </c>
      <c r="J14" s="12">
        <v>8.7100000000000009</v>
      </c>
      <c r="K14" s="13">
        <v>8.7100000000000009</v>
      </c>
      <c r="L14" s="12">
        <v>766.64234800000008</v>
      </c>
      <c r="M14" s="12">
        <v>88.90719</v>
      </c>
      <c r="N14" s="12">
        <v>88.0186392652124</v>
      </c>
      <c r="O14" s="12">
        <v>10.207484500574052</v>
      </c>
      <c r="P14" s="12">
        <v>115.96957855503175</v>
      </c>
      <c r="Q14" s="12" t="s">
        <v>60</v>
      </c>
      <c r="R14" s="12" t="s">
        <v>75</v>
      </c>
      <c r="S14" s="12" t="s">
        <v>76</v>
      </c>
      <c r="T14" s="12">
        <v>10.55</v>
      </c>
      <c r="U14" s="12">
        <v>131.50995</v>
      </c>
      <c r="V14" s="13" t="s">
        <v>77</v>
      </c>
      <c r="W14" s="14" t="s">
        <v>78</v>
      </c>
      <c r="X14" s="15" t="s">
        <v>79</v>
      </c>
      <c r="Y14" s="15" t="s">
        <v>49</v>
      </c>
      <c r="AB14" s="17">
        <v>0</v>
      </c>
      <c r="AC14" s="18">
        <v>8.7100000000000009</v>
      </c>
      <c r="AD14" s="19">
        <v>777.37534087200004</v>
      </c>
      <c r="AE14" s="20" t="s">
        <v>76</v>
      </c>
      <c r="AF14" s="20" t="s">
        <v>76</v>
      </c>
      <c r="AG14" s="152">
        <v>89.3</v>
      </c>
    </row>
    <row r="15" spans="1:153" s="15" customFormat="1" x14ac:dyDescent="0.2">
      <c r="A15" s="8" t="s">
        <v>32</v>
      </c>
      <c r="B15" s="8" t="s">
        <v>32</v>
      </c>
      <c r="C15" s="8" t="s">
        <v>33</v>
      </c>
      <c r="D15" s="8" t="s">
        <v>34</v>
      </c>
      <c r="E15" s="9">
        <v>38</v>
      </c>
      <c r="F15" s="10" t="s">
        <v>80</v>
      </c>
      <c r="G15" s="11">
        <v>38.020000000000003</v>
      </c>
      <c r="H15" s="9">
        <v>1</v>
      </c>
      <c r="I15" s="12">
        <v>91.26</v>
      </c>
      <c r="J15" s="12">
        <v>91.26</v>
      </c>
      <c r="K15" s="13">
        <v>91.26</v>
      </c>
      <c r="L15" s="12">
        <v>12076.447896000001</v>
      </c>
      <c r="M15" s="12">
        <v>1388.3529054000001</v>
      </c>
      <c r="N15" s="12">
        <v>132.3301325443787</v>
      </c>
      <c r="O15" s="12">
        <v>15.213159165023011</v>
      </c>
      <c r="P15" s="12">
        <v>114.96368115494082</v>
      </c>
      <c r="Q15" s="12" t="s">
        <v>60</v>
      </c>
      <c r="R15" s="12" t="s">
        <v>54</v>
      </c>
      <c r="S15" s="12" t="s">
        <v>55</v>
      </c>
      <c r="T15" s="12">
        <v>11.99</v>
      </c>
      <c r="U15" s="12">
        <v>133.61175</v>
      </c>
      <c r="V15" s="13" t="s">
        <v>81</v>
      </c>
      <c r="W15" s="14" t="s">
        <v>82</v>
      </c>
      <c r="X15" s="15" t="s">
        <v>41</v>
      </c>
      <c r="Y15" s="15" t="s">
        <v>49</v>
      </c>
      <c r="Z15" s="16"/>
      <c r="AA15" s="16"/>
      <c r="AB15" s="17">
        <v>0.10146833223756301</v>
      </c>
      <c r="AC15" s="18">
        <v>91.26</v>
      </c>
      <c r="AD15" s="19">
        <v>9745.2900152000002</v>
      </c>
      <c r="AE15" s="20" t="s">
        <v>55</v>
      </c>
      <c r="AF15" s="20" t="s">
        <v>55</v>
      </c>
      <c r="AG15" s="152">
        <v>106.8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</row>
    <row r="16" spans="1:153" s="16" customFormat="1" x14ac:dyDescent="0.2">
      <c r="A16" s="8" t="s">
        <v>32</v>
      </c>
      <c r="B16" s="8" t="s">
        <v>32</v>
      </c>
      <c r="C16" s="8" t="s">
        <v>33</v>
      </c>
      <c r="D16" s="8" t="s">
        <v>34</v>
      </c>
      <c r="E16" s="9">
        <v>16</v>
      </c>
      <c r="F16" s="10" t="s">
        <v>83</v>
      </c>
      <c r="G16" s="11">
        <v>16.03</v>
      </c>
      <c r="H16" s="9">
        <v>5</v>
      </c>
      <c r="I16" s="12">
        <v>11.09</v>
      </c>
      <c r="J16" s="12">
        <v>11.09</v>
      </c>
      <c r="K16" s="13">
        <v>11.09</v>
      </c>
      <c r="L16" s="12">
        <v>1390.72444</v>
      </c>
      <c r="M16" s="12">
        <v>140.21168460000001</v>
      </c>
      <c r="N16" s="12">
        <v>125.40346618575293</v>
      </c>
      <c r="O16" s="12">
        <v>12.643073453561769</v>
      </c>
      <c r="P16" s="12">
        <v>100.81917061873165</v>
      </c>
      <c r="Q16" s="12" t="s">
        <v>60</v>
      </c>
      <c r="R16" s="12" t="s">
        <v>54</v>
      </c>
      <c r="S16" s="12" t="s">
        <v>55</v>
      </c>
      <c r="T16" s="12">
        <v>11.5</v>
      </c>
      <c r="U16" s="12">
        <v>118.2021</v>
      </c>
      <c r="V16" s="13" t="s">
        <v>84</v>
      </c>
      <c r="W16" s="14" t="s">
        <v>85</v>
      </c>
      <c r="X16" s="15" t="s">
        <v>63</v>
      </c>
      <c r="Y16" s="15" t="s">
        <v>49</v>
      </c>
      <c r="AB16" s="17">
        <v>0.20378719567177636</v>
      </c>
      <c r="AC16" s="18">
        <v>11.09</v>
      </c>
      <c r="AD16" s="19">
        <v>1210.9884166209772</v>
      </c>
      <c r="AE16" s="20" t="s">
        <v>55</v>
      </c>
      <c r="AF16" s="20" t="s">
        <v>55</v>
      </c>
      <c r="AG16" s="152">
        <v>109.2</v>
      </c>
    </row>
    <row r="17" spans="1:153" s="16" customFormat="1" x14ac:dyDescent="0.2">
      <c r="A17" s="8" t="s">
        <v>32</v>
      </c>
      <c r="B17" s="8" t="s">
        <v>32</v>
      </c>
      <c r="C17" s="8" t="s">
        <v>33</v>
      </c>
      <c r="D17" s="8" t="s">
        <v>34</v>
      </c>
      <c r="E17" s="9">
        <v>16</v>
      </c>
      <c r="F17" s="10" t="s">
        <v>83</v>
      </c>
      <c r="G17" s="11">
        <v>16.04</v>
      </c>
      <c r="H17" s="9">
        <v>6</v>
      </c>
      <c r="I17" s="12">
        <v>21.34</v>
      </c>
      <c r="J17" s="12">
        <v>21.34</v>
      </c>
      <c r="K17" s="13">
        <v>21.34</v>
      </c>
      <c r="L17" s="12">
        <v>2507.8579920000002</v>
      </c>
      <c r="M17" s="12">
        <v>240.8338096</v>
      </c>
      <c r="N17" s="12">
        <v>117.51911865042176</v>
      </c>
      <c r="O17" s="12">
        <v>11.285558088097469</v>
      </c>
      <c r="P17" s="12">
        <v>96.031677378963806</v>
      </c>
      <c r="Q17" s="12" t="s">
        <v>60</v>
      </c>
      <c r="R17" s="12" t="s">
        <v>54</v>
      </c>
      <c r="S17" s="12" t="s">
        <v>55</v>
      </c>
      <c r="T17" s="12">
        <v>11.7</v>
      </c>
      <c r="U17" s="12">
        <v>115.16155000000001</v>
      </c>
      <c r="V17" s="13" t="s">
        <v>86</v>
      </c>
      <c r="W17" s="14" t="s">
        <v>87</v>
      </c>
      <c r="X17" s="15" t="s">
        <v>63</v>
      </c>
      <c r="Y17" s="15" t="s">
        <v>49</v>
      </c>
      <c r="AB17" s="17">
        <v>0.11433926897844424</v>
      </c>
      <c r="AC17" s="18">
        <v>21.34</v>
      </c>
      <c r="AD17" s="19">
        <v>2137.454490147064</v>
      </c>
      <c r="AE17" s="20" t="s">
        <v>55</v>
      </c>
      <c r="AF17" s="20" t="s">
        <v>55</v>
      </c>
      <c r="AG17" s="152">
        <v>100.2</v>
      </c>
    </row>
    <row r="18" spans="1:153" s="16" customFormat="1" x14ac:dyDescent="0.2">
      <c r="A18" s="8" t="s">
        <v>32</v>
      </c>
      <c r="B18" s="8" t="s">
        <v>32</v>
      </c>
      <c r="C18" s="8" t="s">
        <v>33</v>
      </c>
      <c r="D18" s="8" t="s">
        <v>34</v>
      </c>
      <c r="E18" s="9">
        <v>16</v>
      </c>
      <c r="F18" s="10" t="s">
        <v>83</v>
      </c>
      <c r="G18" s="11">
        <v>16.05</v>
      </c>
      <c r="H18" s="9">
        <v>6</v>
      </c>
      <c r="I18" s="12">
        <v>28.42</v>
      </c>
      <c r="J18" s="12">
        <v>28.42</v>
      </c>
      <c r="K18" s="13">
        <v>28.42</v>
      </c>
      <c r="L18" s="12">
        <v>3593.7620520000005</v>
      </c>
      <c r="M18" s="12">
        <v>332.27753619999999</v>
      </c>
      <c r="N18" s="12">
        <v>131.68787292048373</v>
      </c>
      <c r="O18" s="12">
        <v>12.175798321729571</v>
      </c>
      <c r="P18" s="12">
        <v>92.459526087733295</v>
      </c>
      <c r="Q18" s="12" t="s">
        <v>60</v>
      </c>
      <c r="R18" s="12" t="s">
        <v>54</v>
      </c>
      <c r="S18" s="12" t="s">
        <v>55</v>
      </c>
      <c r="T18" s="12">
        <v>11.6</v>
      </c>
      <c r="U18" s="12">
        <v>111.85115</v>
      </c>
      <c r="V18" s="13" t="s">
        <v>86</v>
      </c>
      <c r="W18" s="14" t="s">
        <v>85</v>
      </c>
      <c r="X18" s="15" t="s">
        <v>63</v>
      </c>
      <c r="Y18" s="15" t="s">
        <v>49</v>
      </c>
      <c r="AB18" s="17">
        <v>0.14989444053483461</v>
      </c>
      <c r="AC18" s="18">
        <v>28.419999999999998</v>
      </c>
      <c r="AD18" s="19">
        <v>3125.6684437347467</v>
      </c>
      <c r="AE18" s="20" t="s">
        <v>55</v>
      </c>
      <c r="AF18" s="20" t="s">
        <v>55</v>
      </c>
      <c r="AG18" s="152">
        <v>110</v>
      </c>
    </row>
    <row r="19" spans="1:153" s="16" customFormat="1" x14ac:dyDescent="0.2">
      <c r="A19" s="8" t="s">
        <v>32</v>
      </c>
      <c r="B19" s="8" t="s">
        <v>32</v>
      </c>
      <c r="C19" s="8" t="s">
        <v>43</v>
      </c>
      <c r="D19" s="8" t="s">
        <v>44</v>
      </c>
      <c r="E19" s="9">
        <v>17</v>
      </c>
      <c r="F19" s="10" t="s">
        <v>45</v>
      </c>
      <c r="G19" s="11">
        <v>17.04</v>
      </c>
      <c r="H19" s="9"/>
      <c r="I19" s="12">
        <v>72.94</v>
      </c>
      <c r="J19" s="12">
        <v>72.94</v>
      </c>
      <c r="K19" s="13">
        <v>72.94</v>
      </c>
      <c r="L19" s="12">
        <v>9100.8137879999995</v>
      </c>
      <c r="M19" s="12">
        <v>780.85109020000004</v>
      </c>
      <c r="N19" s="12">
        <v>124.77123372635042</v>
      </c>
      <c r="O19" s="12">
        <v>10.705389226761723</v>
      </c>
      <c r="P19" s="12">
        <v>85.800139239152628</v>
      </c>
      <c r="Q19" s="12" t="s">
        <v>60</v>
      </c>
      <c r="R19" s="12" t="s">
        <v>37</v>
      </c>
      <c r="S19" s="12" t="s">
        <v>38</v>
      </c>
      <c r="T19" s="12">
        <v>12.12</v>
      </c>
      <c r="U19" s="12">
        <v>108.3416</v>
      </c>
      <c r="V19" s="13" t="s">
        <v>39</v>
      </c>
      <c r="W19" s="14" t="s">
        <v>40</v>
      </c>
      <c r="X19" s="15" t="s">
        <v>41</v>
      </c>
      <c r="Y19" s="15" t="s">
        <v>49</v>
      </c>
      <c r="AB19" s="17">
        <v>3.6605429119824513E-2</v>
      </c>
      <c r="AC19" s="18">
        <v>72</v>
      </c>
      <c r="AD19" s="19">
        <v>8000</v>
      </c>
      <c r="AE19" s="20" t="s">
        <v>38</v>
      </c>
      <c r="AF19" s="20" t="s">
        <v>38</v>
      </c>
      <c r="AG19" s="152">
        <v>111.1</v>
      </c>
    </row>
    <row r="20" spans="1:153" s="16" customFormat="1" x14ac:dyDescent="0.2">
      <c r="A20" s="8" t="s">
        <v>32</v>
      </c>
      <c r="B20" s="8" t="s">
        <v>32</v>
      </c>
      <c r="C20" s="8" t="s">
        <v>43</v>
      </c>
      <c r="D20" s="8" t="s">
        <v>34</v>
      </c>
      <c r="E20" s="9">
        <v>9</v>
      </c>
      <c r="F20" s="10" t="s">
        <v>88</v>
      </c>
      <c r="G20" s="11">
        <v>9.0500000000000007</v>
      </c>
      <c r="H20" s="9"/>
      <c r="I20" s="12">
        <v>50.42</v>
      </c>
      <c r="J20" s="12">
        <v>50.42</v>
      </c>
      <c r="K20" s="13">
        <v>50.42</v>
      </c>
      <c r="L20" s="12">
        <v>6244.8004720000008</v>
      </c>
      <c r="M20" s="12">
        <v>661.55635999999993</v>
      </c>
      <c r="N20" s="12">
        <v>123.85562221340739</v>
      </c>
      <c r="O20" s="12">
        <v>13.120911543038474</v>
      </c>
      <c r="P20" s="12">
        <v>105.93714930785059</v>
      </c>
      <c r="Q20" s="12" t="s">
        <v>60</v>
      </c>
      <c r="R20" s="12" t="s">
        <v>54</v>
      </c>
      <c r="S20" s="12" t="s">
        <v>55</v>
      </c>
      <c r="T20" s="12">
        <v>11.4</v>
      </c>
      <c r="U20" s="12">
        <v>127.2689</v>
      </c>
      <c r="V20" s="13" t="s">
        <v>89</v>
      </c>
      <c r="W20" s="14" t="s">
        <v>85</v>
      </c>
      <c r="X20" s="15" t="s">
        <v>63</v>
      </c>
      <c r="Y20" s="15" t="s">
        <v>49</v>
      </c>
      <c r="AB20" s="17">
        <v>4.1253470844902815E-2</v>
      </c>
      <c r="AC20" s="18">
        <v>50.42</v>
      </c>
      <c r="AD20" s="19">
        <v>4843.7410726918679</v>
      </c>
      <c r="AE20" s="20" t="s">
        <v>55</v>
      </c>
      <c r="AF20" s="20" t="s">
        <v>55</v>
      </c>
      <c r="AG20" s="152">
        <v>96.1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</row>
    <row r="21" spans="1:153" s="16" customFormat="1" x14ac:dyDescent="0.2">
      <c r="A21" s="8" t="s">
        <v>32</v>
      </c>
      <c r="B21" s="8" t="s">
        <v>32</v>
      </c>
      <c r="C21" s="8" t="s">
        <v>43</v>
      </c>
      <c r="D21" s="8" t="s">
        <v>56</v>
      </c>
      <c r="E21" s="24">
        <v>2</v>
      </c>
      <c r="F21" s="25" t="s">
        <v>74</v>
      </c>
      <c r="G21" s="26">
        <v>2.87</v>
      </c>
      <c r="H21" s="9">
        <v>2</v>
      </c>
      <c r="I21" s="12">
        <v>7.53</v>
      </c>
      <c r="J21" s="12">
        <v>7.53</v>
      </c>
      <c r="K21" s="13">
        <v>7.53</v>
      </c>
      <c r="L21" s="12">
        <v>699.42723999999998</v>
      </c>
      <c r="M21" s="12">
        <v>77.276697200000001</v>
      </c>
      <c r="N21" s="12">
        <v>92.885423638778221</v>
      </c>
      <c r="O21" s="12">
        <v>10.262509588313414</v>
      </c>
      <c r="P21" s="12">
        <v>110.48568425787936</v>
      </c>
      <c r="Q21" s="12" t="s">
        <v>53</v>
      </c>
      <c r="R21" s="12" t="s">
        <v>75</v>
      </c>
      <c r="S21" s="12" t="s">
        <v>76</v>
      </c>
      <c r="T21" s="12">
        <v>10.32</v>
      </c>
      <c r="U21" s="12">
        <v>126.2358</v>
      </c>
      <c r="V21" s="13" t="s">
        <v>90</v>
      </c>
      <c r="W21" s="14" t="s">
        <v>78</v>
      </c>
      <c r="X21" s="15" t="s">
        <v>91</v>
      </c>
      <c r="Y21" s="15" t="s">
        <v>49</v>
      </c>
      <c r="AB21" s="17">
        <v>0</v>
      </c>
      <c r="AC21" s="18">
        <v>7.53</v>
      </c>
      <c r="AD21" s="19">
        <v>587.45449963200008</v>
      </c>
      <c r="AE21" s="20" t="s">
        <v>76</v>
      </c>
      <c r="AF21" s="20" t="s">
        <v>76</v>
      </c>
      <c r="AG21" s="152">
        <v>78</v>
      </c>
    </row>
    <row r="22" spans="1:153" s="16" customFormat="1" x14ac:dyDescent="0.2">
      <c r="A22" s="8" t="s">
        <v>32</v>
      </c>
      <c r="B22" s="8" t="s">
        <v>32</v>
      </c>
      <c r="C22" s="8" t="s">
        <v>43</v>
      </c>
      <c r="D22" s="8" t="s">
        <v>56</v>
      </c>
      <c r="E22" s="24">
        <v>2</v>
      </c>
      <c r="F22" s="25" t="s">
        <v>74</v>
      </c>
      <c r="G22" s="27">
        <v>2.1800000000000002</v>
      </c>
      <c r="H22" s="9">
        <v>2</v>
      </c>
      <c r="I22" s="12">
        <v>15.61</v>
      </c>
      <c r="J22" s="12">
        <v>16.489999999999998</v>
      </c>
      <c r="K22" s="13">
        <v>16.489999999999998</v>
      </c>
      <c r="L22" s="12">
        <v>1486.4827319999999</v>
      </c>
      <c r="M22" s="12">
        <v>174.6240224</v>
      </c>
      <c r="N22" s="12">
        <v>95.226312107623315</v>
      </c>
      <c r="O22" s="12">
        <v>11.186676643177451</v>
      </c>
      <c r="P22" s="12">
        <v>117.4746390528538</v>
      </c>
      <c r="Q22" s="12" t="s">
        <v>60</v>
      </c>
      <c r="R22" s="12" t="s">
        <v>75</v>
      </c>
      <c r="S22" s="12" t="s">
        <v>76</v>
      </c>
      <c r="T22" s="12">
        <v>11.99</v>
      </c>
      <c r="U22" s="12">
        <v>134.49350000000001</v>
      </c>
      <c r="V22" s="13" t="s">
        <v>92</v>
      </c>
      <c r="W22" s="14" t="s">
        <v>78</v>
      </c>
      <c r="X22" s="15" t="s">
        <v>91</v>
      </c>
      <c r="Y22" s="15" t="s">
        <v>49</v>
      </c>
      <c r="AB22" s="17">
        <v>0</v>
      </c>
      <c r="AC22" s="18">
        <v>15.61</v>
      </c>
      <c r="AD22" s="19">
        <v>1507.2934902479999</v>
      </c>
      <c r="AE22" s="20" t="s">
        <v>76</v>
      </c>
      <c r="AF22" s="20" t="s">
        <v>76</v>
      </c>
      <c r="AG22" s="152">
        <v>96.6</v>
      </c>
    </row>
    <row r="23" spans="1:153" s="16" customFormat="1" x14ac:dyDescent="0.2">
      <c r="A23" s="8" t="s">
        <v>32</v>
      </c>
      <c r="B23" s="8" t="s">
        <v>32</v>
      </c>
      <c r="C23" s="8" t="s">
        <v>43</v>
      </c>
      <c r="D23" s="8" t="s">
        <v>56</v>
      </c>
      <c r="E23" s="24">
        <v>2</v>
      </c>
      <c r="F23" s="25" t="s">
        <v>74</v>
      </c>
      <c r="G23" s="27">
        <v>2.1</v>
      </c>
      <c r="H23" s="9">
        <v>2</v>
      </c>
      <c r="I23" s="12">
        <v>13.49</v>
      </c>
      <c r="J23" s="12">
        <v>13.77</v>
      </c>
      <c r="K23" s="13">
        <v>13.77</v>
      </c>
      <c r="L23" s="12">
        <v>1391.2026559999999</v>
      </c>
      <c r="M23" s="12">
        <v>151.60049339999998</v>
      </c>
      <c r="N23" s="12">
        <v>103.12844002965159</v>
      </c>
      <c r="O23" s="12">
        <v>11.237990615270569</v>
      </c>
      <c r="P23" s="12">
        <v>108.97081941741203</v>
      </c>
      <c r="Q23" s="12" t="s">
        <v>53</v>
      </c>
      <c r="R23" s="12" t="s">
        <v>75</v>
      </c>
      <c r="S23" s="12" t="s">
        <v>76</v>
      </c>
      <c r="T23" s="12">
        <v>10.51</v>
      </c>
      <c r="U23" s="12">
        <v>127.2722</v>
      </c>
      <c r="V23" s="13" t="s">
        <v>92</v>
      </c>
      <c r="W23" s="14" t="s">
        <v>78</v>
      </c>
      <c r="X23" s="15" t="s">
        <v>79</v>
      </c>
      <c r="Y23" s="15" t="s">
        <v>49</v>
      </c>
      <c r="AB23" s="17">
        <v>0</v>
      </c>
      <c r="AC23" s="18">
        <v>13.489999999999998</v>
      </c>
      <c r="AD23" s="19">
        <v>1410.679493184</v>
      </c>
      <c r="AE23" s="20" t="s">
        <v>76</v>
      </c>
      <c r="AF23" s="20" t="s">
        <v>76</v>
      </c>
      <c r="AG23" s="152">
        <v>104.6</v>
      </c>
    </row>
    <row r="24" spans="1:153" s="16" customFormat="1" x14ac:dyDescent="0.2">
      <c r="A24" s="8" t="s">
        <v>32</v>
      </c>
      <c r="B24" s="8" t="s">
        <v>32</v>
      </c>
      <c r="C24" s="8" t="s">
        <v>43</v>
      </c>
      <c r="D24" s="8" t="s">
        <v>56</v>
      </c>
      <c r="E24" s="24">
        <v>2</v>
      </c>
      <c r="F24" s="25" t="s">
        <v>74</v>
      </c>
      <c r="G24" s="27">
        <v>2.0699999999999998</v>
      </c>
      <c r="H24" s="9">
        <v>2</v>
      </c>
      <c r="I24" s="12">
        <v>7.77</v>
      </c>
      <c r="J24" s="12">
        <v>7.95</v>
      </c>
      <c r="K24" s="13">
        <v>7.95</v>
      </c>
      <c r="L24" s="12">
        <v>567.79207600000007</v>
      </c>
      <c r="M24" s="12">
        <v>68.971222400000002</v>
      </c>
      <c r="N24" s="12">
        <v>73.074913256113263</v>
      </c>
      <c r="O24" s="12">
        <v>8.8766051994851995</v>
      </c>
      <c r="P24" s="12">
        <v>121.47267514878104</v>
      </c>
      <c r="Q24" s="12" t="s">
        <v>53</v>
      </c>
      <c r="R24" s="12" t="s">
        <v>93</v>
      </c>
      <c r="S24" s="12" t="s">
        <v>94</v>
      </c>
      <c r="T24" s="12">
        <v>10.58</v>
      </c>
      <c r="U24" s="12">
        <v>136.50540000000001</v>
      </c>
      <c r="V24" s="13" t="s">
        <v>92</v>
      </c>
      <c r="W24" s="14" t="s">
        <v>78</v>
      </c>
      <c r="X24" s="15" t="s">
        <v>79</v>
      </c>
      <c r="Y24" s="15" t="s">
        <v>49</v>
      </c>
      <c r="AB24" s="17">
        <v>0</v>
      </c>
      <c r="AC24" s="18">
        <v>7.77</v>
      </c>
      <c r="AD24" s="19">
        <v>575.74116506400003</v>
      </c>
      <c r="AE24" s="20" t="s">
        <v>94</v>
      </c>
      <c r="AF24" s="20" t="s">
        <v>94</v>
      </c>
      <c r="AG24" s="152">
        <v>74.099999999999994</v>
      </c>
    </row>
    <row r="25" spans="1:153" s="16" customFormat="1" x14ac:dyDescent="0.2">
      <c r="A25" s="8" t="s">
        <v>32</v>
      </c>
      <c r="B25" s="8" t="s">
        <v>32</v>
      </c>
      <c r="C25" s="8" t="s">
        <v>43</v>
      </c>
      <c r="D25" s="8" t="s">
        <v>56</v>
      </c>
      <c r="E25" s="24">
        <v>2</v>
      </c>
      <c r="F25" s="25" t="s">
        <v>74</v>
      </c>
      <c r="G25" s="27">
        <v>2.06</v>
      </c>
      <c r="H25" s="9">
        <v>2</v>
      </c>
      <c r="I25" s="12">
        <v>14.48</v>
      </c>
      <c r="J25" s="12">
        <v>14.48</v>
      </c>
      <c r="K25" s="13">
        <v>14.48</v>
      </c>
      <c r="L25" s="12">
        <v>1402.194356</v>
      </c>
      <c r="M25" s="12">
        <v>156.69902300000001</v>
      </c>
      <c r="N25" s="12">
        <v>96.836626795580102</v>
      </c>
      <c r="O25" s="12">
        <v>10.821755732044199</v>
      </c>
      <c r="P25" s="12">
        <v>111.75271268885353</v>
      </c>
      <c r="Q25" s="12" t="s">
        <v>53</v>
      </c>
      <c r="R25" s="12" t="s">
        <v>75</v>
      </c>
      <c r="S25" s="12" t="s">
        <v>76</v>
      </c>
      <c r="T25" s="12">
        <v>11.79</v>
      </c>
      <c r="U25" s="12">
        <v>128.07055</v>
      </c>
      <c r="V25" s="13" t="s">
        <v>92</v>
      </c>
      <c r="W25" s="14" t="s">
        <v>78</v>
      </c>
      <c r="X25" s="15" t="s">
        <v>79</v>
      </c>
      <c r="Y25" s="15" t="s">
        <v>49</v>
      </c>
      <c r="AB25" s="17">
        <v>0</v>
      </c>
      <c r="AC25" s="18">
        <v>14.48</v>
      </c>
      <c r="AD25" s="19">
        <v>1421.8250769839999</v>
      </c>
      <c r="AE25" s="20" t="s">
        <v>76</v>
      </c>
      <c r="AF25" s="20" t="s">
        <v>76</v>
      </c>
      <c r="AG25" s="152">
        <v>98.2</v>
      </c>
    </row>
    <row r="26" spans="1:153" s="16" customFormat="1" x14ac:dyDescent="0.2">
      <c r="A26" s="8" t="s">
        <v>32</v>
      </c>
      <c r="B26" s="8" t="s">
        <v>32</v>
      </c>
      <c r="C26" s="8" t="s">
        <v>43</v>
      </c>
      <c r="D26" s="8" t="s">
        <v>56</v>
      </c>
      <c r="E26" s="24">
        <v>2</v>
      </c>
      <c r="F26" s="25" t="s">
        <v>74</v>
      </c>
      <c r="G26" s="27">
        <v>2.3199999999999998</v>
      </c>
      <c r="H26" s="9">
        <v>2</v>
      </c>
      <c r="I26" s="12">
        <v>10.7</v>
      </c>
      <c r="J26" s="12">
        <v>10.72</v>
      </c>
      <c r="K26" s="13">
        <v>10.72</v>
      </c>
      <c r="L26" s="12">
        <v>950.11003600000004</v>
      </c>
      <c r="M26" s="12">
        <v>111.59300540000001</v>
      </c>
      <c r="N26" s="12">
        <v>88.79533046728973</v>
      </c>
      <c r="O26" s="12">
        <v>10.429252841121498</v>
      </c>
      <c r="P26" s="12">
        <v>117.45271723453304</v>
      </c>
      <c r="Q26" s="12" t="s">
        <v>53</v>
      </c>
      <c r="R26" s="12" t="s">
        <v>95</v>
      </c>
      <c r="S26" s="12" t="s">
        <v>96</v>
      </c>
      <c r="T26" s="12">
        <v>10.55</v>
      </c>
      <c r="U26" s="12">
        <v>134.04395</v>
      </c>
      <c r="V26" s="13" t="s">
        <v>77</v>
      </c>
      <c r="W26" s="14" t="s">
        <v>78</v>
      </c>
      <c r="X26" s="15" t="s">
        <v>79</v>
      </c>
      <c r="Y26" s="15" t="s">
        <v>49</v>
      </c>
      <c r="AB26" s="17">
        <v>0</v>
      </c>
      <c r="AC26" s="18">
        <v>10.7</v>
      </c>
      <c r="AD26" s="19">
        <v>963.41157650399998</v>
      </c>
      <c r="AE26" s="20" t="s">
        <v>96</v>
      </c>
      <c r="AF26" s="20" t="s">
        <v>96</v>
      </c>
      <c r="AG26" s="152">
        <v>90</v>
      </c>
    </row>
    <row r="27" spans="1:153" s="16" customFormat="1" x14ac:dyDescent="0.2">
      <c r="A27" s="8" t="s">
        <v>32</v>
      </c>
      <c r="B27" s="8" t="s">
        <v>32</v>
      </c>
      <c r="C27" s="8" t="s">
        <v>43</v>
      </c>
      <c r="D27" s="8" t="s">
        <v>56</v>
      </c>
      <c r="E27" s="24">
        <v>2</v>
      </c>
      <c r="F27" s="25" t="s">
        <v>74</v>
      </c>
      <c r="G27" s="27">
        <v>2.4</v>
      </c>
      <c r="H27" s="9">
        <v>2</v>
      </c>
      <c r="I27" s="12">
        <v>6.86</v>
      </c>
      <c r="J27" s="12">
        <v>6.86</v>
      </c>
      <c r="K27" s="13">
        <v>6.86</v>
      </c>
      <c r="L27" s="12">
        <v>604.89797599999997</v>
      </c>
      <c r="M27" s="12">
        <v>65.653642599999998</v>
      </c>
      <c r="N27" s="12">
        <v>88.177547521865876</v>
      </c>
      <c r="O27" s="12">
        <v>9.5705018367346923</v>
      </c>
      <c r="P27" s="12">
        <v>108.5367205791411</v>
      </c>
      <c r="Q27" s="12" t="s">
        <v>53</v>
      </c>
      <c r="R27" s="12" t="s">
        <v>75</v>
      </c>
      <c r="S27" s="12" t="s">
        <v>76</v>
      </c>
      <c r="T27" s="12">
        <v>10.61</v>
      </c>
      <c r="U27" s="12">
        <v>124.65730000000001</v>
      </c>
      <c r="V27" s="13" t="s">
        <v>90</v>
      </c>
      <c r="W27" s="14" t="s">
        <v>78</v>
      </c>
      <c r="X27" s="15" t="s">
        <v>79</v>
      </c>
      <c r="Y27" s="15" t="s">
        <v>49</v>
      </c>
      <c r="AB27" s="17">
        <v>0</v>
      </c>
      <c r="AC27" s="18">
        <v>6.86</v>
      </c>
      <c r="AD27" s="19">
        <v>609.06854100511646</v>
      </c>
      <c r="AE27" s="20" t="s">
        <v>76</v>
      </c>
      <c r="AF27" s="20" t="s">
        <v>76</v>
      </c>
      <c r="AG27" s="152">
        <v>88.8</v>
      </c>
    </row>
    <row r="28" spans="1:153" s="16" customFormat="1" x14ac:dyDescent="0.2">
      <c r="A28" s="8" t="s">
        <v>32</v>
      </c>
      <c r="B28" s="8" t="s">
        <v>32</v>
      </c>
      <c r="C28" s="8" t="s">
        <v>43</v>
      </c>
      <c r="D28" s="8" t="s">
        <v>56</v>
      </c>
      <c r="E28" s="24">
        <v>2</v>
      </c>
      <c r="F28" s="25" t="s">
        <v>74</v>
      </c>
      <c r="G28" s="27">
        <v>2.41</v>
      </c>
      <c r="H28" s="9">
        <v>2</v>
      </c>
      <c r="I28" s="12">
        <v>40.31</v>
      </c>
      <c r="J28" s="12">
        <v>40.31</v>
      </c>
      <c r="K28" s="13">
        <v>40.31</v>
      </c>
      <c r="L28" s="12">
        <v>3525.0557160000003</v>
      </c>
      <c r="M28" s="12">
        <v>394.64977339999996</v>
      </c>
      <c r="N28" s="12">
        <v>87.448665740511046</v>
      </c>
      <c r="O28" s="12">
        <v>9.7903689754403356</v>
      </c>
      <c r="P28" s="12">
        <v>111.95561295916831</v>
      </c>
      <c r="Q28" s="12" t="s">
        <v>53</v>
      </c>
      <c r="R28" s="12" t="s">
        <v>95</v>
      </c>
      <c r="S28" s="12" t="s">
        <v>96</v>
      </c>
      <c r="T28" s="12">
        <v>10.58</v>
      </c>
      <c r="U28" s="12">
        <v>129.56195</v>
      </c>
      <c r="V28" s="13" t="s">
        <v>90</v>
      </c>
      <c r="W28" s="14" t="s">
        <v>78</v>
      </c>
      <c r="X28" s="15" t="s">
        <v>91</v>
      </c>
      <c r="Y28" s="15" t="s">
        <v>49</v>
      </c>
      <c r="AB28" s="17">
        <v>0</v>
      </c>
      <c r="AC28" s="18">
        <v>40.31</v>
      </c>
      <c r="AD28" s="19">
        <v>3574.4064960240003</v>
      </c>
      <c r="AE28" s="20" t="s">
        <v>96</v>
      </c>
      <c r="AF28" s="20" t="s">
        <v>96</v>
      </c>
      <c r="AG28" s="152">
        <v>88.7</v>
      </c>
    </row>
    <row r="29" spans="1:153" s="16" customFormat="1" x14ac:dyDescent="0.2">
      <c r="A29" s="8" t="s">
        <v>32</v>
      </c>
      <c r="B29" s="8" t="s">
        <v>32</v>
      </c>
      <c r="C29" s="8" t="s">
        <v>43</v>
      </c>
      <c r="D29" s="8" t="s">
        <v>56</v>
      </c>
      <c r="E29" s="24">
        <v>2</v>
      </c>
      <c r="F29" s="25" t="s">
        <v>74</v>
      </c>
      <c r="G29" s="27">
        <v>2.4300000000000002</v>
      </c>
      <c r="H29" s="9">
        <v>2</v>
      </c>
      <c r="I29" s="12">
        <v>12.71</v>
      </c>
      <c r="J29" s="12">
        <v>12.71</v>
      </c>
      <c r="K29" s="13">
        <v>12.71</v>
      </c>
      <c r="L29" s="12">
        <v>1012.2650520000001</v>
      </c>
      <c r="M29" s="12">
        <v>116.9385688</v>
      </c>
      <c r="N29" s="12">
        <v>79.643198426435873</v>
      </c>
      <c r="O29" s="12">
        <v>9.2005168214004716</v>
      </c>
      <c r="P29" s="12">
        <v>115.52168927392744</v>
      </c>
      <c r="Q29" s="12" t="s">
        <v>53</v>
      </c>
      <c r="R29" s="12" t="s">
        <v>97</v>
      </c>
      <c r="S29" s="12" t="s">
        <v>98</v>
      </c>
      <c r="T29" s="12">
        <v>10.51</v>
      </c>
      <c r="U29" s="12">
        <v>132.89510000000001</v>
      </c>
      <c r="V29" s="13" t="s">
        <v>90</v>
      </c>
      <c r="W29" s="14" t="s">
        <v>78</v>
      </c>
      <c r="X29" s="15" t="s">
        <v>79</v>
      </c>
      <c r="Y29" s="15" t="s">
        <v>49</v>
      </c>
      <c r="AB29" s="17">
        <v>0</v>
      </c>
      <c r="AC29" s="18">
        <v>12.71</v>
      </c>
      <c r="AD29" s="19">
        <v>1026.4367627280001</v>
      </c>
      <c r="AE29" s="20" t="s">
        <v>98</v>
      </c>
      <c r="AF29" s="20" t="s">
        <v>98</v>
      </c>
      <c r="AG29" s="152">
        <v>80.8</v>
      </c>
    </row>
    <row r="30" spans="1:153" s="16" customFormat="1" x14ac:dyDescent="0.2">
      <c r="A30" s="8" t="s">
        <v>32</v>
      </c>
      <c r="B30" s="8" t="s">
        <v>32</v>
      </c>
      <c r="C30" s="8" t="s">
        <v>43</v>
      </c>
      <c r="D30" s="8" t="s">
        <v>56</v>
      </c>
      <c r="E30" s="28">
        <v>2</v>
      </c>
      <c r="F30" s="29" t="s">
        <v>74</v>
      </c>
      <c r="G30" s="30">
        <v>2.44</v>
      </c>
      <c r="H30" s="9">
        <v>2</v>
      </c>
      <c r="I30" s="12">
        <v>14.36</v>
      </c>
      <c r="J30" s="12">
        <v>14.36</v>
      </c>
      <c r="K30" s="13">
        <v>14.36</v>
      </c>
      <c r="L30" s="12">
        <v>1365.621228</v>
      </c>
      <c r="M30" s="12">
        <v>170.76879920000002</v>
      </c>
      <c r="N30" s="12">
        <v>95.098971309192208</v>
      </c>
      <c r="O30" s="12">
        <v>11.891977660167132</v>
      </c>
      <c r="P30" s="12">
        <v>125.04843634431262</v>
      </c>
      <c r="Q30" s="12" t="s">
        <v>99</v>
      </c>
      <c r="R30" s="12" t="s">
        <v>75</v>
      </c>
      <c r="S30" s="12" t="s">
        <v>76</v>
      </c>
      <c r="T30" s="12">
        <v>10.68</v>
      </c>
      <c r="U30" s="12">
        <v>141.08439999999999</v>
      </c>
      <c r="V30" s="13" t="s">
        <v>90</v>
      </c>
      <c r="W30" s="14" t="s">
        <v>78</v>
      </c>
      <c r="X30" s="15" t="s">
        <v>91</v>
      </c>
      <c r="Y30" s="15" t="s">
        <v>49</v>
      </c>
      <c r="AB30" s="17">
        <v>0</v>
      </c>
      <c r="AC30" s="18">
        <v>14.36</v>
      </c>
      <c r="AD30" s="19">
        <v>1384.7399251919999</v>
      </c>
      <c r="AE30" s="20" t="s">
        <v>76</v>
      </c>
      <c r="AF30" s="20" t="s">
        <v>76</v>
      </c>
      <c r="AG30" s="152">
        <v>96.4</v>
      </c>
    </row>
    <row r="31" spans="1:153" s="16" customFormat="1" x14ac:dyDescent="0.2">
      <c r="A31" s="8" t="s">
        <v>32</v>
      </c>
      <c r="B31" s="8" t="s">
        <v>32</v>
      </c>
      <c r="C31" s="8" t="s">
        <v>43</v>
      </c>
      <c r="D31" s="8" t="s">
        <v>56</v>
      </c>
      <c r="E31" s="28">
        <v>2</v>
      </c>
      <c r="F31" s="29" t="s">
        <v>74</v>
      </c>
      <c r="G31" s="30">
        <v>2.59</v>
      </c>
      <c r="H31" s="9">
        <v>2</v>
      </c>
      <c r="I31" s="12">
        <v>4.96</v>
      </c>
      <c r="J31" s="12">
        <v>4.96</v>
      </c>
      <c r="K31" s="13">
        <v>4.96</v>
      </c>
      <c r="L31" s="12">
        <v>328.02609200000001</v>
      </c>
      <c r="M31" s="12">
        <v>42.166718800000005</v>
      </c>
      <c r="N31" s="12">
        <v>66.134292741935482</v>
      </c>
      <c r="O31" s="12">
        <v>8.5013545967741955</v>
      </c>
      <c r="P31" s="12">
        <v>128.54684376753787</v>
      </c>
      <c r="Q31" s="12" t="s">
        <v>53</v>
      </c>
      <c r="R31" s="12" t="s">
        <v>97</v>
      </c>
      <c r="S31" s="12" t="s">
        <v>98</v>
      </c>
      <c r="T31" s="12">
        <v>10.84</v>
      </c>
      <c r="U31" s="12">
        <v>144.65870000000001</v>
      </c>
      <c r="V31" s="13" t="s">
        <v>90</v>
      </c>
      <c r="W31" s="14" t="s">
        <v>78</v>
      </c>
      <c r="X31" s="15" t="s">
        <v>79</v>
      </c>
      <c r="Y31" s="15" t="s">
        <v>49</v>
      </c>
      <c r="AB31" s="17">
        <v>0</v>
      </c>
      <c r="AC31" s="18">
        <v>4.92</v>
      </c>
      <c r="AD31" s="19">
        <v>332.618457288</v>
      </c>
      <c r="AE31" s="20" t="s">
        <v>98</v>
      </c>
      <c r="AF31" s="20" t="s">
        <v>98</v>
      </c>
      <c r="AG31" s="152">
        <v>67.599999999999994</v>
      </c>
    </row>
    <row r="32" spans="1:153" s="16" customFormat="1" x14ac:dyDescent="0.2">
      <c r="A32" s="8" t="s">
        <v>32</v>
      </c>
      <c r="B32" s="8" t="s">
        <v>32</v>
      </c>
      <c r="C32" s="8" t="s">
        <v>43</v>
      </c>
      <c r="D32" s="8" t="s">
        <v>56</v>
      </c>
      <c r="E32" s="28">
        <v>2</v>
      </c>
      <c r="F32" s="29" t="s">
        <v>74</v>
      </c>
      <c r="G32" s="30">
        <v>2.6</v>
      </c>
      <c r="H32" s="9">
        <v>2</v>
      </c>
      <c r="I32" s="12">
        <v>5.63</v>
      </c>
      <c r="J32" s="12">
        <v>5.63</v>
      </c>
      <c r="K32" s="13">
        <v>5.63</v>
      </c>
      <c r="L32" s="12">
        <v>359.74631199999999</v>
      </c>
      <c r="M32" s="12">
        <v>46.2559854</v>
      </c>
      <c r="N32" s="12">
        <v>63.898101598579039</v>
      </c>
      <c r="O32" s="12">
        <v>8.2159831971580815</v>
      </c>
      <c r="P32" s="12">
        <v>128.57945684791343</v>
      </c>
      <c r="Q32" s="12" t="s">
        <v>53</v>
      </c>
      <c r="R32" s="12" t="s">
        <v>100</v>
      </c>
      <c r="S32" s="12" t="s">
        <v>101</v>
      </c>
      <c r="T32" s="12">
        <v>10.87</v>
      </c>
      <c r="U32" s="12">
        <v>145.43119999999999</v>
      </c>
      <c r="V32" s="13" t="s">
        <v>90</v>
      </c>
      <c r="W32" s="14" t="s">
        <v>78</v>
      </c>
      <c r="X32" s="15" t="s">
        <v>79</v>
      </c>
      <c r="Y32" s="15" t="s">
        <v>49</v>
      </c>
      <c r="AB32" s="17">
        <v>0</v>
      </c>
      <c r="AC32" s="18">
        <v>5.63</v>
      </c>
      <c r="AD32" s="19">
        <v>364.78276036799997</v>
      </c>
      <c r="AE32" s="20" t="s">
        <v>101</v>
      </c>
      <c r="AF32" s="20" t="s">
        <v>101</v>
      </c>
      <c r="AG32" s="152">
        <v>64.8</v>
      </c>
    </row>
    <row r="33" spans="1:153" s="16" customFormat="1" x14ac:dyDescent="0.2">
      <c r="A33" s="8" t="s">
        <v>32</v>
      </c>
      <c r="B33" s="8" t="s">
        <v>32</v>
      </c>
      <c r="C33" s="8" t="s">
        <v>43</v>
      </c>
      <c r="D33" s="8" t="s">
        <v>56</v>
      </c>
      <c r="E33" s="28">
        <v>2</v>
      </c>
      <c r="F33" s="29" t="s">
        <v>74</v>
      </c>
      <c r="G33" s="31">
        <v>2.83</v>
      </c>
      <c r="H33" s="9">
        <v>2</v>
      </c>
      <c r="I33" s="12">
        <v>15.66</v>
      </c>
      <c r="J33" s="12">
        <v>15.66</v>
      </c>
      <c r="K33" s="13">
        <v>15.66</v>
      </c>
      <c r="L33" s="12">
        <v>1526.9123160000001</v>
      </c>
      <c r="M33" s="12">
        <v>162.34258359999998</v>
      </c>
      <c r="N33" s="12">
        <v>97.503979310344832</v>
      </c>
      <c r="O33" s="12">
        <v>10.366703933588759</v>
      </c>
      <c r="P33" s="12">
        <v>106.3208292309039</v>
      </c>
      <c r="Q33" s="12" t="s">
        <v>60</v>
      </c>
      <c r="R33" s="12" t="s">
        <v>95</v>
      </c>
      <c r="S33" s="12" t="s">
        <v>96</v>
      </c>
      <c r="T33" s="12">
        <v>10.84</v>
      </c>
      <c r="U33" s="12">
        <v>123.87345000000001</v>
      </c>
      <c r="V33" s="13" t="s">
        <v>90</v>
      </c>
      <c r="W33" s="14" t="s">
        <v>78</v>
      </c>
      <c r="X33" s="15" t="s">
        <v>91</v>
      </c>
      <c r="Y33" s="15" t="s">
        <v>49</v>
      </c>
      <c r="AB33" s="17">
        <v>0</v>
      </c>
      <c r="AC33" s="18">
        <v>15.66</v>
      </c>
      <c r="AD33" s="19">
        <v>898.55206833600005</v>
      </c>
      <c r="AE33" s="20" t="s">
        <v>96</v>
      </c>
      <c r="AF33" s="20" t="s">
        <v>96</v>
      </c>
      <c r="AG33" s="152">
        <v>57.4</v>
      </c>
    </row>
    <row r="34" spans="1:153" s="22" customFormat="1" ht="15.75" customHeight="1" x14ac:dyDescent="0.2">
      <c r="A34" s="8" t="s">
        <v>32</v>
      </c>
      <c r="B34" s="8" t="s">
        <v>32</v>
      </c>
      <c r="C34" s="8" t="s">
        <v>43</v>
      </c>
      <c r="D34" s="8" t="s">
        <v>56</v>
      </c>
      <c r="E34" s="9">
        <v>2</v>
      </c>
      <c r="F34" s="10" t="s">
        <v>74</v>
      </c>
      <c r="G34" s="11">
        <v>2.27</v>
      </c>
      <c r="H34" s="9">
        <v>2</v>
      </c>
      <c r="I34" s="12">
        <v>8.68</v>
      </c>
      <c r="J34" s="12">
        <v>8.69</v>
      </c>
      <c r="K34" s="13">
        <v>8.69</v>
      </c>
      <c r="L34" s="12">
        <v>703.42132800000002</v>
      </c>
      <c r="M34" s="12">
        <v>84.942293599999999</v>
      </c>
      <c r="N34" s="12">
        <v>81.039323502304157</v>
      </c>
      <c r="O34" s="12">
        <v>9.7859785253456231</v>
      </c>
      <c r="P34" s="12">
        <v>120.755925671904</v>
      </c>
      <c r="Q34" s="12" t="s">
        <v>53</v>
      </c>
      <c r="R34" s="12" t="s">
        <v>95</v>
      </c>
      <c r="S34" s="12" t="s">
        <v>96</v>
      </c>
      <c r="T34" s="12">
        <v>12.02</v>
      </c>
      <c r="U34" s="12">
        <v>137.85915</v>
      </c>
      <c r="V34" s="13" t="s">
        <v>77</v>
      </c>
      <c r="W34" s="14" t="s">
        <v>78</v>
      </c>
      <c r="X34" s="15" t="s">
        <v>91</v>
      </c>
      <c r="Y34" s="15" t="s">
        <v>49</v>
      </c>
      <c r="Z34" s="16"/>
      <c r="AA34" s="16"/>
      <c r="AB34" s="17">
        <v>0</v>
      </c>
      <c r="AC34" s="18">
        <v>8.68</v>
      </c>
      <c r="AD34" s="19">
        <v>713.269226592</v>
      </c>
      <c r="AE34" s="20" t="s">
        <v>96</v>
      </c>
      <c r="AF34" s="20" t="s">
        <v>96</v>
      </c>
      <c r="AG34" s="152">
        <v>82.2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</row>
    <row r="35" spans="1:153" s="16" customFormat="1" x14ac:dyDescent="0.2">
      <c r="A35" s="8" t="s">
        <v>32</v>
      </c>
      <c r="B35" s="8" t="s">
        <v>32</v>
      </c>
      <c r="C35" s="8" t="s">
        <v>43</v>
      </c>
      <c r="D35" s="8" t="s">
        <v>56</v>
      </c>
      <c r="E35" s="28">
        <v>2</v>
      </c>
      <c r="F35" s="29" t="s">
        <v>74</v>
      </c>
      <c r="G35" s="30">
        <v>2.94</v>
      </c>
      <c r="H35" s="15"/>
      <c r="I35" s="12">
        <v>23.47</v>
      </c>
      <c r="J35" s="12">
        <v>23.47</v>
      </c>
      <c r="K35" s="13">
        <v>23.47</v>
      </c>
      <c r="L35" s="12">
        <v>2662.3074999999999</v>
      </c>
      <c r="M35" s="12">
        <v>322.10908899999998</v>
      </c>
      <c r="N35" s="12">
        <v>113.4344908393694</v>
      </c>
      <c r="O35" s="12">
        <v>13.724290115040477</v>
      </c>
      <c r="P35" s="12">
        <v>120.98868706939375</v>
      </c>
      <c r="Q35" s="12" t="s">
        <v>99</v>
      </c>
      <c r="R35" s="12" t="s">
        <v>75</v>
      </c>
      <c r="S35" s="12" t="s">
        <v>76</v>
      </c>
      <c r="T35" s="12">
        <v>11.1</v>
      </c>
      <c r="U35" s="12">
        <v>139.3955</v>
      </c>
      <c r="V35" s="15"/>
      <c r="W35" s="14"/>
      <c r="X35" s="15"/>
      <c r="Y35" s="15"/>
      <c r="Z35" s="15"/>
      <c r="AA35" s="15"/>
      <c r="AB35" s="15"/>
      <c r="AC35" s="18">
        <v>23.47</v>
      </c>
      <c r="AD35" s="19">
        <v>658.65805824000006</v>
      </c>
      <c r="AE35" s="20" t="s">
        <v>76</v>
      </c>
      <c r="AF35" s="20" t="s">
        <v>76</v>
      </c>
      <c r="AG35" s="152">
        <v>28.1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</row>
    <row r="36" spans="1:153" s="16" customFormat="1" x14ac:dyDescent="0.2">
      <c r="A36" s="8" t="s">
        <v>32</v>
      </c>
      <c r="B36" s="8" t="s">
        <v>32</v>
      </c>
      <c r="C36" s="8" t="s">
        <v>43</v>
      </c>
      <c r="D36" s="8" t="s">
        <v>56</v>
      </c>
      <c r="E36" s="28">
        <v>2</v>
      </c>
      <c r="F36" s="29" t="s">
        <v>74</v>
      </c>
      <c r="G36" s="30">
        <v>2.96</v>
      </c>
      <c r="H36" s="15"/>
      <c r="I36" s="12">
        <v>20.37</v>
      </c>
      <c r="J36" s="12">
        <v>20.37</v>
      </c>
      <c r="K36" s="13">
        <v>20.37</v>
      </c>
      <c r="L36" s="12">
        <v>2164.4518000000003</v>
      </c>
      <c r="M36" s="12">
        <v>262.69651479999999</v>
      </c>
      <c r="N36" s="12">
        <v>106.25683848797252</v>
      </c>
      <c r="O36" s="12">
        <v>12.896245203730976</v>
      </c>
      <c r="P36" s="12">
        <v>121.36861389105543</v>
      </c>
      <c r="Q36" s="12" t="s">
        <v>46</v>
      </c>
      <c r="R36" s="12" t="s">
        <v>97</v>
      </c>
      <c r="S36" s="12" t="s">
        <v>98</v>
      </c>
      <c r="T36" s="12">
        <v>12.39</v>
      </c>
      <c r="U36" s="12">
        <v>138.55875</v>
      </c>
      <c r="V36" s="15"/>
      <c r="W36" s="14"/>
      <c r="X36" s="15"/>
      <c r="Y36" s="15"/>
      <c r="Z36" s="15"/>
      <c r="AA36" s="15"/>
      <c r="AB36" s="15"/>
      <c r="AC36" s="18">
        <v>20.37</v>
      </c>
      <c r="AD36" s="19">
        <v>979.32501669600015</v>
      </c>
      <c r="AE36" s="20" t="s">
        <v>98</v>
      </c>
      <c r="AF36" s="20" t="s">
        <v>98</v>
      </c>
      <c r="AG36" s="152">
        <v>48.1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</row>
    <row r="37" spans="1:153" s="15" customFormat="1" x14ac:dyDescent="0.2">
      <c r="A37" s="8" t="s">
        <v>32</v>
      </c>
      <c r="B37" s="8" t="s">
        <v>32</v>
      </c>
      <c r="C37" s="8" t="s">
        <v>43</v>
      </c>
      <c r="D37" s="8" t="s">
        <v>56</v>
      </c>
      <c r="E37" s="28">
        <v>2</v>
      </c>
      <c r="F37" s="29" t="s">
        <v>74</v>
      </c>
      <c r="G37" s="30">
        <v>2.97</v>
      </c>
      <c r="I37" s="12">
        <v>17.239999999999998</v>
      </c>
      <c r="J37" s="12">
        <v>17.239999999999998</v>
      </c>
      <c r="K37" s="13">
        <v>17.239999999999998</v>
      </c>
      <c r="L37" s="12">
        <v>1554.670924</v>
      </c>
      <c r="M37" s="12">
        <v>199.56756379999999</v>
      </c>
      <c r="N37" s="12">
        <v>90.178127842227383</v>
      </c>
      <c r="O37" s="12">
        <v>11.575844767981438</v>
      </c>
      <c r="P37" s="12">
        <v>128.36643479929134</v>
      </c>
      <c r="Q37" s="12" t="s">
        <v>46</v>
      </c>
      <c r="R37" s="12" t="s">
        <v>102</v>
      </c>
      <c r="S37" s="12" t="s">
        <v>103</v>
      </c>
      <c r="T37" s="12">
        <v>12.32</v>
      </c>
      <c r="U37" s="12">
        <v>145.1808</v>
      </c>
      <c r="W37" s="14"/>
      <c r="AC37" s="18">
        <v>17.240000000000002</v>
      </c>
      <c r="AD37" s="19">
        <v>2194.7541252000001</v>
      </c>
      <c r="AE37" s="20" t="s">
        <v>104</v>
      </c>
      <c r="AF37" s="20" t="s">
        <v>104</v>
      </c>
      <c r="AG37" s="152">
        <v>127.3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</row>
    <row r="38" spans="1:153" x14ac:dyDescent="0.2">
      <c r="A38" s="8" t="s">
        <v>32</v>
      </c>
      <c r="B38" s="8" t="s">
        <v>32</v>
      </c>
      <c r="C38" s="8" t="s">
        <v>43</v>
      </c>
      <c r="D38" s="8" t="s">
        <v>56</v>
      </c>
      <c r="E38" s="32">
        <v>2</v>
      </c>
      <c r="F38" s="29" t="s">
        <v>74</v>
      </c>
      <c r="G38" s="30">
        <v>2.35</v>
      </c>
      <c r="H38" s="9">
        <v>2</v>
      </c>
      <c r="I38" s="12">
        <v>9.7799999999999994</v>
      </c>
      <c r="J38" s="12">
        <v>9.7799999999999994</v>
      </c>
      <c r="K38" s="13">
        <v>9.7799999999999994</v>
      </c>
      <c r="L38" s="12">
        <v>764.29837199999997</v>
      </c>
      <c r="M38" s="12">
        <v>89.130616599999996</v>
      </c>
      <c r="N38" s="12">
        <v>78.149117791411044</v>
      </c>
      <c r="O38" s="12">
        <v>9.1135599795501019</v>
      </c>
      <c r="P38" s="12">
        <v>116.61756699384935</v>
      </c>
      <c r="Q38" s="12" t="s">
        <v>46</v>
      </c>
      <c r="R38" s="12" t="s">
        <v>95</v>
      </c>
      <c r="S38" s="12" t="s">
        <v>96</v>
      </c>
      <c r="T38" s="12">
        <v>11.53</v>
      </c>
      <c r="U38" s="12">
        <v>133.30035000000001</v>
      </c>
      <c r="V38" s="13" t="s">
        <v>90</v>
      </c>
      <c r="W38" s="14" t="s">
        <v>78</v>
      </c>
      <c r="X38" s="15" t="s">
        <v>91</v>
      </c>
      <c r="Y38" s="15" t="s">
        <v>49</v>
      </c>
      <c r="Z38" s="16"/>
      <c r="AB38" s="17">
        <v>0</v>
      </c>
      <c r="AC38" s="18">
        <v>9.7799999999999994</v>
      </c>
      <c r="AD38" s="19">
        <v>774.99854920799999</v>
      </c>
      <c r="AE38" s="20" t="s">
        <v>96</v>
      </c>
      <c r="AF38" s="20" t="s">
        <v>96</v>
      </c>
      <c r="AG38" s="152">
        <v>79.2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</row>
    <row r="39" spans="1:153" s="22" customFormat="1" x14ac:dyDescent="0.2">
      <c r="A39" s="8" t="s">
        <v>32</v>
      </c>
      <c r="B39" s="8" t="s">
        <v>32</v>
      </c>
      <c r="C39" s="8" t="s">
        <v>43</v>
      </c>
      <c r="D39" s="8" t="s">
        <v>56</v>
      </c>
      <c r="E39" s="28">
        <v>2</v>
      </c>
      <c r="F39" s="29" t="s">
        <v>74</v>
      </c>
      <c r="G39" s="30">
        <v>2.2400000000000002</v>
      </c>
      <c r="H39" s="9">
        <v>2</v>
      </c>
      <c r="I39" s="12">
        <v>15.66</v>
      </c>
      <c r="J39" s="12">
        <v>15.66</v>
      </c>
      <c r="K39" s="13">
        <v>15.66</v>
      </c>
      <c r="L39" s="12">
        <v>1504.8347080000001</v>
      </c>
      <c r="M39" s="12">
        <v>179.097849</v>
      </c>
      <c r="N39" s="12">
        <v>96.094170370370378</v>
      </c>
      <c r="O39" s="12">
        <v>11.436644252873563</v>
      </c>
      <c r="P39" s="12">
        <v>119.01496426675985</v>
      </c>
      <c r="Q39" s="12" t="s">
        <v>46</v>
      </c>
      <c r="R39" s="12" t="s">
        <v>75</v>
      </c>
      <c r="S39" s="12" t="s">
        <v>76</v>
      </c>
      <c r="T39" s="12">
        <v>12.25</v>
      </c>
      <c r="U39" s="12">
        <v>135.06325000000001</v>
      </c>
      <c r="V39" s="13" t="s">
        <v>92</v>
      </c>
      <c r="W39" s="14" t="s">
        <v>78</v>
      </c>
      <c r="X39" s="15" t="s">
        <v>79</v>
      </c>
      <c r="Y39" s="15" t="s">
        <v>49</v>
      </c>
      <c r="Z39" s="16"/>
      <c r="AA39" s="16"/>
      <c r="AB39" s="17">
        <v>0</v>
      </c>
      <c r="AC39" s="18">
        <v>15.65</v>
      </c>
      <c r="AD39" s="19">
        <v>1525.9023939120002</v>
      </c>
      <c r="AE39" s="20" t="s">
        <v>76</v>
      </c>
      <c r="AF39" s="20" t="s">
        <v>76</v>
      </c>
      <c r="AG39" s="152">
        <v>97.5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</row>
    <row r="40" spans="1:153" s="16" customFormat="1" x14ac:dyDescent="0.2">
      <c r="A40" s="8" t="s">
        <v>32</v>
      </c>
      <c r="B40" s="8" t="s">
        <v>32</v>
      </c>
      <c r="C40" s="8" t="s">
        <v>43</v>
      </c>
      <c r="D40" s="8" t="s">
        <v>56</v>
      </c>
      <c r="E40" s="28">
        <v>2</v>
      </c>
      <c r="F40" s="29" t="s">
        <v>74</v>
      </c>
      <c r="G40" s="30">
        <v>2.19</v>
      </c>
      <c r="H40" s="9">
        <v>2</v>
      </c>
      <c r="I40" s="12">
        <v>5.55</v>
      </c>
      <c r="J40" s="12">
        <v>5.87</v>
      </c>
      <c r="K40" s="13">
        <v>5.87</v>
      </c>
      <c r="L40" s="12">
        <v>529.03174000000001</v>
      </c>
      <c r="M40" s="12">
        <v>60.498146600000005</v>
      </c>
      <c r="N40" s="12">
        <v>95.321034234234233</v>
      </c>
      <c r="O40" s="12">
        <v>10.900566954954956</v>
      </c>
      <c r="P40" s="12">
        <v>114.35636470507423</v>
      </c>
      <c r="Q40" s="12" t="s">
        <v>46</v>
      </c>
      <c r="R40" s="12" t="s">
        <v>75</v>
      </c>
      <c r="S40" s="12" t="s">
        <v>76</v>
      </c>
      <c r="T40" s="12">
        <v>11.73</v>
      </c>
      <c r="U40" s="12">
        <v>130.46305000000001</v>
      </c>
      <c r="V40" s="13" t="s">
        <v>77</v>
      </c>
      <c r="W40" s="14" t="s">
        <v>78</v>
      </c>
      <c r="X40" s="15" t="s">
        <v>91</v>
      </c>
      <c r="Y40" s="15" t="s">
        <v>49</v>
      </c>
      <c r="AB40" s="17">
        <v>0</v>
      </c>
      <c r="AC40" s="18">
        <v>5.55</v>
      </c>
      <c r="AD40" s="19">
        <v>536.43818436000004</v>
      </c>
      <c r="AE40" s="20" t="s">
        <v>76</v>
      </c>
      <c r="AF40" s="20" t="s">
        <v>76</v>
      </c>
      <c r="AG40" s="152">
        <v>96.7</v>
      </c>
    </row>
    <row r="41" spans="1:153" s="22" customFormat="1" x14ac:dyDescent="0.2">
      <c r="A41" s="8" t="s">
        <v>32</v>
      </c>
      <c r="B41" s="8" t="s">
        <v>32</v>
      </c>
      <c r="C41" s="8" t="s">
        <v>33</v>
      </c>
      <c r="D41" s="8" t="s">
        <v>34</v>
      </c>
      <c r="E41" s="9">
        <v>32</v>
      </c>
      <c r="F41" s="10" t="s">
        <v>35</v>
      </c>
      <c r="G41" s="11">
        <v>32.06</v>
      </c>
      <c r="H41" s="9">
        <v>1</v>
      </c>
      <c r="I41" s="12">
        <v>17.18</v>
      </c>
      <c r="J41" s="12">
        <v>17.75</v>
      </c>
      <c r="K41" s="13">
        <v>17.75</v>
      </c>
      <c r="L41" s="12">
        <v>2279.1868399999998</v>
      </c>
      <c r="M41" s="12">
        <v>244.25047799999999</v>
      </c>
      <c r="N41" s="12">
        <v>138.30017233009707</v>
      </c>
      <c r="O41" s="12">
        <v>14.821024150485435</v>
      </c>
      <c r="P41" s="12">
        <v>107.16562315707299</v>
      </c>
      <c r="Q41" s="12" t="s">
        <v>36</v>
      </c>
      <c r="R41" s="12" t="s">
        <v>54</v>
      </c>
      <c r="S41" s="12" t="s">
        <v>55</v>
      </c>
      <c r="T41" s="12">
        <v>12.02</v>
      </c>
      <c r="U41" s="12">
        <v>125.06910000000001</v>
      </c>
      <c r="V41" s="13" t="s">
        <v>58</v>
      </c>
      <c r="W41" s="14" t="s">
        <v>40</v>
      </c>
      <c r="X41" s="15" t="s">
        <v>41</v>
      </c>
      <c r="Y41" s="15" t="s">
        <v>49</v>
      </c>
      <c r="Z41" s="16"/>
      <c r="AA41" s="16"/>
      <c r="AB41" s="17">
        <v>0.16901408450704225</v>
      </c>
      <c r="AC41" s="18">
        <v>17.18</v>
      </c>
      <c r="AD41" s="19">
        <v>2500</v>
      </c>
      <c r="AE41" s="20" t="s">
        <v>55</v>
      </c>
      <c r="AF41" s="20" t="s">
        <v>55</v>
      </c>
      <c r="AG41" s="152">
        <v>145.5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</row>
    <row r="42" spans="1:153" s="16" customFormat="1" x14ac:dyDescent="0.2">
      <c r="A42" s="8" t="s">
        <v>32</v>
      </c>
      <c r="B42" s="8" t="s">
        <v>32</v>
      </c>
      <c r="C42" s="8" t="s">
        <v>43</v>
      </c>
      <c r="D42" s="8" t="s">
        <v>56</v>
      </c>
      <c r="E42" s="33">
        <v>2</v>
      </c>
      <c r="F42" s="34" t="s">
        <v>74</v>
      </c>
      <c r="G42" s="35">
        <v>2.5099999999999998</v>
      </c>
      <c r="H42" s="9">
        <v>2</v>
      </c>
      <c r="I42" s="12">
        <v>10.43</v>
      </c>
      <c r="J42" s="12">
        <v>10.74</v>
      </c>
      <c r="K42" s="13">
        <v>10.74</v>
      </c>
      <c r="L42" s="12">
        <v>960.63851599999998</v>
      </c>
      <c r="M42" s="12">
        <v>112.96983139999999</v>
      </c>
      <c r="N42" s="12">
        <v>92.103405177372963</v>
      </c>
      <c r="O42" s="12">
        <v>10.8312398274209</v>
      </c>
      <c r="P42" s="12">
        <v>117.59869036939592</v>
      </c>
      <c r="Q42" s="12" t="s">
        <v>46</v>
      </c>
      <c r="R42" s="12" t="s">
        <v>105</v>
      </c>
      <c r="S42" s="12" t="s">
        <v>106</v>
      </c>
      <c r="T42" s="12">
        <v>13.17</v>
      </c>
      <c r="U42" s="12">
        <v>134.88985</v>
      </c>
      <c r="V42" s="13" t="s">
        <v>90</v>
      </c>
      <c r="W42" s="14" t="s">
        <v>78</v>
      </c>
      <c r="X42" s="15" t="s">
        <v>79</v>
      </c>
      <c r="Y42" s="15" t="s">
        <v>49</v>
      </c>
      <c r="AB42" s="17">
        <v>0</v>
      </c>
      <c r="AC42" s="18">
        <v>10.43</v>
      </c>
      <c r="AD42" s="19">
        <v>974.087455224</v>
      </c>
      <c r="AE42" s="20" t="s">
        <v>106</v>
      </c>
      <c r="AF42" s="20" t="s">
        <v>106</v>
      </c>
      <c r="AG42" s="152">
        <v>93.4</v>
      </c>
    </row>
    <row r="43" spans="1:153" s="15" customFormat="1" x14ac:dyDescent="0.2">
      <c r="A43" s="8" t="s">
        <v>32</v>
      </c>
      <c r="B43" s="8" t="s">
        <v>32</v>
      </c>
      <c r="C43" s="8" t="s">
        <v>43</v>
      </c>
      <c r="D43" s="8" t="s">
        <v>44</v>
      </c>
      <c r="E43" s="9">
        <v>19</v>
      </c>
      <c r="F43" s="10" t="s">
        <v>107</v>
      </c>
      <c r="G43" s="7">
        <v>19.02</v>
      </c>
      <c r="H43" s="7"/>
      <c r="I43" s="12">
        <v>112.84</v>
      </c>
      <c r="J43" s="12">
        <v>2.7</v>
      </c>
      <c r="K43" s="13">
        <v>2.7</v>
      </c>
      <c r="L43" s="12">
        <v>156.69035199999999</v>
      </c>
      <c r="M43" s="12">
        <v>14.848316999999998</v>
      </c>
      <c r="N43" s="13">
        <v>58.033463703703696</v>
      </c>
      <c r="O43" s="13">
        <v>5.4993766666666657</v>
      </c>
      <c r="P43" s="12">
        <v>94.762165062977203</v>
      </c>
      <c r="Q43" s="36">
        <v>1</v>
      </c>
      <c r="R43" s="37">
        <v>29</v>
      </c>
      <c r="S43" s="16" t="s">
        <v>38</v>
      </c>
      <c r="T43" s="13">
        <v>10.050000000000001</v>
      </c>
      <c r="U43" s="13">
        <v>116.98779999999999</v>
      </c>
      <c r="W43" s="13" t="s">
        <v>40</v>
      </c>
      <c r="X43" s="15" t="s">
        <v>41</v>
      </c>
      <c r="Y43" s="15" t="s">
        <v>49</v>
      </c>
      <c r="Z43" s="16"/>
      <c r="AB43" s="17">
        <v>0</v>
      </c>
      <c r="AC43" s="18">
        <v>18.22</v>
      </c>
      <c r="AD43" s="23">
        <f>2400</f>
        <v>2400</v>
      </c>
      <c r="AE43" s="20" t="s">
        <v>55</v>
      </c>
      <c r="AF43" s="20" t="s">
        <v>55</v>
      </c>
      <c r="AG43" s="152">
        <v>131.69999999999999</v>
      </c>
    </row>
    <row r="44" spans="1:153" s="16" customFormat="1" x14ac:dyDescent="0.2">
      <c r="A44" s="8" t="s">
        <v>32</v>
      </c>
      <c r="B44" s="8" t="s">
        <v>32</v>
      </c>
      <c r="C44" s="8" t="s">
        <v>43</v>
      </c>
      <c r="D44" s="8" t="s">
        <v>56</v>
      </c>
      <c r="E44" s="33">
        <v>2</v>
      </c>
      <c r="F44" s="34" t="s">
        <v>74</v>
      </c>
      <c r="G44" s="35">
        <v>2.78</v>
      </c>
      <c r="H44" s="9">
        <v>2</v>
      </c>
      <c r="I44" s="12">
        <v>6.21</v>
      </c>
      <c r="J44" s="12">
        <v>6.9</v>
      </c>
      <c r="K44" s="13">
        <v>6.9</v>
      </c>
      <c r="L44" s="12">
        <v>553.32664</v>
      </c>
      <c r="M44" s="12">
        <v>69.747785199999996</v>
      </c>
      <c r="N44" s="12">
        <v>89.102518518518522</v>
      </c>
      <c r="O44" s="12">
        <v>11.231527407407407</v>
      </c>
      <c r="P44" s="12">
        <v>126.05173898730051</v>
      </c>
      <c r="Q44" s="12" t="s">
        <v>46</v>
      </c>
      <c r="R44" s="12" t="s">
        <v>95</v>
      </c>
      <c r="S44" s="12" t="s">
        <v>96</v>
      </c>
      <c r="T44" s="12">
        <v>12.68</v>
      </c>
      <c r="U44" s="12">
        <v>142.46205</v>
      </c>
      <c r="V44" s="13" t="s">
        <v>90</v>
      </c>
      <c r="W44" s="14" t="s">
        <v>78</v>
      </c>
      <c r="X44" s="15" t="s">
        <v>91</v>
      </c>
      <c r="Y44" s="15" t="s">
        <v>49</v>
      </c>
      <c r="AB44" s="17">
        <v>0</v>
      </c>
      <c r="AC44" s="18">
        <v>6.21</v>
      </c>
      <c r="AD44" s="19">
        <v>561.07321295999998</v>
      </c>
      <c r="AE44" s="20" t="s">
        <v>96</v>
      </c>
      <c r="AF44" s="20" t="s">
        <v>96</v>
      </c>
      <c r="AG44" s="152">
        <v>90.3</v>
      </c>
    </row>
    <row r="45" spans="1:153" s="22" customFormat="1" x14ac:dyDescent="0.2">
      <c r="A45" s="8" t="s">
        <v>32</v>
      </c>
      <c r="B45" s="8" t="s">
        <v>32</v>
      </c>
      <c r="C45" s="8" t="s">
        <v>33</v>
      </c>
      <c r="D45" s="8" t="s">
        <v>44</v>
      </c>
      <c r="E45" s="9">
        <v>34</v>
      </c>
      <c r="F45" s="10" t="s">
        <v>68</v>
      </c>
      <c r="G45" s="11" t="s">
        <v>108</v>
      </c>
      <c r="H45" s="9"/>
      <c r="I45" s="12">
        <v>51.02</v>
      </c>
      <c r="J45" s="12">
        <v>51.02</v>
      </c>
      <c r="K45" s="13">
        <v>51.02</v>
      </c>
      <c r="L45" s="12">
        <v>5868.0992960000003</v>
      </c>
      <c r="M45" s="12">
        <v>621.60696079999991</v>
      </c>
      <c r="N45" s="12">
        <v>115.01566632693061</v>
      </c>
      <c r="O45" s="12">
        <v>12.183593900431202</v>
      </c>
      <c r="P45" s="12">
        <v>105.92986407433823</v>
      </c>
      <c r="Q45" s="12" t="s">
        <v>60</v>
      </c>
      <c r="R45" s="12" t="s">
        <v>70</v>
      </c>
      <c r="S45" s="12" t="s">
        <v>71</v>
      </c>
      <c r="T45" s="12">
        <v>11.01</v>
      </c>
      <c r="U45" s="12">
        <v>126.83085</v>
      </c>
      <c r="V45" s="13" t="s">
        <v>39</v>
      </c>
      <c r="W45" s="14" t="s">
        <v>40</v>
      </c>
      <c r="X45" s="15" t="s">
        <v>41</v>
      </c>
      <c r="Y45" s="15" t="s">
        <v>49</v>
      </c>
      <c r="Z45" s="16"/>
      <c r="AA45" s="16"/>
      <c r="AB45" s="17">
        <v>0.36240689925519398</v>
      </c>
      <c r="AC45" s="18">
        <f>51.02-30.99</f>
        <v>20.030000000000005</v>
      </c>
      <c r="AD45" s="19">
        <f>5405.68001159642-3282</f>
        <v>2123.6800115964197</v>
      </c>
      <c r="AE45" s="20" t="s">
        <v>72</v>
      </c>
      <c r="AF45" s="20" t="s">
        <v>72</v>
      </c>
      <c r="AG45" s="152">
        <v>106</v>
      </c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</row>
    <row r="46" spans="1:153" x14ac:dyDescent="0.2">
      <c r="A46" s="8" t="s">
        <v>32</v>
      </c>
      <c r="B46" s="8" t="s">
        <v>32</v>
      </c>
      <c r="C46" s="8" t="s">
        <v>43</v>
      </c>
      <c r="D46" s="8" t="s">
        <v>56</v>
      </c>
      <c r="E46" s="33">
        <v>2</v>
      </c>
      <c r="F46" s="34" t="s">
        <v>74</v>
      </c>
      <c r="G46" s="35">
        <v>2.88</v>
      </c>
      <c r="H46" s="9">
        <v>2</v>
      </c>
      <c r="I46" s="12">
        <v>11.57</v>
      </c>
      <c r="J46" s="12">
        <v>11</v>
      </c>
      <c r="K46" s="13">
        <v>11</v>
      </c>
      <c r="L46" s="12">
        <v>1540.8651280000001</v>
      </c>
      <c r="M46" s="12">
        <v>188.6571228</v>
      </c>
      <c r="N46" s="12">
        <v>133.17762558340536</v>
      </c>
      <c r="O46" s="12">
        <v>16.305715021607604</v>
      </c>
      <c r="P46" s="12">
        <v>122.43584423568056</v>
      </c>
      <c r="Q46" s="12" t="s">
        <v>46</v>
      </c>
      <c r="R46" s="12" t="s">
        <v>70</v>
      </c>
      <c r="S46" s="12" t="s">
        <v>71</v>
      </c>
      <c r="T46" s="12">
        <v>14.55</v>
      </c>
      <c r="U46" s="12">
        <v>140.43475000000001</v>
      </c>
      <c r="V46" s="13" t="s">
        <v>109</v>
      </c>
      <c r="W46" s="14" t="s">
        <v>78</v>
      </c>
      <c r="X46" s="15" t="s">
        <v>91</v>
      </c>
      <c r="Y46" s="15" t="s">
        <v>49</v>
      </c>
      <c r="Z46" s="16"/>
      <c r="AA46" s="16"/>
      <c r="AB46" s="17">
        <v>0</v>
      </c>
      <c r="AC46" s="18">
        <v>11.57</v>
      </c>
      <c r="AD46" s="19">
        <v>709.21922136000001</v>
      </c>
      <c r="AE46" s="20" t="s">
        <v>72</v>
      </c>
      <c r="AF46" s="20" t="s">
        <v>72</v>
      </c>
      <c r="AG46" s="152">
        <v>61.3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</row>
    <row r="47" spans="1:153" s="16" customFormat="1" x14ac:dyDescent="0.2">
      <c r="A47" s="8" t="s">
        <v>32</v>
      </c>
      <c r="B47" s="8" t="s">
        <v>32</v>
      </c>
      <c r="C47" s="8" t="s">
        <v>43</v>
      </c>
      <c r="D47" s="8" t="s">
        <v>56</v>
      </c>
      <c r="E47" s="33">
        <v>2</v>
      </c>
      <c r="F47" s="34" t="s">
        <v>74</v>
      </c>
      <c r="G47" s="35">
        <v>2.89</v>
      </c>
      <c r="H47" s="9">
        <v>2</v>
      </c>
      <c r="I47" s="12">
        <v>8.59</v>
      </c>
      <c r="J47" s="12">
        <v>8.75</v>
      </c>
      <c r="K47" s="13">
        <v>8.75</v>
      </c>
      <c r="L47" s="12">
        <v>915.3528960000001</v>
      </c>
      <c r="M47" s="12">
        <v>115.4008072</v>
      </c>
      <c r="N47" s="12">
        <v>106.56029057043075</v>
      </c>
      <c r="O47" s="12">
        <v>13.434319813736904</v>
      </c>
      <c r="P47" s="12">
        <v>126.07247729732424</v>
      </c>
      <c r="Q47" s="12" t="s">
        <v>46</v>
      </c>
      <c r="R47" s="12" t="s">
        <v>95</v>
      </c>
      <c r="S47" s="12" t="s">
        <v>96</v>
      </c>
      <c r="T47" s="12">
        <v>14.39</v>
      </c>
      <c r="U47" s="12">
        <v>143.6294</v>
      </c>
      <c r="V47" s="13" t="s">
        <v>109</v>
      </c>
      <c r="W47" s="14" t="s">
        <v>78</v>
      </c>
      <c r="X47" s="15" t="s">
        <v>79</v>
      </c>
      <c r="Y47" s="15" t="s">
        <v>49</v>
      </c>
      <c r="AB47" s="17">
        <v>0</v>
      </c>
      <c r="AC47" s="18">
        <v>8.59</v>
      </c>
      <c r="AD47" s="19">
        <v>1562.4372397920001</v>
      </c>
      <c r="AE47" s="20" t="s">
        <v>96</v>
      </c>
      <c r="AF47" s="20" t="s">
        <v>96</v>
      </c>
      <c r="AG47" s="152">
        <v>181.9</v>
      </c>
    </row>
    <row r="48" spans="1:153" s="16" customFormat="1" x14ac:dyDescent="0.2">
      <c r="A48" s="8" t="s">
        <v>32</v>
      </c>
      <c r="B48" s="8" t="s">
        <v>32</v>
      </c>
      <c r="C48" s="8" t="s">
        <v>43</v>
      </c>
      <c r="D48" s="8" t="s">
        <v>56</v>
      </c>
      <c r="E48" s="9">
        <v>2</v>
      </c>
      <c r="F48" s="10" t="s">
        <v>74</v>
      </c>
      <c r="G48" s="11">
        <v>2.31</v>
      </c>
      <c r="H48" s="9">
        <v>2</v>
      </c>
      <c r="I48" s="12">
        <v>13.8</v>
      </c>
      <c r="J48" s="12">
        <v>14.22</v>
      </c>
      <c r="K48" s="13">
        <v>14.22</v>
      </c>
      <c r="L48" s="12">
        <v>1326.7798400000001</v>
      </c>
      <c r="M48" s="12">
        <v>156.19283899999999</v>
      </c>
      <c r="N48" s="12">
        <v>96.143466666666669</v>
      </c>
      <c r="O48" s="12">
        <v>11.318321666666666</v>
      </c>
      <c r="P48" s="12">
        <v>117.72325316610176</v>
      </c>
      <c r="Q48" s="12" t="s">
        <v>60</v>
      </c>
      <c r="R48" s="12" t="s">
        <v>95</v>
      </c>
      <c r="S48" s="12" t="s">
        <v>96</v>
      </c>
      <c r="T48" s="12">
        <v>11.4</v>
      </c>
      <c r="U48" s="12">
        <v>134.92615000000001</v>
      </c>
      <c r="V48" s="13" t="s">
        <v>90</v>
      </c>
      <c r="W48" s="14" t="s">
        <v>78</v>
      </c>
      <c r="X48" s="15" t="s">
        <v>79</v>
      </c>
      <c r="Y48" s="15" t="s">
        <v>49</v>
      </c>
      <c r="AB48" s="17">
        <v>0</v>
      </c>
      <c r="AC48" s="18">
        <v>13.8</v>
      </c>
      <c r="AD48" s="19">
        <v>1345.3547577600002</v>
      </c>
      <c r="AE48" s="20" t="s">
        <v>96</v>
      </c>
      <c r="AF48" s="20" t="s">
        <v>96</v>
      </c>
      <c r="AG48" s="152">
        <v>97.5</v>
      </c>
    </row>
    <row r="49" spans="1:153" s="16" customFormat="1" x14ac:dyDescent="0.2">
      <c r="A49" s="8" t="s">
        <v>32</v>
      </c>
      <c r="B49" s="8" t="s">
        <v>32</v>
      </c>
      <c r="C49" s="8" t="s">
        <v>43</v>
      </c>
      <c r="D49" s="8" t="s">
        <v>56</v>
      </c>
      <c r="E49" s="9">
        <v>2</v>
      </c>
      <c r="F49" s="10" t="s">
        <v>74</v>
      </c>
      <c r="G49" s="11">
        <v>2.33</v>
      </c>
      <c r="H49" s="9">
        <v>2</v>
      </c>
      <c r="I49" s="12">
        <v>7</v>
      </c>
      <c r="J49" s="12">
        <v>7</v>
      </c>
      <c r="K49" s="13">
        <v>7</v>
      </c>
      <c r="L49" s="12">
        <v>635.73416800000007</v>
      </c>
      <c r="M49" s="12">
        <v>74.633583200000004</v>
      </c>
      <c r="N49" s="12">
        <v>90.819166857142861</v>
      </c>
      <c r="O49" s="12">
        <v>10.661940457142858</v>
      </c>
      <c r="P49" s="12">
        <v>117.39747044711305</v>
      </c>
      <c r="Q49" s="12" t="s">
        <v>53</v>
      </c>
      <c r="R49" s="12" t="s">
        <v>110</v>
      </c>
      <c r="S49" s="12" t="s">
        <v>111</v>
      </c>
      <c r="T49" s="12">
        <v>11.4</v>
      </c>
      <c r="U49" s="12">
        <v>135.72579999999999</v>
      </c>
      <c r="V49" s="13" t="s">
        <v>77</v>
      </c>
      <c r="W49" s="14" t="s">
        <v>78</v>
      </c>
      <c r="X49" s="15" t="s">
        <v>91</v>
      </c>
      <c r="Y49" s="15" t="s">
        <v>49</v>
      </c>
      <c r="AB49" s="17">
        <v>0</v>
      </c>
      <c r="AC49" s="18">
        <v>7</v>
      </c>
      <c r="AD49" s="19">
        <v>644.63444635200005</v>
      </c>
      <c r="AE49" s="20" t="s">
        <v>111</v>
      </c>
      <c r="AF49" s="20" t="s">
        <v>111</v>
      </c>
      <c r="AG49" s="152">
        <v>92.1</v>
      </c>
    </row>
    <row r="50" spans="1:153" s="16" customFormat="1" x14ac:dyDescent="0.2">
      <c r="A50" s="8" t="s">
        <v>32</v>
      </c>
      <c r="B50" s="8" t="s">
        <v>32</v>
      </c>
      <c r="C50" s="8" t="s">
        <v>43</v>
      </c>
      <c r="D50" s="8" t="s">
        <v>56</v>
      </c>
      <c r="E50" s="9">
        <v>2</v>
      </c>
      <c r="F50" s="10" t="s">
        <v>74</v>
      </c>
      <c r="G50" s="11">
        <v>2.36</v>
      </c>
      <c r="H50" s="9">
        <v>2</v>
      </c>
      <c r="I50" s="12">
        <v>7.64</v>
      </c>
      <c r="J50" s="12">
        <v>7.64</v>
      </c>
      <c r="K50" s="13">
        <v>7.64</v>
      </c>
      <c r="L50" s="12">
        <v>644.56837600000006</v>
      </c>
      <c r="M50" s="12">
        <v>85.432869800000006</v>
      </c>
      <c r="N50" s="12">
        <v>84.367588481675398</v>
      </c>
      <c r="O50" s="12">
        <v>11.182312801047122</v>
      </c>
      <c r="P50" s="12">
        <v>132.54275726366072</v>
      </c>
      <c r="Q50" s="12" t="s">
        <v>53</v>
      </c>
      <c r="R50" s="12" t="s">
        <v>95</v>
      </c>
      <c r="S50" s="12" t="s">
        <v>96</v>
      </c>
      <c r="T50" s="12">
        <v>10.97</v>
      </c>
      <c r="U50" s="12">
        <v>149.50399999999999</v>
      </c>
      <c r="V50" s="13" t="s">
        <v>92</v>
      </c>
      <c r="W50" s="14" t="s">
        <v>78</v>
      </c>
      <c r="X50" s="15" t="s">
        <v>79</v>
      </c>
      <c r="Y50" s="15" t="s">
        <v>49</v>
      </c>
      <c r="AB50" s="17">
        <v>0</v>
      </c>
      <c r="AC50" s="18">
        <v>7.64</v>
      </c>
      <c r="AD50" s="19">
        <v>653.5923332640001</v>
      </c>
      <c r="AE50" s="20" t="s">
        <v>96</v>
      </c>
      <c r="AF50" s="20" t="s">
        <v>96</v>
      </c>
      <c r="AG50" s="152">
        <v>85.5</v>
      </c>
    </row>
    <row r="51" spans="1:153" s="16" customFormat="1" x14ac:dyDescent="0.2">
      <c r="A51" s="8" t="s">
        <v>32</v>
      </c>
      <c r="B51" s="8" t="s">
        <v>32</v>
      </c>
      <c r="C51" s="8" t="s">
        <v>43</v>
      </c>
      <c r="D51" s="8" t="s">
        <v>56</v>
      </c>
      <c r="E51" s="9">
        <v>2</v>
      </c>
      <c r="F51" s="10" t="s">
        <v>74</v>
      </c>
      <c r="G51" s="11">
        <v>2.34</v>
      </c>
      <c r="H51" s="9">
        <v>2</v>
      </c>
      <c r="I51" s="12">
        <v>11.95</v>
      </c>
      <c r="J51" s="12">
        <v>11.95</v>
      </c>
      <c r="K51" s="13">
        <v>11.95</v>
      </c>
      <c r="L51" s="12">
        <v>1153.5336279999999</v>
      </c>
      <c r="M51" s="12">
        <v>139.78809820000001</v>
      </c>
      <c r="N51" s="12">
        <v>96.530010711297066</v>
      </c>
      <c r="O51" s="12">
        <v>11.697748803347281</v>
      </c>
      <c r="P51" s="12">
        <v>121.18250808376088</v>
      </c>
      <c r="Q51" s="12" t="s">
        <v>53</v>
      </c>
      <c r="R51" s="12" t="s">
        <v>95</v>
      </c>
      <c r="S51" s="12" t="s">
        <v>96</v>
      </c>
      <c r="T51" s="12">
        <v>11.07</v>
      </c>
      <c r="U51" s="12">
        <v>137.80879999999999</v>
      </c>
      <c r="V51" s="13" t="s">
        <v>77</v>
      </c>
      <c r="W51" s="14" t="s">
        <v>78</v>
      </c>
      <c r="X51" s="15" t="s">
        <v>79</v>
      </c>
      <c r="Y51" s="15" t="s">
        <v>49</v>
      </c>
      <c r="AB51" s="17">
        <v>0</v>
      </c>
      <c r="AC51" s="18">
        <v>11.95</v>
      </c>
      <c r="AD51" s="19">
        <v>1169.683098792</v>
      </c>
      <c r="AE51" s="20" t="s">
        <v>96</v>
      </c>
      <c r="AF51" s="20" t="s">
        <v>96</v>
      </c>
      <c r="AG51" s="152">
        <v>97.9</v>
      </c>
    </row>
    <row r="52" spans="1:153" s="16" customFormat="1" x14ac:dyDescent="0.2">
      <c r="A52" s="8" t="s">
        <v>32</v>
      </c>
      <c r="B52" s="8" t="s">
        <v>32</v>
      </c>
      <c r="C52" s="8" t="s">
        <v>43</v>
      </c>
      <c r="D52" s="8" t="s">
        <v>56</v>
      </c>
      <c r="E52" s="9">
        <v>2</v>
      </c>
      <c r="F52" s="10" t="s">
        <v>74</v>
      </c>
      <c r="G52" s="11">
        <v>2.75</v>
      </c>
      <c r="H52" s="9">
        <v>2</v>
      </c>
      <c r="I52" s="12">
        <v>4.4800000000000004</v>
      </c>
      <c r="J52" s="12">
        <v>4.4800000000000004</v>
      </c>
      <c r="K52" s="13">
        <v>4.4800000000000004</v>
      </c>
      <c r="L52" s="12">
        <v>440.29921200000001</v>
      </c>
      <c r="M52" s="12">
        <v>59.197781800000001</v>
      </c>
      <c r="N52" s="12">
        <v>98.281074107142857</v>
      </c>
      <c r="O52" s="12">
        <v>13.213790580357141</v>
      </c>
      <c r="P52" s="12">
        <v>134.44898420576777</v>
      </c>
      <c r="Q52" s="12" t="s">
        <v>53</v>
      </c>
      <c r="R52" s="12" t="s">
        <v>37</v>
      </c>
      <c r="S52" s="12" t="s">
        <v>38</v>
      </c>
      <c r="T52" s="12">
        <v>13.93</v>
      </c>
      <c r="U52" s="12">
        <v>151.17779999999999</v>
      </c>
      <c r="V52" s="13" t="s">
        <v>90</v>
      </c>
      <c r="W52" s="14" t="s">
        <v>78</v>
      </c>
      <c r="X52" s="15" t="s">
        <v>79</v>
      </c>
      <c r="Y52" s="15" t="s">
        <v>49</v>
      </c>
      <c r="AB52" s="17">
        <v>0</v>
      </c>
      <c r="AC52" s="18">
        <v>4.4800000000000004</v>
      </c>
      <c r="AD52" s="19">
        <v>446.46340096800003</v>
      </c>
      <c r="AE52" s="20" t="s">
        <v>38</v>
      </c>
      <c r="AF52" s="20" t="s">
        <v>38</v>
      </c>
      <c r="AG52" s="152">
        <v>99.7</v>
      </c>
    </row>
    <row r="53" spans="1:153" s="16" customFormat="1" x14ac:dyDescent="0.2">
      <c r="A53" s="8" t="s">
        <v>32</v>
      </c>
      <c r="B53" s="8" t="s">
        <v>32</v>
      </c>
      <c r="C53" s="8" t="s">
        <v>43</v>
      </c>
      <c r="D53" s="8" t="s">
        <v>56</v>
      </c>
      <c r="E53" s="37">
        <v>2</v>
      </c>
      <c r="F53" s="39" t="s">
        <v>74</v>
      </c>
      <c r="G53" s="40">
        <v>2.11</v>
      </c>
      <c r="H53" s="9">
        <v>2</v>
      </c>
      <c r="I53" s="12">
        <v>8.86</v>
      </c>
      <c r="J53" s="12">
        <v>8.86</v>
      </c>
      <c r="K53" s="13">
        <v>8.86</v>
      </c>
      <c r="L53" s="12">
        <v>923.70410400000003</v>
      </c>
      <c r="M53" s="12">
        <v>102.3554326</v>
      </c>
      <c r="N53" s="12">
        <v>104.25554221218962</v>
      </c>
      <c r="O53" s="12">
        <v>11.552531896162529</v>
      </c>
      <c r="P53" s="12">
        <v>110.80976273328325</v>
      </c>
      <c r="Q53" s="12" t="s">
        <v>53</v>
      </c>
      <c r="R53" s="12" t="s">
        <v>75</v>
      </c>
      <c r="S53" s="12" t="s">
        <v>76</v>
      </c>
      <c r="T53" s="12">
        <v>12.02</v>
      </c>
      <c r="U53" s="12">
        <v>128.99010000000001</v>
      </c>
      <c r="V53" s="13" t="s">
        <v>92</v>
      </c>
      <c r="W53" s="14" t="s">
        <v>78</v>
      </c>
      <c r="X53" s="15" t="s">
        <v>91</v>
      </c>
      <c r="Y53" s="15" t="s">
        <v>49</v>
      </c>
      <c r="AB53" s="17">
        <v>0</v>
      </c>
      <c r="AC53" s="18">
        <v>8.86</v>
      </c>
      <c r="AD53" s="19">
        <v>936.63596145600002</v>
      </c>
      <c r="AE53" s="20" t="s">
        <v>76</v>
      </c>
      <c r="AF53" s="20" t="s">
        <v>76</v>
      </c>
      <c r="AG53" s="152">
        <v>105.7</v>
      </c>
    </row>
    <row r="54" spans="1:153" s="16" customFormat="1" x14ac:dyDescent="0.2">
      <c r="A54" s="8" t="s">
        <v>32</v>
      </c>
      <c r="B54" s="8" t="s">
        <v>32</v>
      </c>
      <c r="C54" s="8" t="s">
        <v>43</v>
      </c>
      <c r="D54" s="8" t="s">
        <v>56</v>
      </c>
      <c r="E54" s="9">
        <v>2</v>
      </c>
      <c r="F54" s="10" t="s">
        <v>74</v>
      </c>
      <c r="G54" s="11">
        <v>2.12</v>
      </c>
      <c r="H54" s="9">
        <v>2</v>
      </c>
      <c r="I54" s="12">
        <v>9.32</v>
      </c>
      <c r="J54" s="12">
        <v>9.32</v>
      </c>
      <c r="K54" s="13">
        <v>9.32</v>
      </c>
      <c r="L54" s="12">
        <v>874.71493200000009</v>
      </c>
      <c r="M54" s="12">
        <v>102.5949086</v>
      </c>
      <c r="N54" s="12">
        <v>93.853533476394858</v>
      </c>
      <c r="O54" s="12">
        <v>11.008037403433475</v>
      </c>
      <c r="P54" s="12">
        <v>117.28953610683301</v>
      </c>
      <c r="Q54" s="12" t="s">
        <v>53</v>
      </c>
      <c r="R54" s="12" t="s">
        <v>95</v>
      </c>
      <c r="S54" s="12" t="s">
        <v>96</v>
      </c>
      <c r="T54" s="12">
        <v>12.02</v>
      </c>
      <c r="U54" s="12">
        <v>134.75864999999999</v>
      </c>
      <c r="V54" s="13" t="s">
        <v>92</v>
      </c>
      <c r="W54" s="14" t="s">
        <v>78</v>
      </c>
      <c r="X54" s="15" t="s">
        <v>79</v>
      </c>
      <c r="Y54" s="15" t="s">
        <v>49</v>
      </c>
      <c r="AB54" s="17">
        <v>0</v>
      </c>
      <c r="AC54" s="18">
        <v>9.32</v>
      </c>
      <c r="AD54" s="19">
        <v>886.96094104800011</v>
      </c>
      <c r="AE54" s="20" t="s">
        <v>96</v>
      </c>
      <c r="AF54" s="20" t="s">
        <v>96</v>
      </c>
      <c r="AG54" s="152">
        <v>95.2</v>
      </c>
    </row>
    <row r="55" spans="1:153" s="16" customFormat="1" x14ac:dyDescent="0.2">
      <c r="A55" s="8" t="s">
        <v>32</v>
      </c>
      <c r="B55" s="8" t="s">
        <v>32</v>
      </c>
      <c r="C55" s="8" t="s">
        <v>43</v>
      </c>
      <c r="D55" s="8" t="s">
        <v>56</v>
      </c>
      <c r="E55" s="9">
        <v>2</v>
      </c>
      <c r="F55" s="10" t="s">
        <v>74</v>
      </c>
      <c r="G55" s="11">
        <v>2.21</v>
      </c>
      <c r="H55" s="9">
        <v>2</v>
      </c>
      <c r="I55" s="12">
        <v>17.84</v>
      </c>
      <c r="J55" s="12">
        <v>17.84</v>
      </c>
      <c r="K55" s="13">
        <v>17.84</v>
      </c>
      <c r="L55" s="12">
        <v>1765.773848</v>
      </c>
      <c r="M55" s="12">
        <v>210.3928128</v>
      </c>
      <c r="N55" s="12">
        <v>98.978354708520186</v>
      </c>
      <c r="O55" s="12">
        <v>11.793319103139014</v>
      </c>
      <c r="P55" s="12">
        <v>119.15048636511463</v>
      </c>
      <c r="Q55" s="12" t="s">
        <v>60</v>
      </c>
      <c r="R55" s="12" t="s">
        <v>75</v>
      </c>
      <c r="S55" s="12" t="s">
        <v>76</v>
      </c>
      <c r="T55" s="12">
        <v>12.06</v>
      </c>
      <c r="U55" s="12">
        <v>136.75059999999999</v>
      </c>
      <c r="V55" s="13" t="s">
        <v>109</v>
      </c>
      <c r="W55" s="14" t="s">
        <v>78</v>
      </c>
      <c r="X55" s="15" t="s">
        <v>91</v>
      </c>
      <c r="Y55" s="15" t="s">
        <v>49</v>
      </c>
      <c r="AB55" s="17">
        <v>0</v>
      </c>
      <c r="AC55" s="18">
        <v>17.84</v>
      </c>
      <c r="AD55" s="19">
        <v>1790.494681872</v>
      </c>
      <c r="AE55" s="20" t="s">
        <v>76</v>
      </c>
      <c r="AF55" s="20" t="s">
        <v>76</v>
      </c>
      <c r="AG55" s="152">
        <v>100.4</v>
      </c>
    </row>
    <row r="56" spans="1:153" s="16" customFormat="1" x14ac:dyDescent="0.2">
      <c r="A56" s="8" t="s">
        <v>32</v>
      </c>
      <c r="B56" s="8" t="s">
        <v>32</v>
      </c>
      <c r="C56" s="8" t="s">
        <v>43</v>
      </c>
      <c r="D56" s="8" t="s">
        <v>44</v>
      </c>
      <c r="E56" s="9">
        <v>17</v>
      </c>
      <c r="F56" s="10" t="s">
        <v>45</v>
      </c>
      <c r="G56" s="11">
        <v>17.079999999999998</v>
      </c>
      <c r="H56" s="9"/>
      <c r="I56" s="12">
        <v>118.83</v>
      </c>
      <c r="J56" s="12">
        <v>118.83</v>
      </c>
      <c r="K56" s="13">
        <v>118.83</v>
      </c>
      <c r="L56" s="12">
        <v>14408.654980000001</v>
      </c>
      <c r="M56" s="12">
        <v>1222.0209166</v>
      </c>
      <c r="N56" s="12">
        <v>121.25435479256082</v>
      </c>
      <c r="O56" s="12">
        <v>10.283774439114701</v>
      </c>
      <c r="P56" s="12">
        <v>84.811588472083727</v>
      </c>
      <c r="Q56" s="12" t="s">
        <v>60</v>
      </c>
      <c r="R56" s="12" t="s">
        <v>47</v>
      </c>
      <c r="S56" s="12" t="s">
        <v>48</v>
      </c>
      <c r="T56" s="12">
        <v>12.02</v>
      </c>
      <c r="U56" s="12">
        <v>107.21075</v>
      </c>
      <c r="V56" s="13" t="s">
        <v>39</v>
      </c>
      <c r="W56" s="14" t="s">
        <v>40</v>
      </c>
      <c r="X56" s="15" t="s">
        <v>41</v>
      </c>
      <c r="Y56" s="15" t="s">
        <v>49</v>
      </c>
      <c r="AB56" s="17">
        <v>0.15473092099739735</v>
      </c>
      <c r="AC56" s="18">
        <v>118.82999999999998</v>
      </c>
      <c r="AD56" s="19">
        <v>13000</v>
      </c>
      <c r="AE56" s="20" t="s">
        <v>48</v>
      </c>
      <c r="AF56" s="20" t="s">
        <v>48</v>
      </c>
      <c r="AG56" s="152">
        <v>109.4</v>
      </c>
    </row>
    <row r="57" spans="1:153" s="16" customFormat="1" x14ac:dyDescent="0.2">
      <c r="A57" s="8" t="s">
        <v>32</v>
      </c>
      <c r="B57" s="8" t="s">
        <v>32</v>
      </c>
      <c r="C57" s="8" t="s">
        <v>43</v>
      </c>
      <c r="D57" s="8" t="s">
        <v>44</v>
      </c>
      <c r="E57" s="9">
        <v>17</v>
      </c>
      <c r="F57" s="10" t="s">
        <v>45</v>
      </c>
      <c r="G57" s="7">
        <v>17.170000000000002</v>
      </c>
      <c r="H57" s="7"/>
      <c r="I57" s="12">
        <v>94.64</v>
      </c>
      <c r="J57" s="12">
        <v>93.92</v>
      </c>
      <c r="K57" s="13">
        <v>93.92</v>
      </c>
      <c r="L57" s="12">
        <v>12223.989308</v>
      </c>
      <c r="M57" s="12">
        <v>1185.0227854</v>
      </c>
      <c r="N57" s="12">
        <v>129.16303157227389</v>
      </c>
      <c r="O57" s="12">
        <v>12.521373472104818</v>
      </c>
      <c r="P57" s="12">
        <v>96.942393807924944</v>
      </c>
      <c r="Q57" s="12" t="s">
        <v>46</v>
      </c>
      <c r="R57" s="12" t="s">
        <v>47</v>
      </c>
      <c r="S57" s="12" t="s">
        <v>48</v>
      </c>
      <c r="T57" s="12">
        <v>11.3</v>
      </c>
      <c r="U57" s="12">
        <v>115.2038</v>
      </c>
      <c r="V57" s="15"/>
      <c r="W57" s="14" t="s">
        <v>40</v>
      </c>
      <c r="X57" s="15" t="s">
        <v>41</v>
      </c>
      <c r="Y57" s="15" t="s">
        <v>49</v>
      </c>
      <c r="AA57" s="15"/>
      <c r="AB57" s="17">
        <v>0.30798559627197625</v>
      </c>
      <c r="AC57" s="18">
        <v>94.64</v>
      </c>
      <c r="AD57" s="19">
        <v>12676</v>
      </c>
      <c r="AE57" s="20" t="s">
        <v>48</v>
      </c>
      <c r="AF57" s="20" t="s">
        <v>48</v>
      </c>
      <c r="AG57" s="152">
        <v>133.9</v>
      </c>
    </row>
    <row r="58" spans="1:153" s="16" customFormat="1" x14ac:dyDescent="0.2">
      <c r="A58" s="8" t="s">
        <v>32</v>
      </c>
      <c r="B58" s="8" t="s">
        <v>32</v>
      </c>
      <c r="C58" s="8" t="s">
        <v>43</v>
      </c>
      <c r="D58" s="8" t="s">
        <v>56</v>
      </c>
      <c r="E58" s="33">
        <v>2</v>
      </c>
      <c r="F58" s="34" t="s">
        <v>74</v>
      </c>
      <c r="G58" s="35">
        <v>2.9</v>
      </c>
      <c r="H58" s="15"/>
      <c r="I58" s="12">
        <v>9.15</v>
      </c>
      <c r="J58" s="12">
        <v>9.69</v>
      </c>
      <c r="K58" s="13">
        <v>9.69</v>
      </c>
      <c r="L58" s="12">
        <v>899.18012399999998</v>
      </c>
      <c r="M58" s="12">
        <v>109.5741436</v>
      </c>
      <c r="N58" s="12">
        <v>98.271051803278681</v>
      </c>
      <c r="O58" s="12">
        <v>11.975316240437158</v>
      </c>
      <c r="P58" s="12">
        <v>121.86005970923797</v>
      </c>
      <c r="Q58" s="12" t="s">
        <v>46</v>
      </c>
      <c r="R58" s="12" t="s">
        <v>110</v>
      </c>
      <c r="S58" s="12" t="s">
        <v>111</v>
      </c>
      <c r="T58" s="12">
        <v>14.95</v>
      </c>
      <c r="U58" s="12">
        <v>141.38665</v>
      </c>
      <c r="V58" s="15"/>
      <c r="W58" s="14"/>
      <c r="X58" s="15"/>
      <c r="Y58" s="15"/>
      <c r="Z58" s="15"/>
      <c r="AA58" s="15"/>
      <c r="AB58" s="15"/>
      <c r="AC58" s="18">
        <v>9.15</v>
      </c>
      <c r="AD58" s="19">
        <v>928.16783654400012</v>
      </c>
      <c r="AE58" s="20" t="s">
        <v>111</v>
      </c>
      <c r="AF58" s="20" t="s">
        <v>111</v>
      </c>
      <c r="AG58" s="152">
        <v>101.4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</row>
    <row r="59" spans="1:153" s="16" customFormat="1" x14ac:dyDescent="0.2">
      <c r="A59" s="8" t="s">
        <v>32</v>
      </c>
      <c r="B59" s="8" t="s">
        <v>32</v>
      </c>
      <c r="C59" s="8" t="s">
        <v>43</v>
      </c>
      <c r="D59" s="8" t="s">
        <v>56</v>
      </c>
      <c r="E59" s="33">
        <v>2</v>
      </c>
      <c r="F59" s="34" t="s">
        <v>74</v>
      </c>
      <c r="G59" s="35">
        <v>2.91</v>
      </c>
      <c r="H59" s="15"/>
      <c r="I59" s="12">
        <v>6.47</v>
      </c>
      <c r="J59" s="12">
        <v>6.73</v>
      </c>
      <c r="K59" s="13">
        <v>6.73</v>
      </c>
      <c r="L59" s="12">
        <v>752.45530400000007</v>
      </c>
      <c r="M59" s="12">
        <v>93.628501200000002</v>
      </c>
      <c r="N59" s="12">
        <v>116.2991196290572</v>
      </c>
      <c r="O59" s="12">
        <v>14.471174837712521</v>
      </c>
      <c r="P59" s="12">
        <v>124.43064817574864</v>
      </c>
      <c r="Q59" s="12" t="s">
        <v>46</v>
      </c>
      <c r="R59" s="12" t="s">
        <v>100</v>
      </c>
      <c r="S59" s="12" t="s">
        <v>101</v>
      </c>
      <c r="T59" s="12">
        <v>14.82</v>
      </c>
      <c r="U59" s="12">
        <v>143.71404999999999</v>
      </c>
      <c r="V59" s="15"/>
      <c r="W59" s="14"/>
      <c r="X59" s="15"/>
      <c r="Y59" s="15"/>
      <c r="Z59" s="15"/>
      <c r="AA59" s="15"/>
      <c r="AB59" s="15"/>
      <c r="AC59" s="18">
        <v>6.47</v>
      </c>
      <c r="AD59" s="19">
        <v>911.76864573599994</v>
      </c>
      <c r="AE59" s="20" t="s">
        <v>101</v>
      </c>
      <c r="AF59" s="20" t="s">
        <v>101</v>
      </c>
      <c r="AG59" s="152">
        <v>140.9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</row>
    <row r="60" spans="1:153" s="16" customFormat="1" x14ac:dyDescent="0.2">
      <c r="A60" s="8" t="s">
        <v>32</v>
      </c>
      <c r="B60" s="8" t="s">
        <v>32</v>
      </c>
      <c r="C60" s="8" t="s">
        <v>43</v>
      </c>
      <c r="D60" s="8" t="s">
        <v>56</v>
      </c>
      <c r="E60" s="33">
        <v>2</v>
      </c>
      <c r="F60" s="34" t="s">
        <v>74</v>
      </c>
      <c r="G60" s="35">
        <v>2.92</v>
      </c>
      <c r="H60" s="15"/>
      <c r="I60" s="12">
        <v>9.31</v>
      </c>
      <c r="J60" s="12">
        <v>9.85</v>
      </c>
      <c r="K60" s="13">
        <v>9.85</v>
      </c>
      <c r="L60" s="12">
        <v>1046.193272</v>
      </c>
      <c r="M60" s="12">
        <v>148.62996520000002</v>
      </c>
      <c r="N60" s="12">
        <v>112.37306895810956</v>
      </c>
      <c r="O60" s="12">
        <v>15.964550504833513</v>
      </c>
      <c r="P60" s="12">
        <v>142.06740683379201</v>
      </c>
      <c r="Q60" s="12" t="s">
        <v>46</v>
      </c>
      <c r="R60" s="12" t="s">
        <v>95</v>
      </c>
      <c r="S60" s="12" t="s">
        <v>96</v>
      </c>
      <c r="T60" s="12">
        <v>14.98</v>
      </c>
      <c r="U60" s="12">
        <v>161.02940000000001</v>
      </c>
      <c r="V60" s="15"/>
      <c r="W60" s="14"/>
      <c r="X60" s="15"/>
      <c r="Y60" s="15"/>
      <c r="Z60" s="15"/>
      <c r="AA60" s="15"/>
      <c r="AB60" s="15"/>
      <c r="AC60" s="18">
        <v>9.31</v>
      </c>
      <c r="AD60" s="19">
        <v>762.98967825600005</v>
      </c>
      <c r="AE60" s="20" t="s">
        <v>96</v>
      </c>
      <c r="AF60" s="20" t="s">
        <v>96</v>
      </c>
      <c r="AG60" s="152">
        <v>82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</row>
    <row r="61" spans="1:153" s="16" customFormat="1" x14ac:dyDescent="0.2">
      <c r="A61" s="8" t="s">
        <v>32</v>
      </c>
      <c r="B61" s="8" t="s">
        <v>32</v>
      </c>
      <c r="C61" s="8" t="s">
        <v>43</v>
      </c>
      <c r="D61" s="8" t="s">
        <v>56</v>
      </c>
      <c r="E61" s="33">
        <v>2</v>
      </c>
      <c r="F61" s="34" t="s">
        <v>74</v>
      </c>
      <c r="G61" s="35">
        <v>2.5</v>
      </c>
      <c r="H61" s="9">
        <v>2</v>
      </c>
      <c r="I61" s="12">
        <v>46.78</v>
      </c>
      <c r="J61" s="12">
        <v>46.78</v>
      </c>
      <c r="K61" s="13">
        <v>46.78</v>
      </c>
      <c r="L61" s="12">
        <v>5473.6514120000002</v>
      </c>
      <c r="M61" s="12">
        <v>656.23083880000001</v>
      </c>
      <c r="N61" s="12">
        <v>117.0083670799487</v>
      </c>
      <c r="O61" s="12">
        <v>14.028021351004703</v>
      </c>
      <c r="P61" s="12">
        <v>119.88904469899772</v>
      </c>
      <c r="Q61" s="12" t="s">
        <v>99</v>
      </c>
      <c r="R61" s="12" t="s">
        <v>75</v>
      </c>
      <c r="S61" s="12" t="s">
        <v>76</v>
      </c>
      <c r="T61" s="12">
        <v>13.14</v>
      </c>
      <c r="U61" s="12">
        <v>141.0162</v>
      </c>
      <c r="V61" s="13" t="s">
        <v>90</v>
      </c>
      <c r="W61" s="14" t="s">
        <v>78</v>
      </c>
      <c r="X61" s="15" t="s">
        <v>79</v>
      </c>
      <c r="Y61" s="15" t="s">
        <v>49</v>
      </c>
      <c r="AB61" s="17">
        <v>0</v>
      </c>
      <c r="AC61" s="18">
        <v>46.78</v>
      </c>
      <c r="AD61" s="19">
        <v>5550.2825317679999</v>
      </c>
      <c r="AE61" s="20" t="s">
        <v>76</v>
      </c>
      <c r="AF61" s="20" t="s">
        <v>76</v>
      </c>
      <c r="AG61" s="152">
        <v>118.6</v>
      </c>
    </row>
    <row r="62" spans="1:153" s="16" customFormat="1" x14ac:dyDescent="0.2">
      <c r="A62" s="8" t="s">
        <v>32</v>
      </c>
      <c r="B62" s="8" t="s">
        <v>32</v>
      </c>
      <c r="C62" s="8" t="s">
        <v>33</v>
      </c>
      <c r="D62" s="8" t="s">
        <v>34</v>
      </c>
      <c r="E62" s="9">
        <v>16</v>
      </c>
      <c r="F62" s="10" t="s">
        <v>83</v>
      </c>
      <c r="G62" s="7">
        <v>16.059999999999999</v>
      </c>
      <c r="H62" s="7"/>
      <c r="I62" s="12">
        <v>64.510000000000005</v>
      </c>
      <c r="J62" s="12">
        <v>64.510000000000005</v>
      </c>
      <c r="K62" s="13">
        <v>64.510000000000005</v>
      </c>
      <c r="L62" s="12">
        <v>8638.6467279999997</v>
      </c>
      <c r="M62" s="12">
        <v>953.75478159999989</v>
      </c>
      <c r="N62" s="12">
        <v>134.22384599129893</v>
      </c>
      <c r="O62" s="12">
        <v>14.819061243008077</v>
      </c>
      <c r="P62" s="12">
        <v>110.40557758990695</v>
      </c>
      <c r="Q62" s="12" t="s">
        <v>50</v>
      </c>
      <c r="R62" s="12" t="s">
        <v>54</v>
      </c>
      <c r="S62" s="12" t="s">
        <v>55</v>
      </c>
      <c r="T62" s="12">
        <v>12.16</v>
      </c>
      <c r="U62" s="12">
        <v>127.19725</v>
      </c>
      <c r="V62" s="13" t="s">
        <v>86</v>
      </c>
      <c r="W62" s="14" t="s">
        <v>87</v>
      </c>
      <c r="X62" s="15" t="s">
        <v>41</v>
      </c>
      <c r="Y62" s="15" t="s">
        <v>49</v>
      </c>
      <c r="AA62" s="15"/>
      <c r="AB62" s="17">
        <v>0.35321528424976706</v>
      </c>
      <c r="AC62" s="18">
        <v>64.2</v>
      </c>
      <c r="AD62" s="19">
        <v>7534.7058833074234</v>
      </c>
      <c r="AE62" s="20" t="s">
        <v>48</v>
      </c>
      <c r="AF62" s="20" t="s">
        <v>48</v>
      </c>
      <c r="AG62" s="152">
        <v>117.4</v>
      </c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</row>
    <row r="63" spans="1:153" s="16" customFormat="1" x14ac:dyDescent="0.2">
      <c r="A63" s="8" t="s">
        <v>32</v>
      </c>
      <c r="B63" s="8" t="s">
        <v>32</v>
      </c>
      <c r="C63" s="8" t="s">
        <v>43</v>
      </c>
      <c r="D63" s="8" t="s">
        <v>44</v>
      </c>
      <c r="E63" s="9">
        <v>17</v>
      </c>
      <c r="F63" s="10" t="s">
        <v>45</v>
      </c>
      <c r="G63" s="7">
        <v>17.14</v>
      </c>
      <c r="H63" s="7"/>
      <c r="I63" s="12">
        <v>86.58</v>
      </c>
      <c r="J63" s="12">
        <v>12.65</v>
      </c>
      <c r="K63" s="13">
        <v>12.65</v>
      </c>
      <c r="L63" s="12">
        <v>1325.0940320000002</v>
      </c>
      <c r="M63" s="12">
        <v>146.95215200000001</v>
      </c>
      <c r="N63" s="13">
        <v>104.75051636363638</v>
      </c>
      <c r="O63" s="13">
        <v>11.61677090909091</v>
      </c>
      <c r="P63" s="12">
        <v>110.89941426888865</v>
      </c>
      <c r="Q63" s="36">
        <v>2</v>
      </c>
      <c r="R63" s="37">
        <v>29</v>
      </c>
      <c r="S63" s="16" t="s">
        <v>38</v>
      </c>
      <c r="T63" s="13">
        <v>11.5</v>
      </c>
      <c r="U63" s="13">
        <v>132.0112</v>
      </c>
      <c r="V63" s="15"/>
      <c r="W63" s="13" t="s">
        <v>40</v>
      </c>
      <c r="X63" s="15" t="s">
        <v>112</v>
      </c>
      <c r="Y63" s="15" t="s">
        <v>113</v>
      </c>
      <c r="AA63" s="15"/>
      <c r="AB63" s="17">
        <v>0</v>
      </c>
      <c r="AC63" s="18">
        <f>86.58-80.79</f>
        <v>5.789999999999992</v>
      </c>
      <c r="AD63" s="23">
        <f>5126.69632-4490</f>
        <v>636.69632000000001</v>
      </c>
      <c r="AE63" s="20" t="s">
        <v>38</v>
      </c>
      <c r="AF63" s="20" t="s">
        <v>38</v>
      </c>
      <c r="AG63" s="152">
        <v>110</v>
      </c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</row>
    <row r="64" spans="1:153" s="16" customFormat="1" x14ac:dyDescent="0.2">
      <c r="A64" s="8" t="s">
        <v>114</v>
      </c>
      <c r="B64" s="10" t="s">
        <v>115</v>
      </c>
      <c r="C64" s="8" t="s">
        <v>116</v>
      </c>
      <c r="D64" s="8"/>
      <c r="E64" s="41">
        <v>602</v>
      </c>
      <c r="F64" s="42" t="s">
        <v>117</v>
      </c>
      <c r="G64" s="43">
        <v>2.1101999999999999</v>
      </c>
      <c r="H64" s="9">
        <v>2</v>
      </c>
      <c r="I64" s="12">
        <v>19.149999999999999</v>
      </c>
      <c r="J64" s="12">
        <v>19.149999999999999</v>
      </c>
      <c r="K64" s="13">
        <v>19.149999999999999</v>
      </c>
      <c r="L64" s="12">
        <v>3054.9499760000003</v>
      </c>
      <c r="M64" s="12">
        <v>337.95533919999997</v>
      </c>
      <c r="N64" s="12">
        <v>159.52741389033946</v>
      </c>
      <c r="O64" s="12">
        <v>17.647798391644908</v>
      </c>
      <c r="P64" s="12">
        <v>110.62549038609853</v>
      </c>
      <c r="Q64" s="12" t="s">
        <v>53</v>
      </c>
      <c r="R64" s="12" t="s">
        <v>54</v>
      </c>
      <c r="S64" s="12" t="s">
        <v>55</v>
      </c>
      <c r="T64" s="12">
        <v>11.99</v>
      </c>
      <c r="U64" s="12">
        <v>133.83529999999999</v>
      </c>
      <c r="V64" s="21" t="s">
        <v>118</v>
      </c>
      <c r="W64" s="21" t="s">
        <v>118</v>
      </c>
      <c r="X64" s="15" t="s">
        <v>41</v>
      </c>
      <c r="Y64" s="15" t="s">
        <v>49</v>
      </c>
      <c r="AC64" s="13">
        <v>19.149999999999999</v>
      </c>
      <c r="AD64" s="44">
        <v>2874.5250000000001</v>
      </c>
      <c r="AE64" s="44" t="s">
        <v>55</v>
      </c>
      <c r="AF64" s="44" t="s">
        <v>55</v>
      </c>
      <c r="AG64" s="152">
        <v>150.1</v>
      </c>
    </row>
    <row r="65" spans="1:153" s="16" customFormat="1" x14ac:dyDescent="0.2">
      <c r="A65" s="8" t="s">
        <v>114</v>
      </c>
      <c r="B65" s="10" t="s">
        <v>115</v>
      </c>
      <c r="C65" s="8" t="s">
        <v>116</v>
      </c>
      <c r="D65" s="8"/>
      <c r="E65" s="45">
        <v>602</v>
      </c>
      <c r="F65" s="46" t="s">
        <v>117</v>
      </c>
      <c r="G65" s="47">
        <v>2.1103999999999998</v>
      </c>
      <c r="H65" s="9">
        <v>2</v>
      </c>
      <c r="I65" s="12">
        <v>14.96</v>
      </c>
      <c r="J65" s="12">
        <v>14.96</v>
      </c>
      <c r="K65" s="13">
        <v>14.96</v>
      </c>
      <c r="L65" s="12">
        <v>2271.0271760000001</v>
      </c>
      <c r="M65" s="12">
        <v>267.83365219999996</v>
      </c>
      <c r="N65" s="12">
        <v>151.8066294117647</v>
      </c>
      <c r="O65" s="12">
        <v>17.903318997326199</v>
      </c>
      <c r="P65" s="12">
        <v>117.93502738780082</v>
      </c>
      <c r="Q65" s="12" t="s">
        <v>53</v>
      </c>
      <c r="R65" s="12" t="s">
        <v>54</v>
      </c>
      <c r="S65" s="12" t="s">
        <v>55</v>
      </c>
      <c r="T65" s="12">
        <v>11.99</v>
      </c>
      <c r="U65" s="12">
        <v>141.1259</v>
      </c>
      <c r="V65" s="21" t="s">
        <v>118</v>
      </c>
      <c r="W65" s="21" t="s">
        <v>118</v>
      </c>
      <c r="X65" s="15" t="s">
        <v>41</v>
      </c>
      <c r="Y65" s="15" t="s">
        <v>49</v>
      </c>
      <c r="AC65" s="13">
        <v>14.96</v>
      </c>
      <c r="AD65" s="44">
        <v>2244</v>
      </c>
      <c r="AE65" s="44" t="s">
        <v>55</v>
      </c>
      <c r="AF65" s="44" t="s">
        <v>55</v>
      </c>
      <c r="AG65" s="152">
        <v>150</v>
      </c>
    </row>
    <row r="66" spans="1:153" s="16" customFormat="1" x14ac:dyDescent="0.2">
      <c r="A66" s="8" t="s">
        <v>114</v>
      </c>
      <c r="B66" s="10" t="s">
        <v>115</v>
      </c>
      <c r="C66" s="8" t="s">
        <v>116</v>
      </c>
      <c r="D66" s="8"/>
      <c r="E66" s="45">
        <v>602</v>
      </c>
      <c r="F66" s="46" t="s">
        <v>117</v>
      </c>
      <c r="G66" s="47">
        <v>2.1105999999999998</v>
      </c>
      <c r="H66" s="9">
        <v>2</v>
      </c>
      <c r="I66" s="12">
        <v>11.75</v>
      </c>
      <c r="J66" s="12">
        <v>11.75</v>
      </c>
      <c r="K66" s="13">
        <v>11.75</v>
      </c>
      <c r="L66" s="12">
        <v>1479.285112</v>
      </c>
      <c r="M66" s="12">
        <v>174.55416219999998</v>
      </c>
      <c r="N66" s="12">
        <v>125.89660527659575</v>
      </c>
      <c r="O66" s="12">
        <v>14.855673378723402</v>
      </c>
      <c r="P66" s="12">
        <v>117.99899882991588</v>
      </c>
      <c r="Q66" s="12" t="s">
        <v>53</v>
      </c>
      <c r="R66" s="12" t="s">
        <v>54</v>
      </c>
      <c r="S66" s="12" t="s">
        <v>55</v>
      </c>
      <c r="T66" s="12">
        <v>11.99</v>
      </c>
      <c r="U66" s="12">
        <v>141.66145</v>
      </c>
      <c r="V66" s="21" t="s">
        <v>118</v>
      </c>
      <c r="W66" s="21" t="s">
        <v>118</v>
      </c>
      <c r="X66" s="15" t="s">
        <v>41</v>
      </c>
      <c r="Y66" s="15" t="s">
        <v>49</v>
      </c>
      <c r="AC66" s="13">
        <v>11.75</v>
      </c>
      <c r="AD66" s="44">
        <v>1566.85</v>
      </c>
      <c r="AE66" s="44" t="s">
        <v>55</v>
      </c>
      <c r="AF66" s="44" t="s">
        <v>55</v>
      </c>
      <c r="AG66" s="152">
        <v>133.30000000000001</v>
      </c>
    </row>
    <row r="67" spans="1:153" s="16" customFormat="1" x14ac:dyDescent="0.2">
      <c r="A67" s="8" t="s">
        <v>114</v>
      </c>
      <c r="B67" s="10" t="s">
        <v>115</v>
      </c>
      <c r="C67" s="8" t="s">
        <v>116</v>
      </c>
      <c r="D67" s="8"/>
      <c r="E67" s="45">
        <v>602</v>
      </c>
      <c r="F67" s="46" t="s">
        <v>117</v>
      </c>
      <c r="G67" s="47">
        <v>2.1105</v>
      </c>
      <c r="H67" s="9">
        <v>2</v>
      </c>
      <c r="I67" s="12">
        <v>21.94</v>
      </c>
      <c r="J67" s="12">
        <v>21.94</v>
      </c>
      <c r="K67" s="13">
        <v>21.94</v>
      </c>
      <c r="L67" s="12">
        <v>3494.2515399999997</v>
      </c>
      <c r="M67" s="12">
        <v>425.25966379999994</v>
      </c>
      <c r="N67" s="12">
        <v>159.2639717411121</v>
      </c>
      <c r="O67" s="12">
        <v>19.382847028258883</v>
      </c>
      <c r="P67" s="12">
        <v>121.70264760046439</v>
      </c>
      <c r="Q67" s="12" t="s">
        <v>53</v>
      </c>
      <c r="R67" s="12" t="s">
        <v>54</v>
      </c>
      <c r="S67" s="12" t="s">
        <v>55</v>
      </c>
      <c r="T67" s="12">
        <v>12.45</v>
      </c>
      <c r="U67" s="12">
        <v>141.87665000000001</v>
      </c>
      <c r="V67" s="21" t="s">
        <v>118</v>
      </c>
      <c r="W67" s="21" t="s">
        <v>118</v>
      </c>
      <c r="X67" s="15" t="s">
        <v>41</v>
      </c>
      <c r="Y67" s="15" t="s">
        <v>49</v>
      </c>
      <c r="AC67" s="13">
        <v>20.73</v>
      </c>
      <c r="AD67" s="44">
        <v>3066.22</v>
      </c>
      <c r="AE67" s="44" t="s">
        <v>55</v>
      </c>
      <c r="AF67" s="44" t="s">
        <v>55</v>
      </c>
      <c r="AG67" s="152">
        <v>147.9</v>
      </c>
    </row>
    <row r="68" spans="1:153" s="16" customFormat="1" x14ac:dyDescent="0.2">
      <c r="A68" s="8" t="s">
        <v>114</v>
      </c>
      <c r="B68" s="10" t="s">
        <v>115</v>
      </c>
      <c r="C68" s="8" t="s">
        <v>116</v>
      </c>
      <c r="D68" s="8"/>
      <c r="E68" s="45">
        <v>602</v>
      </c>
      <c r="F68" s="46" t="s">
        <v>117</v>
      </c>
      <c r="G68" s="47">
        <v>2.1107</v>
      </c>
      <c r="H68" s="9">
        <v>2</v>
      </c>
      <c r="I68" s="12">
        <v>20.79</v>
      </c>
      <c r="J68" s="12">
        <v>20.79</v>
      </c>
      <c r="K68" s="13">
        <v>20.79</v>
      </c>
      <c r="L68" s="12">
        <v>3600.3365560000002</v>
      </c>
      <c r="M68" s="12">
        <v>438.57208680000002</v>
      </c>
      <c r="N68" s="12">
        <v>173.17636151996155</v>
      </c>
      <c r="O68" s="12">
        <v>21.095338470418472</v>
      </c>
      <c r="P68" s="12">
        <v>121.81419152859885</v>
      </c>
      <c r="Q68" s="12" t="s">
        <v>53</v>
      </c>
      <c r="R68" s="12" t="s">
        <v>54</v>
      </c>
      <c r="S68" s="12" t="s">
        <v>55</v>
      </c>
      <c r="T68" s="12">
        <v>11.99</v>
      </c>
      <c r="U68" s="12">
        <v>140.7526</v>
      </c>
      <c r="V68" s="21" t="s">
        <v>118</v>
      </c>
      <c r="W68" s="21" t="s">
        <v>118</v>
      </c>
      <c r="X68" s="15" t="s">
        <v>41</v>
      </c>
      <c r="Y68" s="15" t="s">
        <v>49</v>
      </c>
      <c r="AC68" s="13">
        <v>22.1</v>
      </c>
      <c r="AD68" s="44">
        <v>3137.7649999999999</v>
      </c>
      <c r="AE68" s="44" t="s">
        <v>55</v>
      </c>
      <c r="AF68" s="44" t="s">
        <v>55</v>
      </c>
      <c r="AG68" s="152">
        <v>142</v>
      </c>
    </row>
    <row r="69" spans="1:153" s="16" customFormat="1" x14ac:dyDescent="0.2">
      <c r="A69" s="8" t="s">
        <v>114</v>
      </c>
      <c r="B69" s="10" t="s">
        <v>115</v>
      </c>
      <c r="C69" s="8" t="s">
        <v>116</v>
      </c>
      <c r="D69" s="8"/>
      <c r="E69" s="45">
        <v>602</v>
      </c>
      <c r="F69" s="46" t="s">
        <v>117</v>
      </c>
      <c r="G69" s="47">
        <v>2.1107999999999998</v>
      </c>
      <c r="H69" s="9">
        <v>2</v>
      </c>
      <c r="I69" s="12">
        <v>10.16</v>
      </c>
      <c r="J69" s="12">
        <v>10.16</v>
      </c>
      <c r="K69" s="13">
        <v>10.16</v>
      </c>
      <c r="L69" s="12">
        <v>1339.664256</v>
      </c>
      <c r="M69" s="12">
        <v>173.8987726</v>
      </c>
      <c r="N69" s="12">
        <v>131.85671811023622</v>
      </c>
      <c r="O69" s="12">
        <v>17.11602092519685</v>
      </c>
      <c r="P69" s="12">
        <v>129.80772743704526</v>
      </c>
      <c r="Q69" s="12" t="s">
        <v>53</v>
      </c>
      <c r="R69" s="12" t="s">
        <v>54</v>
      </c>
      <c r="S69" s="12" t="s">
        <v>55</v>
      </c>
      <c r="T69" s="12">
        <v>11.96</v>
      </c>
      <c r="U69" s="12">
        <v>145.3339</v>
      </c>
      <c r="V69" s="21" t="s">
        <v>118</v>
      </c>
      <c r="W69" s="21" t="s">
        <v>118</v>
      </c>
      <c r="X69" s="15" t="s">
        <v>41</v>
      </c>
      <c r="Y69" s="15" t="s">
        <v>49</v>
      </c>
      <c r="AC69" s="13">
        <v>10.06</v>
      </c>
      <c r="AD69" s="44">
        <v>1524</v>
      </c>
      <c r="AE69" s="44" t="s">
        <v>55</v>
      </c>
      <c r="AF69" s="44" t="s">
        <v>55</v>
      </c>
      <c r="AG69" s="152">
        <v>151.5</v>
      </c>
    </row>
    <row r="70" spans="1:153" s="16" customFormat="1" x14ac:dyDescent="0.2">
      <c r="A70" s="8" t="s">
        <v>32</v>
      </c>
      <c r="B70" s="8" t="s">
        <v>32</v>
      </c>
      <c r="C70" s="8" t="s">
        <v>33</v>
      </c>
      <c r="D70" s="8" t="s">
        <v>44</v>
      </c>
      <c r="E70" s="9">
        <v>34</v>
      </c>
      <c r="F70" s="10" t="s">
        <v>68</v>
      </c>
      <c r="G70" s="7">
        <v>34.19</v>
      </c>
      <c r="H70" s="15"/>
      <c r="I70" s="12">
        <v>49.25</v>
      </c>
      <c r="J70" s="15"/>
      <c r="K70" s="15"/>
      <c r="L70" s="12">
        <v>6364.9414320000005</v>
      </c>
      <c r="M70" s="12">
        <v>743.6909746</v>
      </c>
      <c r="N70" s="12">
        <v>129.23738948223351</v>
      </c>
      <c r="O70" s="12">
        <v>15.100324357360407</v>
      </c>
      <c r="P70" s="12">
        <v>116.84176241764983</v>
      </c>
      <c r="Q70" s="12" t="s">
        <v>46</v>
      </c>
      <c r="R70" s="12" t="s">
        <v>54</v>
      </c>
      <c r="S70" s="12" t="s">
        <v>55</v>
      </c>
      <c r="T70" s="12">
        <v>11.66</v>
      </c>
      <c r="U70" s="12">
        <v>140.97375</v>
      </c>
      <c r="V70" s="15"/>
      <c r="W70" s="14" t="s">
        <v>59</v>
      </c>
      <c r="X70" s="15"/>
      <c r="Y70" s="15"/>
      <c r="Z70" s="15"/>
      <c r="AA70" s="15"/>
      <c r="AB70" s="15"/>
      <c r="AC70" s="18">
        <v>52.13</v>
      </c>
      <c r="AD70" s="19">
        <v>5944.4800607697252</v>
      </c>
      <c r="AE70" s="20" t="s">
        <v>55</v>
      </c>
      <c r="AF70" s="20" t="s">
        <v>55</v>
      </c>
      <c r="AG70" s="152">
        <v>114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</row>
    <row r="71" spans="1:153" s="16" customFormat="1" x14ac:dyDescent="0.2">
      <c r="A71" s="8" t="s">
        <v>32</v>
      </c>
      <c r="B71" s="8" t="s">
        <v>32</v>
      </c>
      <c r="C71" s="8" t="s">
        <v>33</v>
      </c>
      <c r="D71" s="8" t="s">
        <v>44</v>
      </c>
      <c r="E71" s="9">
        <v>34</v>
      </c>
      <c r="F71" s="10" t="s">
        <v>68</v>
      </c>
      <c r="G71" s="11">
        <v>34.049999999999997</v>
      </c>
      <c r="H71" s="9"/>
      <c r="I71" s="12">
        <v>53.51</v>
      </c>
      <c r="J71" s="12">
        <v>102.68</v>
      </c>
      <c r="K71" s="13">
        <v>102.68</v>
      </c>
      <c r="L71" s="12">
        <v>7737.8341559999999</v>
      </c>
      <c r="M71" s="12">
        <v>846.68663060000006</v>
      </c>
      <c r="N71" s="12">
        <v>144.60538508689964</v>
      </c>
      <c r="O71" s="12">
        <v>15.822960766211924</v>
      </c>
      <c r="P71" s="12">
        <v>109.42165643902695</v>
      </c>
      <c r="Q71" s="12" t="s">
        <v>46</v>
      </c>
      <c r="R71" s="12" t="s">
        <v>54</v>
      </c>
      <c r="S71" s="12" t="s">
        <v>55</v>
      </c>
      <c r="T71" s="12">
        <v>10.74</v>
      </c>
      <c r="U71" s="12">
        <v>133.37285</v>
      </c>
      <c r="V71" s="13" t="s">
        <v>61</v>
      </c>
      <c r="W71" s="14" t="s">
        <v>59</v>
      </c>
      <c r="X71" s="15" t="s">
        <v>41</v>
      </c>
      <c r="Y71" s="15" t="s">
        <v>49</v>
      </c>
      <c r="AB71" s="17">
        <v>0.21677849516816478</v>
      </c>
      <c r="AC71" s="18">
        <v>53.510000000000005</v>
      </c>
      <c r="AD71" s="19">
        <v>7311.4305767769565</v>
      </c>
      <c r="AE71" s="20" t="s">
        <v>55</v>
      </c>
      <c r="AF71" s="20" t="s">
        <v>55</v>
      </c>
      <c r="AG71" s="152">
        <v>136.6</v>
      </c>
    </row>
    <row r="72" spans="1:153" s="16" customFormat="1" x14ac:dyDescent="0.2">
      <c r="A72" s="8" t="s">
        <v>32</v>
      </c>
      <c r="B72" s="8" t="s">
        <v>32</v>
      </c>
      <c r="C72" s="8" t="s">
        <v>33</v>
      </c>
      <c r="D72" s="8" t="s">
        <v>44</v>
      </c>
      <c r="E72" s="9">
        <v>34</v>
      </c>
      <c r="F72" s="10" t="s">
        <v>68</v>
      </c>
      <c r="G72" s="11" t="s">
        <v>119</v>
      </c>
      <c r="H72" s="9"/>
      <c r="I72" s="12">
        <v>138.99</v>
      </c>
      <c r="J72" s="12">
        <v>138.99</v>
      </c>
      <c r="K72" s="13">
        <v>138.99</v>
      </c>
      <c r="L72" s="12">
        <v>17020.705180000001</v>
      </c>
      <c r="M72" s="12">
        <v>1710.5121160000001</v>
      </c>
      <c r="N72" s="12">
        <v>122.45992646953017</v>
      </c>
      <c r="O72" s="12">
        <v>12.306727937261673</v>
      </c>
      <c r="P72" s="12">
        <v>100.49596053222984</v>
      </c>
      <c r="Q72" s="12" t="s">
        <v>99</v>
      </c>
      <c r="R72" s="12" t="s">
        <v>54</v>
      </c>
      <c r="S72" s="12" t="s">
        <v>55</v>
      </c>
      <c r="T72" s="12">
        <v>11.86</v>
      </c>
      <c r="U72" s="12">
        <v>122.9385</v>
      </c>
      <c r="V72" s="13" t="s">
        <v>61</v>
      </c>
      <c r="W72" s="14" t="s">
        <v>40</v>
      </c>
      <c r="X72" s="15" t="s">
        <v>41</v>
      </c>
      <c r="Y72" s="15" t="s">
        <v>49</v>
      </c>
      <c r="AB72" s="17">
        <v>0.44664031620553363</v>
      </c>
      <c r="AC72" s="18">
        <f>137.04-53.83</f>
        <v>83.21</v>
      </c>
      <c r="AD72" s="19">
        <f>15611.0225117856-6133</f>
        <v>9478.0225117856007</v>
      </c>
      <c r="AE72" s="20" t="s">
        <v>55</v>
      </c>
      <c r="AF72" s="20" t="s">
        <v>55</v>
      </c>
      <c r="AG72" s="152">
        <v>113.9</v>
      </c>
    </row>
    <row r="73" spans="1:153" s="16" customFormat="1" x14ac:dyDescent="0.2">
      <c r="A73" s="8" t="s">
        <v>32</v>
      </c>
      <c r="B73" s="8" t="s">
        <v>32</v>
      </c>
      <c r="C73" s="8" t="s">
        <v>33</v>
      </c>
      <c r="D73" s="8" t="s">
        <v>44</v>
      </c>
      <c r="E73" s="9">
        <v>34</v>
      </c>
      <c r="F73" s="10" t="s">
        <v>68</v>
      </c>
      <c r="G73" s="11" t="s">
        <v>120</v>
      </c>
      <c r="H73" s="9"/>
      <c r="I73" s="12">
        <v>138.99</v>
      </c>
      <c r="J73" s="12">
        <v>138.99</v>
      </c>
      <c r="K73" s="13">
        <v>138.99</v>
      </c>
      <c r="L73" s="12">
        <v>17020.705180000001</v>
      </c>
      <c r="M73" s="12">
        <v>1710.5121160000001</v>
      </c>
      <c r="N73" s="12">
        <v>122.45992646953017</v>
      </c>
      <c r="O73" s="12">
        <v>12.306727937261673</v>
      </c>
      <c r="P73" s="12">
        <v>100.49596053222984</v>
      </c>
      <c r="Q73" s="12" t="s">
        <v>99</v>
      </c>
      <c r="R73" s="12" t="s">
        <v>54</v>
      </c>
      <c r="S73" s="12" t="s">
        <v>55</v>
      </c>
      <c r="T73" s="12">
        <v>11.86</v>
      </c>
      <c r="U73" s="12">
        <v>122.9385</v>
      </c>
      <c r="V73" s="13" t="s">
        <v>61</v>
      </c>
      <c r="W73" s="14" t="s">
        <v>40</v>
      </c>
      <c r="X73" s="15" t="s">
        <v>41</v>
      </c>
      <c r="Y73" s="15" t="s">
        <v>49</v>
      </c>
      <c r="AB73" s="17">
        <v>0.44664031620553363</v>
      </c>
      <c r="AC73" s="18">
        <f>137.04-83.21</f>
        <v>53.83</v>
      </c>
      <c r="AD73" s="19">
        <f>15611.0225117856-9478</f>
        <v>6133.0225117856007</v>
      </c>
      <c r="AE73" s="20" t="s">
        <v>55</v>
      </c>
      <c r="AF73" s="20" t="s">
        <v>55</v>
      </c>
      <c r="AG73" s="152">
        <v>113.9</v>
      </c>
    </row>
    <row r="74" spans="1:153" s="16" customFormat="1" x14ac:dyDescent="0.2">
      <c r="A74" s="8" t="s">
        <v>32</v>
      </c>
      <c r="B74" s="8" t="s">
        <v>32</v>
      </c>
      <c r="C74" s="8" t="s">
        <v>33</v>
      </c>
      <c r="D74" s="8" t="s">
        <v>44</v>
      </c>
      <c r="E74" s="9">
        <v>34</v>
      </c>
      <c r="F74" s="10" t="s">
        <v>68</v>
      </c>
      <c r="G74" s="11" t="s">
        <v>121</v>
      </c>
      <c r="H74" s="9"/>
      <c r="I74" s="12">
        <v>74.14</v>
      </c>
      <c r="J74" s="12">
        <v>74.36</v>
      </c>
      <c r="K74" s="13">
        <v>74.36</v>
      </c>
      <c r="L74" s="12">
        <v>9011.9186040000004</v>
      </c>
      <c r="M74" s="12">
        <v>922.26636939999992</v>
      </c>
      <c r="N74" s="12">
        <v>121.55271923388185</v>
      </c>
      <c r="O74" s="12">
        <v>12.439524809819259</v>
      </c>
      <c r="P74" s="12">
        <v>102.33851524032251</v>
      </c>
      <c r="Q74" s="12" t="s">
        <v>50</v>
      </c>
      <c r="R74" s="12" t="s">
        <v>54</v>
      </c>
      <c r="S74" s="12" t="s">
        <v>55</v>
      </c>
      <c r="T74" s="12">
        <v>11.53</v>
      </c>
      <c r="U74" s="12">
        <v>123.4199</v>
      </c>
      <c r="V74" s="13" t="s">
        <v>39</v>
      </c>
      <c r="W74" s="14" t="s">
        <v>40</v>
      </c>
      <c r="X74" s="15" t="s">
        <v>41</v>
      </c>
      <c r="Y74" s="15" t="s">
        <v>49</v>
      </c>
      <c r="AB74" s="17">
        <v>0.20281288218507951</v>
      </c>
      <c r="AC74" s="18">
        <f>207.82-61.13-70.32</f>
        <v>76.37</v>
      </c>
      <c r="AD74" s="19">
        <f>25943.4198123406-7700-8743</f>
        <v>9500.4198123405986</v>
      </c>
      <c r="AE74" s="20" t="s">
        <v>55</v>
      </c>
      <c r="AF74" s="20" t="s">
        <v>55</v>
      </c>
      <c r="AG74" s="152">
        <v>124.4</v>
      </c>
    </row>
    <row r="75" spans="1:153" s="16" customFormat="1" x14ac:dyDescent="0.2">
      <c r="A75" s="8" t="s">
        <v>114</v>
      </c>
      <c r="B75" s="10" t="s">
        <v>115</v>
      </c>
      <c r="C75" s="8" t="s">
        <v>116</v>
      </c>
      <c r="D75" s="8"/>
      <c r="E75" s="41">
        <v>602</v>
      </c>
      <c r="F75" s="42" t="s">
        <v>117</v>
      </c>
      <c r="G75" s="43">
        <v>1.0605</v>
      </c>
      <c r="H75" s="9">
        <v>1</v>
      </c>
      <c r="I75" s="12" t="e">
        <v>#N/A</v>
      </c>
      <c r="J75" s="12">
        <v>18.86</v>
      </c>
      <c r="K75" s="13">
        <v>18.86</v>
      </c>
      <c r="L75" s="12" t="e">
        <v>#N/A</v>
      </c>
      <c r="M75" s="12" t="e">
        <v>#N/A</v>
      </c>
      <c r="N75" s="12" t="e">
        <v>#N/A</v>
      </c>
      <c r="O75" s="12" t="e">
        <v>#N/A</v>
      </c>
      <c r="P75" s="12" t="e">
        <v>#N/A</v>
      </c>
      <c r="Q75" s="12" t="e">
        <v>#N/A</v>
      </c>
      <c r="R75" s="12" t="e">
        <v>#N/A</v>
      </c>
      <c r="S75" s="12" t="e">
        <v>#N/A</v>
      </c>
      <c r="T75" s="12" t="e">
        <v>#N/A</v>
      </c>
      <c r="U75" s="12" t="e">
        <v>#N/A</v>
      </c>
      <c r="V75" s="21" t="s">
        <v>118</v>
      </c>
      <c r="W75" s="21" t="s">
        <v>118</v>
      </c>
      <c r="X75" s="15" t="s">
        <v>41</v>
      </c>
      <c r="Y75" s="15" t="s">
        <v>49</v>
      </c>
      <c r="AC75" s="13">
        <v>18.86</v>
      </c>
      <c r="AD75" s="44">
        <v>2320.665</v>
      </c>
      <c r="AE75" s="44" t="s">
        <v>48</v>
      </c>
      <c r="AF75" s="44" t="s">
        <v>48</v>
      </c>
      <c r="AG75" s="152">
        <v>123</v>
      </c>
    </row>
    <row r="76" spans="1:153" s="16" customFormat="1" x14ac:dyDescent="0.2">
      <c r="A76" s="8" t="s">
        <v>114</v>
      </c>
      <c r="B76" s="10" t="s">
        <v>115</v>
      </c>
      <c r="C76" s="8" t="s">
        <v>116</v>
      </c>
      <c r="D76" s="8"/>
      <c r="E76" s="48">
        <v>602</v>
      </c>
      <c r="F76" s="49" t="s">
        <v>117</v>
      </c>
      <c r="G76" s="50">
        <v>1.0603</v>
      </c>
      <c r="H76" s="9">
        <v>1</v>
      </c>
      <c r="I76" s="12" t="e">
        <v>#N/A</v>
      </c>
      <c r="J76" s="12">
        <v>21.09</v>
      </c>
      <c r="K76" s="13">
        <v>21.09</v>
      </c>
      <c r="L76" s="12" t="e">
        <v>#N/A</v>
      </c>
      <c r="M76" s="12" t="e">
        <v>#N/A</v>
      </c>
      <c r="N76" s="12" t="e">
        <v>#N/A</v>
      </c>
      <c r="O76" s="12" t="e">
        <v>#N/A</v>
      </c>
      <c r="P76" s="12" t="e">
        <v>#N/A</v>
      </c>
      <c r="Q76" s="12" t="e">
        <v>#N/A</v>
      </c>
      <c r="R76" s="12" t="e">
        <v>#N/A</v>
      </c>
      <c r="S76" s="12" t="e">
        <v>#N/A</v>
      </c>
      <c r="T76" s="12" t="e">
        <v>#N/A</v>
      </c>
      <c r="U76" s="12" t="e">
        <v>#N/A</v>
      </c>
      <c r="V76" s="21"/>
      <c r="W76" s="21"/>
      <c r="X76" s="15" t="s">
        <v>41</v>
      </c>
      <c r="Y76" s="15" t="s">
        <v>49</v>
      </c>
      <c r="AC76" s="13">
        <v>21.09</v>
      </c>
      <c r="AD76" s="44">
        <v>2853.37</v>
      </c>
      <c r="AE76" s="44" t="s">
        <v>48</v>
      </c>
      <c r="AF76" s="44" t="s">
        <v>48</v>
      </c>
      <c r="AG76" s="152">
        <v>135.30000000000001</v>
      </c>
    </row>
    <row r="77" spans="1:153" s="16" customFormat="1" x14ac:dyDescent="0.2">
      <c r="A77" s="8" t="s">
        <v>114</v>
      </c>
      <c r="B77" s="10" t="s">
        <v>115</v>
      </c>
      <c r="C77" s="8" t="s">
        <v>116</v>
      </c>
      <c r="D77" s="8"/>
      <c r="E77" s="48">
        <v>602</v>
      </c>
      <c r="F77" s="49" t="s">
        <v>117</v>
      </c>
      <c r="G77" s="50">
        <v>1.0604</v>
      </c>
      <c r="H77" s="9">
        <v>1</v>
      </c>
      <c r="I77" s="12">
        <v>27.87</v>
      </c>
      <c r="J77" s="12">
        <v>27.87</v>
      </c>
      <c r="K77" s="13">
        <v>27.87</v>
      </c>
      <c r="L77" s="12">
        <v>4494.8167680000006</v>
      </c>
      <c r="M77" s="12">
        <v>536.21498959999997</v>
      </c>
      <c r="N77" s="12">
        <v>161.27796081808398</v>
      </c>
      <c r="O77" s="12">
        <v>19.239863279512019</v>
      </c>
      <c r="P77" s="12">
        <v>119.29629555035065</v>
      </c>
      <c r="Q77" s="12" t="s">
        <v>60</v>
      </c>
      <c r="R77" s="12" t="s">
        <v>54</v>
      </c>
      <c r="S77" s="12" t="s">
        <v>55</v>
      </c>
      <c r="T77" s="12">
        <v>12.25</v>
      </c>
      <c r="U77" s="12">
        <v>136.85720000000001</v>
      </c>
      <c r="V77" s="21" t="s">
        <v>118</v>
      </c>
      <c r="W77" s="21" t="s">
        <v>118</v>
      </c>
      <c r="X77" s="15" t="s">
        <v>41</v>
      </c>
      <c r="Y77" s="15" t="s">
        <v>49</v>
      </c>
      <c r="AC77" s="13">
        <v>27.87</v>
      </c>
      <c r="AD77" s="44">
        <v>4180.5</v>
      </c>
      <c r="AE77" s="44" t="s">
        <v>55</v>
      </c>
      <c r="AF77" s="44" t="s">
        <v>55</v>
      </c>
      <c r="AG77" s="152">
        <v>150</v>
      </c>
    </row>
    <row r="78" spans="1:153" s="16" customFormat="1" x14ac:dyDescent="0.2">
      <c r="A78" s="8" t="s">
        <v>114</v>
      </c>
      <c r="B78" s="10" t="s">
        <v>115</v>
      </c>
      <c r="C78" s="8" t="s">
        <v>116</v>
      </c>
      <c r="D78" s="8"/>
      <c r="E78" s="48">
        <v>602</v>
      </c>
      <c r="F78" s="49" t="s">
        <v>117</v>
      </c>
      <c r="G78" s="50">
        <v>1.0602</v>
      </c>
      <c r="H78" s="9">
        <v>1</v>
      </c>
      <c r="I78" s="12">
        <v>14.33</v>
      </c>
      <c r="J78" s="12">
        <v>14.33</v>
      </c>
      <c r="K78" s="13">
        <v>14.33</v>
      </c>
      <c r="L78" s="12">
        <v>2363.4498240000003</v>
      </c>
      <c r="M78" s="12">
        <v>280.09371019999998</v>
      </c>
      <c r="N78" s="12">
        <v>164.93020404745292</v>
      </c>
      <c r="O78" s="12">
        <v>19.545967215631542</v>
      </c>
      <c r="P78" s="12">
        <v>118.51053800920461</v>
      </c>
      <c r="Q78" s="12" t="s">
        <v>60</v>
      </c>
      <c r="R78" s="12" t="s">
        <v>54</v>
      </c>
      <c r="S78" s="12" t="s">
        <v>55</v>
      </c>
      <c r="T78" s="12">
        <v>12.22</v>
      </c>
      <c r="U78" s="12">
        <v>136.0729</v>
      </c>
      <c r="V78" s="21" t="s">
        <v>118</v>
      </c>
      <c r="W78" s="21" t="s">
        <v>118</v>
      </c>
      <c r="X78" s="15" t="s">
        <v>41</v>
      </c>
      <c r="Y78" s="15" t="s">
        <v>49</v>
      </c>
      <c r="AC78" s="13">
        <v>14.33</v>
      </c>
      <c r="AD78" s="44">
        <v>2149.5</v>
      </c>
      <c r="AE78" s="44" t="s">
        <v>55</v>
      </c>
      <c r="AF78" s="44" t="s">
        <v>55</v>
      </c>
      <c r="AG78" s="152">
        <v>150</v>
      </c>
    </row>
    <row r="79" spans="1:153" s="16" customFormat="1" x14ac:dyDescent="0.2">
      <c r="A79" s="8" t="s">
        <v>114</v>
      </c>
      <c r="B79" s="10" t="s">
        <v>115</v>
      </c>
      <c r="C79" s="8" t="s">
        <v>116</v>
      </c>
      <c r="D79" s="8"/>
      <c r="E79" s="48">
        <v>602</v>
      </c>
      <c r="F79" s="49" t="s">
        <v>117</v>
      </c>
      <c r="G79" s="50">
        <v>1.0601</v>
      </c>
      <c r="H79" s="9">
        <v>1</v>
      </c>
      <c r="I79" s="12" t="e">
        <v>#N/A</v>
      </c>
      <c r="J79" s="12">
        <v>10.24</v>
      </c>
      <c r="K79" s="13">
        <v>10.24</v>
      </c>
      <c r="L79" s="12" t="e">
        <v>#N/A</v>
      </c>
      <c r="M79" s="12" t="e">
        <v>#N/A</v>
      </c>
      <c r="N79" s="12" t="e">
        <v>#N/A</v>
      </c>
      <c r="O79" s="12" t="e">
        <v>#N/A</v>
      </c>
      <c r="P79" s="12" t="e">
        <v>#N/A</v>
      </c>
      <c r="Q79" s="12" t="e">
        <v>#N/A</v>
      </c>
      <c r="R79" s="12" t="e">
        <v>#N/A</v>
      </c>
      <c r="S79" s="12" t="e">
        <v>#N/A</v>
      </c>
      <c r="T79" s="12" t="e">
        <v>#N/A</v>
      </c>
      <c r="U79" s="12" t="e">
        <v>#N/A</v>
      </c>
      <c r="V79" s="21" t="s">
        <v>118</v>
      </c>
      <c r="W79" s="21" t="s">
        <v>118</v>
      </c>
      <c r="X79" s="15" t="s">
        <v>41</v>
      </c>
      <c r="Y79" s="15" t="s">
        <v>49</v>
      </c>
      <c r="AC79" s="13">
        <v>10.24</v>
      </c>
      <c r="AD79" s="44">
        <v>1546.3150000000001</v>
      </c>
      <c r="AE79" s="44" t="s">
        <v>55</v>
      </c>
      <c r="AF79" s="44" t="s">
        <v>55</v>
      </c>
      <c r="AG79" s="152">
        <v>151</v>
      </c>
    </row>
    <row r="80" spans="1:153" s="16" customFormat="1" x14ac:dyDescent="0.2">
      <c r="A80" s="8" t="s">
        <v>114</v>
      </c>
      <c r="B80" s="10" t="s">
        <v>122</v>
      </c>
      <c r="C80" s="8" t="s">
        <v>116</v>
      </c>
      <c r="D80" s="8"/>
      <c r="E80" s="48">
        <v>602</v>
      </c>
      <c r="F80" s="49" t="s">
        <v>117</v>
      </c>
      <c r="G80" s="50">
        <v>1.0401</v>
      </c>
      <c r="H80" s="9">
        <v>1</v>
      </c>
      <c r="I80" s="12" t="e">
        <v>#N/A</v>
      </c>
      <c r="J80" s="12" t="e">
        <v>#N/A</v>
      </c>
      <c r="K80" s="13" t="e">
        <v>#N/A</v>
      </c>
      <c r="L80" s="12" t="e">
        <v>#N/A</v>
      </c>
      <c r="M80" s="12" t="e">
        <v>#N/A</v>
      </c>
      <c r="N80" s="12" t="e">
        <v>#N/A</v>
      </c>
      <c r="O80" s="12" t="e">
        <v>#N/A</v>
      </c>
      <c r="P80" s="12" t="e">
        <v>#N/A</v>
      </c>
      <c r="Q80" s="12" t="e">
        <v>#N/A</v>
      </c>
      <c r="R80" s="12" t="e">
        <v>#N/A</v>
      </c>
      <c r="S80" s="12" t="e">
        <v>#N/A</v>
      </c>
      <c r="T80" s="12" t="e">
        <v>#N/A</v>
      </c>
      <c r="U80" s="12" t="e">
        <v>#N/A</v>
      </c>
      <c r="V80" s="21" t="s">
        <v>118</v>
      </c>
      <c r="W80" s="21" t="s">
        <v>118</v>
      </c>
      <c r="X80" s="15" t="s">
        <v>123</v>
      </c>
      <c r="Y80" s="15" t="e">
        <v>#N/A</v>
      </c>
      <c r="AC80" s="13">
        <v>14.09</v>
      </c>
      <c r="AD80" s="44">
        <v>2042.2271830690049</v>
      </c>
      <c r="AE80" s="44" t="s">
        <v>55</v>
      </c>
      <c r="AF80" s="44" t="s">
        <v>55</v>
      </c>
      <c r="AG80" s="152">
        <v>144.9</v>
      </c>
    </row>
    <row r="81" spans="1:153" s="22" customFormat="1" x14ac:dyDescent="0.2">
      <c r="A81" s="8" t="s">
        <v>32</v>
      </c>
      <c r="B81" s="8" t="s">
        <v>32</v>
      </c>
      <c r="C81" s="8" t="s">
        <v>43</v>
      </c>
      <c r="D81" s="8" t="s">
        <v>56</v>
      </c>
      <c r="E81" s="9">
        <v>2</v>
      </c>
      <c r="F81" s="10" t="s">
        <v>74</v>
      </c>
      <c r="G81" s="11">
        <v>2.09</v>
      </c>
      <c r="H81" s="9">
        <v>2</v>
      </c>
      <c r="I81" s="12">
        <v>6.2</v>
      </c>
      <c r="J81" s="12">
        <v>6.2</v>
      </c>
      <c r="K81" s="13">
        <v>6.2</v>
      </c>
      <c r="L81" s="12">
        <v>520.04665199999999</v>
      </c>
      <c r="M81" s="12">
        <v>59.587185599999991</v>
      </c>
      <c r="N81" s="12">
        <v>83.878492258064512</v>
      </c>
      <c r="O81" s="12">
        <v>9.6108363870967732</v>
      </c>
      <c r="P81" s="12">
        <v>114.580461908252</v>
      </c>
      <c r="Q81" s="12" t="s">
        <v>53</v>
      </c>
      <c r="R81" s="12" t="s">
        <v>124</v>
      </c>
      <c r="S81" s="12" t="s">
        <v>125</v>
      </c>
      <c r="T81" s="12">
        <v>11.5</v>
      </c>
      <c r="U81" s="12">
        <v>134.2586</v>
      </c>
      <c r="V81" s="13" t="s">
        <v>92</v>
      </c>
      <c r="W81" s="14" t="s">
        <v>78</v>
      </c>
      <c r="X81" s="15" t="s">
        <v>91</v>
      </c>
      <c r="Y81" s="15" t="s">
        <v>49</v>
      </c>
      <c r="Z81" s="16"/>
      <c r="AA81" s="16"/>
      <c r="AB81" s="17">
        <v>0</v>
      </c>
      <c r="AC81" s="18">
        <v>6.2</v>
      </c>
      <c r="AD81" s="19">
        <v>527.32730512800003</v>
      </c>
      <c r="AE81" s="20" t="s">
        <v>125</v>
      </c>
      <c r="AF81" s="20" t="s">
        <v>125</v>
      </c>
      <c r="AG81" s="152">
        <v>85.1</v>
      </c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</row>
    <row r="82" spans="1:153" s="22" customFormat="1" x14ac:dyDescent="0.2">
      <c r="A82" s="8" t="s">
        <v>32</v>
      </c>
      <c r="B82" s="8" t="s">
        <v>32</v>
      </c>
      <c r="C82" s="8" t="s">
        <v>43</v>
      </c>
      <c r="D82" s="8" t="s">
        <v>56</v>
      </c>
      <c r="E82" s="9">
        <v>2</v>
      </c>
      <c r="F82" s="10" t="s">
        <v>74</v>
      </c>
      <c r="G82" s="11">
        <v>2.76</v>
      </c>
      <c r="H82" s="9">
        <v>2</v>
      </c>
      <c r="I82" s="12">
        <v>10.99</v>
      </c>
      <c r="J82" s="12">
        <v>10.99</v>
      </c>
      <c r="K82" s="13">
        <v>10.99</v>
      </c>
      <c r="L82" s="12">
        <v>1115.2614440000002</v>
      </c>
      <c r="M82" s="12">
        <v>142.81722120000001</v>
      </c>
      <c r="N82" s="12">
        <v>101.47965823475889</v>
      </c>
      <c r="O82" s="12">
        <v>12.995197561419472</v>
      </c>
      <c r="P82" s="12">
        <v>128.05716719460085</v>
      </c>
      <c r="Q82" s="12" t="s">
        <v>53</v>
      </c>
      <c r="R82" s="12" t="s">
        <v>95</v>
      </c>
      <c r="S82" s="12" t="s">
        <v>96</v>
      </c>
      <c r="T82" s="12">
        <v>14.09</v>
      </c>
      <c r="U82" s="12">
        <v>147.4658</v>
      </c>
      <c r="V82" s="13" t="s">
        <v>90</v>
      </c>
      <c r="W82" s="14" t="s">
        <v>78</v>
      </c>
      <c r="X82" s="15" t="s">
        <v>79</v>
      </c>
      <c r="Y82" s="15" t="s">
        <v>49</v>
      </c>
      <c r="Z82" s="16"/>
      <c r="AA82" s="16"/>
      <c r="AB82" s="17">
        <v>0</v>
      </c>
      <c r="AC82" s="18">
        <v>10.99</v>
      </c>
      <c r="AD82" s="19">
        <v>1130.8751042160002</v>
      </c>
      <c r="AE82" s="20" t="s">
        <v>96</v>
      </c>
      <c r="AF82" s="20" t="s">
        <v>96</v>
      </c>
      <c r="AG82" s="152">
        <v>102.9</v>
      </c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</row>
    <row r="83" spans="1:153" s="22" customFormat="1" x14ac:dyDescent="0.2">
      <c r="A83" s="8" t="s">
        <v>32</v>
      </c>
      <c r="B83" s="8" t="s">
        <v>32</v>
      </c>
      <c r="C83" s="8" t="s">
        <v>43</v>
      </c>
      <c r="D83" s="8" t="s">
        <v>56</v>
      </c>
      <c r="E83" s="9">
        <v>2</v>
      </c>
      <c r="F83" s="10" t="s">
        <v>74</v>
      </c>
      <c r="G83" s="11">
        <v>2.42</v>
      </c>
      <c r="H83" s="9">
        <v>2</v>
      </c>
      <c r="I83" s="12">
        <v>14.17</v>
      </c>
      <c r="J83" s="12">
        <v>14.17</v>
      </c>
      <c r="K83" s="13">
        <v>14.17</v>
      </c>
      <c r="L83" s="12">
        <v>1143.605724</v>
      </c>
      <c r="M83" s="12">
        <v>153.78773819999998</v>
      </c>
      <c r="N83" s="12">
        <v>80.706120254057865</v>
      </c>
      <c r="O83" s="12">
        <v>10.853051390261113</v>
      </c>
      <c r="P83" s="12">
        <v>134.47618787889169</v>
      </c>
      <c r="Q83" s="12" t="s">
        <v>53</v>
      </c>
      <c r="R83" s="12" t="s">
        <v>95</v>
      </c>
      <c r="S83" s="12" t="s">
        <v>96</v>
      </c>
      <c r="T83" s="12">
        <v>11.53</v>
      </c>
      <c r="U83" s="12">
        <v>149.31399999999999</v>
      </c>
      <c r="V83" s="13" t="s">
        <v>92</v>
      </c>
      <c r="W83" s="14" t="s">
        <v>78</v>
      </c>
      <c r="X83" s="15" t="s">
        <v>79</v>
      </c>
      <c r="Y83" s="15" t="s">
        <v>49</v>
      </c>
      <c r="Z83" s="16"/>
      <c r="AA83" s="16"/>
      <c r="AB83" s="17">
        <v>0</v>
      </c>
      <c r="AC83" s="18">
        <v>14.17</v>
      </c>
      <c r="AD83" s="19">
        <v>1159.6162041360001</v>
      </c>
      <c r="AE83" s="20" t="s">
        <v>96</v>
      </c>
      <c r="AF83" s="20" t="s">
        <v>96</v>
      </c>
      <c r="AG83" s="152">
        <v>81.8</v>
      </c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</row>
    <row r="84" spans="1:153" s="16" customFormat="1" x14ac:dyDescent="0.2">
      <c r="A84" s="8" t="s">
        <v>32</v>
      </c>
      <c r="B84" s="8" t="s">
        <v>32</v>
      </c>
      <c r="C84" s="8" t="s">
        <v>43</v>
      </c>
      <c r="D84" s="8" t="s">
        <v>56</v>
      </c>
      <c r="E84" s="9">
        <v>2</v>
      </c>
      <c r="F84" s="10" t="s">
        <v>74</v>
      </c>
      <c r="G84" s="11">
        <v>2.61</v>
      </c>
      <c r="H84" s="9">
        <v>2</v>
      </c>
      <c r="I84" s="12">
        <v>9.43</v>
      </c>
      <c r="J84" s="12">
        <v>9.43</v>
      </c>
      <c r="K84" s="13">
        <v>9.43</v>
      </c>
      <c r="L84" s="12">
        <v>654.77117600000008</v>
      </c>
      <c r="M84" s="12">
        <v>85.863130799999993</v>
      </c>
      <c r="N84" s="12">
        <v>69.434907317073183</v>
      </c>
      <c r="O84" s="12">
        <v>9.1053160975609746</v>
      </c>
      <c r="P84" s="12">
        <v>131.13456112185361</v>
      </c>
      <c r="Q84" s="12" t="s">
        <v>53</v>
      </c>
      <c r="R84" s="12" t="s">
        <v>70</v>
      </c>
      <c r="S84" s="12" t="s">
        <v>71</v>
      </c>
      <c r="T84" s="12">
        <v>10.58</v>
      </c>
      <c r="U84" s="12">
        <v>147.6241</v>
      </c>
      <c r="V84" s="13" t="s">
        <v>90</v>
      </c>
      <c r="W84" s="14" t="s">
        <v>78</v>
      </c>
      <c r="X84" s="15" t="s">
        <v>79</v>
      </c>
      <c r="Y84" s="15" t="s">
        <v>49</v>
      </c>
      <c r="AB84" s="17">
        <v>0</v>
      </c>
      <c r="AC84" s="18">
        <v>9.43</v>
      </c>
      <c r="AD84" s="19">
        <v>663.93797246400004</v>
      </c>
      <c r="AE84" s="20" t="s">
        <v>72</v>
      </c>
      <c r="AF84" s="20" t="s">
        <v>72</v>
      </c>
      <c r="AG84" s="152">
        <v>70.400000000000006</v>
      </c>
    </row>
    <row r="85" spans="1:153" s="22" customFormat="1" x14ac:dyDescent="0.2">
      <c r="A85" s="8" t="s">
        <v>32</v>
      </c>
      <c r="B85" s="8" t="s">
        <v>32</v>
      </c>
      <c r="C85" s="8" t="s">
        <v>43</v>
      </c>
      <c r="D85" s="8" t="s">
        <v>56</v>
      </c>
      <c r="E85" s="9">
        <v>2</v>
      </c>
      <c r="F85" s="10" t="s">
        <v>74</v>
      </c>
      <c r="G85" s="11">
        <v>2.62</v>
      </c>
      <c r="H85" s="9">
        <v>2</v>
      </c>
      <c r="I85" s="12">
        <v>5.37</v>
      </c>
      <c r="J85" s="12">
        <v>5.37</v>
      </c>
      <c r="K85" s="13">
        <v>5.37</v>
      </c>
      <c r="L85" s="12">
        <v>365.997252</v>
      </c>
      <c r="M85" s="12">
        <v>40.7847224</v>
      </c>
      <c r="N85" s="12">
        <v>68.155912849162007</v>
      </c>
      <c r="O85" s="12">
        <v>7.5949203724394785</v>
      </c>
      <c r="P85" s="12">
        <v>111.43450443174366</v>
      </c>
      <c r="Q85" s="12" t="s">
        <v>53</v>
      </c>
      <c r="R85" s="12" t="s">
        <v>126</v>
      </c>
      <c r="S85" s="12" t="s">
        <v>127</v>
      </c>
      <c r="T85" s="12">
        <v>10.55</v>
      </c>
      <c r="U85" s="12">
        <v>130.24805000000001</v>
      </c>
      <c r="V85" s="13" t="s">
        <v>90</v>
      </c>
      <c r="W85" s="14" t="s">
        <v>78</v>
      </c>
      <c r="X85" s="15" t="s">
        <v>79</v>
      </c>
      <c r="Y85" s="15" t="s">
        <v>49</v>
      </c>
      <c r="Z85" s="16"/>
      <c r="AA85" s="16"/>
      <c r="AB85" s="17">
        <v>0</v>
      </c>
      <c r="AC85" s="18">
        <v>5.37</v>
      </c>
      <c r="AD85" s="19">
        <v>371.121213528</v>
      </c>
      <c r="AE85" s="20" t="s">
        <v>127</v>
      </c>
      <c r="AF85" s="20" t="s">
        <v>127</v>
      </c>
      <c r="AG85" s="152">
        <v>69.099999999999994</v>
      </c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</row>
    <row r="86" spans="1:153" s="16" customFormat="1" x14ac:dyDescent="0.2">
      <c r="A86" s="8" t="s">
        <v>32</v>
      </c>
      <c r="B86" s="8" t="s">
        <v>32</v>
      </c>
      <c r="C86" s="8" t="s">
        <v>43</v>
      </c>
      <c r="D86" s="8" t="s">
        <v>56</v>
      </c>
      <c r="E86" s="9">
        <v>2</v>
      </c>
      <c r="F86" s="10" t="s">
        <v>74</v>
      </c>
      <c r="G86" s="11">
        <v>2.4500000000000002</v>
      </c>
      <c r="H86" s="9">
        <v>2</v>
      </c>
      <c r="I86" s="12">
        <v>12.22</v>
      </c>
      <c r="J86" s="12">
        <v>12.22</v>
      </c>
      <c r="K86" s="13">
        <v>12.22</v>
      </c>
      <c r="L86" s="12">
        <v>871.11083200000007</v>
      </c>
      <c r="M86" s="12">
        <v>112.28200260000001</v>
      </c>
      <c r="N86" s="12">
        <v>71.285665466448449</v>
      </c>
      <c r="O86" s="12">
        <v>9.1883799181669392</v>
      </c>
      <c r="P86" s="12">
        <v>128.8951973449918</v>
      </c>
      <c r="Q86" s="12" t="s">
        <v>53</v>
      </c>
      <c r="R86" s="12" t="s">
        <v>97</v>
      </c>
      <c r="S86" s="12" t="s">
        <v>98</v>
      </c>
      <c r="T86" s="12">
        <v>10.91</v>
      </c>
      <c r="U86" s="12">
        <v>143.44104999999999</v>
      </c>
      <c r="V86" s="13" t="s">
        <v>90</v>
      </c>
      <c r="W86" s="14" t="s">
        <v>78</v>
      </c>
      <c r="X86" s="15" t="s">
        <v>79</v>
      </c>
      <c r="Y86" s="15" t="s">
        <v>49</v>
      </c>
      <c r="AB86" s="17">
        <v>0</v>
      </c>
      <c r="AC86" s="18">
        <v>12.22</v>
      </c>
      <c r="AD86" s="19">
        <v>883.30638364800006</v>
      </c>
      <c r="AE86" s="20" t="s">
        <v>98</v>
      </c>
      <c r="AF86" s="20" t="s">
        <v>98</v>
      </c>
      <c r="AG86" s="152">
        <v>72.3</v>
      </c>
    </row>
    <row r="87" spans="1:153" x14ac:dyDescent="0.2">
      <c r="A87" s="8" t="s">
        <v>32</v>
      </c>
      <c r="B87" s="8" t="s">
        <v>32</v>
      </c>
      <c r="C87" s="8" t="s">
        <v>43</v>
      </c>
      <c r="D87" s="8" t="s">
        <v>56</v>
      </c>
      <c r="E87" s="33">
        <v>2</v>
      </c>
      <c r="F87" s="34" t="s">
        <v>74</v>
      </c>
      <c r="G87" s="35">
        <v>2.67</v>
      </c>
      <c r="H87" s="9">
        <v>2</v>
      </c>
      <c r="I87" s="12">
        <v>13.5</v>
      </c>
      <c r="J87" s="12">
        <v>14.36</v>
      </c>
      <c r="K87" s="13">
        <v>14.36</v>
      </c>
      <c r="L87" s="12">
        <v>1258.8962600000002</v>
      </c>
      <c r="M87" s="12">
        <v>129.62333099999998</v>
      </c>
      <c r="N87" s="12">
        <v>93.25157481481483</v>
      </c>
      <c r="O87" s="12">
        <v>9.6017282222222207</v>
      </c>
      <c r="P87" s="12">
        <v>102.96585597926867</v>
      </c>
      <c r="Q87" s="12" t="s">
        <v>60</v>
      </c>
      <c r="R87" s="12" t="s">
        <v>105</v>
      </c>
      <c r="S87" s="12" t="s">
        <v>106</v>
      </c>
      <c r="T87" s="12">
        <v>11.89</v>
      </c>
      <c r="U87" s="12">
        <v>125.41665</v>
      </c>
      <c r="V87" s="13" t="s">
        <v>90</v>
      </c>
      <c r="W87" s="14" t="s">
        <v>78</v>
      </c>
      <c r="X87" s="15" t="s">
        <v>91</v>
      </c>
      <c r="Y87" s="15" t="s">
        <v>49</v>
      </c>
      <c r="Z87" s="16"/>
      <c r="AA87" s="16"/>
      <c r="AB87" s="17">
        <v>0</v>
      </c>
      <c r="AC87" s="18">
        <v>13.5</v>
      </c>
      <c r="AD87" s="19">
        <v>1276.5208076400002</v>
      </c>
      <c r="AE87" s="20" t="s">
        <v>106</v>
      </c>
      <c r="AF87" s="20" t="s">
        <v>106</v>
      </c>
      <c r="AG87" s="152">
        <v>94.6</v>
      </c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</row>
    <row r="88" spans="1:153" s="15" customFormat="1" x14ac:dyDescent="0.2">
      <c r="A88" s="8" t="s">
        <v>32</v>
      </c>
      <c r="B88" s="8" t="s">
        <v>32</v>
      </c>
      <c r="C88" s="8" t="s">
        <v>43</v>
      </c>
      <c r="D88" s="8" t="s">
        <v>56</v>
      </c>
      <c r="E88" s="9">
        <v>2</v>
      </c>
      <c r="F88" s="10" t="s">
        <v>74</v>
      </c>
      <c r="G88" s="11">
        <v>2.46</v>
      </c>
      <c r="H88" s="9">
        <v>2</v>
      </c>
      <c r="I88" s="12">
        <v>34.97</v>
      </c>
      <c r="J88" s="12">
        <v>34.97</v>
      </c>
      <c r="K88" s="13">
        <v>34.97</v>
      </c>
      <c r="L88" s="12">
        <v>2678.3083240000001</v>
      </c>
      <c r="M88" s="12">
        <v>339.92530299999999</v>
      </c>
      <c r="N88" s="12">
        <v>76.588742464969982</v>
      </c>
      <c r="O88" s="12">
        <v>9.7204833571632818</v>
      </c>
      <c r="P88" s="12">
        <v>126.9179130550318</v>
      </c>
      <c r="Q88" s="12" t="s">
        <v>99</v>
      </c>
      <c r="R88" s="12" t="s">
        <v>97</v>
      </c>
      <c r="S88" s="12" t="s">
        <v>98</v>
      </c>
      <c r="T88" s="12">
        <v>10.91</v>
      </c>
      <c r="U88" s="12">
        <v>141.3869</v>
      </c>
      <c r="V88" s="13" t="s">
        <v>90</v>
      </c>
      <c r="W88" s="14" t="s">
        <v>78</v>
      </c>
      <c r="X88" s="15" t="s">
        <v>79</v>
      </c>
      <c r="Y88" s="15" t="s">
        <v>49</v>
      </c>
      <c r="Z88" s="16"/>
      <c r="AA88" s="16"/>
      <c r="AB88" s="17">
        <v>0</v>
      </c>
      <c r="AC88" s="18">
        <v>34.97</v>
      </c>
      <c r="AD88" s="19">
        <v>2715.8046405360001</v>
      </c>
      <c r="AE88" s="20" t="s">
        <v>98</v>
      </c>
      <c r="AF88" s="20" t="s">
        <v>98</v>
      </c>
      <c r="AG88" s="152">
        <v>77.7</v>
      </c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</row>
    <row r="89" spans="1:153" s="22" customFormat="1" x14ac:dyDescent="0.2">
      <c r="A89" s="8" t="s">
        <v>32</v>
      </c>
      <c r="B89" s="8" t="s">
        <v>32</v>
      </c>
      <c r="C89" s="8" t="s">
        <v>43</v>
      </c>
      <c r="D89" s="8" t="s">
        <v>56</v>
      </c>
      <c r="E89" s="37">
        <v>2</v>
      </c>
      <c r="F89" s="39" t="s">
        <v>74</v>
      </c>
      <c r="G89" s="40">
        <v>2.38</v>
      </c>
      <c r="H89" s="9">
        <v>2</v>
      </c>
      <c r="I89" s="12">
        <v>20.48</v>
      </c>
      <c r="J89" s="12">
        <v>20.48</v>
      </c>
      <c r="K89" s="13">
        <v>20.48</v>
      </c>
      <c r="L89" s="12">
        <v>1730.4914800000001</v>
      </c>
      <c r="M89" s="12">
        <v>189.82474999999999</v>
      </c>
      <c r="N89" s="12">
        <v>84.496654296875008</v>
      </c>
      <c r="O89" s="12">
        <v>9.2687866210937493</v>
      </c>
      <c r="P89" s="12">
        <v>109.69412574050926</v>
      </c>
      <c r="Q89" s="12" t="s">
        <v>53</v>
      </c>
      <c r="R89" s="12" t="s">
        <v>37</v>
      </c>
      <c r="S89" s="12" t="s">
        <v>38</v>
      </c>
      <c r="T89" s="12">
        <v>12.09</v>
      </c>
      <c r="U89" s="12">
        <v>130.58320000000001</v>
      </c>
      <c r="V89" s="13" t="s">
        <v>90</v>
      </c>
      <c r="W89" s="14" t="s">
        <v>78</v>
      </c>
      <c r="X89" s="15" t="s">
        <v>79</v>
      </c>
      <c r="Y89" s="15" t="s">
        <v>49</v>
      </c>
      <c r="Z89" s="16"/>
      <c r="AA89" s="16"/>
      <c r="AB89" s="17">
        <v>0</v>
      </c>
      <c r="AC89" s="18">
        <v>20.46</v>
      </c>
      <c r="AD89" s="19">
        <v>1754.7183607200002</v>
      </c>
      <c r="AE89" s="20" t="s">
        <v>76</v>
      </c>
      <c r="AF89" s="20" t="s">
        <v>76</v>
      </c>
      <c r="AG89" s="152">
        <v>85.8</v>
      </c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</row>
    <row r="90" spans="1:153" s="16" customFormat="1" x14ac:dyDescent="0.2">
      <c r="A90" s="8" t="s">
        <v>32</v>
      </c>
      <c r="B90" s="8" t="s">
        <v>32</v>
      </c>
      <c r="C90" s="8" t="s">
        <v>43</v>
      </c>
      <c r="D90" s="8" t="s">
        <v>56</v>
      </c>
      <c r="E90" s="9">
        <v>2</v>
      </c>
      <c r="F90" s="10" t="s">
        <v>74</v>
      </c>
      <c r="G90" s="11">
        <v>2.2200000000000002</v>
      </c>
      <c r="H90" s="9">
        <v>2</v>
      </c>
      <c r="I90" s="12">
        <v>6.45</v>
      </c>
      <c r="J90" s="12">
        <v>6.53</v>
      </c>
      <c r="K90" s="13">
        <v>6.53</v>
      </c>
      <c r="L90" s="12">
        <v>447.79537200000004</v>
      </c>
      <c r="M90" s="12">
        <v>50.947552999999999</v>
      </c>
      <c r="N90" s="12">
        <v>69.425639069767442</v>
      </c>
      <c r="O90" s="12">
        <v>7.8988454263565888</v>
      </c>
      <c r="P90" s="12">
        <v>113.77418389219082</v>
      </c>
      <c r="Q90" s="12" t="s">
        <v>46</v>
      </c>
      <c r="R90" s="12" t="s">
        <v>128</v>
      </c>
      <c r="S90" s="12" t="s">
        <v>129</v>
      </c>
      <c r="T90" s="12">
        <v>13.8</v>
      </c>
      <c r="U90" s="12">
        <v>129.43530000000001</v>
      </c>
      <c r="V90" s="13" t="s">
        <v>92</v>
      </c>
      <c r="W90" s="14" t="s">
        <v>78</v>
      </c>
      <c r="X90" s="15" t="s">
        <v>79</v>
      </c>
      <c r="Y90" s="15" t="s">
        <v>49</v>
      </c>
      <c r="AB90" s="17">
        <v>0</v>
      </c>
      <c r="AC90" s="18">
        <v>6.45</v>
      </c>
      <c r="AD90" s="19">
        <v>454.06450720800007</v>
      </c>
      <c r="AE90" s="20" t="s">
        <v>129</v>
      </c>
      <c r="AF90" s="20" t="s">
        <v>129</v>
      </c>
      <c r="AG90" s="152">
        <v>70.400000000000006</v>
      </c>
    </row>
    <row r="91" spans="1:153" s="16" customFormat="1" x14ac:dyDescent="0.2">
      <c r="A91" s="8" t="s">
        <v>114</v>
      </c>
      <c r="B91" s="10" t="s">
        <v>122</v>
      </c>
      <c r="C91" s="8" t="s">
        <v>116</v>
      </c>
      <c r="D91" s="8"/>
      <c r="E91" s="48">
        <v>602</v>
      </c>
      <c r="F91" s="49" t="s">
        <v>117</v>
      </c>
      <c r="G91" s="50">
        <v>1.0402</v>
      </c>
      <c r="H91" s="9">
        <v>1</v>
      </c>
      <c r="I91" s="12" t="e">
        <v>#N/A</v>
      </c>
      <c r="J91" s="12" t="e">
        <v>#N/A</v>
      </c>
      <c r="K91" s="13" t="e">
        <v>#N/A</v>
      </c>
      <c r="L91" s="12" t="e">
        <v>#N/A</v>
      </c>
      <c r="M91" s="12" t="e">
        <v>#N/A</v>
      </c>
      <c r="N91" s="12" t="e">
        <v>#N/A</v>
      </c>
      <c r="O91" s="12" t="e">
        <v>#N/A</v>
      </c>
      <c r="P91" s="12" t="e">
        <v>#N/A</v>
      </c>
      <c r="Q91" s="12" t="e">
        <v>#N/A</v>
      </c>
      <c r="R91" s="12" t="e">
        <v>#N/A</v>
      </c>
      <c r="S91" s="12" t="e">
        <v>#N/A</v>
      </c>
      <c r="T91" s="12" t="e">
        <v>#N/A</v>
      </c>
      <c r="U91" s="12" t="e">
        <v>#N/A</v>
      </c>
      <c r="V91" s="21" t="s">
        <v>118</v>
      </c>
      <c r="W91" s="21" t="s">
        <v>118</v>
      </c>
      <c r="X91" s="15" t="s">
        <v>123</v>
      </c>
      <c r="Y91" s="15" t="e">
        <v>#N/A</v>
      </c>
      <c r="AC91" s="13">
        <v>11.22</v>
      </c>
      <c r="AD91" s="44">
        <v>1626.2447831110176</v>
      </c>
      <c r="AE91" s="44" t="s">
        <v>55</v>
      </c>
      <c r="AF91" s="44" t="s">
        <v>55</v>
      </c>
      <c r="AG91" s="152">
        <v>144.9</v>
      </c>
    </row>
    <row r="92" spans="1:153" s="16" customFormat="1" x14ac:dyDescent="0.2">
      <c r="A92" s="8" t="s">
        <v>114</v>
      </c>
      <c r="B92" s="10" t="s">
        <v>122</v>
      </c>
      <c r="C92" s="8" t="s">
        <v>116</v>
      </c>
      <c r="D92" s="8"/>
      <c r="E92" s="48">
        <v>602</v>
      </c>
      <c r="F92" s="49" t="s">
        <v>117</v>
      </c>
      <c r="G92" s="50">
        <v>1.0403</v>
      </c>
      <c r="H92" s="9">
        <v>1</v>
      </c>
      <c r="I92" s="12" t="e">
        <v>#N/A</v>
      </c>
      <c r="J92" s="12" t="e">
        <v>#N/A</v>
      </c>
      <c r="K92" s="13" t="e">
        <v>#N/A</v>
      </c>
      <c r="L92" s="12" t="e">
        <v>#N/A</v>
      </c>
      <c r="M92" s="12" t="e">
        <v>#N/A</v>
      </c>
      <c r="N92" s="12" t="e">
        <v>#N/A</v>
      </c>
      <c r="O92" s="12" t="e">
        <v>#N/A</v>
      </c>
      <c r="P92" s="12" t="e">
        <v>#N/A</v>
      </c>
      <c r="Q92" s="12" t="e">
        <v>#N/A</v>
      </c>
      <c r="R92" s="12" t="e">
        <v>#N/A</v>
      </c>
      <c r="S92" s="12" t="e">
        <v>#N/A</v>
      </c>
      <c r="T92" s="12" t="e">
        <v>#N/A</v>
      </c>
      <c r="U92" s="12" t="e">
        <v>#N/A</v>
      </c>
      <c r="V92" s="21" t="s">
        <v>118</v>
      </c>
      <c r="W92" s="21" t="s">
        <v>118</v>
      </c>
      <c r="X92" s="15" t="s">
        <v>123</v>
      </c>
      <c r="Y92" s="15" t="e">
        <v>#N/A</v>
      </c>
      <c r="AC92" s="13">
        <v>26.02</v>
      </c>
      <c r="AD92" s="44">
        <v>3771.380504148723</v>
      </c>
      <c r="AE92" s="44" t="s">
        <v>55</v>
      </c>
      <c r="AF92" s="44" t="s">
        <v>55</v>
      </c>
      <c r="AG92" s="152">
        <v>144.9</v>
      </c>
    </row>
    <row r="93" spans="1:153" s="16" customFormat="1" x14ac:dyDescent="0.2">
      <c r="A93" s="8" t="s">
        <v>32</v>
      </c>
      <c r="B93" s="8" t="s">
        <v>32</v>
      </c>
      <c r="C93" s="8" t="s">
        <v>43</v>
      </c>
      <c r="D93" s="8" t="s">
        <v>56</v>
      </c>
      <c r="E93" s="9">
        <v>2</v>
      </c>
      <c r="F93" s="10" t="s">
        <v>74</v>
      </c>
      <c r="G93" s="11">
        <v>2.13</v>
      </c>
      <c r="H93" s="9">
        <v>2</v>
      </c>
      <c r="I93" s="12">
        <v>6.42</v>
      </c>
      <c r="J93" s="12">
        <v>6.21</v>
      </c>
      <c r="K93" s="13">
        <v>6.21</v>
      </c>
      <c r="L93" s="12">
        <v>719.60642799999994</v>
      </c>
      <c r="M93" s="12">
        <v>81.450659000000002</v>
      </c>
      <c r="N93" s="12">
        <v>112.08822866043613</v>
      </c>
      <c r="O93" s="12">
        <v>12.687018535825546</v>
      </c>
      <c r="P93" s="12">
        <v>113.18778686618404</v>
      </c>
      <c r="Q93" s="12" t="s">
        <v>46</v>
      </c>
      <c r="R93" s="12" t="s">
        <v>95</v>
      </c>
      <c r="S93" s="12" t="s">
        <v>96</v>
      </c>
      <c r="T93" s="12">
        <v>13.73</v>
      </c>
      <c r="U93" s="12">
        <v>128.31325000000001</v>
      </c>
      <c r="V93" s="13" t="s">
        <v>92</v>
      </c>
      <c r="W93" s="14" t="s">
        <v>78</v>
      </c>
      <c r="X93" s="15" t="s">
        <v>79</v>
      </c>
      <c r="Y93" s="15" t="s">
        <v>49</v>
      </c>
      <c r="AB93" s="17">
        <v>0</v>
      </c>
      <c r="AC93" s="18">
        <v>6.42</v>
      </c>
      <c r="AD93" s="19">
        <v>729.68091799199999</v>
      </c>
      <c r="AE93" s="20" t="s">
        <v>96</v>
      </c>
      <c r="AF93" s="20" t="s">
        <v>96</v>
      </c>
      <c r="AG93" s="152">
        <v>113.7</v>
      </c>
    </row>
    <row r="94" spans="1:153" s="22" customFormat="1" x14ac:dyDescent="0.2">
      <c r="A94" s="8" t="s">
        <v>114</v>
      </c>
      <c r="B94" s="8" t="s">
        <v>114</v>
      </c>
      <c r="C94" s="8" t="s">
        <v>116</v>
      </c>
      <c r="D94" s="8"/>
      <c r="E94" s="9">
        <v>367</v>
      </c>
      <c r="F94" s="10" t="s">
        <v>130</v>
      </c>
      <c r="G94" s="11">
        <v>6.1</v>
      </c>
      <c r="H94" s="9">
        <v>6</v>
      </c>
      <c r="I94" s="12">
        <v>25.01</v>
      </c>
      <c r="J94" s="12">
        <v>25.01</v>
      </c>
      <c r="K94" s="13">
        <v>25.01</v>
      </c>
      <c r="L94" s="12">
        <v>3240.9193280000004</v>
      </c>
      <c r="M94" s="12">
        <v>383.84354999999994</v>
      </c>
      <c r="N94" s="12">
        <v>129.58493914434226</v>
      </c>
      <c r="O94" s="12">
        <v>15.34760295881647</v>
      </c>
      <c r="P94" s="12">
        <v>118.4366258930836</v>
      </c>
      <c r="Q94" s="12" t="s">
        <v>73</v>
      </c>
      <c r="R94" s="12" t="s">
        <v>54</v>
      </c>
      <c r="S94" s="12" t="s">
        <v>55</v>
      </c>
      <c r="T94" s="12">
        <v>12.29</v>
      </c>
      <c r="U94" s="12">
        <v>137.23599999999999</v>
      </c>
      <c r="V94" s="21"/>
      <c r="W94" s="21"/>
      <c r="X94" s="15" t="s">
        <v>63</v>
      </c>
      <c r="Y94" s="15" t="s">
        <v>49</v>
      </c>
      <c r="Z94" s="16"/>
      <c r="AA94" s="16"/>
      <c r="AB94" s="16"/>
      <c r="AC94" s="13">
        <v>25.01</v>
      </c>
      <c r="AD94" s="44">
        <v>2944.4282459320393</v>
      </c>
      <c r="AE94" s="44" t="s">
        <v>55</v>
      </c>
      <c r="AF94" s="44" t="s">
        <v>55</v>
      </c>
      <c r="AG94" s="152">
        <v>117.7</v>
      </c>
    </row>
    <row r="95" spans="1:153" s="22" customFormat="1" x14ac:dyDescent="0.2">
      <c r="A95" s="8" t="s">
        <v>114</v>
      </c>
      <c r="B95" s="8" t="s">
        <v>114</v>
      </c>
      <c r="C95" s="8" t="s">
        <v>116</v>
      </c>
      <c r="D95" s="8"/>
      <c r="E95" s="9">
        <v>367</v>
      </c>
      <c r="F95" s="10" t="s">
        <v>130</v>
      </c>
      <c r="G95" s="11">
        <v>6.11</v>
      </c>
      <c r="H95" s="9">
        <v>6</v>
      </c>
      <c r="I95" s="12">
        <v>10.47</v>
      </c>
      <c r="J95" s="12">
        <v>10.47</v>
      </c>
      <c r="K95" s="13">
        <v>10.47</v>
      </c>
      <c r="L95" s="12">
        <v>1480.9196760000002</v>
      </c>
      <c r="M95" s="12">
        <v>171.933832</v>
      </c>
      <c r="N95" s="12">
        <v>141.44409512893984</v>
      </c>
      <c r="O95" s="12">
        <v>16.421569436485193</v>
      </c>
      <c r="P95" s="12">
        <v>116.09936364975407</v>
      </c>
      <c r="Q95" s="12" t="s">
        <v>99</v>
      </c>
      <c r="R95" s="12" t="s">
        <v>54</v>
      </c>
      <c r="S95" s="12" t="s">
        <v>55</v>
      </c>
      <c r="T95" s="12">
        <v>12.19</v>
      </c>
      <c r="U95" s="12">
        <v>133.60714999999999</v>
      </c>
      <c r="V95" s="21"/>
      <c r="W95" s="21"/>
      <c r="X95" s="15" t="s">
        <v>63</v>
      </c>
      <c r="Y95" s="15" t="s">
        <v>49</v>
      </c>
      <c r="Z95" s="16"/>
      <c r="AA95" s="16"/>
      <c r="AB95" s="16"/>
      <c r="AC95" s="13">
        <v>10.47</v>
      </c>
      <c r="AD95" s="44">
        <v>1360.462364450558</v>
      </c>
      <c r="AE95" s="44" t="s">
        <v>55</v>
      </c>
      <c r="AF95" s="44" t="s">
        <v>55</v>
      </c>
      <c r="AG95" s="152">
        <v>129.9</v>
      </c>
    </row>
    <row r="96" spans="1:153" s="22" customFormat="1" x14ac:dyDescent="0.2">
      <c r="A96" s="8" t="s">
        <v>114</v>
      </c>
      <c r="B96" s="8" t="s">
        <v>114</v>
      </c>
      <c r="C96" s="8" t="s">
        <v>116</v>
      </c>
      <c r="D96" s="8"/>
      <c r="E96" s="8">
        <v>537</v>
      </c>
      <c r="F96" s="10" t="s">
        <v>131</v>
      </c>
      <c r="G96" s="7">
        <v>1.23</v>
      </c>
      <c r="H96" s="8">
        <v>1</v>
      </c>
      <c r="I96" s="12"/>
      <c r="J96" s="12"/>
      <c r="K96" s="13"/>
      <c r="L96" s="12"/>
      <c r="M96" s="12"/>
      <c r="N96" s="12"/>
      <c r="O96" s="12"/>
      <c r="P96" s="12"/>
      <c r="Q96" s="12"/>
      <c r="R96" s="12"/>
      <c r="S96" s="12"/>
      <c r="T96" s="12">
        <v>12.55</v>
      </c>
      <c r="U96" s="12">
        <v>128.68690000000001</v>
      </c>
      <c r="V96" s="15"/>
      <c r="W96" s="15"/>
      <c r="X96" s="15" t="s">
        <v>41</v>
      </c>
      <c r="Y96" s="15" t="s">
        <v>49</v>
      </c>
      <c r="Z96" s="16"/>
      <c r="AA96" s="15"/>
      <c r="AB96" s="15"/>
      <c r="AC96" s="13" t="e">
        <v>#N/A</v>
      </c>
      <c r="AD96" s="13" t="e">
        <v>#N/A</v>
      </c>
      <c r="AE96" s="44" t="e">
        <v>#N/A</v>
      </c>
      <c r="AF96" s="44" t="e">
        <v>#N/A</v>
      </c>
      <c r="AG96" s="152" t="e">
        <v>#N/A</v>
      </c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</row>
    <row r="97" spans="1:153" s="16" customFormat="1" x14ac:dyDescent="0.2">
      <c r="A97" s="8" t="s">
        <v>114</v>
      </c>
      <c r="B97" s="8" t="s">
        <v>114</v>
      </c>
      <c r="C97" s="8" t="s">
        <v>116</v>
      </c>
      <c r="D97" s="8"/>
      <c r="E97" s="9">
        <v>367</v>
      </c>
      <c r="F97" s="10" t="s">
        <v>130</v>
      </c>
      <c r="G97" s="11">
        <v>6.12</v>
      </c>
      <c r="H97" s="9">
        <v>6</v>
      </c>
      <c r="I97" s="12">
        <v>2.69</v>
      </c>
      <c r="J97" s="12">
        <v>2.69</v>
      </c>
      <c r="K97" s="13">
        <v>2.69</v>
      </c>
      <c r="L97" s="12">
        <v>336.75799599999999</v>
      </c>
      <c r="M97" s="12">
        <v>36.448960200000002</v>
      </c>
      <c r="N97" s="12">
        <v>125.18884609665427</v>
      </c>
      <c r="O97" s="12">
        <v>13.54979933085502</v>
      </c>
      <c r="P97" s="12">
        <v>108.23487677483388</v>
      </c>
      <c r="Q97" s="12" t="s">
        <v>46</v>
      </c>
      <c r="R97" s="12" t="s">
        <v>54</v>
      </c>
      <c r="S97" s="12" t="s">
        <v>55</v>
      </c>
      <c r="T97" s="12">
        <v>11.3</v>
      </c>
      <c r="U97" s="12">
        <v>128.80735000000001</v>
      </c>
      <c r="V97" s="21"/>
      <c r="W97" s="21"/>
      <c r="X97" s="15" t="s">
        <v>63</v>
      </c>
      <c r="Y97" s="15" t="s">
        <v>49</v>
      </c>
      <c r="AC97" s="13">
        <v>2.69</v>
      </c>
      <c r="AD97" s="44">
        <v>337.258265556065</v>
      </c>
      <c r="AE97" s="44" t="s">
        <v>55</v>
      </c>
      <c r="AF97" s="44" t="s">
        <v>55</v>
      </c>
      <c r="AG97" s="152">
        <v>125.4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</row>
    <row r="98" spans="1:153" s="15" customFormat="1" x14ac:dyDescent="0.2">
      <c r="A98" s="8" t="s">
        <v>114</v>
      </c>
      <c r="B98" s="8" t="s">
        <v>114</v>
      </c>
      <c r="C98" s="8" t="s">
        <v>116</v>
      </c>
      <c r="D98" s="8"/>
      <c r="E98" s="9">
        <v>367</v>
      </c>
      <c r="F98" s="10" t="s">
        <v>130</v>
      </c>
      <c r="G98" s="11">
        <v>6.13</v>
      </c>
      <c r="H98" s="9">
        <v>6</v>
      </c>
      <c r="I98" s="12">
        <v>9.09</v>
      </c>
      <c r="J98" s="12">
        <v>9.09</v>
      </c>
      <c r="K98" s="13">
        <v>9.09</v>
      </c>
      <c r="L98" s="12">
        <v>994.05816000000004</v>
      </c>
      <c r="M98" s="12">
        <v>124.18520639999998</v>
      </c>
      <c r="N98" s="12">
        <v>109.35733333333334</v>
      </c>
      <c r="O98" s="12">
        <v>13.661738877887787</v>
      </c>
      <c r="P98" s="12">
        <v>124.92750565017239</v>
      </c>
      <c r="Q98" s="12" t="s">
        <v>46</v>
      </c>
      <c r="R98" s="12" t="s">
        <v>54</v>
      </c>
      <c r="S98" s="12" t="s">
        <v>55</v>
      </c>
      <c r="T98" s="12">
        <v>11.24</v>
      </c>
      <c r="U98" s="12">
        <v>144.18389999999999</v>
      </c>
      <c r="V98" s="21"/>
      <c r="W98" s="21"/>
      <c r="X98" s="15" t="s">
        <v>63</v>
      </c>
      <c r="Y98" s="15" t="s">
        <v>49</v>
      </c>
      <c r="Z98" s="16"/>
      <c r="AA98" s="16"/>
      <c r="AB98" s="16"/>
      <c r="AC98" s="13">
        <v>9.09</v>
      </c>
      <c r="AD98" s="44">
        <v>1056.0291129756993</v>
      </c>
      <c r="AE98" s="44" t="s">
        <v>55</v>
      </c>
      <c r="AF98" s="44" t="s">
        <v>55</v>
      </c>
      <c r="AG98" s="152">
        <v>116.2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</row>
    <row r="99" spans="1:153" s="16" customFormat="1" x14ac:dyDescent="0.2">
      <c r="A99" s="8" t="s">
        <v>32</v>
      </c>
      <c r="B99" s="8" t="s">
        <v>32</v>
      </c>
      <c r="C99" s="8" t="s">
        <v>33</v>
      </c>
      <c r="D99" s="8" t="s">
        <v>34</v>
      </c>
      <c r="E99" s="9">
        <v>32</v>
      </c>
      <c r="F99" s="10" t="s">
        <v>35</v>
      </c>
      <c r="G99" s="11">
        <v>32.08</v>
      </c>
      <c r="H99" s="9">
        <v>1</v>
      </c>
      <c r="I99" s="12">
        <v>17.79</v>
      </c>
      <c r="J99" s="12">
        <v>17.98</v>
      </c>
      <c r="K99" s="13">
        <v>17.98</v>
      </c>
      <c r="L99" s="12">
        <v>1517.4048520000001</v>
      </c>
      <c r="M99" s="12">
        <v>154.3387492</v>
      </c>
      <c r="N99" s="12">
        <v>105.44856511466297</v>
      </c>
      <c r="O99" s="12">
        <v>10.725416900625433</v>
      </c>
      <c r="P99" s="12">
        <v>101.71230769202785</v>
      </c>
      <c r="Q99" s="12" t="s">
        <v>73</v>
      </c>
      <c r="R99" s="12" t="s">
        <v>54</v>
      </c>
      <c r="S99" s="12" t="s">
        <v>55</v>
      </c>
      <c r="T99" s="12">
        <v>11.6</v>
      </c>
      <c r="U99" s="12">
        <v>120.9072</v>
      </c>
      <c r="V99" s="13" t="s">
        <v>39</v>
      </c>
      <c r="W99" s="14" t="s">
        <v>40</v>
      </c>
      <c r="X99" s="15" t="s">
        <v>41</v>
      </c>
      <c r="Y99" s="15" t="s">
        <v>49</v>
      </c>
      <c r="AB99" s="17">
        <v>0.39592760180995473</v>
      </c>
      <c r="AC99" s="18">
        <v>17.79</v>
      </c>
      <c r="AD99" s="19">
        <v>1600</v>
      </c>
      <c r="AE99" s="20" t="s">
        <v>55</v>
      </c>
      <c r="AF99" s="20" t="s">
        <v>55</v>
      </c>
      <c r="AG99" s="152">
        <v>89.9</v>
      </c>
    </row>
    <row r="100" spans="1:153" s="22" customFormat="1" x14ac:dyDescent="0.2">
      <c r="A100" s="8" t="s">
        <v>114</v>
      </c>
      <c r="B100" s="8" t="s">
        <v>114</v>
      </c>
      <c r="C100" s="8" t="s">
        <v>116</v>
      </c>
      <c r="D100" s="8"/>
      <c r="E100" s="9">
        <v>367</v>
      </c>
      <c r="F100" s="10" t="s">
        <v>130</v>
      </c>
      <c r="G100" s="11">
        <v>6.14</v>
      </c>
      <c r="H100" s="9">
        <v>6</v>
      </c>
      <c r="I100" s="12">
        <v>7.56</v>
      </c>
      <c r="J100" s="12">
        <v>7.56</v>
      </c>
      <c r="K100" s="13">
        <v>7.56</v>
      </c>
      <c r="L100" s="12">
        <v>952.30699599999991</v>
      </c>
      <c r="M100" s="12">
        <v>109.3735238</v>
      </c>
      <c r="N100" s="12">
        <v>125.96653386243386</v>
      </c>
      <c r="O100" s="12">
        <v>14.467397328042329</v>
      </c>
      <c r="P100" s="12">
        <v>114.85111866173879</v>
      </c>
      <c r="Q100" s="12" t="s">
        <v>46</v>
      </c>
      <c r="R100" s="12" t="s">
        <v>54</v>
      </c>
      <c r="S100" s="12" t="s">
        <v>55</v>
      </c>
      <c r="T100" s="12">
        <v>11.27</v>
      </c>
      <c r="U100" s="12">
        <v>134.74515</v>
      </c>
      <c r="V100" s="21"/>
      <c r="W100" s="21"/>
      <c r="X100" s="15" t="s">
        <v>63</v>
      </c>
      <c r="Y100" s="15" t="s">
        <v>49</v>
      </c>
      <c r="Z100" s="16"/>
      <c r="AA100" s="16"/>
      <c r="AB100" s="16"/>
      <c r="AC100" s="13">
        <v>7.56</v>
      </c>
      <c r="AD100" s="44">
        <v>913.05763851444306</v>
      </c>
      <c r="AE100" s="44" t="s">
        <v>55</v>
      </c>
      <c r="AF100" s="44" t="s">
        <v>55</v>
      </c>
      <c r="AG100" s="152">
        <v>120.8</v>
      </c>
    </row>
    <row r="101" spans="1:153" x14ac:dyDescent="0.2">
      <c r="A101" s="8" t="s">
        <v>32</v>
      </c>
      <c r="B101" s="8" t="s">
        <v>32</v>
      </c>
      <c r="C101" s="8" t="s">
        <v>43</v>
      </c>
      <c r="D101" s="8" t="s">
        <v>56</v>
      </c>
      <c r="E101" s="9">
        <v>13</v>
      </c>
      <c r="F101" s="10" t="s">
        <v>132</v>
      </c>
      <c r="G101" s="11">
        <v>13.01</v>
      </c>
      <c r="H101" s="9"/>
      <c r="I101" s="12">
        <v>44.37</v>
      </c>
      <c r="J101" s="12">
        <v>43.95</v>
      </c>
      <c r="K101" s="13">
        <v>43.95</v>
      </c>
      <c r="L101" s="12">
        <v>3913.587724</v>
      </c>
      <c r="M101" s="12">
        <v>480.68087319999995</v>
      </c>
      <c r="N101" s="12">
        <v>88.203464593193601</v>
      </c>
      <c r="O101" s="12">
        <v>10.833465702050935</v>
      </c>
      <c r="P101" s="12">
        <v>122.82358467455167</v>
      </c>
      <c r="Q101" s="12" t="s">
        <v>46</v>
      </c>
      <c r="R101" s="12" t="s">
        <v>37</v>
      </c>
      <c r="S101" s="12" t="s">
        <v>38</v>
      </c>
      <c r="T101" s="12">
        <v>13.83</v>
      </c>
      <c r="U101" s="12">
        <v>140.16524999999999</v>
      </c>
      <c r="V101" s="13" t="s">
        <v>92</v>
      </c>
      <c r="W101" s="14" t="s">
        <v>133</v>
      </c>
      <c r="X101" s="15" t="s">
        <v>79</v>
      </c>
      <c r="Y101" s="15" t="s">
        <v>49</v>
      </c>
      <c r="Z101" s="16"/>
      <c r="AA101" s="16"/>
      <c r="AB101" s="17">
        <v>0</v>
      </c>
      <c r="AC101" s="18">
        <v>44.370000000000005</v>
      </c>
      <c r="AD101" s="19">
        <v>3879.3</v>
      </c>
      <c r="AE101" s="20" t="s">
        <v>38</v>
      </c>
      <c r="AF101" s="20" t="s">
        <v>38</v>
      </c>
      <c r="AG101" s="152">
        <v>87.4</v>
      </c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</row>
    <row r="102" spans="1:153" x14ac:dyDescent="0.2">
      <c r="A102" s="8" t="s">
        <v>114</v>
      </c>
      <c r="B102" s="8" t="s">
        <v>114</v>
      </c>
      <c r="C102" s="8" t="s">
        <v>116</v>
      </c>
      <c r="D102" s="7"/>
      <c r="E102" s="9">
        <v>367</v>
      </c>
      <c r="F102" s="10" t="s">
        <v>130</v>
      </c>
      <c r="G102" s="11">
        <v>6.2</v>
      </c>
      <c r="H102" s="9">
        <v>6</v>
      </c>
      <c r="I102" s="12">
        <v>8.5500000000000007</v>
      </c>
      <c r="J102" s="12">
        <v>8.5500000000000007</v>
      </c>
      <c r="K102" s="13">
        <v>8.5500000000000007</v>
      </c>
      <c r="L102" s="12">
        <v>1417.4782240000002</v>
      </c>
      <c r="M102" s="12">
        <v>153.24463</v>
      </c>
      <c r="N102" s="12">
        <v>165.78692678362574</v>
      </c>
      <c r="O102" s="12">
        <v>17.923348538011695</v>
      </c>
      <c r="P102" s="12">
        <v>108.11074724489029</v>
      </c>
      <c r="Q102" s="12" t="s">
        <v>65</v>
      </c>
      <c r="R102" s="12" t="s">
        <v>37</v>
      </c>
      <c r="S102" s="12" t="s">
        <v>38</v>
      </c>
      <c r="T102" s="12">
        <v>12.25</v>
      </c>
      <c r="U102" s="12">
        <v>126.06055000000001</v>
      </c>
      <c r="X102" s="15" t="s">
        <v>63</v>
      </c>
      <c r="Y102" s="15" t="s">
        <v>49</v>
      </c>
      <c r="Z102" s="16"/>
      <c r="AC102" s="13">
        <v>8.5500000000000007</v>
      </c>
      <c r="AD102" s="44">
        <v>1026</v>
      </c>
      <c r="AE102" s="44" t="s">
        <v>38</v>
      </c>
      <c r="AF102" s="44" t="s">
        <v>38</v>
      </c>
      <c r="AG102" s="152">
        <v>120</v>
      </c>
    </row>
    <row r="103" spans="1:153" s="16" customFormat="1" x14ac:dyDescent="0.2">
      <c r="A103" s="8" t="s">
        <v>114</v>
      </c>
      <c r="B103" s="8" t="s">
        <v>114</v>
      </c>
      <c r="C103" s="8" t="s">
        <v>116</v>
      </c>
      <c r="D103" s="8"/>
      <c r="E103" s="9">
        <v>367</v>
      </c>
      <c r="F103" s="10" t="s">
        <v>130</v>
      </c>
      <c r="G103" s="11">
        <v>6.21</v>
      </c>
      <c r="H103" s="9">
        <v>6</v>
      </c>
      <c r="I103" s="12">
        <v>8.58</v>
      </c>
      <c r="J103" s="12">
        <v>8.58</v>
      </c>
      <c r="K103" s="13">
        <v>8.58</v>
      </c>
      <c r="L103" s="12">
        <v>1281.294396</v>
      </c>
      <c r="M103" s="12">
        <v>144.65441059999998</v>
      </c>
      <c r="N103" s="12">
        <v>149.33501118881119</v>
      </c>
      <c r="O103" s="12">
        <v>16.859488414918413</v>
      </c>
      <c r="P103" s="12">
        <v>112.89709145032425</v>
      </c>
      <c r="Q103" s="12" t="s">
        <v>99</v>
      </c>
      <c r="R103" s="12" t="s">
        <v>54</v>
      </c>
      <c r="S103" s="12" t="s">
        <v>55</v>
      </c>
      <c r="T103" s="12">
        <v>12.16</v>
      </c>
      <c r="U103" s="12">
        <v>132.0701</v>
      </c>
      <c r="V103" s="21"/>
      <c r="W103" s="21"/>
      <c r="X103" s="15" t="s">
        <v>63</v>
      </c>
      <c r="Y103" s="15" t="s">
        <v>49</v>
      </c>
      <c r="AC103" s="13">
        <v>8.58</v>
      </c>
      <c r="AD103" s="44">
        <v>1029.5999999999999</v>
      </c>
      <c r="AE103" s="44" t="s">
        <v>55</v>
      </c>
      <c r="AF103" s="44" t="s">
        <v>55</v>
      </c>
      <c r="AG103" s="152">
        <v>120</v>
      </c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</row>
    <row r="104" spans="1:153" s="22" customFormat="1" x14ac:dyDescent="0.2">
      <c r="A104" s="8" t="s">
        <v>114</v>
      </c>
      <c r="B104" s="8" t="s">
        <v>114</v>
      </c>
      <c r="C104" s="8" t="s">
        <v>116</v>
      </c>
      <c r="D104" s="8"/>
      <c r="E104" s="9">
        <v>367</v>
      </c>
      <c r="F104" s="10" t="s">
        <v>130</v>
      </c>
      <c r="G104" s="11">
        <v>6.22</v>
      </c>
      <c r="H104" s="9">
        <v>6</v>
      </c>
      <c r="I104" s="12">
        <v>11.43</v>
      </c>
      <c r="J104" s="12">
        <v>11.43</v>
      </c>
      <c r="K104" s="13">
        <v>11.43</v>
      </c>
      <c r="L104" s="12">
        <v>1707.024396</v>
      </c>
      <c r="M104" s="12">
        <v>180.47463819999999</v>
      </c>
      <c r="N104" s="12">
        <v>149.34596640419949</v>
      </c>
      <c r="O104" s="12">
        <v>15.789557147856517</v>
      </c>
      <c r="P104" s="12">
        <v>105.72469768030192</v>
      </c>
      <c r="Q104" s="12" t="s">
        <v>99</v>
      </c>
      <c r="R104" s="12" t="s">
        <v>54</v>
      </c>
      <c r="S104" s="12" t="s">
        <v>55</v>
      </c>
      <c r="T104" s="12">
        <v>12.16</v>
      </c>
      <c r="U104" s="12">
        <v>124.61635</v>
      </c>
      <c r="V104" s="21"/>
      <c r="W104" s="21"/>
      <c r="X104" s="15" t="s">
        <v>63</v>
      </c>
      <c r="Y104" s="15" t="s">
        <v>49</v>
      </c>
      <c r="Z104" s="16"/>
      <c r="AA104" s="16"/>
      <c r="AB104" s="16"/>
      <c r="AC104" s="13">
        <v>11.43</v>
      </c>
      <c r="AD104" s="44">
        <v>1516.0061915635029</v>
      </c>
      <c r="AE104" s="44" t="s">
        <v>55</v>
      </c>
      <c r="AF104" s="44" t="s">
        <v>55</v>
      </c>
      <c r="AG104" s="152">
        <v>132.6</v>
      </c>
    </row>
    <row r="105" spans="1:153" s="22" customFormat="1" x14ac:dyDescent="0.2">
      <c r="A105" s="8" t="s">
        <v>114</v>
      </c>
      <c r="B105" s="8" t="s">
        <v>114</v>
      </c>
      <c r="C105" s="8" t="s">
        <v>116</v>
      </c>
      <c r="D105" s="8"/>
      <c r="E105" s="9">
        <v>367</v>
      </c>
      <c r="F105" s="10" t="s">
        <v>130</v>
      </c>
      <c r="G105" s="11">
        <v>6.23</v>
      </c>
      <c r="H105" s="9">
        <v>6</v>
      </c>
      <c r="I105" s="12">
        <v>12.13</v>
      </c>
      <c r="J105" s="12">
        <v>12.13</v>
      </c>
      <c r="K105" s="13">
        <v>12.13</v>
      </c>
      <c r="L105" s="12">
        <v>1489.6795480000001</v>
      </c>
      <c r="M105" s="12">
        <v>169.63906679999999</v>
      </c>
      <c r="N105" s="12">
        <v>122.80952580379225</v>
      </c>
      <c r="O105" s="12">
        <v>13.98508382522671</v>
      </c>
      <c r="P105" s="12">
        <v>113.87621386609786</v>
      </c>
      <c r="Q105" s="12" t="s">
        <v>73</v>
      </c>
      <c r="R105" s="12" t="s">
        <v>134</v>
      </c>
      <c r="S105" s="12" t="s">
        <v>135</v>
      </c>
      <c r="T105" s="12">
        <v>12.25</v>
      </c>
      <c r="U105" s="12">
        <v>131.65575000000001</v>
      </c>
      <c r="V105" s="21"/>
      <c r="W105" s="21"/>
      <c r="X105" s="15" t="s">
        <v>63</v>
      </c>
      <c r="Y105" s="15" t="s">
        <v>49</v>
      </c>
      <c r="Z105" s="16"/>
      <c r="AA105" s="16"/>
      <c r="AB105" s="16"/>
      <c r="AC105" s="13">
        <v>12.13</v>
      </c>
      <c r="AD105" s="44">
        <v>1464.9985655000257</v>
      </c>
      <c r="AE105" s="44" t="s">
        <v>135</v>
      </c>
      <c r="AF105" s="44" t="s">
        <v>135</v>
      </c>
      <c r="AG105" s="152">
        <v>120.8</v>
      </c>
    </row>
    <row r="106" spans="1:153" s="16" customFormat="1" x14ac:dyDescent="0.2">
      <c r="A106" s="8" t="s">
        <v>114</v>
      </c>
      <c r="B106" s="8" t="s">
        <v>114</v>
      </c>
      <c r="C106" s="8" t="s">
        <v>116</v>
      </c>
      <c r="D106" s="8"/>
      <c r="E106" s="9">
        <v>367</v>
      </c>
      <c r="F106" s="10" t="s">
        <v>130</v>
      </c>
      <c r="G106" s="11">
        <v>6.29</v>
      </c>
      <c r="H106" s="9">
        <v>6</v>
      </c>
      <c r="I106" s="12">
        <v>6.53</v>
      </c>
      <c r="J106" s="12">
        <v>6.53</v>
      </c>
      <c r="K106" s="13">
        <v>6.53</v>
      </c>
      <c r="L106" s="12">
        <v>699.42411200000004</v>
      </c>
      <c r="M106" s="12">
        <v>72.652666800000006</v>
      </c>
      <c r="N106" s="12">
        <v>107.10935865237366</v>
      </c>
      <c r="O106" s="12">
        <v>11.125982664624809</v>
      </c>
      <c r="P106" s="12">
        <v>103.8749816506183</v>
      </c>
      <c r="Q106" s="12" t="s">
        <v>46</v>
      </c>
      <c r="R106" s="12" t="s">
        <v>136</v>
      </c>
      <c r="S106" s="12" t="s">
        <v>137</v>
      </c>
      <c r="T106" s="12">
        <v>11.14</v>
      </c>
      <c r="U106" s="12">
        <v>123.52375000000001</v>
      </c>
      <c r="V106" s="21"/>
      <c r="W106" s="21"/>
      <c r="X106" s="15" t="s">
        <v>63</v>
      </c>
      <c r="Y106" s="15" t="s">
        <v>49</v>
      </c>
      <c r="AC106" s="13">
        <v>6.53</v>
      </c>
      <c r="AD106" s="44">
        <v>728.58357400784564</v>
      </c>
      <c r="AE106" s="44" t="s">
        <v>137</v>
      </c>
      <c r="AF106" s="44" t="s">
        <v>137</v>
      </c>
      <c r="AG106" s="152">
        <v>111.6</v>
      </c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</row>
    <row r="107" spans="1:153" s="16" customFormat="1" x14ac:dyDescent="0.2">
      <c r="A107" s="8" t="s">
        <v>114</v>
      </c>
      <c r="B107" s="8" t="s">
        <v>114</v>
      </c>
      <c r="C107" s="8" t="s">
        <v>116</v>
      </c>
      <c r="D107" s="8"/>
      <c r="E107" s="9">
        <v>367</v>
      </c>
      <c r="F107" s="10" t="s">
        <v>130</v>
      </c>
      <c r="G107" s="11">
        <v>6.3</v>
      </c>
      <c r="H107" s="9">
        <v>6</v>
      </c>
      <c r="I107" s="12">
        <v>6.83</v>
      </c>
      <c r="J107" s="12">
        <v>6.83</v>
      </c>
      <c r="K107" s="13">
        <v>6.83</v>
      </c>
      <c r="L107" s="12">
        <v>870.74651200000005</v>
      </c>
      <c r="M107" s="12">
        <v>95.908776399999994</v>
      </c>
      <c r="N107" s="12">
        <v>127.48850834553441</v>
      </c>
      <c r="O107" s="12">
        <v>14.042280585651536</v>
      </c>
      <c r="P107" s="12">
        <v>110.14546148420285</v>
      </c>
      <c r="Q107" s="12" t="s">
        <v>53</v>
      </c>
      <c r="R107" s="12" t="s">
        <v>54</v>
      </c>
      <c r="S107" s="12" t="s">
        <v>55</v>
      </c>
      <c r="T107" s="12">
        <v>12.25</v>
      </c>
      <c r="U107" s="12">
        <v>128.5103</v>
      </c>
      <c r="V107" s="21"/>
      <c r="W107" s="21"/>
      <c r="X107" s="15" t="s">
        <v>63</v>
      </c>
      <c r="Y107" s="15" t="s">
        <v>49</v>
      </c>
      <c r="AC107" s="13">
        <v>6.83</v>
      </c>
      <c r="AD107" s="44">
        <v>887.72801998064074</v>
      </c>
      <c r="AE107" s="44" t="s">
        <v>55</v>
      </c>
      <c r="AF107" s="44" t="s">
        <v>55</v>
      </c>
      <c r="AG107" s="152">
        <v>130</v>
      </c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</row>
    <row r="108" spans="1:153" s="16" customFormat="1" x14ac:dyDescent="0.2">
      <c r="A108" s="8" t="s">
        <v>32</v>
      </c>
      <c r="B108" s="8" t="s">
        <v>32</v>
      </c>
      <c r="C108" s="8" t="s">
        <v>33</v>
      </c>
      <c r="D108" s="8" t="s">
        <v>34</v>
      </c>
      <c r="E108" s="9">
        <v>32</v>
      </c>
      <c r="F108" s="10" t="s">
        <v>35</v>
      </c>
      <c r="G108" s="11">
        <v>32.090000000000003</v>
      </c>
      <c r="H108" s="9">
        <v>1</v>
      </c>
      <c r="I108" s="12">
        <v>33.68</v>
      </c>
      <c r="J108" s="12">
        <v>33.729999999999997</v>
      </c>
      <c r="K108" s="13">
        <v>33.729999999999997</v>
      </c>
      <c r="L108" s="12">
        <v>4386.8439120000003</v>
      </c>
      <c r="M108" s="12">
        <v>475.10967979999998</v>
      </c>
      <c r="N108" s="12">
        <v>131.61847920792081</v>
      </c>
      <c r="O108" s="12">
        <v>14.254715865586558</v>
      </c>
      <c r="P108" s="12">
        <v>108.30330172002708</v>
      </c>
      <c r="Q108" s="12" t="s">
        <v>53</v>
      </c>
      <c r="R108" s="12" t="s">
        <v>54</v>
      </c>
      <c r="S108" s="12" t="s">
        <v>55</v>
      </c>
      <c r="T108" s="12">
        <v>11.76</v>
      </c>
      <c r="U108" s="12">
        <v>130.09275</v>
      </c>
      <c r="V108" s="13" t="s">
        <v>58</v>
      </c>
      <c r="W108" s="14" t="s">
        <v>40</v>
      </c>
      <c r="X108" s="15" t="s">
        <v>41</v>
      </c>
      <c r="Y108" s="15" t="s">
        <v>42</v>
      </c>
      <c r="AB108" s="17">
        <v>0.26682478505781204</v>
      </c>
      <c r="AC108" s="18">
        <v>33.68</v>
      </c>
      <c r="AD108" s="19">
        <v>4500</v>
      </c>
      <c r="AE108" s="20" t="s">
        <v>55</v>
      </c>
      <c r="AF108" s="20" t="s">
        <v>55</v>
      </c>
      <c r="AG108" s="152">
        <v>133.6</v>
      </c>
    </row>
    <row r="109" spans="1:153" x14ac:dyDescent="0.2">
      <c r="A109" s="8" t="s">
        <v>114</v>
      </c>
      <c r="B109" s="8" t="s">
        <v>114</v>
      </c>
      <c r="C109" s="8" t="s">
        <v>116</v>
      </c>
      <c r="D109" s="8"/>
      <c r="E109" s="9">
        <v>367</v>
      </c>
      <c r="F109" s="10" t="s">
        <v>130</v>
      </c>
      <c r="G109" s="11">
        <v>6.31</v>
      </c>
      <c r="H109" s="9">
        <v>6</v>
      </c>
      <c r="I109" s="12">
        <v>7.74</v>
      </c>
      <c r="J109" s="12">
        <v>7.74</v>
      </c>
      <c r="K109" s="13">
        <v>7.74</v>
      </c>
      <c r="L109" s="12">
        <v>829.04236000000003</v>
      </c>
      <c r="M109" s="12">
        <v>97.242238199999989</v>
      </c>
      <c r="N109" s="12">
        <v>107.11141602067184</v>
      </c>
      <c r="O109" s="12">
        <v>12.563596666666665</v>
      </c>
      <c r="P109" s="12">
        <v>117.29465572784483</v>
      </c>
      <c r="Q109" s="12" t="s">
        <v>46</v>
      </c>
      <c r="R109" s="12" t="s">
        <v>54</v>
      </c>
      <c r="S109" s="12" t="s">
        <v>55</v>
      </c>
      <c r="T109" s="12">
        <v>11.14</v>
      </c>
      <c r="U109" s="12">
        <v>137.68705</v>
      </c>
      <c r="V109" s="21"/>
      <c r="W109" s="21"/>
      <c r="X109" s="15" t="s">
        <v>63</v>
      </c>
      <c r="Y109" s="15" t="s">
        <v>49</v>
      </c>
      <c r="Z109" s="16"/>
      <c r="AA109" s="16"/>
      <c r="AB109" s="16"/>
      <c r="AC109" s="13">
        <v>7.74</v>
      </c>
      <c r="AD109" s="44">
        <v>863.58910609812017</v>
      </c>
      <c r="AE109" s="44" t="s">
        <v>55</v>
      </c>
      <c r="AF109" s="44" t="s">
        <v>55</v>
      </c>
      <c r="AG109" s="152">
        <v>111.6</v>
      </c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</row>
    <row r="110" spans="1:153" s="22" customFormat="1" x14ac:dyDescent="0.2">
      <c r="A110" s="8" t="s">
        <v>32</v>
      </c>
      <c r="B110" s="8" t="s">
        <v>32</v>
      </c>
      <c r="C110" s="8" t="s">
        <v>33</v>
      </c>
      <c r="D110" s="8" t="s">
        <v>56</v>
      </c>
      <c r="E110" s="9">
        <v>39</v>
      </c>
      <c r="F110" s="10" t="s">
        <v>138</v>
      </c>
      <c r="G110" s="11">
        <v>39.119999999999997</v>
      </c>
      <c r="H110" s="15"/>
      <c r="I110" s="12">
        <v>33.01</v>
      </c>
      <c r="J110" s="12">
        <v>31.39</v>
      </c>
      <c r="K110" s="13">
        <v>31.39</v>
      </c>
      <c r="L110" s="12">
        <v>3664.2316599999999</v>
      </c>
      <c r="M110" s="12">
        <v>342.5517466</v>
      </c>
      <c r="N110" s="12">
        <v>111.00368554983339</v>
      </c>
      <c r="O110" s="12">
        <v>10.377211348076342</v>
      </c>
      <c r="P110" s="12">
        <v>93.485286517064807</v>
      </c>
      <c r="Q110" s="12" t="s">
        <v>60</v>
      </c>
      <c r="R110" s="12" t="s">
        <v>54</v>
      </c>
      <c r="S110" s="12" t="s">
        <v>55</v>
      </c>
      <c r="T110" s="12">
        <v>12.12</v>
      </c>
      <c r="U110" s="12">
        <v>114.00265</v>
      </c>
      <c r="V110" s="15"/>
      <c r="W110" s="14"/>
      <c r="X110" s="15"/>
      <c r="Y110" s="15"/>
      <c r="Z110" s="15"/>
      <c r="AA110" s="15"/>
      <c r="AB110" s="15"/>
      <c r="AC110" s="18">
        <v>33.01</v>
      </c>
      <c r="AD110" s="19">
        <v>3485</v>
      </c>
      <c r="AE110" s="20" t="s">
        <v>55</v>
      </c>
      <c r="AF110" s="20" t="s">
        <v>55</v>
      </c>
      <c r="AG110" s="152">
        <v>105.6</v>
      </c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</row>
    <row r="111" spans="1:153" s="16" customFormat="1" x14ac:dyDescent="0.2">
      <c r="A111" s="8" t="s">
        <v>114</v>
      </c>
      <c r="B111" s="8" t="s">
        <v>114</v>
      </c>
      <c r="C111" s="8" t="s">
        <v>116</v>
      </c>
      <c r="D111" s="8"/>
      <c r="E111" s="9">
        <v>236</v>
      </c>
      <c r="F111" s="10" t="s">
        <v>139</v>
      </c>
      <c r="G111" s="11">
        <v>1.03</v>
      </c>
      <c r="H111" s="9">
        <v>1</v>
      </c>
      <c r="I111" s="12">
        <v>2.57</v>
      </c>
      <c r="J111" s="12">
        <v>2.57</v>
      </c>
      <c r="K111" s="13">
        <v>2.57</v>
      </c>
      <c r="L111" s="12">
        <v>302.33104400000002</v>
      </c>
      <c r="M111" s="12">
        <v>32.090952399999999</v>
      </c>
      <c r="N111" s="12">
        <v>117.63853852140079</v>
      </c>
      <c r="O111" s="12">
        <v>12.486751906614787</v>
      </c>
      <c r="P111" s="12">
        <v>106.1450785054015</v>
      </c>
      <c r="Q111" s="12" t="s">
        <v>65</v>
      </c>
      <c r="R111" s="12" t="s">
        <v>54</v>
      </c>
      <c r="S111" s="12" t="s">
        <v>55</v>
      </c>
      <c r="T111" s="12">
        <v>12.52</v>
      </c>
      <c r="U111" s="12">
        <v>129.83459999999999</v>
      </c>
      <c r="V111" s="21" t="s">
        <v>118</v>
      </c>
      <c r="W111" s="21" t="s">
        <v>118</v>
      </c>
      <c r="X111" s="15" t="s">
        <v>63</v>
      </c>
      <c r="Y111" s="15" t="s">
        <v>42</v>
      </c>
      <c r="AC111" s="13">
        <v>2.57</v>
      </c>
      <c r="AD111" s="44">
        <v>268.05978733666547</v>
      </c>
      <c r="AE111" s="44" t="s">
        <v>55</v>
      </c>
      <c r="AF111" s="44" t="s">
        <v>55</v>
      </c>
      <c r="AG111" s="152">
        <v>104.3</v>
      </c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</row>
    <row r="112" spans="1:153" s="16" customFormat="1" x14ac:dyDescent="0.2">
      <c r="A112" s="8" t="s">
        <v>114</v>
      </c>
      <c r="B112" s="8" t="s">
        <v>114</v>
      </c>
      <c r="C112" s="8" t="s">
        <v>116</v>
      </c>
      <c r="D112" s="8"/>
      <c r="E112" s="9">
        <v>633</v>
      </c>
      <c r="F112" s="10" t="s">
        <v>140</v>
      </c>
      <c r="G112" s="9">
        <v>1.01</v>
      </c>
      <c r="H112" s="9">
        <v>1</v>
      </c>
      <c r="I112" s="12" t="e">
        <v>#N/A</v>
      </c>
      <c r="J112" s="12">
        <v>3.8</v>
      </c>
      <c r="K112" s="13">
        <v>3.8</v>
      </c>
      <c r="L112" s="12" t="e">
        <v>#N/A</v>
      </c>
      <c r="M112" s="12" t="e">
        <v>#N/A</v>
      </c>
      <c r="N112" s="12" t="e">
        <v>#N/A</v>
      </c>
      <c r="O112" s="12" t="e">
        <v>#N/A</v>
      </c>
      <c r="P112" s="12" t="e">
        <v>#N/A</v>
      </c>
      <c r="Q112" s="12" t="e">
        <v>#N/A</v>
      </c>
      <c r="R112" s="12" t="e">
        <v>#N/A</v>
      </c>
      <c r="S112" s="12" t="e">
        <v>#N/A</v>
      </c>
      <c r="T112" s="12" t="e">
        <v>#N/A</v>
      </c>
      <c r="U112" s="12" t="e">
        <v>#N/A</v>
      </c>
      <c r="V112" s="21" t="s">
        <v>118</v>
      </c>
      <c r="W112" s="21" t="s">
        <v>118</v>
      </c>
      <c r="X112" s="15" t="s">
        <v>141</v>
      </c>
      <c r="Y112" s="15" t="s">
        <v>113</v>
      </c>
      <c r="AC112" s="13" t="e">
        <v>#N/A</v>
      </c>
      <c r="AD112" s="13" t="e">
        <v>#N/A</v>
      </c>
      <c r="AE112" s="44" t="e">
        <v>#N/A</v>
      </c>
      <c r="AF112" s="44" t="e">
        <v>#N/A</v>
      </c>
      <c r="AG112" s="152" t="e">
        <v>#N/A</v>
      </c>
    </row>
    <row r="113" spans="1:153" s="16" customFormat="1" x14ac:dyDescent="0.2">
      <c r="A113" s="8" t="s">
        <v>32</v>
      </c>
      <c r="B113" s="8" t="s">
        <v>32</v>
      </c>
      <c r="C113" s="8" t="s">
        <v>33</v>
      </c>
      <c r="D113" s="8" t="s">
        <v>34</v>
      </c>
      <c r="E113" s="9">
        <v>32</v>
      </c>
      <c r="F113" s="10" t="s">
        <v>35</v>
      </c>
      <c r="G113" s="11">
        <v>32.1</v>
      </c>
      <c r="H113" s="9">
        <v>1</v>
      </c>
      <c r="I113" s="12">
        <v>16.010000000000002</v>
      </c>
      <c r="J113" s="12">
        <v>16.21</v>
      </c>
      <c r="K113" s="13">
        <v>16.21</v>
      </c>
      <c r="L113" s="12">
        <v>1470.5248720000002</v>
      </c>
      <c r="M113" s="12">
        <v>136.02869759999999</v>
      </c>
      <c r="N113" s="12">
        <v>91.850398001249218</v>
      </c>
      <c r="O113" s="12">
        <v>8.4964832979387861</v>
      </c>
      <c r="P113" s="12">
        <v>92.503500070007647</v>
      </c>
      <c r="Q113" s="12" t="s">
        <v>36</v>
      </c>
      <c r="R113" s="12" t="s">
        <v>54</v>
      </c>
      <c r="S113" s="12" t="s">
        <v>55</v>
      </c>
      <c r="T113" s="12">
        <v>11.56</v>
      </c>
      <c r="U113" s="12">
        <v>120.30945</v>
      </c>
      <c r="V113" s="13" t="s">
        <v>58</v>
      </c>
      <c r="W113" s="14" t="s">
        <v>40</v>
      </c>
      <c r="X113" s="15" t="s">
        <v>41</v>
      </c>
      <c r="Y113" s="15" t="s">
        <v>42</v>
      </c>
      <c r="AB113" s="17">
        <v>0.31625553447185323</v>
      </c>
      <c r="AC113" s="18">
        <v>16.010000000000002</v>
      </c>
      <c r="AD113" s="19">
        <v>1500</v>
      </c>
      <c r="AE113" s="20" t="s">
        <v>55</v>
      </c>
      <c r="AF113" s="20" t="s">
        <v>55</v>
      </c>
      <c r="AG113" s="152">
        <v>93.7</v>
      </c>
    </row>
    <row r="114" spans="1:153" s="16" customFormat="1" x14ac:dyDescent="0.2">
      <c r="A114" s="8" t="s">
        <v>114</v>
      </c>
      <c r="B114" s="8" t="s">
        <v>114</v>
      </c>
      <c r="C114" s="8" t="s">
        <v>116</v>
      </c>
      <c r="D114" s="8"/>
      <c r="E114" s="9">
        <v>408</v>
      </c>
      <c r="F114" s="10" t="s">
        <v>143</v>
      </c>
      <c r="G114" s="11">
        <v>1.04</v>
      </c>
      <c r="H114" s="9">
        <v>1</v>
      </c>
      <c r="I114" s="12">
        <v>1.4</v>
      </c>
      <c r="J114" s="12">
        <v>1.4</v>
      </c>
      <c r="K114" s="13">
        <v>1.4</v>
      </c>
      <c r="L114" s="12">
        <v>160.27044000000001</v>
      </c>
      <c r="M114" s="12">
        <v>15.1825116</v>
      </c>
      <c r="N114" s="12">
        <v>114.47888571428572</v>
      </c>
      <c r="O114" s="12">
        <v>10.844651142857144</v>
      </c>
      <c r="P114" s="12">
        <v>94.730579138610949</v>
      </c>
      <c r="Q114" s="12" t="s">
        <v>60</v>
      </c>
      <c r="R114" s="12" t="s">
        <v>54</v>
      </c>
      <c r="S114" s="12" t="s">
        <v>55</v>
      </c>
      <c r="T114" s="12">
        <v>10.51</v>
      </c>
      <c r="U114" s="12">
        <v>116.9789</v>
      </c>
      <c r="V114" s="21" t="s">
        <v>118</v>
      </c>
      <c r="W114" s="21" t="s">
        <v>118</v>
      </c>
      <c r="X114" s="15" t="s">
        <v>63</v>
      </c>
      <c r="Y114" s="15" t="s">
        <v>42</v>
      </c>
      <c r="AC114" s="13">
        <v>1.4</v>
      </c>
      <c r="AD114" s="44">
        <v>147.20000000000002</v>
      </c>
      <c r="AE114" s="44" t="s">
        <v>55</v>
      </c>
      <c r="AF114" s="44" t="s">
        <v>55</v>
      </c>
      <c r="AG114" s="152">
        <v>105.1</v>
      </c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</row>
    <row r="115" spans="1:153" x14ac:dyDescent="0.2">
      <c r="A115" s="8" t="s">
        <v>32</v>
      </c>
      <c r="B115" s="8" t="s">
        <v>32</v>
      </c>
      <c r="C115" s="8" t="s">
        <v>33</v>
      </c>
      <c r="D115" s="8" t="s">
        <v>34</v>
      </c>
      <c r="E115" s="9">
        <v>32</v>
      </c>
      <c r="F115" s="10" t="s">
        <v>35</v>
      </c>
      <c r="G115" s="11">
        <v>32.119999999999997</v>
      </c>
      <c r="H115" s="9">
        <v>1</v>
      </c>
      <c r="I115" s="12">
        <v>8.6999999999999993</v>
      </c>
      <c r="J115" s="12">
        <v>10</v>
      </c>
      <c r="K115" s="13">
        <v>10</v>
      </c>
      <c r="L115" s="12">
        <v>1179.6734960000001</v>
      </c>
      <c r="M115" s="12">
        <v>116.3067956</v>
      </c>
      <c r="N115" s="12">
        <v>135.59465471264369</v>
      </c>
      <c r="O115" s="12">
        <v>13.3685971954023</v>
      </c>
      <c r="P115" s="12">
        <v>98.592361356230711</v>
      </c>
      <c r="Q115" s="12" t="s">
        <v>144</v>
      </c>
      <c r="R115" s="12" t="s">
        <v>37</v>
      </c>
      <c r="S115" s="12" t="s">
        <v>38</v>
      </c>
      <c r="T115" s="12">
        <v>11.73</v>
      </c>
      <c r="U115" s="12">
        <v>118.45645</v>
      </c>
      <c r="V115" s="13" t="s">
        <v>58</v>
      </c>
      <c r="W115" s="14" t="s">
        <v>40</v>
      </c>
      <c r="X115" s="15" t="s">
        <v>41</v>
      </c>
      <c r="Y115" s="15" t="s">
        <v>49</v>
      </c>
      <c r="Z115" s="16"/>
      <c r="AA115" s="16"/>
      <c r="AB115" s="17">
        <v>0.5</v>
      </c>
      <c r="AC115" s="18">
        <v>8.6999999999999993</v>
      </c>
      <c r="AD115" s="19">
        <v>1190</v>
      </c>
      <c r="AE115" s="20" t="s">
        <v>38</v>
      </c>
      <c r="AF115" s="20" t="s">
        <v>38</v>
      </c>
      <c r="AG115" s="152">
        <v>136.80000000000001</v>
      </c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</row>
    <row r="116" spans="1:153" s="22" customFormat="1" x14ac:dyDescent="0.2">
      <c r="A116" s="8" t="s">
        <v>114</v>
      </c>
      <c r="B116" s="8" t="s">
        <v>114</v>
      </c>
      <c r="C116" s="8" t="s">
        <v>116</v>
      </c>
      <c r="D116" s="8"/>
      <c r="E116" s="9">
        <v>408</v>
      </c>
      <c r="F116" s="10" t="s">
        <v>143</v>
      </c>
      <c r="G116" s="11">
        <v>2.0099999999999998</v>
      </c>
      <c r="H116" s="9">
        <v>2</v>
      </c>
      <c r="I116" s="12">
        <v>3.5</v>
      </c>
      <c r="J116" s="12">
        <v>2.4</v>
      </c>
      <c r="K116" s="13">
        <v>2.4</v>
      </c>
      <c r="L116" s="12">
        <v>368.43120400000004</v>
      </c>
      <c r="M116" s="12">
        <v>36.700920599999996</v>
      </c>
      <c r="N116" s="12">
        <v>105.26605828571429</v>
      </c>
      <c r="O116" s="12">
        <v>10.485977314285714</v>
      </c>
      <c r="P116" s="12">
        <v>99.614039748924171</v>
      </c>
      <c r="Q116" s="12" t="s">
        <v>53</v>
      </c>
      <c r="R116" s="12" t="s">
        <v>54</v>
      </c>
      <c r="S116" s="12" t="s">
        <v>55</v>
      </c>
      <c r="T116" s="12">
        <v>10.09</v>
      </c>
      <c r="U116" s="12">
        <v>121.91115000000001</v>
      </c>
      <c r="V116" s="21" t="s">
        <v>118</v>
      </c>
      <c r="W116" s="21" t="s">
        <v>118</v>
      </c>
      <c r="X116" s="15" t="s">
        <v>63</v>
      </c>
      <c r="Y116" s="15" t="s">
        <v>42</v>
      </c>
      <c r="Z116" s="16"/>
      <c r="AA116" s="16"/>
      <c r="AB116" s="16"/>
      <c r="AC116" s="13">
        <v>3.5</v>
      </c>
      <c r="AD116" s="44">
        <v>350</v>
      </c>
      <c r="AE116" s="44" t="s">
        <v>55</v>
      </c>
      <c r="AF116" s="44" t="s">
        <v>55</v>
      </c>
      <c r="AG116" s="152">
        <v>100</v>
      </c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</row>
    <row r="117" spans="1:153" s="22" customFormat="1" x14ac:dyDescent="0.2">
      <c r="A117" s="8" t="s">
        <v>32</v>
      </c>
      <c r="B117" s="8" t="s">
        <v>32</v>
      </c>
      <c r="C117" s="8" t="s">
        <v>43</v>
      </c>
      <c r="D117" s="8" t="s">
        <v>56</v>
      </c>
      <c r="E117" s="9">
        <v>2</v>
      </c>
      <c r="F117" s="10" t="s">
        <v>74</v>
      </c>
      <c r="G117" s="11">
        <v>2.85</v>
      </c>
      <c r="H117" s="9">
        <v>2</v>
      </c>
      <c r="I117" s="12">
        <v>5.81</v>
      </c>
      <c r="J117" s="12">
        <v>5.81</v>
      </c>
      <c r="K117" s="13">
        <v>5.81</v>
      </c>
      <c r="L117" s="12">
        <v>558.33971999999994</v>
      </c>
      <c r="M117" s="12">
        <v>65.496069599999998</v>
      </c>
      <c r="N117" s="12">
        <v>96.099779690189322</v>
      </c>
      <c r="O117" s="12">
        <v>11.27298960413081</v>
      </c>
      <c r="P117" s="12">
        <v>117.3050514837096</v>
      </c>
      <c r="Q117" s="12" t="s">
        <v>60</v>
      </c>
      <c r="R117" s="12" t="s">
        <v>75</v>
      </c>
      <c r="S117" s="12" t="s">
        <v>76</v>
      </c>
      <c r="T117" s="12">
        <v>9.89</v>
      </c>
      <c r="U117" s="12">
        <v>133.84385</v>
      </c>
      <c r="V117" s="13" t="s">
        <v>90</v>
      </c>
      <c r="W117" s="14" t="s">
        <v>78</v>
      </c>
      <c r="X117" s="15" t="s">
        <v>79</v>
      </c>
      <c r="Y117" s="15" t="s">
        <v>49</v>
      </c>
      <c r="Z117" s="16"/>
      <c r="AA117" s="16"/>
      <c r="AB117" s="17">
        <v>0</v>
      </c>
      <c r="AC117" s="51">
        <v>5.81</v>
      </c>
      <c r="AD117" s="52">
        <v>2036.2685413199999</v>
      </c>
      <c r="AE117" s="20" t="s">
        <v>76</v>
      </c>
      <c r="AF117" s="20" t="s">
        <v>76</v>
      </c>
      <c r="AG117" s="153">
        <v>350.5</v>
      </c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</row>
    <row r="118" spans="1:153" s="16" customFormat="1" x14ac:dyDescent="0.2">
      <c r="A118" s="8" t="s">
        <v>114</v>
      </c>
      <c r="B118" s="8" t="s">
        <v>114</v>
      </c>
      <c r="C118" s="8" t="s">
        <v>116</v>
      </c>
      <c r="D118" s="8"/>
      <c r="E118" s="9">
        <v>408</v>
      </c>
      <c r="F118" s="10" t="s">
        <v>143</v>
      </c>
      <c r="G118" s="7">
        <v>1.02</v>
      </c>
      <c r="H118" s="9">
        <v>1</v>
      </c>
      <c r="I118" s="12">
        <v>1.2</v>
      </c>
      <c r="J118" s="12">
        <v>1.2</v>
      </c>
      <c r="K118" s="13">
        <v>1.2</v>
      </c>
      <c r="L118" s="12">
        <v>103.84030800000001</v>
      </c>
      <c r="M118" s="12">
        <v>9.5943901999999994</v>
      </c>
      <c r="N118" s="12">
        <v>86.533590000000004</v>
      </c>
      <c r="O118" s="12">
        <v>7.9953251666666665</v>
      </c>
      <c r="P118" s="12">
        <v>92.395625405887657</v>
      </c>
      <c r="Q118" s="12" t="s">
        <v>99</v>
      </c>
      <c r="R118" s="12" t="s">
        <v>54</v>
      </c>
      <c r="S118" s="12" t="s">
        <v>55</v>
      </c>
      <c r="T118" s="12">
        <v>8.9</v>
      </c>
      <c r="U118" s="12">
        <v>115.60765000000001</v>
      </c>
      <c r="V118" s="15"/>
      <c r="W118" s="15"/>
      <c r="X118" s="15" t="s">
        <v>63</v>
      </c>
      <c r="Y118" s="15" t="s">
        <v>42</v>
      </c>
      <c r="AA118" s="15"/>
      <c r="AB118" s="15"/>
      <c r="AC118" s="13">
        <v>1.2</v>
      </c>
      <c r="AD118" s="44">
        <v>120</v>
      </c>
      <c r="AE118" s="44" t="s">
        <v>55</v>
      </c>
      <c r="AF118" s="44" t="s">
        <v>55</v>
      </c>
      <c r="AG118" s="152">
        <v>100</v>
      </c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</row>
    <row r="119" spans="1:153" s="16" customFormat="1" x14ac:dyDescent="0.2">
      <c r="A119" s="8" t="s">
        <v>32</v>
      </c>
      <c r="B119" s="8" t="s">
        <v>32</v>
      </c>
      <c r="C119" s="8" t="s">
        <v>43</v>
      </c>
      <c r="D119" s="8" t="s">
        <v>56</v>
      </c>
      <c r="E119" s="9">
        <v>2</v>
      </c>
      <c r="F119" s="10" t="s">
        <v>74</v>
      </c>
      <c r="G119" s="11">
        <v>2.56</v>
      </c>
      <c r="H119" s="9">
        <v>2</v>
      </c>
      <c r="I119" s="12">
        <v>10.55</v>
      </c>
      <c r="J119" s="12">
        <v>10.94</v>
      </c>
      <c r="K119" s="13">
        <v>10.94</v>
      </c>
      <c r="L119" s="12">
        <v>1200.3497600000001</v>
      </c>
      <c r="M119" s="12">
        <v>144.989631</v>
      </c>
      <c r="N119" s="12">
        <v>113.77722843601896</v>
      </c>
      <c r="O119" s="12">
        <v>13.74309298578199</v>
      </c>
      <c r="P119" s="12">
        <v>120.78948639103322</v>
      </c>
      <c r="Q119" s="12" t="s">
        <v>46</v>
      </c>
      <c r="R119" s="12" t="s">
        <v>95</v>
      </c>
      <c r="S119" s="12" t="s">
        <v>96</v>
      </c>
      <c r="T119" s="12">
        <v>14.32</v>
      </c>
      <c r="U119" s="12">
        <v>138.97020000000001</v>
      </c>
      <c r="V119" s="13" t="s">
        <v>90</v>
      </c>
      <c r="W119" s="14" t="s">
        <v>78</v>
      </c>
      <c r="X119" s="15" t="s">
        <v>91</v>
      </c>
      <c r="Y119" s="15" t="s">
        <v>49</v>
      </c>
      <c r="AB119" s="17">
        <v>0</v>
      </c>
      <c r="AC119" s="18">
        <v>10.55</v>
      </c>
      <c r="AD119" s="19">
        <v>1217.15465664</v>
      </c>
      <c r="AE119" s="20" t="s">
        <v>96</v>
      </c>
      <c r="AF119" s="20" t="s">
        <v>96</v>
      </c>
      <c r="AG119" s="152">
        <v>115.4</v>
      </c>
    </row>
    <row r="120" spans="1:153" s="16" customFormat="1" x14ac:dyDescent="0.2">
      <c r="A120" s="8" t="s">
        <v>32</v>
      </c>
      <c r="B120" s="8" t="s">
        <v>32</v>
      </c>
      <c r="C120" s="8" t="s">
        <v>43</v>
      </c>
      <c r="D120" s="8" t="s">
        <v>56</v>
      </c>
      <c r="E120" s="9">
        <v>2</v>
      </c>
      <c r="F120" s="10" t="s">
        <v>74</v>
      </c>
      <c r="G120" s="11">
        <v>2.84</v>
      </c>
      <c r="H120" s="9">
        <v>2</v>
      </c>
      <c r="I120" s="12">
        <v>17.3</v>
      </c>
      <c r="J120" s="12">
        <v>17.329999999999998</v>
      </c>
      <c r="K120" s="13">
        <v>17.329999999999998</v>
      </c>
      <c r="L120" s="12">
        <v>2008.1543799999999</v>
      </c>
      <c r="M120" s="12">
        <v>227.96019439999998</v>
      </c>
      <c r="N120" s="12">
        <v>116.07828786127166</v>
      </c>
      <c r="O120" s="12">
        <v>13.176889849710982</v>
      </c>
      <c r="P120" s="12">
        <v>113.51726573930037</v>
      </c>
      <c r="Q120" s="12" t="s">
        <v>99</v>
      </c>
      <c r="R120" s="12" t="s">
        <v>110</v>
      </c>
      <c r="S120" s="12" t="s">
        <v>111</v>
      </c>
      <c r="T120" s="12">
        <v>12.06</v>
      </c>
      <c r="U120" s="12">
        <v>133.3974</v>
      </c>
      <c r="V120" s="13" t="s">
        <v>90</v>
      </c>
      <c r="W120" s="14" t="s">
        <v>78</v>
      </c>
      <c r="X120" s="15" t="s">
        <v>91</v>
      </c>
      <c r="Y120" s="15" t="s">
        <v>49</v>
      </c>
      <c r="AB120" s="17">
        <v>0</v>
      </c>
      <c r="AC120" s="18">
        <v>17.3</v>
      </c>
      <c r="AD120" s="19">
        <v>1548.2890884240001</v>
      </c>
      <c r="AE120" s="20" t="s">
        <v>111</v>
      </c>
      <c r="AF120" s="20" t="s">
        <v>111</v>
      </c>
      <c r="AG120" s="152">
        <v>89.5</v>
      </c>
    </row>
    <row r="121" spans="1:153" s="16" customFormat="1" x14ac:dyDescent="0.2">
      <c r="A121" s="8" t="s">
        <v>32</v>
      </c>
      <c r="B121" s="8" t="s">
        <v>32</v>
      </c>
      <c r="C121" s="8" t="s">
        <v>43</v>
      </c>
      <c r="D121" s="8" t="s">
        <v>56</v>
      </c>
      <c r="E121" s="9">
        <v>2</v>
      </c>
      <c r="F121" s="10" t="s">
        <v>74</v>
      </c>
      <c r="G121" s="11">
        <v>2.7</v>
      </c>
      <c r="H121" s="9">
        <v>2</v>
      </c>
      <c r="I121" s="12">
        <v>4.9000000000000004</v>
      </c>
      <c r="J121" s="12">
        <v>4.9000000000000004</v>
      </c>
      <c r="K121" s="13">
        <v>4.9000000000000004</v>
      </c>
      <c r="L121" s="12">
        <v>553.21173199999998</v>
      </c>
      <c r="M121" s="12">
        <v>58.160155199999998</v>
      </c>
      <c r="N121" s="12">
        <v>112.90035346938774</v>
      </c>
      <c r="O121" s="12">
        <v>11.869419428571428</v>
      </c>
      <c r="P121" s="12">
        <v>105.13181813721911</v>
      </c>
      <c r="Q121" s="12" t="s">
        <v>99</v>
      </c>
      <c r="R121" s="12" t="s">
        <v>102</v>
      </c>
      <c r="S121" s="12" t="s">
        <v>103</v>
      </c>
      <c r="T121" s="12">
        <v>11.47</v>
      </c>
      <c r="U121" s="12">
        <v>122.05835</v>
      </c>
      <c r="V121" s="13" t="s">
        <v>90</v>
      </c>
      <c r="W121" s="14" t="s">
        <v>78</v>
      </c>
      <c r="X121" s="15" t="s">
        <v>79</v>
      </c>
      <c r="Y121" s="15" t="s">
        <v>49</v>
      </c>
      <c r="AB121" s="17">
        <v>0</v>
      </c>
      <c r="AC121" s="18">
        <v>4.9000000000000004</v>
      </c>
      <c r="AD121" s="19">
        <v>560.95669624799996</v>
      </c>
      <c r="AE121" s="20" t="s">
        <v>104</v>
      </c>
      <c r="AF121" s="20" t="s">
        <v>104</v>
      </c>
      <c r="AG121" s="152">
        <v>114.5</v>
      </c>
    </row>
    <row r="122" spans="1:153" s="16" customFormat="1" x14ac:dyDescent="0.2">
      <c r="A122" s="8" t="s">
        <v>32</v>
      </c>
      <c r="B122" s="8" t="s">
        <v>32</v>
      </c>
      <c r="C122" s="8" t="s">
        <v>43</v>
      </c>
      <c r="D122" s="8" t="s">
        <v>56</v>
      </c>
      <c r="E122" s="9">
        <v>2</v>
      </c>
      <c r="F122" s="10" t="s">
        <v>74</v>
      </c>
      <c r="G122" s="11">
        <v>2.99</v>
      </c>
      <c r="H122" s="15"/>
      <c r="I122" s="12">
        <v>18.84</v>
      </c>
      <c r="J122" s="12">
        <v>18.84</v>
      </c>
      <c r="K122" s="13">
        <v>18.84</v>
      </c>
      <c r="L122" s="12">
        <v>1996.0873839999999</v>
      </c>
      <c r="M122" s="12">
        <v>275.23708999999997</v>
      </c>
      <c r="N122" s="12">
        <v>105.94943651804671</v>
      </c>
      <c r="O122" s="12">
        <v>14.609187367303608</v>
      </c>
      <c r="P122" s="12">
        <v>137.88829697848536</v>
      </c>
      <c r="Q122" s="12" t="s">
        <v>99</v>
      </c>
      <c r="R122" s="12" t="s">
        <v>95</v>
      </c>
      <c r="S122" s="12" t="s">
        <v>96</v>
      </c>
      <c r="T122" s="12">
        <v>12.06</v>
      </c>
      <c r="U122" s="12">
        <v>155.49485000000001</v>
      </c>
      <c r="V122" s="15"/>
      <c r="W122" s="14">
        <v>0</v>
      </c>
      <c r="X122" s="15"/>
      <c r="Y122" s="15"/>
      <c r="Z122" s="15"/>
      <c r="AA122" s="15"/>
      <c r="AB122" s="15"/>
      <c r="AC122" s="18">
        <v>18.84</v>
      </c>
      <c r="AD122" s="19">
        <v>881.12792227199998</v>
      </c>
      <c r="AE122" s="20" t="s">
        <v>96</v>
      </c>
      <c r="AF122" s="20" t="s">
        <v>96</v>
      </c>
      <c r="AG122" s="152">
        <v>46.8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</row>
    <row r="123" spans="1:153" s="16" customFormat="1" x14ac:dyDescent="0.2">
      <c r="A123" s="8" t="s">
        <v>114</v>
      </c>
      <c r="B123" s="10" t="s">
        <v>122</v>
      </c>
      <c r="C123" s="8" t="s">
        <v>116</v>
      </c>
      <c r="D123" s="8"/>
      <c r="E123" s="48">
        <v>602</v>
      </c>
      <c r="F123" s="49" t="s">
        <v>117</v>
      </c>
      <c r="G123" s="50">
        <v>1.0404</v>
      </c>
      <c r="H123" s="9">
        <v>1</v>
      </c>
      <c r="I123" s="12" t="e">
        <v>#N/A</v>
      </c>
      <c r="J123" s="12" t="e">
        <v>#N/A</v>
      </c>
      <c r="K123" s="13" t="e">
        <v>#N/A</v>
      </c>
      <c r="L123" s="12" t="e">
        <v>#N/A</v>
      </c>
      <c r="M123" s="12" t="e">
        <v>#N/A</v>
      </c>
      <c r="N123" s="12" t="e">
        <v>#N/A</v>
      </c>
      <c r="O123" s="12" t="e">
        <v>#N/A</v>
      </c>
      <c r="P123" s="12" t="e">
        <v>#N/A</v>
      </c>
      <c r="Q123" s="12" t="e">
        <v>#N/A</v>
      </c>
      <c r="R123" s="12" t="e">
        <v>#N/A</v>
      </c>
      <c r="S123" s="12" t="e">
        <v>#N/A</v>
      </c>
      <c r="T123" s="12" t="e">
        <v>#N/A</v>
      </c>
      <c r="U123" s="12" t="e">
        <v>#N/A</v>
      </c>
      <c r="V123" s="21" t="s">
        <v>118</v>
      </c>
      <c r="W123" s="21" t="s">
        <v>118</v>
      </c>
      <c r="X123" s="15" t="s">
        <v>123</v>
      </c>
      <c r="Y123" s="15" t="e">
        <v>#N/A</v>
      </c>
      <c r="AC123" s="13">
        <v>14.63</v>
      </c>
      <c r="AD123" s="44">
        <v>2120.495648566327</v>
      </c>
      <c r="AE123" s="44" t="s">
        <v>55</v>
      </c>
      <c r="AF123" s="44" t="s">
        <v>55</v>
      </c>
      <c r="AG123" s="152">
        <v>144.9</v>
      </c>
    </row>
    <row r="124" spans="1:153" s="16" customFormat="1" x14ac:dyDescent="0.2">
      <c r="A124" s="8" t="s">
        <v>114</v>
      </c>
      <c r="B124" s="10" t="s">
        <v>122</v>
      </c>
      <c r="C124" s="8" t="s">
        <v>116</v>
      </c>
      <c r="D124" s="8"/>
      <c r="E124" s="48">
        <v>602</v>
      </c>
      <c r="F124" s="49" t="s">
        <v>117</v>
      </c>
      <c r="G124" s="50">
        <v>1.0405</v>
      </c>
      <c r="H124" s="9">
        <v>1</v>
      </c>
      <c r="I124" s="12" t="e">
        <v>#N/A</v>
      </c>
      <c r="J124" s="12" t="e">
        <v>#N/A</v>
      </c>
      <c r="K124" s="13" t="e">
        <v>#N/A</v>
      </c>
      <c r="L124" s="12" t="e">
        <v>#N/A</v>
      </c>
      <c r="M124" s="12" t="e">
        <v>#N/A</v>
      </c>
      <c r="N124" s="12" t="e">
        <v>#N/A</v>
      </c>
      <c r="O124" s="12" t="e">
        <v>#N/A</v>
      </c>
      <c r="P124" s="12" t="e">
        <v>#N/A</v>
      </c>
      <c r="Q124" s="12" t="e">
        <v>#N/A</v>
      </c>
      <c r="R124" s="12" t="e">
        <v>#N/A</v>
      </c>
      <c r="S124" s="12" t="e">
        <v>#N/A</v>
      </c>
      <c r="T124" s="12" t="e">
        <v>#N/A</v>
      </c>
      <c r="U124" s="12" t="e">
        <v>#N/A</v>
      </c>
      <c r="V124" s="21" t="s">
        <v>118</v>
      </c>
      <c r="W124" s="21" t="s">
        <v>118</v>
      </c>
      <c r="X124" s="15" t="s">
        <v>123</v>
      </c>
      <c r="Y124" s="15" t="e">
        <v>#N/A</v>
      </c>
      <c r="AC124" s="13">
        <v>9.59</v>
      </c>
      <c r="AD124" s="44">
        <v>1389.9899705913242</v>
      </c>
      <c r="AE124" s="44" t="s">
        <v>55</v>
      </c>
      <c r="AF124" s="44" t="s">
        <v>55</v>
      </c>
      <c r="AG124" s="152">
        <v>144.9</v>
      </c>
    </row>
    <row r="125" spans="1:153" s="16" customFormat="1" x14ac:dyDescent="0.2">
      <c r="A125" s="8" t="s">
        <v>114</v>
      </c>
      <c r="B125" s="10" t="s">
        <v>122</v>
      </c>
      <c r="C125" s="8" t="s">
        <v>116</v>
      </c>
      <c r="D125" s="8"/>
      <c r="E125" s="48">
        <v>602</v>
      </c>
      <c r="F125" s="49" t="s">
        <v>117</v>
      </c>
      <c r="G125" s="50">
        <v>1.0406</v>
      </c>
      <c r="H125" s="9">
        <v>1</v>
      </c>
      <c r="I125" s="12" t="e">
        <v>#N/A</v>
      </c>
      <c r="J125" s="12" t="e">
        <v>#N/A</v>
      </c>
      <c r="K125" s="13" t="e">
        <v>#N/A</v>
      </c>
      <c r="L125" s="12" t="e">
        <v>#N/A</v>
      </c>
      <c r="M125" s="12" t="e">
        <v>#N/A</v>
      </c>
      <c r="N125" s="12" t="e">
        <v>#N/A</v>
      </c>
      <c r="O125" s="12" t="e">
        <v>#N/A</v>
      </c>
      <c r="P125" s="12" t="e">
        <v>#N/A</v>
      </c>
      <c r="Q125" s="12" t="e">
        <v>#N/A</v>
      </c>
      <c r="R125" s="12" t="e">
        <v>#N/A</v>
      </c>
      <c r="S125" s="12" t="e">
        <v>#N/A</v>
      </c>
      <c r="T125" s="12" t="e">
        <v>#N/A</v>
      </c>
      <c r="U125" s="12" t="e">
        <v>#N/A</v>
      </c>
      <c r="V125" s="21" t="s">
        <v>118</v>
      </c>
      <c r="W125" s="21" t="s">
        <v>118</v>
      </c>
      <c r="X125" s="15" t="s">
        <v>123</v>
      </c>
      <c r="Y125" s="15" t="e">
        <v>#N/A</v>
      </c>
      <c r="AC125" s="13">
        <v>19.66</v>
      </c>
      <c r="AD125" s="44">
        <v>2849.5519105136009</v>
      </c>
      <c r="AE125" s="44" t="s">
        <v>55</v>
      </c>
      <c r="AF125" s="44" t="s">
        <v>55</v>
      </c>
      <c r="AG125" s="152">
        <v>144.9</v>
      </c>
    </row>
    <row r="126" spans="1:153" s="16" customFormat="1" x14ac:dyDescent="0.2">
      <c r="A126" s="8" t="s">
        <v>114</v>
      </c>
      <c r="B126" s="10" t="s">
        <v>122</v>
      </c>
      <c r="C126" s="8" t="s">
        <v>116</v>
      </c>
      <c r="D126" s="8"/>
      <c r="E126" s="45">
        <v>602</v>
      </c>
      <c r="F126" s="46" t="s">
        <v>117</v>
      </c>
      <c r="G126" s="47">
        <v>1.0701000000000001</v>
      </c>
      <c r="H126" s="9">
        <v>1</v>
      </c>
      <c r="I126" s="12" t="e">
        <v>#N/A</v>
      </c>
      <c r="J126" s="12" t="e">
        <v>#N/A</v>
      </c>
      <c r="K126" s="13" t="e">
        <v>#N/A</v>
      </c>
      <c r="L126" s="12" t="e">
        <v>#N/A</v>
      </c>
      <c r="M126" s="12" t="e">
        <v>#N/A</v>
      </c>
      <c r="N126" s="12" t="e">
        <v>#N/A</v>
      </c>
      <c r="O126" s="12" t="e">
        <v>#N/A</v>
      </c>
      <c r="P126" s="12" t="e">
        <v>#N/A</v>
      </c>
      <c r="Q126" s="12" t="e">
        <v>#N/A</v>
      </c>
      <c r="R126" s="12" t="e">
        <v>#N/A</v>
      </c>
      <c r="S126" s="12" t="e">
        <v>#N/A</v>
      </c>
      <c r="T126" s="12" t="e">
        <v>#N/A</v>
      </c>
      <c r="U126" s="12" t="e">
        <v>#N/A</v>
      </c>
      <c r="V126" s="21" t="s">
        <v>118</v>
      </c>
      <c r="W126" s="21" t="s">
        <v>118</v>
      </c>
      <c r="X126" s="15" t="s">
        <v>123</v>
      </c>
      <c r="Y126" s="15" t="e">
        <v>#N/A</v>
      </c>
      <c r="AC126" s="13">
        <v>18.440000000000001</v>
      </c>
      <c r="AD126" s="44">
        <v>2766</v>
      </c>
      <c r="AE126" s="44" t="s">
        <v>55</v>
      </c>
      <c r="AF126" s="44" t="s">
        <v>55</v>
      </c>
      <c r="AG126" s="152">
        <v>150</v>
      </c>
    </row>
    <row r="127" spans="1:153" s="16" customFormat="1" x14ac:dyDescent="0.2">
      <c r="A127" s="8" t="s">
        <v>114</v>
      </c>
      <c r="B127" s="10" t="s">
        <v>122</v>
      </c>
      <c r="C127" s="8" t="s">
        <v>116</v>
      </c>
      <c r="D127" s="8"/>
      <c r="E127" s="45">
        <v>602</v>
      </c>
      <c r="F127" s="46" t="s">
        <v>117</v>
      </c>
      <c r="G127" s="47">
        <v>1.0702</v>
      </c>
      <c r="H127" s="9">
        <v>1</v>
      </c>
      <c r="I127" s="12" t="e">
        <v>#N/A</v>
      </c>
      <c r="J127" s="12" t="e">
        <v>#N/A</v>
      </c>
      <c r="K127" s="13" t="e">
        <v>#N/A</v>
      </c>
      <c r="L127" s="12" t="e">
        <v>#N/A</v>
      </c>
      <c r="M127" s="12" t="e">
        <v>#N/A</v>
      </c>
      <c r="N127" s="12" t="e">
        <v>#N/A</v>
      </c>
      <c r="O127" s="12" t="e">
        <v>#N/A</v>
      </c>
      <c r="P127" s="12" t="e">
        <v>#N/A</v>
      </c>
      <c r="Q127" s="12" t="e">
        <v>#N/A</v>
      </c>
      <c r="R127" s="12" t="e">
        <v>#N/A</v>
      </c>
      <c r="S127" s="12" t="e">
        <v>#N/A</v>
      </c>
      <c r="T127" s="12" t="e">
        <v>#N/A</v>
      </c>
      <c r="U127" s="12" t="e">
        <v>#N/A</v>
      </c>
      <c r="V127" s="21" t="s">
        <v>118</v>
      </c>
      <c r="W127" s="21" t="s">
        <v>118</v>
      </c>
      <c r="X127" s="15" t="s">
        <v>123</v>
      </c>
      <c r="Y127" s="15" t="e">
        <v>#N/A</v>
      </c>
      <c r="AC127" s="13">
        <v>25.14</v>
      </c>
      <c r="AD127" s="44">
        <v>3771</v>
      </c>
      <c r="AE127" s="44" t="s">
        <v>55</v>
      </c>
      <c r="AF127" s="44" t="s">
        <v>55</v>
      </c>
      <c r="AG127" s="152">
        <v>150</v>
      </c>
    </row>
    <row r="128" spans="1:153" s="15" customFormat="1" x14ac:dyDescent="0.2">
      <c r="A128" s="8" t="s">
        <v>114</v>
      </c>
      <c r="B128" s="10" t="s">
        <v>122</v>
      </c>
      <c r="C128" s="8" t="s">
        <v>116</v>
      </c>
      <c r="D128" s="8"/>
      <c r="E128" s="45">
        <v>602</v>
      </c>
      <c r="F128" s="46" t="s">
        <v>117</v>
      </c>
      <c r="G128" s="47">
        <v>1.0703</v>
      </c>
      <c r="H128" s="9">
        <v>1</v>
      </c>
      <c r="I128" s="12" t="e">
        <v>#N/A</v>
      </c>
      <c r="J128" s="12" t="e">
        <v>#N/A</v>
      </c>
      <c r="K128" s="13" t="e">
        <v>#N/A</v>
      </c>
      <c r="L128" s="12" t="e">
        <v>#N/A</v>
      </c>
      <c r="M128" s="12" t="e">
        <v>#N/A</v>
      </c>
      <c r="N128" s="12" t="e">
        <v>#N/A</v>
      </c>
      <c r="O128" s="12" t="e">
        <v>#N/A</v>
      </c>
      <c r="P128" s="12" t="e">
        <v>#N/A</v>
      </c>
      <c r="Q128" s="12" t="e">
        <v>#N/A</v>
      </c>
      <c r="R128" s="12" t="e">
        <v>#N/A</v>
      </c>
      <c r="S128" s="12" t="e">
        <v>#N/A</v>
      </c>
      <c r="T128" s="12" t="e">
        <v>#N/A</v>
      </c>
      <c r="U128" s="12" t="e">
        <v>#N/A</v>
      </c>
      <c r="V128" s="21" t="s">
        <v>118</v>
      </c>
      <c r="W128" s="21" t="s">
        <v>118</v>
      </c>
      <c r="X128" s="15" t="s">
        <v>123</v>
      </c>
      <c r="Y128" s="15" t="e">
        <v>#N/A</v>
      </c>
      <c r="Z128" s="16"/>
      <c r="AA128" s="16"/>
      <c r="AB128" s="16"/>
      <c r="AC128" s="13">
        <v>19.100000000000001</v>
      </c>
      <c r="AD128" s="44">
        <v>2865</v>
      </c>
      <c r="AE128" s="44" t="s">
        <v>55</v>
      </c>
      <c r="AF128" s="44" t="s">
        <v>55</v>
      </c>
      <c r="AG128" s="152">
        <v>150</v>
      </c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</row>
    <row r="129" spans="1:153" s="16" customFormat="1" x14ac:dyDescent="0.2">
      <c r="A129" s="8" t="s">
        <v>114</v>
      </c>
      <c r="B129" s="10" t="s">
        <v>115</v>
      </c>
      <c r="C129" s="8" t="s">
        <v>116</v>
      </c>
      <c r="D129" s="8"/>
      <c r="E129" s="45">
        <v>602</v>
      </c>
      <c r="F129" s="46" t="s">
        <v>117</v>
      </c>
      <c r="G129" s="47">
        <v>2.1101000000000001</v>
      </c>
      <c r="H129" s="9">
        <v>2</v>
      </c>
      <c r="I129" s="12">
        <v>13.53</v>
      </c>
      <c r="J129" s="12">
        <v>13.53</v>
      </c>
      <c r="K129" s="13">
        <v>13.53</v>
      </c>
      <c r="L129" s="12">
        <v>1848.774132</v>
      </c>
      <c r="M129" s="12">
        <v>220.83294979999999</v>
      </c>
      <c r="N129" s="12">
        <v>136.64258181818184</v>
      </c>
      <c r="O129" s="12">
        <v>16.321725779748707</v>
      </c>
      <c r="P129" s="12">
        <v>119.44831225061732</v>
      </c>
      <c r="Q129" s="12" t="s">
        <v>53</v>
      </c>
      <c r="R129" s="12" t="s">
        <v>54</v>
      </c>
      <c r="S129" s="12" t="s">
        <v>55</v>
      </c>
      <c r="T129" s="12">
        <v>12.42</v>
      </c>
      <c r="U129" s="12">
        <v>139.8571</v>
      </c>
      <c r="V129" s="21" t="s">
        <v>118</v>
      </c>
      <c r="W129" s="21" t="s">
        <v>118</v>
      </c>
      <c r="X129" s="15" t="s">
        <v>41</v>
      </c>
      <c r="Y129" s="15" t="s">
        <v>49</v>
      </c>
      <c r="AC129" s="13">
        <v>13.53</v>
      </c>
      <c r="AD129" s="44">
        <v>1987.105</v>
      </c>
      <c r="AE129" s="44" t="s">
        <v>55</v>
      </c>
      <c r="AF129" s="44" t="s">
        <v>55</v>
      </c>
      <c r="AG129" s="152">
        <v>146.9</v>
      </c>
    </row>
    <row r="130" spans="1:153" s="15" customFormat="1" x14ac:dyDescent="0.2">
      <c r="A130" s="8" t="s">
        <v>114</v>
      </c>
      <c r="B130" s="10" t="s">
        <v>115</v>
      </c>
      <c r="C130" s="8" t="s">
        <v>116</v>
      </c>
      <c r="D130" s="8"/>
      <c r="E130" s="45">
        <v>602</v>
      </c>
      <c r="F130" s="46" t="s">
        <v>117</v>
      </c>
      <c r="G130" s="47">
        <v>2.1103000000000001</v>
      </c>
      <c r="H130" s="9">
        <v>2</v>
      </c>
      <c r="I130" s="12">
        <v>16.02</v>
      </c>
      <c r="J130" s="12">
        <v>16.02</v>
      </c>
      <c r="K130" s="13">
        <v>16.02</v>
      </c>
      <c r="L130" s="12">
        <v>2360.9719880000002</v>
      </c>
      <c r="M130" s="12">
        <v>269.901297</v>
      </c>
      <c r="N130" s="12">
        <v>147.37652858926344</v>
      </c>
      <c r="O130" s="12">
        <v>16.847771348314605</v>
      </c>
      <c r="P130" s="12">
        <v>114.3178734740668</v>
      </c>
      <c r="Q130" s="12" t="s">
        <v>53</v>
      </c>
      <c r="R130" s="12" t="s">
        <v>54</v>
      </c>
      <c r="S130" s="12" t="s">
        <v>55</v>
      </c>
      <c r="T130" s="12">
        <v>12.42</v>
      </c>
      <c r="U130" s="12">
        <v>133.98175000000001</v>
      </c>
      <c r="V130" s="21" t="s">
        <v>118</v>
      </c>
      <c r="W130" s="21" t="s">
        <v>118</v>
      </c>
      <c r="X130" s="15" t="s">
        <v>41</v>
      </c>
      <c r="Y130" s="15" t="s">
        <v>49</v>
      </c>
      <c r="Z130" s="16"/>
      <c r="AA130" s="16"/>
      <c r="AB130" s="16"/>
      <c r="AC130" s="13">
        <v>16.02</v>
      </c>
      <c r="AD130" s="44">
        <v>2403</v>
      </c>
      <c r="AE130" s="44" t="s">
        <v>55</v>
      </c>
      <c r="AF130" s="44" t="s">
        <v>55</v>
      </c>
      <c r="AG130" s="152">
        <v>150</v>
      </c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</row>
    <row r="131" spans="1:153" s="16" customFormat="1" x14ac:dyDescent="0.2">
      <c r="A131" s="8" t="s">
        <v>114</v>
      </c>
      <c r="B131" s="10" t="s">
        <v>115</v>
      </c>
      <c r="C131" s="8" t="s">
        <v>116</v>
      </c>
      <c r="D131" s="8"/>
      <c r="E131" s="45">
        <v>602</v>
      </c>
      <c r="F131" s="46" t="s">
        <v>117</v>
      </c>
      <c r="G131" s="47">
        <v>2.0701000000000001</v>
      </c>
      <c r="H131" s="9">
        <v>2</v>
      </c>
      <c r="I131" s="12">
        <v>6.98</v>
      </c>
      <c r="J131" s="12">
        <v>6.98</v>
      </c>
      <c r="K131" s="13">
        <v>6.98</v>
      </c>
      <c r="L131" s="12">
        <v>1014.9033360000001</v>
      </c>
      <c r="M131" s="12">
        <v>109.73693759999999</v>
      </c>
      <c r="N131" s="12">
        <v>145.40162406876792</v>
      </c>
      <c r="O131" s="12">
        <v>15.721624297994268</v>
      </c>
      <c r="P131" s="12">
        <v>108.1255068413727</v>
      </c>
      <c r="Q131" s="12" t="s">
        <v>46</v>
      </c>
      <c r="R131" s="12" t="s">
        <v>54</v>
      </c>
      <c r="S131" s="12" t="s">
        <v>55</v>
      </c>
      <c r="T131" s="12">
        <v>11.83</v>
      </c>
      <c r="U131" s="12">
        <v>123.88809999999999</v>
      </c>
      <c r="V131" s="21"/>
      <c r="W131" s="21"/>
      <c r="X131" s="15" t="s">
        <v>41</v>
      </c>
      <c r="Y131" s="15" t="s">
        <v>49</v>
      </c>
      <c r="AC131" s="13">
        <v>6.98</v>
      </c>
      <c r="AD131" s="44">
        <v>1047</v>
      </c>
      <c r="AE131" s="44" t="s">
        <v>55</v>
      </c>
      <c r="AF131" s="44" t="s">
        <v>55</v>
      </c>
      <c r="AG131" s="152">
        <v>150</v>
      </c>
    </row>
    <row r="132" spans="1:153" x14ac:dyDescent="0.2">
      <c r="A132" s="8" t="s">
        <v>32</v>
      </c>
      <c r="B132" s="8" t="s">
        <v>32</v>
      </c>
      <c r="C132" s="8" t="s">
        <v>43</v>
      </c>
      <c r="D132" s="8" t="s">
        <v>56</v>
      </c>
      <c r="E132" s="9">
        <v>2</v>
      </c>
      <c r="F132" s="10" t="s">
        <v>74</v>
      </c>
      <c r="G132" s="11">
        <v>2.98</v>
      </c>
      <c r="I132" s="12">
        <v>7.97</v>
      </c>
      <c r="J132" s="12">
        <v>7.97</v>
      </c>
      <c r="K132" s="13">
        <v>7.97</v>
      </c>
      <c r="L132" s="12">
        <v>868.96244799999999</v>
      </c>
      <c r="M132" s="12">
        <v>104.7294328</v>
      </c>
      <c r="N132" s="12">
        <v>109.02916537013802</v>
      </c>
      <c r="O132" s="12">
        <v>13.140455809284818</v>
      </c>
      <c r="P132" s="12">
        <v>120.52239201020112</v>
      </c>
      <c r="Q132" s="12" t="s">
        <v>60</v>
      </c>
      <c r="R132" s="12" t="s">
        <v>75</v>
      </c>
      <c r="S132" s="12" t="s">
        <v>76</v>
      </c>
      <c r="T132" s="12">
        <v>12.09</v>
      </c>
      <c r="U132" s="12">
        <v>140.09379999999999</v>
      </c>
      <c r="W132" s="14">
        <v>0</v>
      </c>
      <c r="AC132" s="51">
        <v>7.97</v>
      </c>
      <c r="AD132" s="52">
        <v>1576.4363169359999</v>
      </c>
      <c r="AE132" s="20" t="s">
        <v>76</v>
      </c>
      <c r="AF132" s="20" t="s">
        <v>76</v>
      </c>
      <c r="AG132" s="153">
        <v>197.8</v>
      </c>
    </row>
    <row r="133" spans="1:153" s="16" customFormat="1" x14ac:dyDescent="0.2">
      <c r="A133" s="8" t="s">
        <v>114</v>
      </c>
      <c r="B133" s="10" t="s">
        <v>115</v>
      </c>
      <c r="C133" s="8" t="s">
        <v>116</v>
      </c>
      <c r="D133" s="8"/>
      <c r="E133" s="45">
        <v>602</v>
      </c>
      <c r="F133" s="46" t="s">
        <v>117</v>
      </c>
      <c r="G133" s="47">
        <v>2.0703</v>
      </c>
      <c r="H133" s="9">
        <v>2</v>
      </c>
      <c r="I133" s="12">
        <v>7.19</v>
      </c>
      <c r="J133" s="12">
        <v>7.19</v>
      </c>
      <c r="K133" s="13">
        <v>7.19</v>
      </c>
      <c r="L133" s="12">
        <v>1253.654376</v>
      </c>
      <c r="M133" s="12">
        <v>139.8889854</v>
      </c>
      <c r="N133" s="12">
        <v>174.36083115438106</v>
      </c>
      <c r="O133" s="12">
        <v>19.456048038942974</v>
      </c>
      <c r="P133" s="12">
        <v>111.58496957218773</v>
      </c>
      <c r="Q133" s="12" t="s">
        <v>46</v>
      </c>
      <c r="R133" s="12" t="s">
        <v>54</v>
      </c>
      <c r="S133" s="12" t="s">
        <v>55</v>
      </c>
      <c r="T133" s="12">
        <v>11.83</v>
      </c>
      <c r="U133" s="12">
        <v>128.55099999999999</v>
      </c>
      <c r="V133" s="21"/>
      <c r="W133" s="21"/>
      <c r="X133" s="15" t="s">
        <v>41</v>
      </c>
      <c r="Y133" s="15" t="s">
        <v>49</v>
      </c>
      <c r="AC133" s="13">
        <v>7.19</v>
      </c>
      <c r="AD133" s="44">
        <v>1078.5</v>
      </c>
      <c r="AE133" s="44" t="s">
        <v>55</v>
      </c>
      <c r="AF133" s="44" t="s">
        <v>55</v>
      </c>
      <c r="AG133" s="152">
        <v>150</v>
      </c>
    </row>
    <row r="134" spans="1:153" s="16" customFormat="1" x14ac:dyDescent="0.2">
      <c r="A134" s="8" t="s">
        <v>114</v>
      </c>
      <c r="B134" s="10" t="s">
        <v>115</v>
      </c>
      <c r="C134" s="8" t="s">
        <v>116</v>
      </c>
      <c r="D134" s="8"/>
      <c r="E134" s="45">
        <v>602</v>
      </c>
      <c r="F134" s="46" t="s">
        <v>117</v>
      </c>
      <c r="G134" s="47">
        <v>2.0705</v>
      </c>
      <c r="H134" s="9">
        <v>2</v>
      </c>
      <c r="I134" s="12">
        <v>7.23</v>
      </c>
      <c r="J134" s="12">
        <v>7.23</v>
      </c>
      <c r="K134" s="13">
        <v>7.23</v>
      </c>
      <c r="L134" s="12">
        <v>1096.40356</v>
      </c>
      <c r="M134" s="12">
        <v>137.10143600000001</v>
      </c>
      <c r="N134" s="12">
        <v>151.64641217150759</v>
      </c>
      <c r="O134" s="12">
        <v>18.962854218533888</v>
      </c>
      <c r="P134" s="12">
        <v>125.046507510428</v>
      </c>
      <c r="Q134" s="12" t="s">
        <v>46</v>
      </c>
      <c r="R134" s="12" t="s">
        <v>54</v>
      </c>
      <c r="S134" s="12" t="s">
        <v>55</v>
      </c>
      <c r="T134" s="12">
        <v>11.93</v>
      </c>
      <c r="U134" s="12">
        <v>140.9263</v>
      </c>
      <c r="V134" s="21"/>
      <c r="W134" s="21"/>
      <c r="X134" s="15" t="s">
        <v>41</v>
      </c>
      <c r="Y134" s="15" t="s">
        <v>49</v>
      </c>
      <c r="AC134" s="13">
        <v>7.23</v>
      </c>
      <c r="AD134" s="44">
        <v>1097.44</v>
      </c>
      <c r="AE134" s="44" t="s">
        <v>55</v>
      </c>
      <c r="AF134" s="44" t="s">
        <v>55</v>
      </c>
      <c r="AG134" s="152">
        <v>151.80000000000001</v>
      </c>
    </row>
    <row r="135" spans="1:153" x14ac:dyDescent="0.2">
      <c r="A135" s="8" t="s">
        <v>32</v>
      </c>
      <c r="B135" s="8" t="s">
        <v>32</v>
      </c>
      <c r="C135" s="8" t="s">
        <v>43</v>
      </c>
      <c r="D135" s="8" t="s">
        <v>56</v>
      </c>
      <c r="E135" s="9">
        <v>2</v>
      </c>
      <c r="F135" s="10" t="s">
        <v>74</v>
      </c>
      <c r="G135" s="11">
        <v>2.86</v>
      </c>
      <c r="H135" s="9">
        <v>2</v>
      </c>
      <c r="I135" s="12">
        <v>5.97</v>
      </c>
      <c r="J135" s="12">
        <v>5.2</v>
      </c>
      <c r="K135" s="13">
        <v>5.2</v>
      </c>
      <c r="L135" s="12">
        <v>579.34368800000004</v>
      </c>
      <c r="M135" s="12">
        <v>71.840904800000004</v>
      </c>
      <c r="N135" s="12">
        <v>97.042493802345064</v>
      </c>
      <c r="O135" s="12">
        <v>12.033652395309884</v>
      </c>
      <c r="P135" s="12">
        <v>124.00394841274252</v>
      </c>
      <c r="Q135" s="12" t="s">
        <v>99</v>
      </c>
      <c r="R135" s="12" t="s">
        <v>100</v>
      </c>
      <c r="S135" s="12" t="s">
        <v>101</v>
      </c>
      <c r="T135" s="12">
        <v>12.06</v>
      </c>
      <c r="U135" s="12">
        <v>141.52455</v>
      </c>
      <c r="V135" s="13" t="s">
        <v>90</v>
      </c>
      <c r="W135" s="14" t="s">
        <v>78</v>
      </c>
      <c r="X135" s="15" t="s">
        <v>79</v>
      </c>
      <c r="Y135" s="15" t="s">
        <v>49</v>
      </c>
      <c r="Z135" s="16"/>
      <c r="AA135" s="16"/>
      <c r="AB135" s="17">
        <v>0</v>
      </c>
      <c r="AC135" s="18">
        <v>5.97</v>
      </c>
      <c r="AD135" s="19">
        <v>566.15647607999995</v>
      </c>
      <c r="AE135" s="20" t="s">
        <v>101</v>
      </c>
      <c r="AF135" s="20" t="s">
        <v>101</v>
      </c>
      <c r="AG135" s="152">
        <v>94.8</v>
      </c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</row>
    <row r="136" spans="1:153" s="16" customFormat="1" x14ac:dyDescent="0.2">
      <c r="A136" s="8" t="s">
        <v>114</v>
      </c>
      <c r="B136" s="10" t="s">
        <v>115</v>
      </c>
      <c r="C136" s="8" t="s">
        <v>116</v>
      </c>
      <c r="D136" s="8"/>
      <c r="E136" s="45">
        <v>602</v>
      </c>
      <c r="F136" s="46" t="s">
        <v>117</v>
      </c>
      <c r="G136" s="47">
        <v>2.0707</v>
      </c>
      <c r="H136" s="9">
        <v>2</v>
      </c>
      <c r="I136" s="12">
        <v>7.21</v>
      </c>
      <c r="J136" s="12">
        <v>7.21</v>
      </c>
      <c r="K136" s="13">
        <v>7.21</v>
      </c>
      <c r="L136" s="12">
        <v>1099.9834639999999</v>
      </c>
      <c r="M136" s="12">
        <v>139.39473379999998</v>
      </c>
      <c r="N136" s="12">
        <v>152.5635872399445</v>
      </c>
      <c r="O136" s="12">
        <v>19.33352757281553</v>
      </c>
      <c r="P136" s="12">
        <v>126.72439028592525</v>
      </c>
      <c r="Q136" s="12" t="s">
        <v>46</v>
      </c>
      <c r="R136" s="12" t="s">
        <v>54</v>
      </c>
      <c r="S136" s="12" t="s">
        <v>55</v>
      </c>
      <c r="T136" s="12">
        <v>11.93</v>
      </c>
      <c r="U136" s="12">
        <v>142.768</v>
      </c>
      <c r="V136" s="21"/>
      <c r="W136" s="21"/>
      <c r="X136" s="15" t="s">
        <v>41</v>
      </c>
      <c r="Y136" s="15" t="s">
        <v>49</v>
      </c>
      <c r="AC136" s="13">
        <v>7.21</v>
      </c>
      <c r="AD136" s="44">
        <v>1100.46</v>
      </c>
      <c r="AE136" s="44" t="s">
        <v>55</v>
      </c>
      <c r="AF136" s="44" t="s">
        <v>55</v>
      </c>
      <c r="AG136" s="152">
        <v>152.6</v>
      </c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</row>
    <row r="137" spans="1:153" s="16" customFormat="1" x14ac:dyDescent="0.2">
      <c r="A137" s="8" t="s">
        <v>114</v>
      </c>
      <c r="B137" s="10" t="s">
        <v>115</v>
      </c>
      <c r="C137" s="8" t="s">
        <v>116</v>
      </c>
      <c r="D137" s="8"/>
      <c r="E137" s="45">
        <v>602</v>
      </c>
      <c r="F137" s="46" t="s">
        <v>117</v>
      </c>
      <c r="G137" s="47">
        <v>2.0709</v>
      </c>
      <c r="H137" s="9">
        <v>2</v>
      </c>
      <c r="I137" s="12">
        <v>6.86</v>
      </c>
      <c r="J137" s="12">
        <v>6.86</v>
      </c>
      <c r="K137" s="13">
        <v>6.86</v>
      </c>
      <c r="L137" s="12">
        <v>1111.5436319999999</v>
      </c>
      <c r="M137" s="12">
        <v>144.34739279999999</v>
      </c>
      <c r="N137" s="12">
        <v>162.03259941690959</v>
      </c>
      <c r="O137" s="12">
        <v>21.041893994169094</v>
      </c>
      <c r="P137" s="12">
        <v>129.86210225528961</v>
      </c>
      <c r="Q137" s="12" t="s">
        <v>46</v>
      </c>
      <c r="R137" s="12" t="s">
        <v>54</v>
      </c>
      <c r="S137" s="12" t="s">
        <v>55</v>
      </c>
      <c r="T137" s="12">
        <v>11.99</v>
      </c>
      <c r="U137" s="12">
        <v>146.89185000000001</v>
      </c>
      <c r="V137" s="21"/>
      <c r="W137" s="21"/>
      <c r="X137" s="15" t="s">
        <v>41</v>
      </c>
      <c r="Y137" s="15" t="s">
        <v>49</v>
      </c>
      <c r="AC137" s="13">
        <v>6.86</v>
      </c>
      <c r="AD137" s="44">
        <v>1029</v>
      </c>
      <c r="AE137" s="44" t="s">
        <v>55</v>
      </c>
      <c r="AF137" s="44" t="s">
        <v>55</v>
      </c>
      <c r="AG137" s="152">
        <v>150</v>
      </c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</row>
    <row r="138" spans="1:153" s="16" customFormat="1" x14ac:dyDescent="0.2">
      <c r="A138" s="8" t="s">
        <v>114</v>
      </c>
      <c r="B138" s="10" t="s">
        <v>115</v>
      </c>
      <c r="C138" s="8" t="s">
        <v>116</v>
      </c>
      <c r="D138" s="8"/>
      <c r="E138" s="45">
        <v>602</v>
      </c>
      <c r="F138" s="46" t="s">
        <v>117</v>
      </c>
      <c r="G138" s="47">
        <v>2.0710999999999999</v>
      </c>
      <c r="H138" s="9">
        <v>2</v>
      </c>
      <c r="I138" s="12">
        <v>6.83</v>
      </c>
      <c r="J138" s="12">
        <v>6.83</v>
      </c>
      <c r="K138" s="13">
        <v>6.83</v>
      </c>
      <c r="L138" s="12">
        <v>907.91322400000001</v>
      </c>
      <c r="M138" s="12">
        <v>116.8942754</v>
      </c>
      <c r="N138" s="12">
        <v>132.93019385065887</v>
      </c>
      <c r="O138" s="12">
        <v>17.11482802342606</v>
      </c>
      <c r="P138" s="12">
        <v>128.75049322995653</v>
      </c>
      <c r="Q138" s="12" t="s">
        <v>46</v>
      </c>
      <c r="R138" s="12" t="s">
        <v>54</v>
      </c>
      <c r="S138" s="12" t="s">
        <v>55</v>
      </c>
      <c r="T138" s="12">
        <v>11.99</v>
      </c>
      <c r="U138" s="12">
        <v>144.76204999999999</v>
      </c>
      <c r="V138" s="21"/>
      <c r="W138" s="21"/>
      <c r="X138" s="15" t="s">
        <v>41</v>
      </c>
      <c r="Y138" s="15" t="s">
        <v>49</v>
      </c>
      <c r="AC138" s="13">
        <v>6.83</v>
      </c>
      <c r="AD138" s="44">
        <v>908.19</v>
      </c>
      <c r="AE138" s="44" t="s">
        <v>55</v>
      </c>
      <c r="AF138" s="44" t="s">
        <v>55</v>
      </c>
      <c r="AG138" s="152">
        <v>133</v>
      </c>
      <c r="EW138" s="16">
        <f>SUBTOTAL(9,D138:EV138)</f>
        <v>3134.9361645040417</v>
      </c>
    </row>
    <row r="139" spans="1:153" s="16" customFormat="1" x14ac:dyDescent="0.2">
      <c r="A139" s="8" t="s">
        <v>114</v>
      </c>
      <c r="B139" s="10" t="s">
        <v>115</v>
      </c>
      <c r="C139" s="8" t="s">
        <v>116</v>
      </c>
      <c r="D139" s="8"/>
      <c r="E139" s="45">
        <v>602</v>
      </c>
      <c r="F139" s="46" t="s">
        <v>117</v>
      </c>
      <c r="G139" s="47">
        <v>2.0712999999999999</v>
      </c>
      <c r="H139" s="9">
        <v>2</v>
      </c>
      <c r="I139" s="12">
        <v>6.85</v>
      </c>
      <c r="J139" s="12">
        <v>6.85</v>
      </c>
      <c r="K139" s="13">
        <v>6.85</v>
      </c>
      <c r="L139" s="12">
        <v>931.58298400000001</v>
      </c>
      <c r="M139" s="12">
        <v>122.61708940000001</v>
      </c>
      <c r="N139" s="12">
        <v>135.99751591240877</v>
      </c>
      <c r="O139" s="12">
        <v>17.900305021897815</v>
      </c>
      <c r="P139" s="12">
        <v>131.6222939941548</v>
      </c>
      <c r="Q139" s="12" t="s">
        <v>46</v>
      </c>
      <c r="R139" s="12" t="s">
        <v>54</v>
      </c>
      <c r="S139" s="12" t="s">
        <v>55</v>
      </c>
      <c r="T139" s="12">
        <v>12.02</v>
      </c>
      <c r="U139" s="12">
        <v>147.5112</v>
      </c>
      <c r="V139" s="21"/>
      <c r="W139" s="21"/>
      <c r="X139" s="15" t="s">
        <v>41</v>
      </c>
      <c r="Y139" s="15" t="s">
        <v>49</v>
      </c>
      <c r="AC139" s="13">
        <v>6.85</v>
      </c>
      <c r="AD139" s="44">
        <v>1027.5</v>
      </c>
      <c r="AE139" s="44" t="s">
        <v>55</v>
      </c>
      <c r="AF139" s="44" t="s">
        <v>55</v>
      </c>
      <c r="AG139" s="152">
        <v>150</v>
      </c>
    </row>
    <row r="140" spans="1:153" s="16" customFormat="1" x14ac:dyDescent="0.2">
      <c r="A140" s="8" t="s">
        <v>114</v>
      </c>
      <c r="B140" s="10" t="s">
        <v>115</v>
      </c>
      <c r="C140" s="8" t="s">
        <v>116</v>
      </c>
      <c r="D140" s="8"/>
      <c r="E140" s="45">
        <v>602</v>
      </c>
      <c r="F140" s="46" t="s">
        <v>117</v>
      </c>
      <c r="G140" s="47">
        <v>2.0714999999999999</v>
      </c>
      <c r="H140" s="9">
        <v>2</v>
      </c>
      <c r="I140" s="12">
        <v>6.67</v>
      </c>
      <c r="J140" s="12">
        <v>6.67</v>
      </c>
      <c r="K140" s="13">
        <v>6.67</v>
      </c>
      <c r="L140" s="12">
        <v>1271.3240800000001</v>
      </c>
      <c r="M140" s="12">
        <v>158.972849</v>
      </c>
      <c r="N140" s="12">
        <v>190.60331034482761</v>
      </c>
      <c r="O140" s="12">
        <v>23.834010344827586</v>
      </c>
      <c r="P140" s="12">
        <v>125.04510179654585</v>
      </c>
      <c r="Q140" s="12" t="s">
        <v>46</v>
      </c>
      <c r="R140" s="12" t="s">
        <v>54</v>
      </c>
      <c r="S140" s="12" t="s">
        <v>55</v>
      </c>
      <c r="T140" s="12">
        <v>12.02</v>
      </c>
      <c r="U140" s="12">
        <v>141.6781</v>
      </c>
      <c r="V140" s="21"/>
      <c r="W140" s="21"/>
      <c r="X140" s="15" t="s">
        <v>41</v>
      </c>
      <c r="Y140" s="15" t="s">
        <v>49</v>
      </c>
      <c r="AC140" s="13">
        <v>6.67</v>
      </c>
      <c r="AD140" s="44">
        <v>1000.5</v>
      </c>
      <c r="AE140" s="44" t="s">
        <v>55</v>
      </c>
      <c r="AF140" s="44" t="s">
        <v>55</v>
      </c>
      <c r="AG140" s="152">
        <v>150</v>
      </c>
    </row>
    <row r="141" spans="1:153" s="16" customFormat="1" x14ac:dyDescent="0.2">
      <c r="A141" s="8" t="s">
        <v>114</v>
      </c>
      <c r="B141" s="10" t="s">
        <v>115</v>
      </c>
      <c r="C141" s="8" t="s">
        <v>116</v>
      </c>
      <c r="D141" s="8"/>
      <c r="E141" s="53">
        <v>602</v>
      </c>
      <c r="F141" s="54" t="s">
        <v>117</v>
      </c>
      <c r="G141" s="55">
        <v>2.0701999999999998</v>
      </c>
      <c r="H141" s="9">
        <v>2</v>
      </c>
      <c r="I141" s="12">
        <v>11.73</v>
      </c>
      <c r="J141" s="12">
        <v>11.73</v>
      </c>
      <c r="K141" s="13">
        <v>11.73</v>
      </c>
      <c r="L141" s="12">
        <v>2121.2416080000003</v>
      </c>
      <c r="M141" s="12">
        <v>246.01812459999996</v>
      </c>
      <c r="N141" s="12">
        <v>180.8390117647059</v>
      </c>
      <c r="O141" s="12">
        <v>20.973412156862743</v>
      </c>
      <c r="P141" s="12">
        <v>115.97836082046149</v>
      </c>
      <c r="Q141" s="12" t="s">
        <v>46</v>
      </c>
      <c r="R141" s="12" t="s">
        <v>54</v>
      </c>
      <c r="S141" s="12" t="s">
        <v>55</v>
      </c>
      <c r="T141" s="12">
        <v>11.53</v>
      </c>
      <c r="U141" s="12">
        <v>132.42574999999999</v>
      </c>
      <c r="V141" s="21"/>
      <c r="W141" s="21"/>
      <c r="X141" s="15" t="s">
        <v>41</v>
      </c>
      <c r="Y141" s="15" t="s">
        <v>49</v>
      </c>
      <c r="AC141" s="13">
        <v>11.73</v>
      </c>
      <c r="AD141" s="44">
        <v>1759.5</v>
      </c>
      <c r="AE141" s="44" t="s">
        <v>55</v>
      </c>
      <c r="AF141" s="44" t="s">
        <v>55</v>
      </c>
      <c r="AG141" s="152">
        <v>150</v>
      </c>
    </row>
    <row r="142" spans="1:153" s="16" customFormat="1" x14ac:dyDescent="0.2">
      <c r="A142" s="8" t="s">
        <v>32</v>
      </c>
      <c r="B142" s="8" t="s">
        <v>32</v>
      </c>
      <c r="C142" s="8" t="s">
        <v>33</v>
      </c>
      <c r="D142" s="8" t="s">
        <v>34</v>
      </c>
      <c r="E142" s="9">
        <v>32</v>
      </c>
      <c r="F142" s="10" t="s">
        <v>35</v>
      </c>
      <c r="G142" s="11">
        <v>32.130000000000003</v>
      </c>
      <c r="H142" s="9">
        <v>1</v>
      </c>
      <c r="I142" s="12">
        <v>17.809999999999999</v>
      </c>
      <c r="J142" s="12">
        <v>18.21</v>
      </c>
      <c r="K142" s="13">
        <v>18.21</v>
      </c>
      <c r="L142" s="12">
        <v>2330.8271759999998</v>
      </c>
      <c r="M142" s="12">
        <v>182.680835</v>
      </c>
      <c r="N142" s="12">
        <v>130.8718234699607</v>
      </c>
      <c r="O142" s="12">
        <v>10.257205783267828</v>
      </c>
      <c r="P142" s="12">
        <v>78.375967502448589</v>
      </c>
      <c r="Q142" s="12" t="s">
        <v>144</v>
      </c>
      <c r="R142" s="12" t="s">
        <v>54</v>
      </c>
      <c r="S142" s="12" t="s">
        <v>55</v>
      </c>
      <c r="T142" s="12">
        <v>11.14</v>
      </c>
      <c r="U142" s="12">
        <v>106.1152</v>
      </c>
      <c r="V142" s="13" t="s">
        <v>58</v>
      </c>
      <c r="W142" s="14" t="s">
        <v>40</v>
      </c>
      <c r="X142" s="15" t="s">
        <v>41</v>
      </c>
      <c r="Y142" s="15" t="s">
        <v>42</v>
      </c>
      <c r="AB142" s="17">
        <v>0.40087863811092805</v>
      </c>
      <c r="AC142" s="18">
        <v>17.809999999999999</v>
      </c>
      <c r="AD142" s="19">
        <v>2500</v>
      </c>
      <c r="AE142" s="20" t="s">
        <v>55</v>
      </c>
      <c r="AF142" s="20" t="s">
        <v>55</v>
      </c>
      <c r="AG142" s="152">
        <v>140.4</v>
      </c>
    </row>
    <row r="143" spans="1:153" s="16" customFormat="1" x14ac:dyDescent="0.2">
      <c r="A143" s="8" t="s">
        <v>114</v>
      </c>
      <c r="B143" s="10" t="s">
        <v>115</v>
      </c>
      <c r="C143" s="8" t="s">
        <v>116</v>
      </c>
      <c r="D143" s="8"/>
      <c r="E143" s="53">
        <v>602</v>
      </c>
      <c r="F143" s="54" t="s">
        <v>117</v>
      </c>
      <c r="G143" s="55">
        <v>2.0703999999999998</v>
      </c>
      <c r="H143" s="9">
        <v>2</v>
      </c>
      <c r="I143" s="12">
        <v>7.49</v>
      </c>
      <c r="J143" s="12">
        <v>7.49</v>
      </c>
      <c r="K143" s="13">
        <v>7.49</v>
      </c>
      <c r="L143" s="12">
        <v>1251.299268</v>
      </c>
      <c r="M143" s="12">
        <v>146.56193859999999</v>
      </c>
      <c r="N143" s="12">
        <v>167.06265260347129</v>
      </c>
      <c r="O143" s="12">
        <v>19.567682056074766</v>
      </c>
      <c r="P143" s="12">
        <v>117.12780655123024</v>
      </c>
      <c r="Q143" s="12" t="s">
        <v>46</v>
      </c>
      <c r="R143" s="12" t="s">
        <v>54</v>
      </c>
      <c r="S143" s="12" t="s">
        <v>55</v>
      </c>
      <c r="T143" s="12">
        <v>11.6</v>
      </c>
      <c r="U143" s="12">
        <v>134.19759999999999</v>
      </c>
      <c r="V143" s="21"/>
      <c r="W143" s="21"/>
      <c r="X143" s="15" t="s">
        <v>41</v>
      </c>
      <c r="Y143" s="15" t="s">
        <v>49</v>
      </c>
      <c r="AC143" s="13">
        <v>7.49</v>
      </c>
      <c r="AD143" s="44">
        <v>1123.5</v>
      </c>
      <c r="AE143" s="44" t="s">
        <v>55</v>
      </c>
      <c r="AF143" s="44" t="s">
        <v>55</v>
      </c>
      <c r="AG143" s="152">
        <v>150</v>
      </c>
    </row>
    <row r="144" spans="1:153" s="16" customFormat="1" x14ac:dyDescent="0.2">
      <c r="A144" s="8" t="s">
        <v>114</v>
      </c>
      <c r="B144" s="10" t="s">
        <v>115</v>
      </c>
      <c r="C144" s="8" t="s">
        <v>116</v>
      </c>
      <c r="D144" s="8"/>
      <c r="E144" s="53">
        <v>602</v>
      </c>
      <c r="F144" s="54" t="s">
        <v>117</v>
      </c>
      <c r="G144" s="55">
        <v>2.0706000000000002</v>
      </c>
      <c r="H144" s="9">
        <v>2</v>
      </c>
      <c r="I144" s="12">
        <v>3.45</v>
      </c>
      <c r="J144" s="12">
        <v>3.45</v>
      </c>
      <c r="K144" s="13">
        <v>3.45</v>
      </c>
      <c r="L144" s="12">
        <v>652.61212</v>
      </c>
      <c r="M144" s="12">
        <v>74.830173399999993</v>
      </c>
      <c r="N144" s="12">
        <v>189.16293333333331</v>
      </c>
      <c r="O144" s="12">
        <v>21.689905333333328</v>
      </c>
      <c r="P144" s="12">
        <v>114.66255545483891</v>
      </c>
      <c r="Q144" s="12" t="s">
        <v>46</v>
      </c>
      <c r="R144" s="12" t="s">
        <v>54</v>
      </c>
      <c r="S144" s="12" t="s">
        <v>55</v>
      </c>
      <c r="T144" s="12">
        <v>11.6</v>
      </c>
      <c r="U144" s="12">
        <v>131.20359999999999</v>
      </c>
      <c r="V144" s="21"/>
      <c r="W144" s="21"/>
      <c r="X144" s="15" t="s">
        <v>41</v>
      </c>
      <c r="Y144" s="15" t="s">
        <v>49</v>
      </c>
      <c r="AC144" s="13">
        <v>3.45</v>
      </c>
      <c r="AD144" s="44">
        <v>517.5</v>
      </c>
      <c r="AE144" s="44" t="s">
        <v>55</v>
      </c>
      <c r="AF144" s="44" t="s">
        <v>55</v>
      </c>
      <c r="AG144" s="152">
        <v>150</v>
      </c>
    </row>
    <row r="145" spans="1:153" s="16" customFormat="1" x14ac:dyDescent="0.2">
      <c r="A145" s="8" t="s">
        <v>114</v>
      </c>
      <c r="B145" s="10" t="s">
        <v>115</v>
      </c>
      <c r="C145" s="8" t="s">
        <v>116</v>
      </c>
      <c r="D145" s="8"/>
      <c r="E145" s="53">
        <v>602</v>
      </c>
      <c r="F145" s="54" t="s">
        <v>117</v>
      </c>
      <c r="G145" s="55">
        <v>2.0708000000000002</v>
      </c>
      <c r="H145" s="9">
        <v>2</v>
      </c>
      <c r="I145" s="12">
        <v>4.6399999999999997</v>
      </c>
      <c r="J145" s="12">
        <v>4.6399999999999997</v>
      </c>
      <c r="K145" s="13">
        <v>4.6399999999999997</v>
      </c>
      <c r="L145" s="12">
        <v>645.79197600000009</v>
      </c>
      <c r="M145" s="12">
        <v>78.178991800000006</v>
      </c>
      <c r="N145" s="12">
        <v>139.17930517241382</v>
      </c>
      <c r="O145" s="12">
        <v>16.848920646551726</v>
      </c>
      <c r="P145" s="12">
        <v>121.05909442269068</v>
      </c>
      <c r="Q145" s="12" t="s">
        <v>46</v>
      </c>
      <c r="R145" s="12" t="s">
        <v>54</v>
      </c>
      <c r="S145" s="12" t="s">
        <v>55</v>
      </c>
      <c r="T145" s="12">
        <v>11.79</v>
      </c>
      <c r="U145" s="12">
        <v>136.89060000000001</v>
      </c>
      <c r="V145" s="21"/>
      <c r="W145" s="21"/>
      <c r="X145" s="15" t="s">
        <v>41</v>
      </c>
      <c r="Y145" s="15" t="s">
        <v>49</v>
      </c>
      <c r="AC145" s="13">
        <v>4.6399999999999997</v>
      </c>
      <c r="AD145" s="44">
        <v>696</v>
      </c>
      <c r="AE145" s="44" t="s">
        <v>55</v>
      </c>
      <c r="AF145" s="44" t="s">
        <v>55</v>
      </c>
      <c r="AG145" s="152">
        <v>150</v>
      </c>
    </row>
    <row r="146" spans="1:153" s="16" customFormat="1" x14ac:dyDescent="0.2">
      <c r="A146" s="8" t="s">
        <v>114</v>
      </c>
      <c r="B146" s="10" t="s">
        <v>115</v>
      </c>
      <c r="C146" s="8" t="s">
        <v>116</v>
      </c>
      <c r="D146" s="8"/>
      <c r="E146" s="53">
        <v>602</v>
      </c>
      <c r="F146" s="54" t="s">
        <v>117</v>
      </c>
      <c r="G146" s="55">
        <v>2.0710000000000002</v>
      </c>
      <c r="H146" s="9">
        <v>2</v>
      </c>
      <c r="I146" s="12">
        <v>8.25</v>
      </c>
      <c r="J146" s="12">
        <v>8.25</v>
      </c>
      <c r="K146" s="13">
        <v>8.25</v>
      </c>
      <c r="L146" s="12">
        <v>1525.0702000000001</v>
      </c>
      <c r="M146" s="12">
        <v>182.17192779999999</v>
      </c>
      <c r="N146" s="12">
        <v>184.85699393939396</v>
      </c>
      <c r="O146" s="12">
        <v>22.081445793939395</v>
      </c>
      <c r="P146" s="12">
        <v>119.4515031504779</v>
      </c>
      <c r="Q146" s="12" t="s">
        <v>46</v>
      </c>
      <c r="R146" s="12" t="s">
        <v>54</v>
      </c>
      <c r="S146" s="12" t="s">
        <v>55</v>
      </c>
      <c r="T146" s="12">
        <v>11.83</v>
      </c>
      <c r="U146" s="12">
        <v>135.87119999999999</v>
      </c>
      <c r="V146" s="21"/>
      <c r="W146" s="21"/>
      <c r="X146" s="15" t="s">
        <v>41</v>
      </c>
      <c r="Y146" s="15" t="s">
        <v>49</v>
      </c>
      <c r="AC146" s="13">
        <v>8.25</v>
      </c>
      <c r="AD146" s="44">
        <v>1237.5</v>
      </c>
      <c r="AE146" s="44" t="s">
        <v>55</v>
      </c>
      <c r="AF146" s="44" t="s">
        <v>55</v>
      </c>
      <c r="AG146" s="152">
        <v>150</v>
      </c>
    </row>
    <row r="147" spans="1:153" s="16" customFormat="1" x14ac:dyDescent="0.2">
      <c r="A147" s="8" t="s">
        <v>114</v>
      </c>
      <c r="B147" s="10" t="s">
        <v>115</v>
      </c>
      <c r="C147" s="8" t="s">
        <v>116</v>
      </c>
      <c r="D147" s="8"/>
      <c r="E147" s="53">
        <v>602</v>
      </c>
      <c r="F147" s="54" t="s">
        <v>117</v>
      </c>
      <c r="G147" s="55">
        <v>2.0712000000000002</v>
      </c>
      <c r="H147" s="9">
        <v>2</v>
      </c>
      <c r="I147" s="12">
        <v>12.22</v>
      </c>
      <c r="J147" s="12">
        <v>12.22</v>
      </c>
      <c r="K147" s="13">
        <v>12.22</v>
      </c>
      <c r="L147" s="12">
        <v>1971.2611840000002</v>
      </c>
      <c r="M147" s="12">
        <v>228.39874459999999</v>
      </c>
      <c r="N147" s="12">
        <v>161.31433584288052</v>
      </c>
      <c r="O147" s="12">
        <v>18.690568297872339</v>
      </c>
      <c r="P147" s="12">
        <v>115.86427331589965</v>
      </c>
      <c r="Q147" s="12" t="s">
        <v>46</v>
      </c>
      <c r="R147" s="12" t="s">
        <v>54</v>
      </c>
      <c r="S147" s="12" t="s">
        <v>55</v>
      </c>
      <c r="T147" s="12">
        <v>11.86</v>
      </c>
      <c r="U147" s="12">
        <v>132.43295000000001</v>
      </c>
      <c r="V147" s="21"/>
      <c r="W147" s="21"/>
      <c r="X147" s="15" t="s">
        <v>41</v>
      </c>
      <c r="Y147" s="15" t="s">
        <v>49</v>
      </c>
      <c r="AC147" s="13">
        <v>12.22</v>
      </c>
      <c r="AD147" s="44">
        <v>1833</v>
      </c>
      <c r="AE147" s="44" t="s">
        <v>55</v>
      </c>
      <c r="AF147" s="44" t="s">
        <v>55</v>
      </c>
      <c r="AG147" s="152">
        <v>150</v>
      </c>
    </row>
    <row r="148" spans="1:153" s="16" customFormat="1" x14ac:dyDescent="0.2">
      <c r="A148" s="8" t="s">
        <v>114</v>
      </c>
      <c r="B148" s="8" t="s">
        <v>114</v>
      </c>
      <c r="C148" s="8" t="s">
        <v>116</v>
      </c>
      <c r="D148" s="8"/>
      <c r="E148" s="8">
        <v>537</v>
      </c>
      <c r="F148" s="10" t="s">
        <v>131</v>
      </c>
      <c r="G148" s="11">
        <v>1.21</v>
      </c>
      <c r="H148" s="8">
        <v>1</v>
      </c>
      <c r="I148" s="12"/>
      <c r="J148" s="12"/>
      <c r="K148" s="13"/>
      <c r="L148" s="12"/>
      <c r="M148" s="12"/>
      <c r="N148" s="12"/>
      <c r="O148" s="12"/>
      <c r="P148" s="12"/>
      <c r="Q148" s="12"/>
      <c r="R148" s="12"/>
      <c r="S148" s="12"/>
      <c r="T148" s="12">
        <v>12.68</v>
      </c>
      <c r="U148" s="12">
        <v>115.77605</v>
      </c>
      <c r="X148" s="15"/>
      <c r="Y148" s="15"/>
      <c r="AC148" s="13">
        <v>18.59</v>
      </c>
      <c r="AD148" s="44">
        <v>1766.05</v>
      </c>
      <c r="AE148" s="44" t="s">
        <v>55</v>
      </c>
      <c r="AF148" s="44" t="s">
        <v>55</v>
      </c>
      <c r="AG148" s="152">
        <v>95</v>
      </c>
    </row>
    <row r="149" spans="1:153" s="16" customFormat="1" x14ac:dyDescent="0.2">
      <c r="A149" s="8" t="s">
        <v>32</v>
      </c>
      <c r="B149" s="8" t="s">
        <v>32</v>
      </c>
      <c r="C149" s="8" t="s">
        <v>33</v>
      </c>
      <c r="D149" s="8" t="s">
        <v>44</v>
      </c>
      <c r="E149" s="9">
        <v>34</v>
      </c>
      <c r="F149" s="10" t="s">
        <v>68</v>
      </c>
      <c r="G149" s="11" t="s">
        <v>145</v>
      </c>
      <c r="H149" s="9"/>
      <c r="I149" s="12">
        <v>74.14</v>
      </c>
      <c r="J149" s="12">
        <v>74.36</v>
      </c>
      <c r="K149" s="13">
        <v>74.36</v>
      </c>
      <c r="L149" s="12">
        <v>9011.9186040000004</v>
      </c>
      <c r="M149" s="12">
        <v>922.26636939999992</v>
      </c>
      <c r="N149" s="12">
        <v>121.55271923388185</v>
      </c>
      <c r="O149" s="12">
        <v>12.439524809819259</v>
      </c>
      <c r="P149" s="12">
        <v>102.33851524032251</v>
      </c>
      <c r="Q149" s="12" t="s">
        <v>50</v>
      </c>
      <c r="R149" s="12" t="s">
        <v>54</v>
      </c>
      <c r="S149" s="12" t="s">
        <v>55</v>
      </c>
      <c r="T149" s="12">
        <v>11.53</v>
      </c>
      <c r="U149" s="12">
        <v>123.4199</v>
      </c>
      <c r="V149" s="13" t="s">
        <v>39</v>
      </c>
      <c r="W149" s="14" t="s">
        <v>40</v>
      </c>
      <c r="X149" s="15" t="s">
        <v>41</v>
      </c>
      <c r="Y149" s="15" t="s">
        <v>49</v>
      </c>
      <c r="AB149" s="17">
        <v>0.20281288218507951</v>
      </c>
      <c r="AC149" s="18">
        <f>207.82-61.13-76.37</f>
        <v>70.319999999999993</v>
      </c>
      <c r="AD149" s="19">
        <f>25943.4198123406-7700-9500</f>
        <v>8743.4198123405986</v>
      </c>
      <c r="AE149" s="20" t="s">
        <v>55</v>
      </c>
      <c r="AF149" s="20" t="s">
        <v>55</v>
      </c>
      <c r="AG149" s="152">
        <v>124.3</v>
      </c>
    </row>
    <row r="150" spans="1:153" s="16" customFormat="1" x14ac:dyDescent="0.2">
      <c r="A150" s="8" t="s">
        <v>114</v>
      </c>
      <c r="B150" s="10" t="s">
        <v>122</v>
      </c>
      <c r="C150" s="8" t="s">
        <v>116</v>
      </c>
      <c r="D150" s="8"/>
      <c r="E150" s="45">
        <v>602</v>
      </c>
      <c r="F150" s="46" t="s">
        <v>117</v>
      </c>
      <c r="G150" s="47">
        <v>1.0704</v>
      </c>
      <c r="H150" s="9">
        <v>1</v>
      </c>
      <c r="I150" s="12" t="e">
        <v>#N/A</v>
      </c>
      <c r="J150" s="12" t="e">
        <v>#N/A</v>
      </c>
      <c r="K150" s="13" t="e">
        <v>#N/A</v>
      </c>
      <c r="L150" s="12" t="e">
        <v>#N/A</v>
      </c>
      <c r="M150" s="12" t="e">
        <v>#N/A</v>
      </c>
      <c r="N150" s="12" t="e">
        <v>#N/A</v>
      </c>
      <c r="O150" s="12" t="e">
        <v>#N/A</v>
      </c>
      <c r="P150" s="12" t="e">
        <v>#N/A</v>
      </c>
      <c r="Q150" s="12" t="e">
        <v>#N/A</v>
      </c>
      <c r="R150" s="12" t="e">
        <v>#N/A</v>
      </c>
      <c r="S150" s="12" t="e">
        <v>#N/A</v>
      </c>
      <c r="T150" s="12" t="e">
        <v>#N/A</v>
      </c>
      <c r="U150" s="12" t="e">
        <v>#N/A</v>
      </c>
      <c r="V150" s="21" t="s">
        <v>118</v>
      </c>
      <c r="W150" s="21" t="s">
        <v>118</v>
      </c>
      <c r="X150" s="15" t="s">
        <v>123</v>
      </c>
      <c r="Y150" s="15" t="e">
        <v>#N/A</v>
      </c>
      <c r="AC150" s="13">
        <v>23.28</v>
      </c>
      <c r="AD150" s="44">
        <v>3492</v>
      </c>
      <c r="AE150" s="44" t="s">
        <v>55</v>
      </c>
      <c r="AF150" s="44" t="s">
        <v>55</v>
      </c>
      <c r="AG150" s="152">
        <v>150</v>
      </c>
    </row>
    <row r="151" spans="1:153" s="16" customFormat="1" x14ac:dyDescent="0.2">
      <c r="A151" s="8" t="s">
        <v>32</v>
      </c>
      <c r="B151" s="8" t="s">
        <v>32</v>
      </c>
      <c r="C151" s="8" t="s">
        <v>33</v>
      </c>
      <c r="D151" s="8" t="s">
        <v>44</v>
      </c>
      <c r="E151" s="9">
        <v>34</v>
      </c>
      <c r="F151" s="10" t="s">
        <v>68</v>
      </c>
      <c r="G151" s="11" t="s">
        <v>146</v>
      </c>
      <c r="H151" s="9"/>
      <c r="I151" s="12">
        <v>59.22</v>
      </c>
      <c r="J151" s="12">
        <v>61.13</v>
      </c>
      <c r="K151" s="13">
        <v>61.13</v>
      </c>
      <c r="L151" s="12">
        <v>6943.4622720000007</v>
      </c>
      <c r="M151" s="12">
        <v>760.22980079999991</v>
      </c>
      <c r="N151" s="12">
        <v>117.2486030395137</v>
      </c>
      <c r="O151" s="12">
        <v>12.837382654508611</v>
      </c>
      <c r="P151" s="12">
        <v>109.48857659465941</v>
      </c>
      <c r="Q151" s="12" t="s">
        <v>65</v>
      </c>
      <c r="R151" s="12" t="s">
        <v>54</v>
      </c>
      <c r="S151" s="12" t="s">
        <v>55</v>
      </c>
      <c r="T151" s="12">
        <v>11.56</v>
      </c>
      <c r="U151" s="12">
        <v>126.2593</v>
      </c>
      <c r="V151" s="13" t="s">
        <v>39</v>
      </c>
      <c r="W151" s="14" t="s">
        <v>40</v>
      </c>
      <c r="X151" s="15" t="s">
        <v>112</v>
      </c>
      <c r="Y151" s="15" t="s">
        <v>113</v>
      </c>
      <c r="AB151" s="17">
        <v>0.39980369703909702</v>
      </c>
      <c r="AC151" s="18">
        <f>244.76-45.11-132.73</f>
        <v>66.919999999999987</v>
      </c>
      <c r="AD151" s="19">
        <f>31053.5610325593-4200-17854</f>
        <v>8999.5610325593007</v>
      </c>
      <c r="AE151" s="20" t="s">
        <v>55</v>
      </c>
      <c r="AF151" s="20" t="s">
        <v>55</v>
      </c>
      <c r="AG151" s="152">
        <v>134.5</v>
      </c>
    </row>
    <row r="152" spans="1:153" s="16" customFormat="1" x14ac:dyDescent="0.2">
      <c r="A152" s="8" t="s">
        <v>32</v>
      </c>
      <c r="B152" s="8" t="s">
        <v>32</v>
      </c>
      <c r="C152" s="8" t="s">
        <v>33</v>
      </c>
      <c r="D152" s="8" t="s">
        <v>44</v>
      </c>
      <c r="E152" s="9">
        <v>34</v>
      </c>
      <c r="F152" s="10" t="s">
        <v>68</v>
      </c>
      <c r="G152" s="11" t="s">
        <v>147</v>
      </c>
      <c r="H152" s="9"/>
      <c r="I152" s="12">
        <v>59.22</v>
      </c>
      <c r="J152" s="12">
        <v>61.13</v>
      </c>
      <c r="K152" s="13">
        <v>61.13</v>
      </c>
      <c r="L152" s="12">
        <v>6943.4622720000007</v>
      </c>
      <c r="M152" s="12">
        <v>760.22980079999991</v>
      </c>
      <c r="N152" s="12">
        <v>117.2486030395137</v>
      </c>
      <c r="O152" s="12">
        <v>12.837382654508611</v>
      </c>
      <c r="P152" s="12">
        <v>109.48857659465941</v>
      </c>
      <c r="Q152" s="12" t="s">
        <v>65</v>
      </c>
      <c r="R152" s="12" t="s">
        <v>54</v>
      </c>
      <c r="S152" s="12" t="s">
        <v>55</v>
      </c>
      <c r="T152" s="12">
        <v>11.56</v>
      </c>
      <c r="U152" s="12">
        <v>126.2593</v>
      </c>
      <c r="V152" s="13" t="s">
        <v>39</v>
      </c>
      <c r="W152" s="14" t="s">
        <v>40</v>
      </c>
      <c r="X152" s="15" t="s">
        <v>112</v>
      </c>
      <c r="Y152" s="15" t="s">
        <v>113</v>
      </c>
      <c r="AB152" s="17">
        <v>0.39980369703909702</v>
      </c>
      <c r="AC152" s="18">
        <f>244.76-45.11-132.735</f>
        <v>66.914999999999964</v>
      </c>
      <c r="AD152" s="19">
        <f>31053.5610325593-4200-9000-8854</f>
        <v>8999.5610325593007</v>
      </c>
      <c r="AE152" s="20" t="s">
        <v>55</v>
      </c>
      <c r="AF152" s="20" t="s">
        <v>55</v>
      </c>
      <c r="AG152" s="152">
        <v>134.5</v>
      </c>
    </row>
    <row r="153" spans="1:153" s="16" customFormat="1" x14ac:dyDescent="0.2">
      <c r="A153" s="8" t="s">
        <v>32</v>
      </c>
      <c r="B153" s="8" t="s">
        <v>32</v>
      </c>
      <c r="C153" s="8" t="s">
        <v>33</v>
      </c>
      <c r="D153" s="8" t="s">
        <v>44</v>
      </c>
      <c r="E153" s="9">
        <v>34</v>
      </c>
      <c r="F153" s="10" t="s">
        <v>68</v>
      </c>
      <c r="G153" s="11" t="s">
        <v>148</v>
      </c>
      <c r="H153" s="9"/>
      <c r="I153" s="12">
        <v>59.22</v>
      </c>
      <c r="J153" s="12">
        <v>61.13</v>
      </c>
      <c r="K153" s="13">
        <v>61.13</v>
      </c>
      <c r="L153" s="12">
        <v>6943.4622720000007</v>
      </c>
      <c r="M153" s="12">
        <v>760.22980079999991</v>
      </c>
      <c r="N153" s="12">
        <v>117.2486030395137</v>
      </c>
      <c r="O153" s="12">
        <v>12.837382654508611</v>
      </c>
      <c r="P153" s="12">
        <v>109.48857659465941</v>
      </c>
      <c r="Q153" s="12" t="s">
        <v>65</v>
      </c>
      <c r="R153" s="12" t="s">
        <v>54</v>
      </c>
      <c r="S153" s="12" t="s">
        <v>55</v>
      </c>
      <c r="T153" s="12">
        <v>11.56</v>
      </c>
      <c r="U153" s="12">
        <v>126.2593</v>
      </c>
      <c r="V153" s="13" t="s">
        <v>39</v>
      </c>
      <c r="W153" s="14" t="s">
        <v>40</v>
      </c>
      <c r="X153" s="15" t="s">
        <v>112</v>
      </c>
      <c r="Y153" s="15" t="s">
        <v>113</v>
      </c>
      <c r="AB153" s="17">
        <v>0.39980369703909702</v>
      </c>
      <c r="AC153" s="18">
        <f>244.76-45.11-66.92-66.92</f>
        <v>65.80999999999996</v>
      </c>
      <c r="AD153" s="19">
        <f>31053.5610325593-4200-18000</f>
        <v>8853.5610325593007</v>
      </c>
      <c r="AE153" s="20" t="s">
        <v>55</v>
      </c>
      <c r="AF153" s="20" t="s">
        <v>55</v>
      </c>
      <c r="AG153" s="152">
        <v>134.5</v>
      </c>
    </row>
    <row r="154" spans="1:153" s="16" customFormat="1" x14ac:dyDescent="0.2">
      <c r="A154" s="8" t="s">
        <v>32</v>
      </c>
      <c r="B154" s="8" t="s">
        <v>32</v>
      </c>
      <c r="C154" s="8" t="s">
        <v>43</v>
      </c>
      <c r="D154" s="8" t="s">
        <v>44</v>
      </c>
      <c r="E154" s="9">
        <v>17</v>
      </c>
      <c r="F154" s="10" t="s">
        <v>45</v>
      </c>
      <c r="G154" s="11">
        <v>17.07</v>
      </c>
      <c r="H154" s="7"/>
      <c r="I154" s="12">
        <v>61.69</v>
      </c>
      <c r="J154" s="12">
        <v>61.69</v>
      </c>
      <c r="K154" s="13">
        <v>61.69</v>
      </c>
      <c r="L154" s="12">
        <v>7027.5326080000004</v>
      </c>
      <c r="M154" s="12">
        <v>627.94607359999998</v>
      </c>
      <c r="N154" s="12">
        <v>113.91688455179123</v>
      </c>
      <c r="O154" s="12">
        <v>10.179057766250608</v>
      </c>
      <c r="P154" s="12">
        <v>89.355127699465797</v>
      </c>
      <c r="Q154" s="12" t="s">
        <v>60</v>
      </c>
      <c r="R154" s="12" t="s">
        <v>47</v>
      </c>
      <c r="S154" s="12" t="s">
        <v>48</v>
      </c>
      <c r="T154" s="12">
        <v>12.06</v>
      </c>
      <c r="U154" s="12">
        <v>111.95115</v>
      </c>
      <c r="V154" s="15"/>
      <c r="W154" s="14" t="s">
        <v>40</v>
      </c>
      <c r="X154" s="15" t="s">
        <v>41</v>
      </c>
      <c r="Y154" s="15" t="s">
        <v>49</v>
      </c>
      <c r="AA154" s="15"/>
      <c r="AB154" s="17">
        <v>0.33161871081819644</v>
      </c>
      <c r="AC154" s="18">
        <v>66.489999999999995</v>
      </c>
      <c r="AD154" s="19">
        <v>7235.1472305097941</v>
      </c>
      <c r="AE154" s="20" t="s">
        <v>48</v>
      </c>
      <c r="AF154" s="20" t="s">
        <v>48</v>
      </c>
      <c r="AG154" s="152">
        <v>108.8</v>
      </c>
    </row>
    <row r="155" spans="1:153" s="16" customFormat="1" x14ac:dyDescent="0.2">
      <c r="A155" s="8" t="s">
        <v>114</v>
      </c>
      <c r="B155" s="10" t="s">
        <v>115</v>
      </c>
      <c r="C155" s="8" t="s">
        <v>116</v>
      </c>
      <c r="D155" s="8"/>
      <c r="E155" s="53">
        <v>602</v>
      </c>
      <c r="F155" s="54" t="s">
        <v>117</v>
      </c>
      <c r="G155" s="55">
        <v>2.0714000000000001</v>
      </c>
      <c r="H155" s="9">
        <v>2</v>
      </c>
      <c r="I155" s="12">
        <v>15.57</v>
      </c>
      <c r="J155" s="12">
        <v>15.57</v>
      </c>
      <c r="K155" s="13">
        <v>15.57</v>
      </c>
      <c r="L155" s="12">
        <v>2555.4312839999998</v>
      </c>
      <c r="M155" s="12">
        <v>308.584675</v>
      </c>
      <c r="N155" s="12">
        <v>164.1253233140655</v>
      </c>
      <c r="O155" s="12">
        <v>19.819182723185612</v>
      </c>
      <c r="P155" s="12">
        <v>120.75639714208023</v>
      </c>
      <c r="Q155" s="12" t="s">
        <v>46</v>
      </c>
      <c r="R155" s="12" t="s">
        <v>54</v>
      </c>
      <c r="S155" s="12" t="s">
        <v>55</v>
      </c>
      <c r="T155" s="12">
        <v>11.93</v>
      </c>
      <c r="U155" s="12">
        <v>137.94305</v>
      </c>
      <c r="V155" s="21"/>
      <c r="W155" s="21"/>
      <c r="X155" s="15" t="s">
        <v>41</v>
      </c>
      <c r="Y155" s="15" t="s">
        <v>49</v>
      </c>
      <c r="AC155" s="13">
        <v>15.57</v>
      </c>
      <c r="AD155" s="44">
        <v>2335.5</v>
      </c>
      <c r="AE155" s="44" t="s">
        <v>55</v>
      </c>
      <c r="AF155" s="44" t="s">
        <v>55</v>
      </c>
      <c r="AG155" s="152">
        <v>150</v>
      </c>
    </row>
    <row r="156" spans="1:153" s="16" customFormat="1" x14ac:dyDescent="0.2">
      <c r="A156" s="8" t="s">
        <v>114</v>
      </c>
      <c r="B156" s="10" t="s">
        <v>115</v>
      </c>
      <c r="C156" s="8" t="s">
        <v>116</v>
      </c>
      <c r="D156" s="8"/>
      <c r="E156" s="53">
        <v>602</v>
      </c>
      <c r="F156" s="54" t="s">
        <v>117</v>
      </c>
      <c r="G156" s="55">
        <v>2.0716000000000001</v>
      </c>
      <c r="H156" s="9">
        <v>2</v>
      </c>
      <c r="I156" s="12">
        <v>12</v>
      </c>
      <c r="J156" s="12">
        <v>12</v>
      </c>
      <c r="K156" s="13">
        <v>12</v>
      </c>
      <c r="L156" s="12">
        <v>1652.8651</v>
      </c>
      <c r="M156" s="12">
        <v>195.79133640000001</v>
      </c>
      <c r="N156" s="12">
        <v>137.73875833333332</v>
      </c>
      <c r="O156" s="12">
        <v>16.315944699999999</v>
      </c>
      <c r="P156" s="12">
        <v>118.45572660466968</v>
      </c>
      <c r="Q156" s="12" t="s">
        <v>46</v>
      </c>
      <c r="R156" s="12" t="s">
        <v>54</v>
      </c>
      <c r="S156" s="12" t="s">
        <v>55</v>
      </c>
      <c r="T156" s="12">
        <v>11.96</v>
      </c>
      <c r="U156" s="12">
        <v>135.34530000000001</v>
      </c>
      <c r="V156" s="21"/>
      <c r="W156" s="21"/>
      <c r="X156" s="15" t="s">
        <v>41</v>
      </c>
      <c r="Y156" s="15" t="s">
        <v>49</v>
      </c>
      <c r="AC156" s="13">
        <v>12</v>
      </c>
      <c r="AD156" s="44">
        <v>1800</v>
      </c>
      <c r="AE156" s="44" t="s">
        <v>55</v>
      </c>
      <c r="AF156" s="44" t="s">
        <v>55</v>
      </c>
      <c r="AG156" s="152">
        <v>150</v>
      </c>
    </row>
    <row r="157" spans="1:153" s="16" customFormat="1" x14ac:dyDescent="0.2">
      <c r="A157" s="8" t="s">
        <v>114</v>
      </c>
      <c r="B157" s="10" t="s">
        <v>122</v>
      </c>
      <c r="C157" s="8" t="s">
        <v>116</v>
      </c>
      <c r="D157" s="8"/>
      <c r="E157" s="45">
        <v>602</v>
      </c>
      <c r="F157" s="46" t="s">
        <v>117</v>
      </c>
      <c r="G157" s="47">
        <v>4.0500999999999996</v>
      </c>
      <c r="H157" s="9">
        <v>4</v>
      </c>
      <c r="I157" s="12">
        <v>21.25</v>
      </c>
      <c r="J157" s="12" t="e">
        <v>#N/A</v>
      </c>
      <c r="K157" s="13" t="e">
        <v>#N/A</v>
      </c>
      <c r="L157" s="12">
        <v>3791.4761240000007</v>
      </c>
      <c r="M157" s="12">
        <v>405.33985139999999</v>
      </c>
      <c r="N157" s="12">
        <v>178.42240583529414</v>
      </c>
      <c r="O157" s="12">
        <v>19.074816536470589</v>
      </c>
      <c r="P157" s="12">
        <v>106.90819041011582</v>
      </c>
      <c r="Q157" s="12" t="s">
        <v>65</v>
      </c>
      <c r="R157" s="12" t="s">
        <v>54</v>
      </c>
      <c r="S157" s="12" t="s">
        <v>55</v>
      </c>
      <c r="T157" s="12">
        <v>12.58</v>
      </c>
      <c r="U157" s="12">
        <v>124.60195</v>
      </c>
      <c r="V157" s="21"/>
      <c r="W157" s="21"/>
      <c r="X157" s="15" t="s">
        <v>123</v>
      </c>
      <c r="Y157" s="15" t="e">
        <v>#N/A</v>
      </c>
      <c r="AC157" s="13">
        <v>21.25</v>
      </c>
      <c r="AD157" s="44">
        <v>3187.5</v>
      </c>
      <c r="AE157" s="44" t="s">
        <v>55</v>
      </c>
      <c r="AF157" s="44" t="s">
        <v>55</v>
      </c>
      <c r="AG157" s="152">
        <v>150</v>
      </c>
    </row>
    <row r="158" spans="1:153" s="16" customFormat="1" x14ac:dyDescent="0.2">
      <c r="A158" s="8" t="s">
        <v>114</v>
      </c>
      <c r="B158" s="10" t="s">
        <v>122</v>
      </c>
      <c r="C158" s="8" t="s">
        <v>116</v>
      </c>
      <c r="D158" s="8"/>
      <c r="E158" s="45">
        <v>602</v>
      </c>
      <c r="F158" s="46" t="s">
        <v>117</v>
      </c>
      <c r="G158" s="47">
        <v>4.0502000000000002</v>
      </c>
      <c r="H158" s="9">
        <v>4</v>
      </c>
      <c r="I158" s="12">
        <v>4.34</v>
      </c>
      <c r="J158" s="12" t="e">
        <v>#N/A</v>
      </c>
      <c r="K158" s="13" t="e">
        <v>#N/A</v>
      </c>
      <c r="L158" s="12">
        <v>802.85253599999999</v>
      </c>
      <c r="M158" s="12">
        <v>88.0532276</v>
      </c>
      <c r="N158" s="12">
        <v>184.98906359447005</v>
      </c>
      <c r="O158" s="12">
        <v>20.288762119815669</v>
      </c>
      <c r="P158" s="12">
        <v>109.67546797410877</v>
      </c>
      <c r="Q158" s="12" t="s">
        <v>50</v>
      </c>
      <c r="R158" s="12" t="s">
        <v>54</v>
      </c>
      <c r="S158" s="12" t="s">
        <v>55</v>
      </c>
      <c r="T158" s="12">
        <v>12.62</v>
      </c>
      <c r="U158" s="12">
        <v>126.73155</v>
      </c>
      <c r="V158" s="21"/>
      <c r="W158" s="21"/>
      <c r="X158" s="15" t="s">
        <v>149</v>
      </c>
      <c r="Y158" s="15" t="e">
        <v>#N/A</v>
      </c>
      <c r="AC158" s="13">
        <v>4.34</v>
      </c>
      <c r="AD158" s="44">
        <v>651</v>
      </c>
      <c r="AE158" s="44" t="s">
        <v>55</v>
      </c>
      <c r="AF158" s="44" t="s">
        <v>55</v>
      </c>
      <c r="AG158" s="152">
        <v>150</v>
      </c>
    </row>
    <row r="159" spans="1:153" s="16" customFormat="1" x14ac:dyDescent="0.2">
      <c r="A159" s="8" t="s">
        <v>114</v>
      </c>
      <c r="B159" s="10" t="s">
        <v>122</v>
      </c>
      <c r="C159" s="8" t="s">
        <v>116</v>
      </c>
      <c r="D159" s="8"/>
      <c r="E159" s="45">
        <v>602</v>
      </c>
      <c r="F159" s="46" t="s">
        <v>117</v>
      </c>
      <c r="G159" s="47">
        <v>4.0503999999999998</v>
      </c>
      <c r="H159" s="9">
        <v>4</v>
      </c>
      <c r="I159" s="12">
        <v>21.55</v>
      </c>
      <c r="J159" s="12" t="e">
        <v>#N/A</v>
      </c>
      <c r="K159" s="13" t="e">
        <v>#N/A</v>
      </c>
      <c r="L159" s="12">
        <v>3264.0164800000002</v>
      </c>
      <c r="M159" s="12">
        <v>344.22270579999997</v>
      </c>
      <c r="N159" s="12">
        <v>151.46248167053363</v>
      </c>
      <c r="O159" s="12">
        <v>15.973211406032481</v>
      </c>
      <c r="P159" s="12">
        <v>105.4598553374951</v>
      </c>
      <c r="Q159" s="12" t="s">
        <v>65</v>
      </c>
      <c r="R159" s="12" t="s">
        <v>54</v>
      </c>
      <c r="S159" s="12" t="s">
        <v>55</v>
      </c>
      <c r="T159" s="12">
        <v>12.58</v>
      </c>
      <c r="U159" s="12">
        <v>124.1563</v>
      </c>
      <c r="V159" s="21"/>
      <c r="W159" s="21"/>
      <c r="X159" s="15" t="s">
        <v>123</v>
      </c>
      <c r="Y159" s="15" t="e">
        <v>#N/A</v>
      </c>
      <c r="AC159" s="13">
        <v>21.55</v>
      </c>
      <c r="AD159" s="44">
        <v>3232.5</v>
      </c>
      <c r="AE159" s="44" t="s">
        <v>55</v>
      </c>
      <c r="AF159" s="44" t="s">
        <v>55</v>
      </c>
      <c r="AG159" s="152">
        <v>150</v>
      </c>
    </row>
    <row r="160" spans="1:153" s="16" customFormat="1" x14ac:dyDescent="0.2">
      <c r="A160" s="8" t="s">
        <v>114</v>
      </c>
      <c r="B160" s="10" t="s">
        <v>115</v>
      </c>
      <c r="C160" s="8" t="s">
        <v>116</v>
      </c>
      <c r="D160" s="8"/>
      <c r="E160" s="45">
        <v>602</v>
      </c>
      <c r="F160" s="46" t="s">
        <v>117</v>
      </c>
      <c r="G160" s="47">
        <v>4.0103</v>
      </c>
      <c r="H160" s="15"/>
      <c r="I160" s="12">
        <v>7.72</v>
      </c>
      <c r="J160" s="15"/>
      <c r="K160" s="15"/>
      <c r="L160" s="12">
        <v>1180.631584</v>
      </c>
      <c r="M160" s="12">
        <v>135.61466539999998</v>
      </c>
      <c r="N160" s="12">
        <v>152.93155233160621</v>
      </c>
      <c r="O160" s="12">
        <v>17.566666502590671</v>
      </c>
      <c r="P160" s="12">
        <v>114.86620147881796</v>
      </c>
      <c r="Q160" s="12" t="s">
        <v>46</v>
      </c>
      <c r="R160" s="12" t="s">
        <v>54</v>
      </c>
      <c r="S160" s="12" t="s">
        <v>55</v>
      </c>
      <c r="T160" s="12">
        <v>13.54</v>
      </c>
      <c r="U160" s="12">
        <v>136.29669999999999</v>
      </c>
      <c r="V160" s="15"/>
      <c r="W160" s="15"/>
      <c r="X160" s="15"/>
      <c r="Y160" s="15"/>
      <c r="Z160" s="15"/>
      <c r="AA160" s="15"/>
      <c r="AB160" s="15"/>
      <c r="AC160" s="13">
        <v>2.98</v>
      </c>
      <c r="AD160" s="44">
        <v>426.14</v>
      </c>
      <c r="AE160" s="44" t="s">
        <v>55</v>
      </c>
      <c r="AF160" s="44" t="s">
        <v>55</v>
      </c>
      <c r="AG160" s="152">
        <v>143</v>
      </c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</row>
    <row r="161" spans="1:153" s="16" customFormat="1" x14ac:dyDescent="0.2">
      <c r="A161" s="8" t="s">
        <v>114</v>
      </c>
      <c r="B161" s="10" t="s">
        <v>115</v>
      </c>
      <c r="C161" s="8" t="s">
        <v>116</v>
      </c>
      <c r="D161" s="8"/>
      <c r="E161" s="45">
        <v>602</v>
      </c>
      <c r="F161" s="46" t="s">
        <v>117</v>
      </c>
      <c r="G161" s="47">
        <v>4.0106000000000002</v>
      </c>
      <c r="H161" s="9">
        <v>1</v>
      </c>
      <c r="I161" s="12">
        <v>25.35</v>
      </c>
      <c r="J161" s="12">
        <v>25.35</v>
      </c>
      <c r="K161" s="13">
        <v>25.35</v>
      </c>
      <c r="L161" s="12">
        <v>3489.7416080000003</v>
      </c>
      <c r="M161" s="12">
        <v>402.46801620000002</v>
      </c>
      <c r="N161" s="12">
        <v>137.66239084812622</v>
      </c>
      <c r="O161" s="12">
        <v>15.876450343195266</v>
      </c>
      <c r="P161" s="12">
        <v>115.32888718103624</v>
      </c>
      <c r="Q161" s="12" t="s">
        <v>65</v>
      </c>
      <c r="R161" s="12" t="s">
        <v>54</v>
      </c>
      <c r="S161" s="12" t="s">
        <v>55</v>
      </c>
      <c r="T161" s="12">
        <v>12.06</v>
      </c>
      <c r="U161" s="12">
        <v>137.3655</v>
      </c>
      <c r="V161" s="15"/>
      <c r="W161" s="15"/>
      <c r="X161" s="15" t="s">
        <v>41</v>
      </c>
      <c r="Y161" s="15" t="s">
        <v>49</v>
      </c>
      <c r="AA161" s="15"/>
      <c r="AB161" s="15"/>
      <c r="AC161" s="13">
        <v>12.86</v>
      </c>
      <c r="AD161" s="44">
        <v>1838.98</v>
      </c>
      <c r="AE161" s="44" t="s">
        <v>55</v>
      </c>
      <c r="AF161" s="44" t="s">
        <v>55</v>
      </c>
      <c r="AG161" s="152">
        <v>143</v>
      </c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</row>
    <row r="162" spans="1:153" s="16" customFormat="1" x14ac:dyDescent="0.2">
      <c r="A162" s="8" t="s">
        <v>114</v>
      </c>
      <c r="B162" s="10" t="s">
        <v>122</v>
      </c>
      <c r="C162" s="8" t="s">
        <v>116</v>
      </c>
      <c r="D162" s="8"/>
      <c r="E162" s="56">
        <v>602</v>
      </c>
      <c r="F162" s="57" t="s">
        <v>117</v>
      </c>
      <c r="G162" s="58">
        <v>4.0202999999999998</v>
      </c>
      <c r="H162" s="7">
        <v>4</v>
      </c>
      <c r="I162" s="12">
        <v>14.61</v>
      </c>
      <c r="J162" s="12" t="e">
        <v>#N/A</v>
      </c>
      <c r="K162" s="13" t="e">
        <v>#N/A</v>
      </c>
      <c r="L162" s="12">
        <v>2519.3675600000001</v>
      </c>
      <c r="M162" s="12">
        <v>272.79777440000004</v>
      </c>
      <c r="N162" s="12">
        <v>172.44131143052707</v>
      </c>
      <c r="O162" s="12">
        <v>18.671990034223139</v>
      </c>
      <c r="P162" s="12">
        <v>108.2802599871533</v>
      </c>
      <c r="Q162" s="12" t="s">
        <v>46</v>
      </c>
      <c r="R162" s="12" t="s">
        <v>54</v>
      </c>
      <c r="S162" s="12" t="s">
        <v>55</v>
      </c>
      <c r="T162" s="12">
        <v>12.12</v>
      </c>
      <c r="U162" s="12">
        <v>127.03335</v>
      </c>
      <c r="V162" s="15"/>
      <c r="W162" s="15"/>
      <c r="X162" s="15" t="s">
        <v>149</v>
      </c>
      <c r="Y162" s="15" t="e">
        <v>#N/A</v>
      </c>
      <c r="AA162" s="15"/>
      <c r="AB162" s="15"/>
      <c r="AC162" s="13">
        <v>14.61</v>
      </c>
      <c r="AD162" s="44">
        <v>2191.5</v>
      </c>
      <c r="AE162" s="44" t="s">
        <v>55</v>
      </c>
      <c r="AF162" s="44" t="s">
        <v>55</v>
      </c>
      <c r="AG162" s="152">
        <v>150</v>
      </c>
    </row>
    <row r="163" spans="1:153" s="16" customFormat="1" x14ac:dyDescent="0.2">
      <c r="A163" s="8" t="s">
        <v>114</v>
      </c>
      <c r="B163" s="10" t="s">
        <v>122</v>
      </c>
      <c r="C163" s="8" t="s">
        <v>116</v>
      </c>
      <c r="D163" s="8"/>
      <c r="E163" s="56">
        <v>602</v>
      </c>
      <c r="F163" s="57" t="s">
        <v>117</v>
      </c>
      <c r="G163" s="58">
        <v>4.0204000000000004</v>
      </c>
      <c r="H163" s="9">
        <v>4</v>
      </c>
      <c r="I163" s="12">
        <v>5.46</v>
      </c>
      <c r="J163" s="12" t="e">
        <v>#N/A</v>
      </c>
      <c r="K163" s="13" t="e">
        <v>#N/A</v>
      </c>
      <c r="L163" s="12">
        <v>1106.5738840000001</v>
      </c>
      <c r="M163" s="12">
        <v>129.78461619999999</v>
      </c>
      <c r="N163" s="12">
        <v>202.66920952380954</v>
      </c>
      <c r="O163" s="12">
        <v>23.770076227106227</v>
      </c>
      <c r="P163" s="12">
        <v>117.28508875598945</v>
      </c>
      <c r="Q163" s="12" t="s">
        <v>46</v>
      </c>
      <c r="R163" s="12" t="s">
        <v>54</v>
      </c>
      <c r="S163" s="12" t="s">
        <v>55</v>
      </c>
      <c r="T163" s="12">
        <v>12.19</v>
      </c>
      <c r="U163" s="12">
        <v>134.9264</v>
      </c>
      <c r="V163" s="21"/>
      <c r="W163" s="21"/>
      <c r="X163" s="15" t="s">
        <v>149</v>
      </c>
      <c r="Y163" s="15" t="e">
        <v>#N/A</v>
      </c>
      <c r="AC163" s="13">
        <v>5.46</v>
      </c>
      <c r="AD163" s="44">
        <v>819</v>
      </c>
      <c r="AE163" s="44" t="s">
        <v>55</v>
      </c>
      <c r="AF163" s="44" t="s">
        <v>55</v>
      </c>
      <c r="AG163" s="152">
        <v>150</v>
      </c>
    </row>
    <row r="164" spans="1:153" s="16" customFormat="1" x14ac:dyDescent="0.2">
      <c r="A164" s="8" t="s">
        <v>32</v>
      </c>
      <c r="B164" s="8" t="s">
        <v>32</v>
      </c>
      <c r="C164" s="8" t="s">
        <v>43</v>
      </c>
      <c r="D164" s="8" t="s">
        <v>56</v>
      </c>
      <c r="E164" s="9">
        <v>2</v>
      </c>
      <c r="F164" s="10" t="s">
        <v>74</v>
      </c>
      <c r="G164" s="11">
        <v>2.8</v>
      </c>
      <c r="H164" s="9">
        <v>2</v>
      </c>
      <c r="I164" s="12">
        <v>4.97</v>
      </c>
      <c r="J164" s="12">
        <v>5.03</v>
      </c>
      <c r="K164" s="13">
        <v>5.03</v>
      </c>
      <c r="L164" s="12">
        <v>461.9504</v>
      </c>
      <c r="M164" s="12">
        <v>60.427012199999993</v>
      </c>
      <c r="N164" s="12">
        <v>92.947766599597585</v>
      </c>
      <c r="O164" s="12">
        <v>12.158352555331991</v>
      </c>
      <c r="P164" s="12">
        <v>130.80844220505057</v>
      </c>
      <c r="Q164" s="12" t="s">
        <v>46</v>
      </c>
      <c r="R164" s="12" t="s">
        <v>97</v>
      </c>
      <c r="S164" s="12" t="s">
        <v>98</v>
      </c>
      <c r="T164" s="12">
        <v>14.75</v>
      </c>
      <c r="U164" s="12">
        <v>150.2097</v>
      </c>
      <c r="V164" s="13" t="s">
        <v>90</v>
      </c>
      <c r="W164" s="14" t="e">
        <v>#N/A</v>
      </c>
      <c r="X164" s="15" t="s">
        <v>79</v>
      </c>
      <c r="Y164" s="15" t="s">
        <v>49</v>
      </c>
      <c r="AB164" s="17">
        <v>0</v>
      </c>
      <c r="AC164" s="18" t="e">
        <v>#N/A</v>
      </c>
      <c r="AD164" s="18" t="e">
        <v>#N/A</v>
      </c>
      <c r="AE164" s="20" t="e">
        <v>#N/A</v>
      </c>
      <c r="AF164" s="20" t="e">
        <v>#N/A</v>
      </c>
      <c r="AG164" s="152" t="e">
        <v>#N/A</v>
      </c>
    </row>
    <row r="165" spans="1:153" s="16" customFormat="1" x14ac:dyDescent="0.2">
      <c r="A165" s="8" t="s">
        <v>32</v>
      </c>
      <c r="B165" s="8" t="s">
        <v>32</v>
      </c>
      <c r="C165" s="8" t="s">
        <v>43</v>
      </c>
      <c r="D165" s="8" t="s">
        <v>56</v>
      </c>
      <c r="E165" s="59">
        <v>8</v>
      </c>
      <c r="F165" s="10" t="s">
        <v>150</v>
      </c>
      <c r="G165" s="11">
        <v>8.0299999999999994</v>
      </c>
      <c r="H165" s="9"/>
      <c r="I165" s="12">
        <v>18.68</v>
      </c>
      <c r="J165" s="12">
        <v>2.46</v>
      </c>
      <c r="K165" s="13">
        <v>2.46</v>
      </c>
      <c r="L165" s="12">
        <v>277.49380400000001</v>
      </c>
      <c r="M165" s="12">
        <v>23.3589196</v>
      </c>
      <c r="N165" s="13">
        <v>112.8023593495935</v>
      </c>
      <c r="O165" s="13">
        <v>9.4954957723577245</v>
      </c>
      <c r="P165" s="12">
        <v>84.178166370878671</v>
      </c>
      <c r="Q165" s="36">
        <v>1</v>
      </c>
      <c r="R165" s="37">
        <v>29</v>
      </c>
      <c r="S165" s="16" t="s">
        <v>38</v>
      </c>
      <c r="T165" s="13">
        <v>11.14</v>
      </c>
      <c r="U165" s="13">
        <v>106.54045000000001</v>
      </c>
      <c r="V165" s="13" t="s">
        <v>151</v>
      </c>
      <c r="W165" s="13" t="s">
        <v>152</v>
      </c>
      <c r="X165" s="15" t="s">
        <v>63</v>
      </c>
      <c r="Y165" s="15" t="s">
        <v>49</v>
      </c>
      <c r="AB165" s="17">
        <v>0</v>
      </c>
      <c r="AC165" s="18">
        <v>18.68</v>
      </c>
      <c r="AD165" s="18">
        <v>288.70584400000001</v>
      </c>
      <c r="AE165" s="20" t="s">
        <v>38</v>
      </c>
      <c r="AF165" s="20" t="s">
        <v>38</v>
      </c>
      <c r="AG165" s="152">
        <v>15.5</v>
      </c>
    </row>
    <row r="166" spans="1:153" s="22" customFormat="1" x14ac:dyDescent="0.2">
      <c r="A166" s="8" t="s">
        <v>32</v>
      </c>
      <c r="B166" s="8" t="s">
        <v>32</v>
      </c>
      <c r="C166" s="8" t="s">
        <v>43</v>
      </c>
      <c r="D166" s="8" t="s">
        <v>56</v>
      </c>
      <c r="E166" s="59">
        <v>8</v>
      </c>
      <c r="F166" s="10" t="s">
        <v>150</v>
      </c>
      <c r="G166" s="60">
        <v>8.07</v>
      </c>
      <c r="H166" s="7"/>
      <c r="I166" s="12">
        <v>35.74</v>
      </c>
      <c r="J166" s="12">
        <v>35.74</v>
      </c>
      <c r="K166" s="13">
        <v>35.74</v>
      </c>
      <c r="L166" s="12">
        <v>4944.9553800000003</v>
      </c>
      <c r="M166" s="12">
        <v>430.297685</v>
      </c>
      <c r="N166" s="12">
        <v>138.39785558354328</v>
      </c>
      <c r="O166" s="12">
        <v>12.043036244052617</v>
      </c>
      <c r="P166" s="12">
        <v>87.017506111450487</v>
      </c>
      <c r="Q166" s="12" t="s">
        <v>99</v>
      </c>
      <c r="R166" s="12" t="s">
        <v>47</v>
      </c>
      <c r="S166" s="12" t="s">
        <v>48</v>
      </c>
      <c r="T166" s="12">
        <v>11.99</v>
      </c>
      <c r="U166" s="12">
        <v>109.34990000000001</v>
      </c>
      <c r="V166" s="13" t="s">
        <v>151</v>
      </c>
      <c r="W166" s="14" t="s">
        <v>85</v>
      </c>
      <c r="X166" s="15" t="s">
        <v>91</v>
      </c>
      <c r="Y166" s="15" t="s">
        <v>49</v>
      </c>
      <c r="Z166" s="16"/>
      <c r="AA166" s="15"/>
      <c r="AB166" s="17">
        <v>0</v>
      </c>
      <c r="AC166" s="18">
        <v>35.74</v>
      </c>
      <c r="AD166" s="19">
        <v>4284.1833354953087</v>
      </c>
      <c r="AE166" s="20" t="s">
        <v>48</v>
      </c>
      <c r="AF166" s="20" t="s">
        <v>48</v>
      </c>
      <c r="AG166" s="152">
        <v>119.9</v>
      </c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</row>
    <row r="167" spans="1:153" s="16" customFormat="1" x14ac:dyDescent="0.2">
      <c r="A167" s="8" t="s">
        <v>32</v>
      </c>
      <c r="B167" s="8" t="s">
        <v>32</v>
      </c>
      <c r="C167" s="8" t="s">
        <v>43</v>
      </c>
      <c r="D167" s="8" t="s">
        <v>56</v>
      </c>
      <c r="E167" s="7">
        <v>2</v>
      </c>
      <c r="F167" s="10" t="s">
        <v>74</v>
      </c>
      <c r="G167" s="11">
        <v>2.2999999999999998</v>
      </c>
      <c r="H167" s="9">
        <v>2</v>
      </c>
      <c r="I167" s="12">
        <v>13.12</v>
      </c>
      <c r="J167" s="12">
        <v>12.77</v>
      </c>
      <c r="K167" s="13">
        <v>12.77</v>
      </c>
      <c r="L167" s="12">
        <v>1246.4417599999999</v>
      </c>
      <c r="M167" s="12">
        <v>171.67821000000001</v>
      </c>
      <c r="N167" s="12">
        <v>95.003182926829268</v>
      </c>
      <c r="O167" s="12">
        <v>13.085229420731709</v>
      </c>
      <c r="P167" s="12">
        <v>137.73464233098227</v>
      </c>
      <c r="Q167" s="12" t="s">
        <v>99</v>
      </c>
      <c r="R167" s="12" t="s">
        <v>95</v>
      </c>
      <c r="S167" s="12" t="s">
        <v>96</v>
      </c>
      <c r="T167" s="12">
        <v>12.02</v>
      </c>
      <c r="U167" s="12">
        <v>154.58920000000001</v>
      </c>
      <c r="V167" s="13" t="s">
        <v>90</v>
      </c>
      <c r="W167" s="14" t="s">
        <v>78</v>
      </c>
      <c r="X167" s="15" t="s">
        <v>79</v>
      </c>
      <c r="Y167" s="15" t="s">
        <v>49</v>
      </c>
      <c r="AB167" s="17">
        <v>0</v>
      </c>
      <c r="AC167" s="18">
        <v>13.74</v>
      </c>
      <c r="AD167" s="19">
        <v>1263.89194464</v>
      </c>
      <c r="AE167" s="20" t="s">
        <v>96</v>
      </c>
      <c r="AF167" s="20" t="s">
        <v>96</v>
      </c>
      <c r="AG167" s="152">
        <v>92</v>
      </c>
    </row>
    <row r="168" spans="1:153" s="22" customFormat="1" x14ac:dyDescent="0.2">
      <c r="A168" s="8" t="s">
        <v>32</v>
      </c>
      <c r="B168" s="8" t="s">
        <v>32</v>
      </c>
      <c r="C168" s="8" t="s">
        <v>43</v>
      </c>
      <c r="D168" s="8" t="s">
        <v>56</v>
      </c>
      <c r="E168" s="59">
        <v>8</v>
      </c>
      <c r="F168" s="10" t="s">
        <v>150</v>
      </c>
      <c r="G168" s="60">
        <v>8.08</v>
      </c>
      <c r="H168" s="7"/>
      <c r="I168" s="12">
        <v>15.61</v>
      </c>
      <c r="J168" s="12">
        <v>0.33</v>
      </c>
      <c r="K168" s="13">
        <v>0.33</v>
      </c>
      <c r="L168" s="12">
        <v>2027.7261840000001</v>
      </c>
      <c r="M168" s="12">
        <v>179.48446520000002</v>
      </c>
      <c r="N168" s="12">
        <v>129.89917898782832</v>
      </c>
      <c r="O168" s="12">
        <v>11.498043894939142</v>
      </c>
      <c r="P168" s="12">
        <v>88.515139083492741</v>
      </c>
      <c r="Q168" s="12" t="s">
        <v>99</v>
      </c>
      <c r="R168" s="12" t="s">
        <v>153</v>
      </c>
      <c r="S168" s="12" t="s">
        <v>154</v>
      </c>
      <c r="T168" s="12">
        <v>11.96</v>
      </c>
      <c r="U168" s="12">
        <v>110.48385</v>
      </c>
      <c r="V168" s="13" t="s">
        <v>89</v>
      </c>
      <c r="W168" s="14" t="s">
        <v>40</v>
      </c>
      <c r="X168" s="15" t="s">
        <v>141</v>
      </c>
      <c r="Y168" s="15" t="s">
        <v>113</v>
      </c>
      <c r="Z168" s="16"/>
      <c r="AA168" s="15"/>
      <c r="AB168" s="17">
        <v>0</v>
      </c>
      <c r="AC168" s="18">
        <v>15.61</v>
      </c>
      <c r="AD168" s="19">
        <v>1789.3286634669435</v>
      </c>
      <c r="AE168" s="20" t="s">
        <v>154</v>
      </c>
      <c r="AF168" s="20" t="s">
        <v>154</v>
      </c>
      <c r="AG168" s="152">
        <v>114.6</v>
      </c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</row>
    <row r="169" spans="1:153" s="22" customFormat="1" x14ac:dyDescent="0.2">
      <c r="A169" s="8" t="s">
        <v>32</v>
      </c>
      <c r="B169" s="8" t="s">
        <v>32</v>
      </c>
      <c r="C169" s="8" t="s">
        <v>43</v>
      </c>
      <c r="D169" s="8" t="s">
        <v>34</v>
      </c>
      <c r="E169" s="9">
        <v>18</v>
      </c>
      <c r="F169" s="10" t="s">
        <v>155</v>
      </c>
      <c r="G169" s="11">
        <v>18.010000000000002</v>
      </c>
      <c r="H169" s="9">
        <v>1</v>
      </c>
      <c r="I169" s="12">
        <v>66.94</v>
      </c>
      <c r="J169" s="12">
        <v>67.45</v>
      </c>
      <c r="K169" s="13">
        <v>67.45</v>
      </c>
      <c r="L169" s="12">
        <v>7943.5921559999997</v>
      </c>
      <c r="M169" s="12">
        <v>909.5790634</v>
      </c>
      <c r="N169" s="12">
        <v>118.7028116557083</v>
      </c>
      <c r="O169" s="12">
        <v>13.592036213389122</v>
      </c>
      <c r="P169" s="12">
        <v>114.50475371057054</v>
      </c>
      <c r="Q169" s="12" t="s">
        <v>46</v>
      </c>
      <c r="R169" s="12" t="s">
        <v>54</v>
      </c>
      <c r="S169" s="12" t="s">
        <v>55</v>
      </c>
      <c r="T169" s="12">
        <v>11.96</v>
      </c>
      <c r="U169" s="12">
        <v>135.57210000000001</v>
      </c>
      <c r="V169" s="13" t="s">
        <v>156</v>
      </c>
      <c r="W169" s="14" t="s">
        <v>157</v>
      </c>
      <c r="X169" s="15" t="s">
        <v>63</v>
      </c>
      <c r="Y169" s="15" t="s">
        <v>49</v>
      </c>
      <c r="Z169" s="16"/>
      <c r="AA169" s="16"/>
      <c r="AB169" s="17">
        <v>0.15715344699777611</v>
      </c>
      <c r="AC169" s="18">
        <v>66.94</v>
      </c>
      <c r="AD169" s="19">
        <v>7538.4689560440002</v>
      </c>
      <c r="AE169" s="20" t="s">
        <v>55</v>
      </c>
      <c r="AF169" s="20" t="s">
        <v>55</v>
      </c>
      <c r="AG169" s="152">
        <v>112.6</v>
      </c>
    </row>
    <row r="170" spans="1:153" s="22" customFormat="1" ht="13.5" customHeight="1" x14ac:dyDescent="0.2">
      <c r="A170" s="8" t="s">
        <v>114</v>
      </c>
      <c r="B170" s="8" t="s">
        <v>114</v>
      </c>
      <c r="C170" s="8" t="s">
        <v>116</v>
      </c>
      <c r="D170" s="8"/>
      <c r="E170" s="8">
        <v>537</v>
      </c>
      <c r="F170" s="10" t="s">
        <v>131</v>
      </c>
      <c r="G170" s="60">
        <v>1.2</v>
      </c>
      <c r="H170" s="8">
        <v>1</v>
      </c>
      <c r="I170" s="12"/>
      <c r="J170" s="12"/>
      <c r="K170" s="13"/>
      <c r="L170" s="12"/>
      <c r="M170" s="12"/>
      <c r="N170" s="12"/>
      <c r="O170" s="12"/>
      <c r="P170" s="12"/>
      <c r="Q170" s="12"/>
      <c r="R170" s="12"/>
      <c r="S170" s="12"/>
      <c r="T170" s="12">
        <v>12.65</v>
      </c>
      <c r="U170" s="12">
        <v>114.12524999999999</v>
      </c>
      <c r="V170" s="15"/>
      <c r="W170" s="15"/>
      <c r="X170" s="15"/>
      <c r="Y170" s="15"/>
      <c r="Z170" s="16"/>
      <c r="AA170" s="15"/>
      <c r="AB170" s="15"/>
      <c r="AC170" s="13">
        <v>24.38</v>
      </c>
      <c r="AD170" s="44">
        <v>2681.7999999999997</v>
      </c>
      <c r="AE170" s="44" t="s">
        <v>55</v>
      </c>
      <c r="AF170" s="44" t="s">
        <v>55</v>
      </c>
      <c r="AG170" s="152">
        <v>110</v>
      </c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</row>
    <row r="171" spans="1:153" s="22" customFormat="1" x14ac:dyDescent="0.2">
      <c r="A171" s="8" t="s">
        <v>114</v>
      </c>
      <c r="B171" s="8" t="s">
        <v>114</v>
      </c>
      <c r="C171" s="8" t="s">
        <v>116</v>
      </c>
      <c r="D171" s="8"/>
      <c r="E171" s="8">
        <v>537</v>
      </c>
      <c r="F171" s="10" t="s">
        <v>131</v>
      </c>
      <c r="G171" s="15">
        <v>1.19</v>
      </c>
      <c r="H171" s="15">
        <v>1</v>
      </c>
      <c r="I171" s="12"/>
      <c r="J171" s="15"/>
      <c r="K171" s="15"/>
      <c r="L171" s="12"/>
      <c r="M171" s="12"/>
      <c r="N171" s="12"/>
      <c r="O171" s="12"/>
      <c r="P171" s="12"/>
      <c r="Q171" s="12"/>
      <c r="R171" s="12"/>
      <c r="S171" s="12"/>
      <c r="T171" s="12">
        <v>12.32</v>
      </c>
      <c r="U171" s="12">
        <v>110.4164</v>
      </c>
      <c r="V171" s="15"/>
      <c r="W171" s="15"/>
      <c r="X171" s="15"/>
      <c r="Y171" s="15"/>
      <c r="Z171" s="15"/>
      <c r="AA171" s="15"/>
      <c r="AB171" s="15"/>
      <c r="AC171" s="13">
        <v>19.53</v>
      </c>
      <c r="AD171" s="44">
        <v>1562.4</v>
      </c>
      <c r="AE171" s="44" t="s">
        <v>55</v>
      </c>
      <c r="AF171" s="44" t="s">
        <v>55</v>
      </c>
      <c r="AG171" s="152">
        <v>80</v>
      </c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</row>
    <row r="172" spans="1:153" s="16" customFormat="1" x14ac:dyDescent="0.2">
      <c r="A172" s="8" t="s">
        <v>114</v>
      </c>
      <c r="B172" s="10" t="s">
        <v>122</v>
      </c>
      <c r="C172" s="8" t="s">
        <v>116</v>
      </c>
      <c r="D172" s="8"/>
      <c r="E172" s="56">
        <v>602</v>
      </c>
      <c r="F172" s="57" t="s">
        <v>117</v>
      </c>
      <c r="G172" s="58">
        <v>4.0205000000000002</v>
      </c>
      <c r="H172" s="7">
        <v>4</v>
      </c>
      <c r="I172" s="12">
        <v>17.32</v>
      </c>
      <c r="J172" s="12" t="e">
        <v>#N/A</v>
      </c>
      <c r="K172" s="13" t="e">
        <v>#N/A</v>
      </c>
      <c r="L172" s="12">
        <v>3161.3804520000003</v>
      </c>
      <c r="M172" s="12">
        <v>341.300726</v>
      </c>
      <c r="N172" s="12">
        <v>182.52773972286377</v>
      </c>
      <c r="O172" s="12">
        <v>19.705584642032331</v>
      </c>
      <c r="P172" s="12">
        <v>107.95939659337148</v>
      </c>
      <c r="Q172" s="12" t="s">
        <v>46</v>
      </c>
      <c r="R172" s="12" t="s">
        <v>54</v>
      </c>
      <c r="S172" s="12" t="s">
        <v>55</v>
      </c>
      <c r="T172" s="12">
        <v>12.16</v>
      </c>
      <c r="U172" s="12">
        <v>127.0408</v>
      </c>
      <c r="V172" s="15"/>
      <c r="W172" s="15"/>
      <c r="X172" s="15" t="s">
        <v>149</v>
      </c>
      <c r="Y172" s="15" t="e">
        <v>#N/A</v>
      </c>
      <c r="AA172" s="15"/>
      <c r="AB172" s="15"/>
      <c r="AC172" s="13">
        <v>17.32</v>
      </c>
      <c r="AD172" s="44">
        <v>2598</v>
      </c>
      <c r="AE172" s="44" t="s">
        <v>55</v>
      </c>
      <c r="AF172" s="44" t="s">
        <v>55</v>
      </c>
      <c r="AG172" s="152">
        <v>150</v>
      </c>
    </row>
    <row r="173" spans="1:153" s="16" customFormat="1" x14ac:dyDescent="0.2">
      <c r="A173" s="8" t="s">
        <v>114</v>
      </c>
      <c r="B173" s="10" t="s">
        <v>122</v>
      </c>
      <c r="C173" s="8" t="s">
        <v>116</v>
      </c>
      <c r="D173" s="8"/>
      <c r="E173" s="56">
        <v>602</v>
      </c>
      <c r="F173" s="57" t="s">
        <v>117</v>
      </c>
      <c r="G173" s="58">
        <v>4.0206</v>
      </c>
      <c r="H173" s="9">
        <v>4</v>
      </c>
      <c r="I173" s="12">
        <v>4.46</v>
      </c>
      <c r="J173" s="12" t="e">
        <v>#N/A</v>
      </c>
      <c r="K173" s="13" t="e">
        <v>#N/A</v>
      </c>
      <c r="L173" s="12">
        <v>898.17290800000001</v>
      </c>
      <c r="M173" s="12">
        <v>96.045295200000012</v>
      </c>
      <c r="N173" s="12">
        <v>201.3840600896861</v>
      </c>
      <c r="O173" s="12">
        <v>21.534819551569509</v>
      </c>
      <c r="P173" s="12">
        <v>106.93408178372711</v>
      </c>
      <c r="Q173" s="12" t="s">
        <v>46</v>
      </c>
      <c r="R173" s="12" t="s">
        <v>54</v>
      </c>
      <c r="S173" s="12" t="s">
        <v>55</v>
      </c>
      <c r="T173" s="12">
        <v>12.12</v>
      </c>
      <c r="U173" s="12">
        <v>125.8879</v>
      </c>
      <c r="V173" s="21"/>
      <c r="W173" s="21"/>
      <c r="X173" s="15" t="s">
        <v>149</v>
      </c>
      <c r="Y173" s="15" t="e">
        <v>#N/A</v>
      </c>
      <c r="AC173" s="13">
        <v>4.46</v>
      </c>
      <c r="AD173" s="44">
        <v>669</v>
      </c>
      <c r="AE173" s="44" t="s">
        <v>55</v>
      </c>
      <c r="AF173" s="44" t="s">
        <v>55</v>
      </c>
      <c r="AG173" s="152">
        <v>150</v>
      </c>
      <c r="EW173" s="16" t="e">
        <f>SUBTOTAL(9,D173:EV173)</f>
        <v>#N/A</v>
      </c>
    </row>
    <row r="174" spans="1:153" s="16" customFormat="1" x14ac:dyDescent="0.2">
      <c r="A174" s="8" t="s">
        <v>32</v>
      </c>
      <c r="B174" s="8" t="s">
        <v>32</v>
      </c>
      <c r="C174" s="8" t="s">
        <v>43</v>
      </c>
      <c r="D174" s="8" t="s">
        <v>44</v>
      </c>
      <c r="E174" s="9">
        <v>6</v>
      </c>
      <c r="F174" s="10" t="s">
        <v>158</v>
      </c>
      <c r="G174" s="11">
        <v>6.01</v>
      </c>
      <c r="H174" s="9">
        <v>1</v>
      </c>
      <c r="I174" s="12">
        <v>21.36</v>
      </c>
      <c r="J174" s="12">
        <v>21.1</v>
      </c>
      <c r="K174" s="13">
        <v>21.1</v>
      </c>
      <c r="L174" s="12">
        <v>2773.1390719999999</v>
      </c>
      <c r="M174" s="12">
        <v>316.4041368</v>
      </c>
      <c r="N174" s="12">
        <v>129.82860823970037</v>
      </c>
      <c r="O174" s="12">
        <v>14.812927752808989</v>
      </c>
      <c r="P174" s="12">
        <v>114.09602208366995</v>
      </c>
      <c r="Q174" s="12" t="s">
        <v>99</v>
      </c>
      <c r="R174" s="12" t="s">
        <v>54</v>
      </c>
      <c r="S174" s="12" t="s">
        <v>55</v>
      </c>
      <c r="T174" s="12">
        <v>11.73</v>
      </c>
      <c r="U174" s="12">
        <v>131.8314</v>
      </c>
      <c r="V174" s="13" t="s">
        <v>39</v>
      </c>
      <c r="W174" s="14" t="s">
        <v>40</v>
      </c>
      <c r="X174" s="15" t="s">
        <v>41</v>
      </c>
      <c r="Y174" s="15" t="s">
        <v>49</v>
      </c>
      <c r="AB174" s="17">
        <v>0.23208506703652335</v>
      </c>
      <c r="AC174" s="18">
        <v>20.57</v>
      </c>
      <c r="AD174" s="19">
        <v>2775</v>
      </c>
      <c r="AE174" s="20" t="s">
        <v>55</v>
      </c>
      <c r="AF174" s="20" t="s">
        <v>55</v>
      </c>
      <c r="AG174" s="152">
        <v>134.9</v>
      </c>
    </row>
    <row r="175" spans="1:153" s="16" customFormat="1" x14ac:dyDescent="0.2">
      <c r="A175" s="8" t="s">
        <v>32</v>
      </c>
      <c r="B175" s="8" t="s">
        <v>32</v>
      </c>
      <c r="C175" s="8" t="s">
        <v>33</v>
      </c>
      <c r="D175" s="8" t="s">
        <v>44</v>
      </c>
      <c r="E175" s="9">
        <v>34</v>
      </c>
      <c r="F175" s="10" t="s">
        <v>68</v>
      </c>
      <c r="G175" s="11">
        <v>34.08</v>
      </c>
      <c r="H175" s="7"/>
      <c r="I175" s="12">
        <v>87.11</v>
      </c>
      <c r="J175" s="12">
        <v>87.73</v>
      </c>
      <c r="K175" s="13">
        <v>87.73</v>
      </c>
      <c r="L175" s="12">
        <v>10941.615016000002</v>
      </c>
      <c r="M175" s="12">
        <v>1225.8916372000001</v>
      </c>
      <c r="N175" s="12">
        <v>125.60687654689475</v>
      </c>
      <c r="O175" s="12">
        <v>14.072915132590978</v>
      </c>
      <c r="P175" s="12">
        <v>112.03936853996143</v>
      </c>
      <c r="Q175" s="12" t="s">
        <v>60</v>
      </c>
      <c r="R175" s="12" t="s">
        <v>54</v>
      </c>
      <c r="S175" s="12" t="s">
        <v>55</v>
      </c>
      <c r="T175" s="12">
        <v>12.42</v>
      </c>
      <c r="U175" s="12">
        <v>129.67115000000001</v>
      </c>
      <c r="V175" s="15"/>
      <c r="W175" s="13" t="s">
        <v>40</v>
      </c>
      <c r="X175" s="15" t="s">
        <v>41</v>
      </c>
      <c r="Y175" s="15" t="s">
        <v>49</v>
      </c>
      <c r="AB175" s="17">
        <v>0.23093582582924879</v>
      </c>
      <c r="AC175" s="18" t="e">
        <v>#N/A</v>
      </c>
      <c r="AD175" s="18" t="e">
        <v>#N/A</v>
      </c>
      <c r="AE175" s="20" t="e">
        <v>#N/A</v>
      </c>
      <c r="AF175" s="20" t="e">
        <v>#N/A</v>
      </c>
      <c r="AG175" s="152" t="e">
        <v>#N/A</v>
      </c>
    </row>
    <row r="176" spans="1:153" s="16" customFormat="1" x14ac:dyDescent="0.2">
      <c r="A176" s="8" t="s">
        <v>32</v>
      </c>
      <c r="B176" s="8" t="s">
        <v>32</v>
      </c>
      <c r="C176" s="8" t="s">
        <v>43</v>
      </c>
      <c r="D176" s="8" t="s">
        <v>56</v>
      </c>
      <c r="E176" s="9">
        <v>2</v>
      </c>
      <c r="F176" s="10" t="s">
        <v>74</v>
      </c>
      <c r="G176" s="11">
        <v>2.4700000000000002</v>
      </c>
      <c r="H176" s="9">
        <v>2</v>
      </c>
      <c r="I176" s="12">
        <v>16.190000000000001</v>
      </c>
      <c r="J176" s="12">
        <v>16.190000000000001</v>
      </c>
      <c r="K176" s="13">
        <v>16.190000000000001</v>
      </c>
      <c r="L176" s="12">
        <v>1417.2117920000001</v>
      </c>
      <c r="M176" s="12">
        <v>194.5768076</v>
      </c>
      <c r="N176" s="12">
        <v>87.5362441012971</v>
      </c>
      <c r="O176" s="12">
        <v>12.01833277331686</v>
      </c>
      <c r="P176" s="12">
        <v>137.29550424175412</v>
      </c>
      <c r="Q176" s="12" t="s">
        <v>99</v>
      </c>
      <c r="R176" s="12" t="s">
        <v>70</v>
      </c>
      <c r="S176" s="12" t="s">
        <v>71</v>
      </c>
      <c r="T176" s="12">
        <v>13.11</v>
      </c>
      <c r="U176" s="12">
        <v>156.50665000000001</v>
      </c>
      <c r="V176" s="13" t="s">
        <v>90</v>
      </c>
      <c r="W176" s="14" t="s">
        <v>78</v>
      </c>
      <c r="X176" s="15" t="s">
        <v>91</v>
      </c>
      <c r="Y176" s="15" t="s">
        <v>49</v>
      </c>
      <c r="AB176" s="17">
        <v>0</v>
      </c>
      <c r="AC176" s="18">
        <v>16.189999999999998</v>
      </c>
      <c r="AD176" s="19">
        <v>1437.0527570880001</v>
      </c>
      <c r="AE176" s="20" t="s">
        <v>72</v>
      </c>
      <c r="AF176" s="20" t="s">
        <v>72</v>
      </c>
      <c r="AG176" s="152">
        <v>88.8</v>
      </c>
    </row>
    <row r="177" spans="1:153" s="16" customFormat="1" x14ac:dyDescent="0.2">
      <c r="A177" s="8" t="s">
        <v>32</v>
      </c>
      <c r="B177" s="8" t="s">
        <v>32</v>
      </c>
      <c r="C177" s="8" t="s">
        <v>33</v>
      </c>
      <c r="D177" s="8" t="s">
        <v>44</v>
      </c>
      <c r="E177" s="9">
        <v>34</v>
      </c>
      <c r="F177" s="10" t="s">
        <v>68</v>
      </c>
      <c r="G177" s="7">
        <v>34.130000000000003</v>
      </c>
      <c r="H177" s="7"/>
      <c r="I177" s="12">
        <v>28.9</v>
      </c>
      <c r="J177" s="12">
        <v>29.62</v>
      </c>
      <c r="K177" s="13">
        <v>29.62</v>
      </c>
      <c r="L177" s="12">
        <v>3610.9814160000001</v>
      </c>
      <c r="M177" s="12">
        <v>408.33334279999997</v>
      </c>
      <c r="N177" s="12">
        <v>124.94745384083046</v>
      </c>
      <c r="O177" s="12">
        <v>14.129181411764705</v>
      </c>
      <c r="P177" s="12">
        <v>113.0809870664812</v>
      </c>
      <c r="Q177" s="12" t="s">
        <v>99</v>
      </c>
      <c r="R177" s="12" t="s">
        <v>37</v>
      </c>
      <c r="S177" s="12" t="s">
        <v>38</v>
      </c>
      <c r="T177" s="12">
        <v>12.09</v>
      </c>
      <c r="U177" s="12">
        <v>131.0932</v>
      </c>
      <c r="V177" s="15"/>
      <c r="W177" s="13" t="s">
        <v>40</v>
      </c>
      <c r="X177" s="15" t="s">
        <v>41</v>
      </c>
      <c r="Y177" s="15" t="s">
        <v>49</v>
      </c>
      <c r="AA177" s="15"/>
      <c r="AB177" s="17">
        <v>0</v>
      </c>
      <c r="AC177" s="18" t="e">
        <v>#N/A</v>
      </c>
      <c r="AD177" s="18" t="e">
        <v>#N/A</v>
      </c>
      <c r="AE177" s="20" t="e">
        <v>#N/A</v>
      </c>
      <c r="AF177" s="20" t="e">
        <v>#N/A</v>
      </c>
      <c r="AG177" s="152" t="e">
        <v>#N/A</v>
      </c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</row>
    <row r="178" spans="1:153" s="22" customFormat="1" x14ac:dyDescent="0.2">
      <c r="A178" s="8" t="s">
        <v>32</v>
      </c>
      <c r="B178" s="8" t="s">
        <v>32</v>
      </c>
      <c r="C178" s="8" t="s">
        <v>43</v>
      </c>
      <c r="D178" s="8" t="s">
        <v>56</v>
      </c>
      <c r="E178" s="9">
        <v>2</v>
      </c>
      <c r="F178" s="10" t="s">
        <v>74</v>
      </c>
      <c r="G178" s="11">
        <v>2.37</v>
      </c>
      <c r="H178" s="9">
        <v>2</v>
      </c>
      <c r="I178" s="12">
        <v>12.16</v>
      </c>
      <c r="J178" s="12">
        <v>12.16</v>
      </c>
      <c r="K178" s="13">
        <v>12.16</v>
      </c>
      <c r="L178" s="12">
        <v>990.15239200000008</v>
      </c>
      <c r="M178" s="12">
        <v>128.24604500000001</v>
      </c>
      <c r="N178" s="12">
        <v>81.42700592105264</v>
      </c>
      <c r="O178" s="12">
        <v>10.546549753289474</v>
      </c>
      <c r="P178" s="12">
        <v>129.52152217797197</v>
      </c>
      <c r="Q178" s="12" t="s">
        <v>99</v>
      </c>
      <c r="R178" s="12" t="s">
        <v>126</v>
      </c>
      <c r="S178" s="12" t="s">
        <v>127</v>
      </c>
      <c r="T178" s="12">
        <v>13.21</v>
      </c>
      <c r="U178" s="12">
        <v>147.81059999999999</v>
      </c>
      <c r="V178" s="13" t="s">
        <v>90</v>
      </c>
      <c r="W178" s="14" t="s">
        <v>78</v>
      </c>
      <c r="X178" s="15" t="s">
        <v>79</v>
      </c>
      <c r="Y178" s="15" t="s">
        <v>49</v>
      </c>
      <c r="Z178" s="16"/>
      <c r="AA178" s="16"/>
      <c r="AB178" s="17">
        <v>0</v>
      </c>
      <c r="AC178" s="18">
        <v>12.16</v>
      </c>
      <c r="AD178" s="19">
        <v>1004.0145254880001</v>
      </c>
      <c r="AE178" s="20" t="s">
        <v>127</v>
      </c>
      <c r="AF178" s="20" t="s">
        <v>127</v>
      </c>
      <c r="AG178" s="152">
        <v>82.6</v>
      </c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</row>
    <row r="179" spans="1:153" s="22" customFormat="1" x14ac:dyDescent="0.2">
      <c r="A179" s="8" t="s">
        <v>32</v>
      </c>
      <c r="B179" s="8" t="s">
        <v>32</v>
      </c>
      <c r="C179" s="8" t="s">
        <v>43</v>
      </c>
      <c r="D179" s="8" t="s">
        <v>56</v>
      </c>
      <c r="E179" s="9">
        <v>2</v>
      </c>
      <c r="F179" s="10" t="s">
        <v>74</v>
      </c>
      <c r="G179" s="11">
        <v>2.48</v>
      </c>
      <c r="H179" s="9">
        <v>2</v>
      </c>
      <c r="I179" s="12">
        <v>12.22</v>
      </c>
      <c r="J179" s="12">
        <v>12.22</v>
      </c>
      <c r="K179" s="13">
        <v>12.22</v>
      </c>
      <c r="L179" s="12">
        <v>1290.1473720000001</v>
      </c>
      <c r="M179" s="12">
        <v>160.60473579999999</v>
      </c>
      <c r="N179" s="12">
        <v>105.57670801963994</v>
      </c>
      <c r="O179" s="12">
        <v>13.142777070376431</v>
      </c>
      <c r="P179" s="12">
        <v>124.48557373025442</v>
      </c>
      <c r="Q179" s="12" t="s">
        <v>99</v>
      </c>
      <c r="R179" s="12" t="s">
        <v>159</v>
      </c>
      <c r="S179" s="12" t="s">
        <v>160</v>
      </c>
      <c r="T179" s="12">
        <v>13.14</v>
      </c>
      <c r="U179" s="12">
        <v>144.57329999999999</v>
      </c>
      <c r="V179" s="13" t="s">
        <v>90</v>
      </c>
      <c r="W179" s="14" t="s">
        <v>78</v>
      </c>
      <c r="X179" s="15" t="s">
        <v>91</v>
      </c>
      <c r="Y179" s="15" t="s">
        <v>49</v>
      </c>
      <c r="Z179" s="16"/>
      <c r="AA179" s="16"/>
      <c r="AB179" s="17">
        <v>0</v>
      </c>
      <c r="AC179" s="18">
        <v>12.22</v>
      </c>
      <c r="AD179" s="19">
        <v>1308.2094352080001</v>
      </c>
      <c r="AE179" s="20" t="s">
        <v>160</v>
      </c>
      <c r="AF179" s="20" t="s">
        <v>160</v>
      </c>
      <c r="AG179" s="152">
        <v>107.1</v>
      </c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</row>
    <row r="180" spans="1:153" s="22" customFormat="1" x14ac:dyDescent="0.2">
      <c r="A180" s="8" t="s">
        <v>114</v>
      </c>
      <c r="B180" s="8" t="s">
        <v>114</v>
      </c>
      <c r="C180" s="8" t="s">
        <v>116</v>
      </c>
      <c r="D180" s="8"/>
      <c r="E180" s="8">
        <v>537</v>
      </c>
      <c r="F180" s="10" t="s">
        <v>131</v>
      </c>
      <c r="G180" s="15">
        <v>1.1299999999999999</v>
      </c>
      <c r="H180" s="15">
        <v>1</v>
      </c>
      <c r="I180" s="12"/>
      <c r="J180" s="15"/>
      <c r="K180" s="15"/>
      <c r="L180" s="12"/>
      <c r="M180" s="12"/>
      <c r="N180" s="12"/>
      <c r="O180" s="12"/>
      <c r="P180" s="12"/>
      <c r="Q180" s="12"/>
      <c r="R180" s="12"/>
      <c r="S180" s="12"/>
      <c r="T180" s="12">
        <v>12.55</v>
      </c>
      <c r="U180" s="12">
        <v>122.6914</v>
      </c>
      <c r="V180" s="15"/>
      <c r="W180" s="15"/>
      <c r="X180" s="15"/>
      <c r="Y180" s="15"/>
      <c r="Z180" s="15"/>
      <c r="AA180" s="15"/>
      <c r="AB180" s="15"/>
      <c r="AC180" s="13">
        <v>11.24</v>
      </c>
      <c r="AD180" s="44">
        <v>1236.4000000000001</v>
      </c>
      <c r="AE180" s="44" t="s">
        <v>55</v>
      </c>
      <c r="AF180" s="44" t="s">
        <v>55</v>
      </c>
      <c r="AG180" s="152">
        <v>110</v>
      </c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</row>
    <row r="181" spans="1:153" s="22" customFormat="1" x14ac:dyDescent="0.2">
      <c r="A181" s="8" t="s">
        <v>32</v>
      </c>
      <c r="B181" s="8" t="s">
        <v>32</v>
      </c>
      <c r="C181" s="8" t="s">
        <v>33</v>
      </c>
      <c r="D181" s="8" t="s">
        <v>44</v>
      </c>
      <c r="E181" s="9">
        <v>34</v>
      </c>
      <c r="F181" s="10" t="s">
        <v>68</v>
      </c>
      <c r="G181" s="11">
        <v>34.04</v>
      </c>
      <c r="H181" s="9"/>
      <c r="I181" s="12">
        <v>39.6</v>
      </c>
      <c r="J181" s="12">
        <v>39.54</v>
      </c>
      <c r="K181" s="13">
        <v>39.54</v>
      </c>
      <c r="L181" s="12">
        <v>4753.8453440000003</v>
      </c>
      <c r="M181" s="12">
        <v>507.0150774</v>
      </c>
      <c r="N181" s="12">
        <v>120.04659959595961</v>
      </c>
      <c r="O181" s="12">
        <v>12.803411045454546</v>
      </c>
      <c r="P181" s="12">
        <v>106.65367522734454</v>
      </c>
      <c r="Q181" s="12" t="s">
        <v>46</v>
      </c>
      <c r="R181" s="12" t="s">
        <v>54</v>
      </c>
      <c r="S181" s="12" t="s">
        <v>55</v>
      </c>
      <c r="T181" s="12">
        <v>10.68</v>
      </c>
      <c r="U181" s="12">
        <v>125.44875</v>
      </c>
      <c r="V181" s="13" t="s">
        <v>39</v>
      </c>
      <c r="W181" s="14" t="s">
        <v>40</v>
      </c>
      <c r="X181" s="15" t="s">
        <v>41</v>
      </c>
      <c r="Y181" s="15" t="s">
        <v>49</v>
      </c>
      <c r="Z181" s="16"/>
      <c r="AA181" s="16"/>
      <c r="AB181" s="17">
        <v>0.52402630247850279</v>
      </c>
      <c r="AC181" s="18">
        <f>148.79-34.29</f>
        <v>114.5</v>
      </c>
      <c r="AD181" s="19">
        <f>14703-3429</f>
        <v>11274</v>
      </c>
      <c r="AE181" s="20" t="s">
        <v>55</v>
      </c>
      <c r="AF181" s="20" t="s">
        <v>55</v>
      </c>
      <c r="AG181" s="152">
        <v>98.5</v>
      </c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</row>
    <row r="182" spans="1:153" s="22" customFormat="1" x14ac:dyDescent="0.2">
      <c r="A182" s="8" t="s">
        <v>32</v>
      </c>
      <c r="B182" s="8" t="s">
        <v>32</v>
      </c>
      <c r="C182" s="8" t="s">
        <v>33</v>
      </c>
      <c r="D182" s="8" t="s">
        <v>34</v>
      </c>
      <c r="E182" s="9">
        <v>53</v>
      </c>
      <c r="F182" s="10" t="s">
        <v>161</v>
      </c>
      <c r="G182" s="11">
        <v>53.01</v>
      </c>
      <c r="H182" s="9">
        <v>4</v>
      </c>
      <c r="I182" s="12">
        <v>41.26</v>
      </c>
      <c r="J182" s="38">
        <v>41.04</v>
      </c>
      <c r="K182" s="38">
        <v>41.04</v>
      </c>
      <c r="L182" s="12">
        <v>4999.7427600000001</v>
      </c>
      <c r="M182" s="12">
        <v>606.66466119999995</v>
      </c>
      <c r="N182" s="12">
        <v>122.09384029304029</v>
      </c>
      <c r="O182" s="12">
        <v>14.814765841269839</v>
      </c>
      <c r="P182" s="12">
        <v>121.33917489787014</v>
      </c>
      <c r="Q182" s="12" t="s">
        <v>46</v>
      </c>
      <c r="R182" s="12" t="s">
        <v>54</v>
      </c>
      <c r="S182" s="12" t="s">
        <v>55</v>
      </c>
      <c r="T182" s="12">
        <v>12.35</v>
      </c>
      <c r="U182" s="12">
        <v>141.95259999999999</v>
      </c>
      <c r="V182" s="13" t="s">
        <v>81</v>
      </c>
      <c r="W182" s="14" t="s">
        <v>82</v>
      </c>
      <c r="X182" s="15" t="s">
        <v>63</v>
      </c>
      <c r="Y182" s="15" t="s">
        <v>49</v>
      </c>
      <c r="Z182" s="16"/>
      <c r="AA182" s="16"/>
      <c r="AB182" s="17">
        <v>0.23497801660967269</v>
      </c>
      <c r="AC182" s="18">
        <v>41.26</v>
      </c>
      <c r="AD182" s="19">
        <v>4719.7571654399999</v>
      </c>
      <c r="AE182" s="20" t="s">
        <v>55</v>
      </c>
      <c r="AF182" s="20" t="s">
        <v>55</v>
      </c>
      <c r="AG182" s="152">
        <v>114.4</v>
      </c>
    </row>
    <row r="183" spans="1:153" s="22" customFormat="1" x14ac:dyDescent="0.2">
      <c r="A183" s="8" t="s">
        <v>114</v>
      </c>
      <c r="B183" s="8" t="s">
        <v>114</v>
      </c>
      <c r="C183" s="8" t="s">
        <v>116</v>
      </c>
      <c r="D183" s="8"/>
      <c r="E183" s="61">
        <v>516</v>
      </c>
      <c r="F183" s="62" t="s">
        <v>162</v>
      </c>
      <c r="G183" s="63">
        <v>1.01</v>
      </c>
      <c r="H183" s="9">
        <v>1</v>
      </c>
      <c r="I183" s="12">
        <v>2.0699999999999998</v>
      </c>
      <c r="J183" s="12">
        <v>6.93</v>
      </c>
      <c r="K183" s="13">
        <v>6.93</v>
      </c>
      <c r="L183" s="12">
        <v>251.661676</v>
      </c>
      <c r="M183" s="12">
        <v>23.8278344</v>
      </c>
      <c r="N183" s="12">
        <v>121.57568888888891</v>
      </c>
      <c r="O183" s="12">
        <v>11.511031111111112</v>
      </c>
      <c r="P183" s="12">
        <v>94.682014276977156</v>
      </c>
      <c r="Q183" s="12" t="s">
        <v>53</v>
      </c>
      <c r="R183" s="12" t="s">
        <v>54</v>
      </c>
      <c r="S183" s="12" t="s">
        <v>55</v>
      </c>
      <c r="T183" s="12">
        <v>11.96</v>
      </c>
      <c r="U183" s="12">
        <v>115.68025</v>
      </c>
      <c r="V183" s="21"/>
      <c r="W183" s="21"/>
      <c r="X183" s="15" t="s">
        <v>63</v>
      </c>
      <c r="Y183" s="15" t="s">
        <v>49</v>
      </c>
      <c r="Z183" s="16"/>
      <c r="AA183" s="16"/>
      <c r="AB183" s="16"/>
      <c r="AC183" s="13">
        <v>2.0682667784648712</v>
      </c>
      <c r="AD183" s="44">
        <v>272.05825121095643</v>
      </c>
      <c r="AE183" s="44" t="s">
        <v>55</v>
      </c>
      <c r="AF183" s="44" t="s">
        <v>55</v>
      </c>
      <c r="AG183" s="152">
        <v>131.5</v>
      </c>
    </row>
    <row r="184" spans="1:153" s="22" customFormat="1" x14ac:dyDescent="0.2">
      <c r="A184" s="8" t="s">
        <v>32</v>
      </c>
      <c r="B184" s="8" t="s">
        <v>32</v>
      </c>
      <c r="C184" s="8" t="s">
        <v>43</v>
      </c>
      <c r="D184" s="8" t="s">
        <v>56</v>
      </c>
      <c r="E184" s="9">
        <v>2</v>
      </c>
      <c r="F184" s="10" t="s">
        <v>74</v>
      </c>
      <c r="G184" s="64">
        <v>2.4900000000000002</v>
      </c>
      <c r="H184" s="9">
        <v>2</v>
      </c>
      <c r="I184" s="12">
        <v>32.08</v>
      </c>
      <c r="J184" s="12">
        <v>31.75</v>
      </c>
      <c r="K184" s="13">
        <v>31.75</v>
      </c>
      <c r="L184" s="12">
        <v>2804.6591000000003</v>
      </c>
      <c r="M184" s="12">
        <v>377.86360060000004</v>
      </c>
      <c r="N184" s="12">
        <v>87.427029301745648</v>
      </c>
      <c r="O184" s="12">
        <v>11.778790542394017</v>
      </c>
      <c r="P184" s="12">
        <v>134.72710483780364</v>
      </c>
      <c r="Q184" s="12" t="s">
        <v>99</v>
      </c>
      <c r="R184" s="12" t="s">
        <v>95</v>
      </c>
      <c r="S184" s="12" t="s">
        <v>96</v>
      </c>
      <c r="T184" s="12">
        <v>12.12</v>
      </c>
      <c r="U184" s="12">
        <v>153.67015000000001</v>
      </c>
      <c r="V184" s="13" t="s">
        <v>90</v>
      </c>
      <c r="W184" s="14" t="s">
        <v>78</v>
      </c>
      <c r="X184" s="15" t="s">
        <v>91</v>
      </c>
      <c r="Y184" s="15" t="s">
        <v>49</v>
      </c>
      <c r="Z184" s="16"/>
      <c r="AA184" s="16"/>
      <c r="AB184" s="17">
        <v>0</v>
      </c>
      <c r="AC184" s="18">
        <v>32.08</v>
      </c>
      <c r="AD184" s="19">
        <v>2843.9243274000005</v>
      </c>
      <c r="AE184" s="20" t="s">
        <v>96</v>
      </c>
      <c r="AF184" s="20" t="s">
        <v>96</v>
      </c>
      <c r="AG184" s="152">
        <v>88.7</v>
      </c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</row>
    <row r="185" spans="1:153" s="16" customFormat="1" x14ac:dyDescent="0.2">
      <c r="A185" s="8" t="s">
        <v>114</v>
      </c>
      <c r="B185" s="8" t="s">
        <v>114</v>
      </c>
      <c r="C185" s="8" t="s">
        <v>116</v>
      </c>
      <c r="D185" s="8"/>
      <c r="E185" s="8">
        <v>532</v>
      </c>
      <c r="F185" s="10" t="s">
        <v>163</v>
      </c>
      <c r="G185" s="9">
        <v>1.07</v>
      </c>
      <c r="H185" s="8">
        <v>1</v>
      </c>
      <c r="I185" s="12">
        <v>20.98</v>
      </c>
      <c r="J185" s="38">
        <v>105.16</v>
      </c>
      <c r="K185" s="38">
        <v>105.16</v>
      </c>
      <c r="L185" s="12">
        <v>1626.585024</v>
      </c>
      <c r="M185" s="12">
        <v>190.39087199999997</v>
      </c>
      <c r="N185" s="12">
        <v>77.530268064823645</v>
      </c>
      <c r="O185" s="12">
        <v>9.0748747378455654</v>
      </c>
      <c r="P185" s="12">
        <v>117.04944358322088</v>
      </c>
      <c r="Q185" s="12" t="s">
        <v>46</v>
      </c>
      <c r="R185" s="12" t="s">
        <v>54</v>
      </c>
      <c r="S185" s="12" t="s">
        <v>55</v>
      </c>
      <c r="T185" s="12">
        <v>12.45</v>
      </c>
      <c r="U185" s="12">
        <v>138.9282</v>
      </c>
      <c r="X185" s="15" t="s">
        <v>41</v>
      </c>
      <c r="Y185" s="15" t="s">
        <v>49</v>
      </c>
      <c r="AC185" s="13" t="e">
        <v>#N/A</v>
      </c>
      <c r="AD185" s="13" t="e">
        <v>#N/A</v>
      </c>
      <c r="AE185" s="44" t="e">
        <v>#N/A</v>
      </c>
      <c r="AF185" s="44" t="e">
        <v>#N/A</v>
      </c>
      <c r="AG185" s="152" t="e">
        <v>#N/A</v>
      </c>
    </row>
    <row r="186" spans="1:153" s="16" customFormat="1" x14ac:dyDescent="0.2">
      <c r="A186" s="8" t="s">
        <v>114</v>
      </c>
      <c r="B186" s="8" t="s">
        <v>114</v>
      </c>
      <c r="C186" s="8" t="s">
        <v>116</v>
      </c>
      <c r="D186" s="8"/>
      <c r="E186" s="61">
        <v>516</v>
      </c>
      <c r="F186" s="62" t="s">
        <v>162</v>
      </c>
      <c r="G186" s="63">
        <v>1.02</v>
      </c>
      <c r="H186" s="9">
        <v>1</v>
      </c>
      <c r="I186" s="12">
        <v>2.46</v>
      </c>
      <c r="J186" s="12">
        <v>6.4799999999999995</v>
      </c>
      <c r="K186" s="13">
        <v>6.4799999999999995</v>
      </c>
      <c r="L186" s="12">
        <v>381.21745600000003</v>
      </c>
      <c r="M186" s="12">
        <v>36.970310400000002</v>
      </c>
      <c r="N186" s="12">
        <v>154.9664455284553</v>
      </c>
      <c r="O186" s="12">
        <v>15.028581463414636</v>
      </c>
      <c r="P186" s="12">
        <v>96.979584271712881</v>
      </c>
      <c r="Q186" s="12" t="s">
        <v>53</v>
      </c>
      <c r="R186" s="12" t="s">
        <v>54</v>
      </c>
      <c r="S186" s="12" t="s">
        <v>55</v>
      </c>
      <c r="T186" s="12">
        <v>11.96</v>
      </c>
      <c r="U186" s="12">
        <v>115.57605</v>
      </c>
      <c r="V186" s="21"/>
      <c r="W186" s="21"/>
      <c r="X186" s="15" t="s">
        <v>63</v>
      </c>
      <c r="Y186" s="15" t="s">
        <v>49</v>
      </c>
      <c r="AC186" s="13">
        <v>2.4595604933095765</v>
      </c>
      <c r="AD186" s="44">
        <v>388.29673116978603</v>
      </c>
      <c r="AE186" s="44" t="s">
        <v>55</v>
      </c>
      <c r="AF186" s="44" t="s">
        <v>55</v>
      </c>
      <c r="AG186" s="152">
        <v>157.9</v>
      </c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</row>
    <row r="187" spans="1:153" s="22" customFormat="1" x14ac:dyDescent="0.2">
      <c r="A187" s="8" t="s">
        <v>114</v>
      </c>
      <c r="B187" s="8" t="s">
        <v>114</v>
      </c>
      <c r="C187" s="8" t="s">
        <v>116</v>
      </c>
      <c r="D187" s="8"/>
      <c r="E187" s="61">
        <v>516</v>
      </c>
      <c r="F187" s="62" t="s">
        <v>162</v>
      </c>
      <c r="G187" s="63">
        <v>1.03</v>
      </c>
      <c r="H187" s="9">
        <v>1</v>
      </c>
      <c r="I187" s="12">
        <v>2.4700000000000002</v>
      </c>
      <c r="J187" s="12">
        <v>6.19</v>
      </c>
      <c r="K187" s="13">
        <v>6.19</v>
      </c>
      <c r="L187" s="12">
        <v>352.40415999999999</v>
      </c>
      <c r="M187" s="12">
        <v>38.226275999999999</v>
      </c>
      <c r="N187" s="12">
        <v>142.67374898785422</v>
      </c>
      <c r="O187" s="12">
        <v>15.476225101214574</v>
      </c>
      <c r="P187" s="12">
        <v>108.47282847058331</v>
      </c>
      <c r="Q187" s="12" t="s">
        <v>53</v>
      </c>
      <c r="R187" s="12" t="s">
        <v>54</v>
      </c>
      <c r="S187" s="12" t="s">
        <v>55</v>
      </c>
      <c r="T187" s="12">
        <v>11.96</v>
      </c>
      <c r="U187" s="12">
        <v>125.78865</v>
      </c>
      <c r="V187" s="21"/>
      <c r="W187" s="21"/>
      <c r="X187" s="15" t="s">
        <v>63</v>
      </c>
      <c r="Y187" s="15" t="s">
        <v>49</v>
      </c>
      <c r="Z187" s="16"/>
      <c r="AA187" s="16"/>
      <c r="AB187" s="16"/>
      <c r="AC187" s="13">
        <v>2.4735352688397443</v>
      </c>
      <c r="AD187" s="44">
        <v>349.6869625968871</v>
      </c>
      <c r="AE187" s="44" t="s">
        <v>55</v>
      </c>
      <c r="AF187" s="44" t="s">
        <v>55</v>
      </c>
      <c r="AG187" s="152">
        <v>141.4</v>
      </c>
    </row>
    <row r="188" spans="1:153" s="22" customFormat="1" x14ac:dyDescent="0.2">
      <c r="A188" s="8" t="s">
        <v>114</v>
      </c>
      <c r="B188" s="8" t="s">
        <v>114</v>
      </c>
      <c r="C188" s="8" t="s">
        <v>116</v>
      </c>
      <c r="D188" s="8"/>
      <c r="E188" s="61">
        <v>516</v>
      </c>
      <c r="F188" s="62" t="s">
        <v>162</v>
      </c>
      <c r="G188" s="63">
        <v>1.04</v>
      </c>
      <c r="H188" s="9">
        <v>1</v>
      </c>
      <c r="I188" s="12">
        <v>3.49</v>
      </c>
      <c r="J188" s="12">
        <v>6.3800000000000008</v>
      </c>
      <c r="K188" s="13">
        <v>6.3800000000000008</v>
      </c>
      <c r="L188" s="12">
        <v>505.69087999999999</v>
      </c>
      <c r="M188" s="12">
        <v>58.236078200000001</v>
      </c>
      <c r="N188" s="12">
        <v>144.89710028653295</v>
      </c>
      <c r="O188" s="12">
        <v>16.686555358166189</v>
      </c>
      <c r="P188" s="12">
        <v>115.16141679280435</v>
      </c>
      <c r="Q188" s="12" t="s">
        <v>53</v>
      </c>
      <c r="R188" s="12" t="s">
        <v>54</v>
      </c>
      <c r="S188" s="12" t="s">
        <v>55</v>
      </c>
      <c r="T188" s="12">
        <v>11.93</v>
      </c>
      <c r="U188" s="12">
        <v>132.57705000000001</v>
      </c>
      <c r="V188" s="21"/>
      <c r="W188" s="21"/>
      <c r="X188" s="15" t="s">
        <v>63</v>
      </c>
      <c r="Y188" s="15" t="s">
        <v>49</v>
      </c>
      <c r="Z188" s="16"/>
      <c r="AA188" s="16"/>
      <c r="AB188" s="16"/>
      <c r="AC188" s="13">
        <v>3.4936938825420119</v>
      </c>
      <c r="AD188" s="44">
        <v>449.55785677526416</v>
      </c>
      <c r="AE188" s="44" t="s">
        <v>55</v>
      </c>
      <c r="AF188" s="44" t="s">
        <v>55</v>
      </c>
      <c r="AG188" s="152">
        <v>128.69999999999999</v>
      </c>
    </row>
    <row r="189" spans="1:153" s="16" customFormat="1" x14ac:dyDescent="0.2">
      <c r="A189" s="8" t="s">
        <v>114</v>
      </c>
      <c r="B189" s="8" t="s">
        <v>114</v>
      </c>
      <c r="C189" s="8" t="s">
        <v>116</v>
      </c>
      <c r="D189" s="8"/>
      <c r="E189" s="61">
        <v>516</v>
      </c>
      <c r="F189" s="62" t="s">
        <v>162</v>
      </c>
      <c r="G189" s="63">
        <v>1.05</v>
      </c>
      <c r="H189" s="9">
        <v>1</v>
      </c>
      <c r="I189" s="12">
        <v>3.35</v>
      </c>
      <c r="J189" s="12">
        <v>6.54</v>
      </c>
      <c r="K189" s="13">
        <v>6.54</v>
      </c>
      <c r="L189" s="12">
        <v>497.92368800000003</v>
      </c>
      <c r="M189" s="12">
        <v>52.454784400000001</v>
      </c>
      <c r="N189" s="12">
        <v>148.63393671641791</v>
      </c>
      <c r="O189" s="12">
        <v>15.658144597014925</v>
      </c>
      <c r="P189" s="12">
        <v>105.34703542764569</v>
      </c>
      <c r="Q189" s="12" t="s">
        <v>53</v>
      </c>
      <c r="R189" s="12" t="s">
        <v>54</v>
      </c>
      <c r="S189" s="12" t="s">
        <v>55</v>
      </c>
      <c r="T189" s="12">
        <v>11.93</v>
      </c>
      <c r="U189" s="12">
        <v>122.8257</v>
      </c>
      <c r="V189" s="21"/>
      <c r="W189" s="21"/>
      <c r="X189" s="15" t="s">
        <v>63</v>
      </c>
      <c r="Y189" s="15" t="s">
        <v>49</v>
      </c>
      <c r="AC189" s="13">
        <v>3.3469587394752476</v>
      </c>
      <c r="AD189" s="44">
        <v>449.57642679070307</v>
      </c>
      <c r="AE189" s="44" t="s">
        <v>55</v>
      </c>
      <c r="AF189" s="44" t="s">
        <v>55</v>
      </c>
      <c r="AG189" s="152">
        <v>134.30000000000001</v>
      </c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</row>
    <row r="190" spans="1:153" s="16" customFormat="1" x14ac:dyDescent="0.2">
      <c r="A190" s="8" t="s">
        <v>114</v>
      </c>
      <c r="B190" s="8" t="s">
        <v>114</v>
      </c>
      <c r="C190" s="8" t="s">
        <v>116</v>
      </c>
      <c r="D190" s="8"/>
      <c r="E190" s="61">
        <v>516</v>
      </c>
      <c r="F190" s="62" t="s">
        <v>162</v>
      </c>
      <c r="G190" s="63">
        <v>1.06</v>
      </c>
      <c r="H190" s="9">
        <v>1</v>
      </c>
      <c r="I190" s="12">
        <v>3.45</v>
      </c>
      <c r="J190" s="12">
        <v>6.94</v>
      </c>
      <c r="K190" s="13">
        <v>6.94</v>
      </c>
      <c r="L190" s="12">
        <v>603.43103599999995</v>
      </c>
      <c r="M190" s="12">
        <v>54.381154000000002</v>
      </c>
      <c r="N190" s="12">
        <v>174.90754666666663</v>
      </c>
      <c r="O190" s="12">
        <v>15.762653333333333</v>
      </c>
      <c r="P190" s="12">
        <v>90.119915542428288</v>
      </c>
      <c r="Q190" s="12" t="s">
        <v>53</v>
      </c>
      <c r="R190" s="12" t="s">
        <v>54</v>
      </c>
      <c r="S190" s="12" t="s">
        <v>55</v>
      </c>
      <c r="T190" s="12">
        <v>11.93</v>
      </c>
      <c r="U190" s="12">
        <v>107.4782</v>
      </c>
      <c r="V190" s="21"/>
      <c r="W190" s="21"/>
      <c r="X190" s="15" t="s">
        <v>63</v>
      </c>
      <c r="Y190" s="15" t="s">
        <v>49</v>
      </c>
      <c r="AC190" s="13">
        <v>3.451769555951508</v>
      </c>
      <c r="AD190" s="44">
        <v>449.56316249396104</v>
      </c>
      <c r="AE190" s="44" t="s">
        <v>55</v>
      </c>
      <c r="AF190" s="44" t="s">
        <v>55</v>
      </c>
      <c r="AG190" s="152">
        <v>130.19999999999999</v>
      </c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</row>
    <row r="191" spans="1:153" s="15" customFormat="1" x14ac:dyDescent="0.2">
      <c r="A191" s="8" t="s">
        <v>32</v>
      </c>
      <c r="B191" s="8" t="s">
        <v>32</v>
      </c>
      <c r="C191" s="8" t="s">
        <v>43</v>
      </c>
      <c r="D191" s="8" t="s">
        <v>44</v>
      </c>
      <c r="E191" s="9">
        <v>17</v>
      </c>
      <c r="F191" s="10" t="s">
        <v>45</v>
      </c>
      <c r="G191" s="11">
        <v>17.09</v>
      </c>
      <c r="H191" s="7"/>
      <c r="I191" s="12">
        <v>78.760000000000005</v>
      </c>
      <c r="J191" s="12">
        <v>77.540000000000006</v>
      </c>
      <c r="K191" s="13">
        <v>77.540000000000006</v>
      </c>
      <c r="L191" s="12">
        <v>7534.8942999999999</v>
      </c>
      <c r="M191" s="12">
        <v>707.29314340000008</v>
      </c>
      <c r="N191" s="12">
        <v>95.669049009649555</v>
      </c>
      <c r="O191" s="12">
        <v>8.9803598704926362</v>
      </c>
      <c r="P191" s="12">
        <v>93.869019954267984</v>
      </c>
      <c r="Q191" s="12" t="s">
        <v>60</v>
      </c>
      <c r="R191" s="12" t="s">
        <v>47</v>
      </c>
      <c r="S191" s="12" t="s">
        <v>48</v>
      </c>
      <c r="T191" s="12">
        <v>11.76</v>
      </c>
      <c r="U191" s="12">
        <v>116.50695</v>
      </c>
      <c r="W191" s="14" t="s">
        <v>40</v>
      </c>
      <c r="X191" s="15" t="s">
        <v>41</v>
      </c>
      <c r="Y191" s="15" t="s">
        <v>49</v>
      </c>
      <c r="Z191" s="16"/>
      <c r="AB191" s="17">
        <v>2.1176768957646461E-2</v>
      </c>
      <c r="AC191" s="18">
        <v>73.959999999999994</v>
      </c>
      <c r="AD191" s="19">
        <f>7800</f>
        <v>7800</v>
      </c>
      <c r="AE191" s="20" t="s">
        <v>48</v>
      </c>
      <c r="AF191" s="20" t="s">
        <v>48</v>
      </c>
      <c r="AG191" s="152">
        <v>105.5</v>
      </c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</row>
    <row r="192" spans="1:153" s="16" customFormat="1" x14ac:dyDescent="0.2">
      <c r="A192" s="8" t="s">
        <v>32</v>
      </c>
      <c r="B192" s="8" t="s">
        <v>32</v>
      </c>
      <c r="C192" s="8" t="s">
        <v>43</v>
      </c>
      <c r="D192" s="8" t="s">
        <v>56</v>
      </c>
      <c r="E192" s="9">
        <v>2</v>
      </c>
      <c r="F192" s="10" t="s">
        <v>74</v>
      </c>
      <c r="G192" s="11">
        <v>2.69</v>
      </c>
      <c r="H192" s="9">
        <v>2</v>
      </c>
      <c r="I192" s="12">
        <v>10.45</v>
      </c>
      <c r="J192" s="12">
        <v>11.3</v>
      </c>
      <c r="K192" s="13">
        <v>11.3</v>
      </c>
      <c r="L192" s="12">
        <v>1181.821144</v>
      </c>
      <c r="M192" s="12">
        <v>161.73206239999999</v>
      </c>
      <c r="N192" s="12">
        <v>113.09293244019139</v>
      </c>
      <c r="O192" s="12">
        <v>15.476752382775119</v>
      </c>
      <c r="P192" s="12">
        <v>136.84986363723408</v>
      </c>
      <c r="Q192" s="12" t="s">
        <v>46</v>
      </c>
      <c r="R192" s="12" t="s">
        <v>95</v>
      </c>
      <c r="S192" s="12" t="s">
        <v>96</v>
      </c>
      <c r="T192" s="12">
        <v>15.28</v>
      </c>
      <c r="U192" s="12">
        <v>155.18125000000001</v>
      </c>
      <c r="V192" s="13" t="s">
        <v>90</v>
      </c>
      <c r="W192" s="14" t="s">
        <v>78</v>
      </c>
      <c r="X192" s="15" t="s">
        <v>79</v>
      </c>
      <c r="Y192" s="15" t="s">
        <v>49</v>
      </c>
      <c r="AB192" s="17">
        <v>0</v>
      </c>
      <c r="AC192" s="18">
        <v>10.45</v>
      </c>
      <c r="AD192" s="19">
        <v>1198.366640016</v>
      </c>
      <c r="AE192" s="20" t="s">
        <v>96</v>
      </c>
      <c r="AF192" s="20" t="s">
        <v>96</v>
      </c>
      <c r="AG192" s="152">
        <v>114.7</v>
      </c>
    </row>
    <row r="193" spans="1:153" s="16" customFormat="1" x14ac:dyDescent="0.2">
      <c r="A193" s="8" t="s">
        <v>32</v>
      </c>
      <c r="B193" s="8" t="s">
        <v>32</v>
      </c>
      <c r="C193" s="8" t="s">
        <v>43</v>
      </c>
      <c r="D193" s="8" t="s">
        <v>56</v>
      </c>
      <c r="E193" s="9">
        <v>2</v>
      </c>
      <c r="F193" s="10" t="s">
        <v>74</v>
      </c>
      <c r="G193" s="11">
        <v>2.68</v>
      </c>
      <c r="H193" s="9">
        <v>2</v>
      </c>
      <c r="I193" s="12">
        <v>6.89</v>
      </c>
      <c r="J193" s="12">
        <v>7.37</v>
      </c>
      <c r="K193" s="13">
        <v>7.37</v>
      </c>
      <c r="L193" s="12">
        <v>734.24464</v>
      </c>
      <c r="M193" s="12">
        <v>96.749785199999991</v>
      </c>
      <c r="N193" s="12">
        <v>106.56671117561685</v>
      </c>
      <c r="O193" s="12">
        <v>14.042058809869376</v>
      </c>
      <c r="P193" s="12">
        <v>131.76777865208521</v>
      </c>
      <c r="Q193" s="12" t="s">
        <v>46</v>
      </c>
      <c r="R193" s="12" t="s">
        <v>97</v>
      </c>
      <c r="S193" s="12" t="s">
        <v>98</v>
      </c>
      <c r="T193" s="12">
        <v>14.62</v>
      </c>
      <c r="U193" s="12">
        <v>150.72765000000001</v>
      </c>
      <c r="V193" s="13" t="s">
        <v>90</v>
      </c>
      <c r="W193" s="14" t="s">
        <v>78</v>
      </c>
      <c r="X193" s="15" t="s">
        <v>79</v>
      </c>
      <c r="Y193" s="15" t="s">
        <v>49</v>
      </c>
      <c r="AB193" s="17">
        <v>0</v>
      </c>
      <c r="AC193" s="18">
        <v>11.86</v>
      </c>
      <c r="AD193" s="19">
        <v>744.52406496000003</v>
      </c>
      <c r="AE193" s="20" t="s">
        <v>164</v>
      </c>
      <c r="AF193" s="20" t="s">
        <v>164</v>
      </c>
      <c r="AG193" s="152">
        <v>62.8</v>
      </c>
    </row>
    <row r="194" spans="1:153" s="15" customFormat="1" x14ac:dyDescent="0.2">
      <c r="A194" s="8" t="s">
        <v>32</v>
      </c>
      <c r="B194" s="8" t="s">
        <v>32</v>
      </c>
      <c r="C194" s="8" t="s">
        <v>43</v>
      </c>
      <c r="D194" s="8" t="s">
        <v>56</v>
      </c>
      <c r="E194" s="9">
        <v>2</v>
      </c>
      <c r="F194" s="10" t="s">
        <v>74</v>
      </c>
      <c r="G194" s="11">
        <v>2.79</v>
      </c>
      <c r="H194" s="9">
        <v>2</v>
      </c>
      <c r="I194" s="12">
        <v>8.23</v>
      </c>
      <c r="J194" s="12">
        <v>8.42</v>
      </c>
      <c r="K194" s="13">
        <v>8.42</v>
      </c>
      <c r="L194" s="12">
        <v>534.05862000000002</v>
      </c>
      <c r="M194" s="12">
        <v>72.838920799999997</v>
      </c>
      <c r="N194" s="12">
        <v>64.891691373025509</v>
      </c>
      <c r="O194" s="12">
        <v>8.8504156500607518</v>
      </c>
      <c r="P194" s="12">
        <v>136.3875014319589</v>
      </c>
      <c r="Q194" s="12" t="s">
        <v>46</v>
      </c>
      <c r="R194" s="12" t="s">
        <v>102</v>
      </c>
      <c r="S194" s="12" t="s">
        <v>103</v>
      </c>
      <c r="T194" s="12">
        <v>14.49</v>
      </c>
      <c r="U194" s="12">
        <v>155.21035000000001</v>
      </c>
      <c r="V194" s="13" t="s">
        <v>90</v>
      </c>
      <c r="W194" s="14" t="s">
        <v>78</v>
      </c>
      <c r="X194" s="15" t="s">
        <v>79</v>
      </c>
      <c r="Y194" s="15" t="s">
        <v>49</v>
      </c>
      <c r="Z194" s="16"/>
      <c r="AA194" s="16"/>
      <c r="AB194" s="17">
        <v>0</v>
      </c>
      <c r="AC194" s="18">
        <v>10.57</v>
      </c>
      <c r="AD194" s="19">
        <v>541.53544067999997</v>
      </c>
      <c r="AE194" s="20" t="s">
        <v>104</v>
      </c>
      <c r="AF194" s="20" t="s">
        <v>104</v>
      </c>
      <c r="AG194" s="152">
        <v>51.2</v>
      </c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</row>
    <row r="195" spans="1:153" s="22" customFormat="1" x14ac:dyDescent="0.2">
      <c r="A195" s="8" t="s">
        <v>32</v>
      </c>
      <c r="B195" s="8" t="s">
        <v>32</v>
      </c>
      <c r="C195" s="8" t="s">
        <v>33</v>
      </c>
      <c r="D195" s="8" t="s">
        <v>44</v>
      </c>
      <c r="E195" s="9">
        <v>57</v>
      </c>
      <c r="F195" s="10" t="s">
        <v>165</v>
      </c>
      <c r="G195" s="11">
        <v>57.02</v>
      </c>
      <c r="H195" s="9">
        <v>6</v>
      </c>
      <c r="I195" s="12">
        <v>22.64</v>
      </c>
      <c r="J195" s="38">
        <v>22.08</v>
      </c>
      <c r="K195" s="38">
        <v>22.08</v>
      </c>
      <c r="L195" s="12">
        <v>837.08269999999993</v>
      </c>
      <c r="M195" s="12">
        <v>76.080853599999998</v>
      </c>
      <c r="N195" s="12">
        <v>42.319651162790692</v>
      </c>
      <c r="O195" s="12">
        <v>3.8463525581395346</v>
      </c>
      <c r="P195" s="12">
        <v>90.888096958639807</v>
      </c>
      <c r="Q195" s="12" t="s">
        <v>73</v>
      </c>
      <c r="R195" s="12" t="s">
        <v>51</v>
      </c>
      <c r="S195" s="12" t="s">
        <v>52</v>
      </c>
      <c r="T195" s="12">
        <v>12.29</v>
      </c>
      <c r="U195" s="12">
        <v>114.9564</v>
      </c>
      <c r="V195" s="13" t="s">
        <v>58</v>
      </c>
      <c r="W195" s="14" t="s">
        <v>40</v>
      </c>
      <c r="X195" s="15" t="s">
        <v>63</v>
      </c>
      <c r="Y195" s="15" t="s">
        <v>42</v>
      </c>
      <c r="Z195" s="16"/>
      <c r="AA195" s="16"/>
      <c r="AB195" s="17">
        <v>0</v>
      </c>
      <c r="AC195" s="18">
        <v>22.64</v>
      </c>
      <c r="AD195" s="19">
        <v>1825</v>
      </c>
      <c r="AE195" s="20" t="s">
        <v>52</v>
      </c>
      <c r="AF195" s="20" t="s">
        <v>52</v>
      </c>
      <c r="AG195" s="152">
        <v>80.599999999999994</v>
      </c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</row>
    <row r="196" spans="1:153" s="16" customFormat="1" x14ac:dyDescent="0.2">
      <c r="A196" s="8" t="s">
        <v>114</v>
      </c>
      <c r="B196" s="10" t="s">
        <v>115</v>
      </c>
      <c r="C196" s="8" t="s">
        <v>116</v>
      </c>
      <c r="D196" s="8"/>
      <c r="E196" s="56">
        <v>602</v>
      </c>
      <c r="F196" s="57" t="s">
        <v>117</v>
      </c>
      <c r="G196" s="65">
        <v>4.0305</v>
      </c>
      <c r="H196" s="9">
        <v>4</v>
      </c>
      <c r="I196" s="12">
        <v>5.29</v>
      </c>
      <c r="J196" s="12">
        <v>5.4</v>
      </c>
      <c r="K196" s="13">
        <v>5.4</v>
      </c>
      <c r="L196" s="12">
        <v>885.81261600000005</v>
      </c>
      <c r="M196" s="12">
        <v>93.104823400000001</v>
      </c>
      <c r="N196" s="12">
        <v>167.4504</v>
      </c>
      <c r="O196" s="12">
        <v>17.600155652173914</v>
      </c>
      <c r="P196" s="12">
        <v>105.10668025978984</v>
      </c>
      <c r="Q196" s="12" t="s">
        <v>65</v>
      </c>
      <c r="R196" s="12" t="s">
        <v>54</v>
      </c>
      <c r="S196" s="12" t="s">
        <v>55</v>
      </c>
      <c r="T196" s="12">
        <v>12.39</v>
      </c>
      <c r="U196" s="12">
        <v>124.33754999999999</v>
      </c>
      <c r="V196" s="21" t="s">
        <v>118</v>
      </c>
      <c r="W196" s="21" t="s">
        <v>118</v>
      </c>
      <c r="X196" s="15" t="s">
        <v>149</v>
      </c>
      <c r="Y196" s="15" t="e">
        <v>#N/A</v>
      </c>
      <c r="AC196" s="13">
        <v>5.29</v>
      </c>
      <c r="AD196" s="44">
        <v>793.5</v>
      </c>
      <c r="AE196" s="44" t="s">
        <v>55</v>
      </c>
      <c r="AF196" s="44" t="s">
        <v>55</v>
      </c>
      <c r="AG196" s="152">
        <v>150</v>
      </c>
      <c r="EW196" s="16" t="e">
        <f>SUBTOTAL(9,D196:EV196)</f>
        <v>#N/A</v>
      </c>
    </row>
    <row r="197" spans="1:153" s="15" customFormat="1" x14ac:dyDescent="0.2">
      <c r="A197" s="8" t="s">
        <v>32</v>
      </c>
      <c r="B197" s="8" t="s">
        <v>32</v>
      </c>
      <c r="C197" s="8" t="s">
        <v>33</v>
      </c>
      <c r="D197" s="8" t="s">
        <v>44</v>
      </c>
      <c r="E197" s="9">
        <v>34</v>
      </c>
      <c r="F197" s="10" t="s">
        <v>68</v>
      </c>
      <c r="G197" s="7">
        <v>34.090000000000003</v>
      </c>
      <c r="H197" s="7"/>
      <c r="I197" s="12">
        <v>94.1</v>
      </c>
      <c r="J197" s="12">
        <v>94.74</v>
      </c>
      <c r="K197" s="13">
        <v>94.74</v>
      </c>
      <c r="L197" s="12">
        <v>11815.388327999999</v>
      </c>
      <c r="M197" s="12">
        <v>1256.4384708</v>
      </c>
      <c r="N197" s="12">
        <v>125.56204386822529</v>
      </c>
      <c r="O197" s="12">
        <v>13.352162282678004</v>
      </c>
      <c r="P197" s="12">
        <v>106.33916007842956</v>
      </c>
      <c r="Q197" s="12" t="s">
        <v>60</v>
      </c>
      <c r="R197" s="12" t="s">
        <v>66</v>
      </c>
      <c r="S197" s="12" t="s">
        <v>67</v>
      </c>
      <c r="T197" s="12">
        <v>12.22</v>
      </c>
      <c r="U197" s="12">
        <v>124.39305</v>
      </c>
      <c r="W197" s="13" t="s">
        <v>40</v>
      </c>
      <c r="X197" s="15" t="s">
        <v>41</v>
      </c>
      <c r="Y197" s="15" t="s">
        <v>49</v>
      </c>
      <c r="Z197" s="16"/>
      <c r="AB197" s="17">
        <v>9.3103448275862075E-2</v>
      </c>
      <c r="AC197" s="18" t="e">
        <v>#N/A</v>
      </c>
      <c r="AD197" s="18" t="e">
        <v>#N/A</v>
      </c>
      <c r="AE197" s="20" t="e">
        <v>#N/A</v>
      </c>
      <c r="AF197" s="20" t="e">
        <v>#N/A</v>
      </c>
      <c r="AG197" s="152" t="e">
        <v>#N/A</v>
      </c>
    </row>
    <row r="198" spans="1:153" s="16" customFormat="1" x14ac:dyDescent="0.2">
      <c r="A198" s="8" t="s">
        <v>114</v>
      </c>
      <c r="B198" s="10" t="s">
        <v>115</v>
      </c>
      <c r="C198" s="8" t="s">
        <v>116</v>
      </c>
      <c r="D198" s="8"/>
      <c r="E198" s="56">
        <v>602</v>
      </c>
      <c r="F198" s="57" t="s">
        <v>117</v>
      </c>
      <c r="G198" s="58">
        <v>4.0305999999999997</v>
      </c>
      <c r="H198" s="9">
        <v>4</v>
      </c>
      <c r="I198" s="12">
        <v>5.34</v>
      </c>
      <c r="J198" s="12">
        <v>5.38</v>
      </c>
      <c r="K198" s="13">
        <v>5.38</v>
      </c>
      <c r="L198" s="12">
        <v>861.68285600000002</v>
      </c>
      <c r="M198" s="12">
        <v>89.683895399999997</v>
      </c>
      <c r="N198" s="12">
        <v>161.36383071161049</v>
      </c>
      <c r="O198" s="12">
        <v>16.794736966292135</v>
      </c>
      <c r="P198" s="12">
        <v>104.07993471788419</v>
      </c>
      <c r="Q198" s="12" t="s">
        <v>65</v>
      </c>
      <c r="R198" s="12" t="s">
        <v>54</v>
      </c>
      <c r="S198" s="12" t="s">
        <v>55</v>
      </c>
      <c r="T198" s="12">
        <v>12.39</v>
      </c>
      <c r="U198" s="12">
        <v>122.98569999999999</v>
      </c>
      <c r="V198" s="21" t="s">
        <v>118</v>
      </c>
      <c r="W198" s="21" t="s">
        <v>118</v>
      </c>
      <c r="X198" s="15" t="s">
        <v>149</v>
      </c>
      <c r="Y198" s="15" t="e">
        <v>#N/A</v>
      </c>
      <c r="AC198" s="13">
        <v>5.34</v>
      </c>
      <c r="AD198" s="44">
        <v>801</v>
      </c>
      <c r="AE198" s="44" t="s">
        <v>55</v>
      </c>
      <c r="AF198" s="44" t="s">
        <v>55</v>
      </c>
      <c r="AG198" s="152">
        <v>150</v>
      </c>
    </row>
    <row r="199" spans="1:153" s="16" customFormat="1" x14ac:dyDescent="0.2">
      <c r="A199" s="8" t="s">
        <v>114</v>
      </c>
      <c r="B199" s="10" t="s">
        <v>115</v>
      </c>
      <c r="C199" s="8" t="s">
        <v>116</v>
      </c>
      <c r="D199" s="8"/>
      <c r="E199" s="56">
        <v>602</v>
      </c>
      <c r="F199" s="57" t="s">
        <v>117</v>
      </c>
      <c r="G199" s="65">
        <v>4.0307000000000004</v>
      </c>
      <c r="H199" s="9">
        <v>4</v>
      </c>
      <c r="I199" s="12">
        <v>6.9</v>
      </c>
      <c r="J199" s="12">
        <v>6.9</v>
      </c>
      <c r="K199" s="13">
        <v>6.9</v>
      </c>
      <c r="L199" s="12">
        <v>969.92287999999996</v>
      </c>
      <c r="M199" s="12">
        <v>108.60192900000001</v>
      </c>
      <c r="N199" s="12">
        <v>140.56853333333333</v>
      </c>
      <c r="O199" s="12">
        <v>15.739410000000001</v>
      </c>
      <c r="P199" s="12">
        <v>111.96965371102496</v>
      </c>
      <c r="Q199" s="12" t="s">
        <v>65</v>
      </c>
      <c r="R199" s="12" t="s">
        <v>54</v>
      </c>
      <c r="S199" s="12" t="s">
        <v>55</v>
      </c>
      <c r="T199" s="12">
        <v>12.32</v>
      </c>
      <c r="U199" s="12">
        <v>129.8518</v>
      </c>
      <c r="V199" s="21" t="s">
        <v>118</v>
      </c>
      <c r="W199" s="21" t="s">
        <v>118</v>
      </c>
      <c r="X199" s="15" t="s">
        <v>149</v>
      </c>
      <c r="Y199" s="15" t="e">
        <v>#N/A</v>
      </c>
      <c r="AC199" s="13">
        <v>6.9</v>
      </c>
      <c r="AD199" s="44">
        <v>1035</v>
      </c>
      <c r="AE199" s="44" t="s">
        <v>55</v>
      </c>
      <c r="AF199" s="44" t="s">
        <v>55</v>
      </c>
      <c r="AG199" s="152">
        <v>150</v>
      </c>
    </row>
    <row r="200" spans="1:153" s="16" customFormat="1" x14ac:dyDescent="0.2">
      <c r="A200" s="8" t="s">
        <v>114</v>
      </c>
      <c r="B200" s="10" t="s">
        <v>115</v>
      </c>
      <c r="C200" s="8" t="s">
        <v>116</v>
      </c>
      <c r="D200" s="8"/>
      <c r="E200" s="56">
        <v>602</v>
      </c>
      <c r="F200" s="57" t="s">
        <v>117</v>
      </c>
      <c r="G200" s="65">
        <v>4.0308000000000002</v>
      </c>
      <c r="H200" s="9">
        <v>4</v>
      </c>
      <c r="I200" s="12">
        <v>3.91</v>
      </c>
      <c r="J200" s="12">
        <v>3.91</v>
      </c>
      <c r="K200" s="13">
        <v>3.91</v>
      </c>
      <c r="L200" s="12">
        <v>727.04232800000011</v>
      </c>
      <c r="M200" s="12">
        <v>81.788207</v>
      </c>
      <c r="N200" s="12">
        <v>185.94432941176473</v>
      </c>
      <c r="O200" s="12">
        <v>20.9177</v>
      </c>
      <c r="P200" s="12">
        <v>112.49442274563137</v>
      </c>
      <c r="Q200" s="12" t="s">
        <v>65</v>
      </c>
      <c r="R200" s="12" t="s">
        <v>54</v>
      </c>
      <c r="S200" s="12" t="s">
        <v>55</v>
      </c>
      <c r="T200" s="12">
        <v>12.35</v>
      </c>
      <c r="U200" s="12">
        <v>130.01679999999999</v>
      </c>
      <c r="V200" s="21" t="s">
        <v>118</v>
      </c>
      <c r="W200" s="21" t="s">
        <v>118</v>
      </c>
      <c r="X200" s="15" t="s">
        <v>149</v>
      </c>
      <c r="Y200" s="15" t="e">
        <v>#N/A</v>
      </c>
      <c r="AC200" s="13">
        <v>3.91</v>
      </c>
      <c r="AD200" s="44">
        <v>586.5</v>
      </c>
      <c r="AE200" s="44" t="s">
        <v>55</v>
      </c>
      <c r="AF200" s="44" t="s">
        <v>55</v>
      </c>
      <c r="AG200" s="152">
        <v>150</v>
      </c>
      <c r="EW200" s="16" t="e">
        <f>SUBTOTAL(9,D200:EV200)</f>
        <v>#N/A</v>
      </c>
    </row>
    <row r="201" spans="1:153" s="16" customFormat="1" x14ac:dyDescent="0.2">
      <c r="A201" s="8" t="s">
        <v>114</v>
      </c>
      <c r="B201" s="10" t="s">
        <v>115</v>
      </c>
      <c r="C201" s="66" t="s">
        <v>116</v>
      </c>
      <c r="D201" s="8"/>
      <c r="E201" s="53">
        <v>602</v>
      </c>
      <c r="F201" s="54" t="s">
        <v>117</v>
      </c>
      <c r="G201" s="55">
        <v>2.0501</v>
      </c>
      <c r="H201" s="9">
        <v>2</v>
      </c>
      <c r="I201" s="12">
        <v>12.84</v>
      </c>
      <c r="J201" s="12" t="e">
        <v>#N/A</v>
      </c>
      <c r="K201" s="13" t="e">
        <v>#N/A</v>
      </c>
      <c r="L201" s="12">
        <v>1989.8216320000001</v>
      </c>
      <c r="M201" s="12">
        <v>222.0453718</v>
      </c>
      <c r="N201" s="12">
        <v>154.97053208722744</v>
      </c>
      <c r="O201" s="12">
        <v>17.293253255451713</v>
      </c>
      <c r="P201" s="12">
        <v>111.59059095001335</v>
      </c>
      <c r="Q201" s="12" t="s">
        <v>46</v>
      </c>
      <c r="R201" s="12" t="s">
        <v>54</v>
      </c>
      <c r="S201" s="12" t="s">
        <v>55</v>
      </c>
      <c r="T201" s="12">
        <v>12.09</v>
      </c>
      <c r="U201" s="12">
        <v>131.03205</v>
      </c>
      <c r="V201" s="21" t="s">
        <v>118</v>
      </c>
      <c r="W201" s="21" t="s">
        <v>118</v>
      </c>
      <c r="X201" s="15" t="s">
        <v>149</v>
      </c>
      <c r="Y201" s="15" t="e">
        <v>#N/A</v>
      </c>
      <c r="AC201" s="13">
        <v>12.84</v>
      </c>
      <c r="AD201" s="44">
        <v>1926</v>
      </c>
      <c r="AE201" s="44" t="s">
        <v>55</v>
      </c>
      <c r="AF201" s="44" t="s">
        <v>55</v>
      </c>
      <c r="AG201" s="152">
        <v>150</v>
      </c>
    </row>
    <row r="202" spans="1:153" s="15" customFormat="1" x14ac:dyDescent="0.2">
      <c r="A202" s="8" t="s">
        <v>114</v>
      </c>
      <c r="B202" s="10" t="s">
        <v>115</v>
      </c>
      <c r="C202" s="66" t="s">
        <v>116</v>
      </c>
      <c r="D202" s="8"/>
      <c r="E202" s="53">
        <v>602</v>
      </c>
      <c r="F202" s="54" t="s">
        <v>117</v>
      </c>
      <c r="G202" s="55">
        <v>2.0501999999999998</v>
      </c>
      <c r="H202" s="9">
        <v>2</v>
      </c>
      <c r="I202" s="12">
        <v>14.29</v>
      </c>
      <c r="J202" s="12" t="e">
        <v>#N/A</v>
      </c>
      <c r="K202" s="13" t="e">
        <v>#N/A</v>
      </c>
      <c r="L202" s="12">
        <v>54.610188000000001</v>
      </c>
      <c r="M202" s="12">
        <v>2.9037683999999997</v>
      </c>
      <c r="N202" s="12">
        <v>165.48541818181818</v>
      </c>
      <c r="O202" s="12">
        <v>8.7992981818181804</v>
      </c>
      <c r="P202" s="12">
        <v>53.172649762714599</v>
      </c>
      <c r="Q202" s="12" t="s">
        <v>46</v>
      </c>
      <c r="R202" s="12" t="s">
        <v>47</v>
      </c>
      <c r="S202" s="12" t="s">
        <v>48</v>
      </c>
      <c r="T202" s="12">
        <v>11.73</v>
      </c>
      <c r="U202" s="12">
        <v>76.6721</v>
      </c>
      <c r="V202" s="21" t="s">
        <v>118</v>
      </c>
      <c r="W202" s="21" t="s">
        <v>118</v>
      </c>
      <c r="X202" s="15" t="s">
        <v>149</v>
      </c>
      <c r="Y202" s="15" t="e">
        <v>#N/A</v>
      </c>
      <c r="Z202" s="16"/>
      <c r="AA202" s="16"/>
      <c r="AB202" s="16"/>
      <c r="AC202" s="13">
        <v>14.29</v>
      </c>
      <c r="AD202" s="44">
        <v>2143.5</v>
      </c>
      <c r="AE202" s="44" t="s">
        <v>48</v>
      </c>
      <c r="AF202" s="44" t="s">
        <v>48</v>
      </c>
      <c r="AG202" s="152">
        <v>150</v>
      </c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</row>
    <row r="203" spans="1:153" s="16" customFormat="1" x14ac:dyDescent="0.2">
      <c r="A203" s="8" t="s">
        <v>114</v>
      </c>
      <c r="B203" s="10" t="s">
        <v>115</v>
      </c>
      <c r="C203" s="66" t="s">
        <v>116</v>
      </c>
      <c r="D203" s="8"/>
      <c r="E203" s="53">
        <v>602</v>
      </c>
      <c r="F203" s="54" t="s">
        <v>117</v>
      </c>
      <c r="G203" s="55">
        <v>2.0503</v>
      </c>
      <c r="H203" s="9">
        <v>2</v>
      </c>
      <c r="I203" s="12">
        <v>13.24</v>
      </c>
      <c r="J203" s="12" t="e">
        <v>#N/A</v>
      </c>
      <c r="K203" s="13" t="e">
        <v>#N/A</v>
      </c>
      <c r="L203" s="12">
        <v>2074.9937599999998</v>
      </c>
      <c r="M203" s="12">
        <v>226.92794059999997</v>
      </c>
      <c r="N203" s="12">
        <v>156.72158308157097</v>
      </c>
      <c r="O203" s="12">
        <v>17.139572552870089</v>
      </c>
      <c r="P203" s="12">
        <v>109.36319181991178</v>
      </c>
      <c r="Q203" s="12" t="s">
        <v>46</v>
      </c>
      <c r="R203" s="12" t="s">
        <v>54</v>
      </c>
      <c r="S203" s="12" t="s">
        <v>55</v>
      </c>
      <c r="T203" s="12">
        <v>12.12</v>
      </c>
      <c r="U203" s="12">
        <v>128.68115</v>
      </c>
      <c r="V203" s="21" t="s">
        <v>118</v>
      </c>
      <c r="W203" s="21" t="s">
        <v>118</v>
      </c>
      <c r="X203" s="15" t="s">
        <v>149</v>
      </c>
      <c r="Y203" s="15" t="e">
        <v>#N/A</v>
      </c>
      <c r="AC203" s="13">
        <v>13.24</v>
      </c>
      <c r="AD203" s="44">
        <v>2007.855</v>
      </c>
      <c r="AE203" s="44" t="s">
        <v>55</v>
      </c>
      <c r="AF203" s="44" t="s">
        <v>55</v>
      </c>
      <c r="AG203" s="152">
        <v>151.69999999999999</v>
      </c>
    </row>
    <row r="204" spans="1:153" s="16" customFormat="1" x14ac:dyDescent="0.2">
      <c r="A204" s="8" t="s">
        <v>114</v>
      </c>
      <c r="B204" s="10" t="s">
        <v>115</v>
      </c>
      <c r="C204" s="66" t="s">
        <v>116</v>
      </c>
      <c r="D204" s="8"/>
      <c r="E204" s="53">
        <v>602</v>
      </c>
      <c r="F204" s="54" t="s">
        <v>117</v>
      </c>
      <c r="G204" s="55">
        <v>2.0503999999999998</v>
      </c>
      <c r="H204" s="9">
        <v>2</v>
      </c>
      <c r="I204" s="12">
        <v>14.21</v>
      </c>
      <c r="J204" s="12" t="e">
        <v>#N/A</v>
      </c>
      <c r="K204" s="13" t="e">
        <v>#N/A</v>
      </c>
      <c r="L204" s="12">
        <v>1805.1905120000001</v>
      </c>
      <c r="M204" s="12">
        <v>199.0814082</v>
      </c>
      <c r="N204" s="12">
        <v>127.03662997888812</v>
      </c>
      <c r="O204" s="12">
        <v>14.009951315974664</v>
      </c>
      <c r="P204" s="12">
        <v>110.2827689801197</v>
      </c>
      <c r="Q204" s="12" t="s">
        <v>46</v>
      </c>
      <c r="R204" s="12" t="s">
        <v>47</v>
      </c>
      <c r="S204" s="12" t="s">
        <v>48</v>
      </c>
      <c r="T204" s="12">
        <v>11.86</v>
      </c>
      <c r="U204" s="12">
        <v>127.75855</v>
      </c>
      <c r="V204" s="21" t="s">
        <v>118</v>
      </c>
      <c r="W204" s="21" t="s">
        <v>118</v>
      </c>
      <c r="X204" s="15" t="s">
        <v>149</v>
      </c>
      <c r="Y204" s="15" t="e">
        <v>#N/A</v>
      </c>
      <c r="AC204" s="13">
        <v>14.21</v>
      </c>
      <c r="AD204" s="44">
        <v>2155.3449999999998</v>
      </c>
      <c r="AE204" s="44" t="s">
        <v>48</v>
      </c>
      <c r="AF204" s="44" t="s">
        <v>48</v>
      </c>
      <c r="AG204" s="152">
        <v>151.69999999999999</v>
      </c>
    </row>
    <row r="205" spans="1:153" s="16" customFormat="1" x14ac:dyDescent="0.2">
      <c r="A205" s="8" t="s">
        <v>114</v>
      </c>
      <c r="B205" s="10" t="s">
        <v>115</v>
      </c>
      <c r="C205" s="66" t="s">
        <v>116</v>
      </c>
      <c r="D205" s="8"/>
      <c r="E205" s="53">
        <v>602</v>
      </c>
      <c r="F205" s="54" t="s">
        <v>117</v>
      </c>
      <c r="G205" s="55">
        <v>2.0505</v>
      </c>
      <c r="H205" s="9">
        <v>2</v>
      </c>
      <c r="I205" s="12">
        <v>13.45</v>
      </c>
      <c r="J205" s="12" t="e">
        <v>#N/A</v>
      </c>
      <c r="K205" s="13" t="e">
        <v>#N/A</v>
      </c>
      <c r="L205" s="12">
        <v>2448.1374799999999</v>
      </c>
      <c r="M205" s="12">
        <v>274.41440299999999</v>
      </c>
      <c r="N205" s="12">
        <v>182.01765650557621</v>
      </c>
      <c r="O205" s="12">
        <v>20.402557843866173</v>
      </c>
      <c r="P205" s="12">
        <v>112.09109179603753</v>
      </c>
      <c r="Q205" s="12" t="s">
        <v>46</v>
      </c>
      <c r="R205" s="12" t="s">
        <v>54</v>
      </c>
      <c r="S205" s="12" t="s">
        <v>55</v>
      </c>
      <c r="T205" s="12">
        <v>12.06</v>
      </c>
      <c r="U205" s="12">
        <v>130.93639999999999</v>
      </c>
      <c r="V205" s="21" t="s">
        <v>118</v>
      </c>
      <c r="W205" s="21" t="s">
        <v>118</v>
      </c>
      <c r="X205" s="15" t="s">
        <v>149</v>
      </c>
      <c r="Y205" s="15" t="e">
        <v>#N/A</v>
      </c>
      <c r="AC205" s="13">
        <v>13.45</v>
      </c>
      <c r="AD205" s="44">
        <v>1966.84</v>
      </c>
      <c r="AE205" s="44" t="s">
        <v>55</v>
      </c>
      <c r="AF205" s="44" t="s">
        <v>55</v>
      </c>
      <c r="AG205" s="152">
        <v>146.19999999999999</v>
      </c>
    </row>
    <row r="206" spans="1:153" s="16" customFormat="1" x14ac:dyDescent="0.2">
      <c r="A206" s="8" t="s">
        <v>114</v>
      </c>
      <c r="B206" s="10" t="s">
        <v>115</v>
      </c>
      <c r="C206" s="66" t="s">
        <v>116</v>
      </c>
      <c r="D206" s="8"/>
      <c r="E206" s="53">
        <v>602</v>
      </c>
      <c r="F206" s="54" t="s">
        <v>117</v>
      </c>
      <c r="G206" s="55">
        <v>2.0506000000000002</v>
      </c>
      <c r="H206" s="9">
        <v>2</v>
      </c>
      <c r="I206" s="12">
        <v>14.41</v>
      </c>
      <c r="J206" s="12" t="e">
        <v>#N/A</v>
      </c>
      <c r="K206" s="13" t="e">
        <v>#N/A</v>
      </c>
      <c r="L206" s="12">
        <v>2485.9658560000003</v>
      </c>
      <c r="M206" s="12">
        <v>265.17262579999999</v>
      </c>
      <c r="N206" s="12">
        <v>172.51671450381681</v>
      </c>
      <c r="O206" s="12">
        <v>18.401986523247743</v>
      </c>
      <c r="P206" s="12">
        <v>106.66784709049517</v>
      </c>
      <c r="Q206" s="12" t="s">
        <v>46</v>
      </c>
      <c r="R206" s="12" t="s">
        <v>47</v>
      </c>
      <c r="S206" s="12" t="s">
        <v>48</v>
      </c>
      <c r="T206" s="12">
        <v>11.86</v>
      </c>
      <c r="U206" s="12">
        <v>123.31475</v>
      </c>
      <c r="V206" s="21" t="s">
        <v>118</v>
      </c>
      <c r="W206" s="21" t="s">
        <v>118</v>
      </c>
      <c r="X206" s="15" t="s">
        <v>149</v>
      </c>
      <c r="Y206" s="15" t="e">
        <v>#N/A</v>
      </c>
      <c r="AC206" s="13">
        <v>14.41</v>
      </c>
      <c r="AD206" s="44">
        <v>2161.5</v>
      </c>
      <c r="AE206" s="44" t="s">
        <v>48</v>
      </c>
      <c r="AF206" s="44" t="s">
        <v>48</v>
      </c>
      <c r="AG206" s="152">
        <v>150</v>
      </c>
    </row>
    <row r="207" spans="1:153" s="16" customFormat="1" x14ac:dyDescent="0.2">
      <c r="A207" s="8" t="s">
        <v>114</v>
      </c>
      <c r="B207" s="10" t="s">
        <v>115</v>
      </c>
      <c r="C207" s="8" t="s">
        <v>116</v>
      </c>
      <c r="D207" s="8"/>
      <c r="E207" s="53">
        <v>602</v>
      </c>
      <c r="F207" s="54" t="s">
        <v>117</v>
      </c>
      <c r="G207" s="55">
        <v>2.0507</v>
      </c>
      <c r="H207" s="9">
        <v>2</v>
      </c>
      <c r="I207" s="12">
        <v>14.57</v>
      </c>
      <c r="J207" s="12">
        <v>13.95</v>
      </c>
      <c r="K207" s="13">
        <v>13.95</v>
      </c>
      <c r="L207" s="12">
        <v>2014.9713959999999</v>
      </c>
      <c r="M207" s="12">
        <v>231.9232968</v>
      </c>
      <c r="N207" s="12">
        <v>138.2959091283459</v>
      </c>
      <c r="O207" s="12">
        <v>15.917865257378175</v>
      </c>
      <c r="P207" s="12">
        <v>115.10004422911422</v>
      </c>
      <c r="Q207" s="12" t="s">
        <v>46</v>
      </c>
      <c r="R207" s="12" t="s">
        <v>54</v>
      </c>
      <c r="S207" s="12" t="s">
        <v>55</v>
      </c>
      <c r="T207" s="12">
        <v>12.06</v>
      </c>
      <c r="U207" s="12">
        <v>133.071</v>
      </c>
      <c r="V207" s="21" t="s">
        <v>118</v>
      </c>
      <c r="W207" s="21" t="s">
        <v>118</v>
      </c>
      <c r="X207" s="15" t="s">
        <v>149</v>
      </c>
      <c r="Y207" s="15" t="e">
        <v>#N/A</v>
      </c>
      <c r="AC207" s="13">
        <v>14.57</v>
      </c>
      <c r="AD207" s="44">
        <v>2144.21</v>
      </c>
      <c r="AE207" s="44" t="s">
        <v>55</v>
      </c>
      <c r="AF207" s="44" t="s">
        <v>55</v>
      </c>
      <c r="AG207" s="152">
        <v>147.19999999999999</v>
      </c>
    </row>
    <row r="208" spans="1:153" s="16" customFormat="1" x14ac:dyDescent="0.2">
      <c r="A208" s="8" t="s">
        <v>114</v>
      </c>
      <c r="B208" s="10" t="s">
        <v>115</v>
      </c>
      <c r="C208" s="8" t="s">
        <v>116</v>
      </c>
      <c r="D208" s="8"/>
      <c r="E208" s="53">
        <v>602</v>
      </c>
      <c r="F208" s="54" t="s">
        <v>117</v>
      </c>
      <c r="G208" s="55">
        <v>2.0508000000000002</v>
      </c>
      <c r="H208" s="9">
        <v>2</v>
      </c>
      <c r="I208" s="12">
        <v>14.6</v>
      </c>
      <c r="J208" s="12">
        <v>13.94</v>
      </c>
      <c r="K208" s="13">
        <v>13.94</v>
      </c>
      <c r="L208" s="12">
        <v>2306.9878600000002</v>
      </c>
      <c r="M208" s="12">
        <v>243.0061044</v>
      </c>
      <c r="N208" s="12">
        <v>158.01286712328769</v>
      </c>
      <c r="O208" s="12">
        <v>16.644253726027397</v>
      </c>
      <c r="P208" s="12">
        <v>105.33479981121356</v>
      </c>
      <c r="Q208" s="12" t="s">
        <v>46</v>
      </c>
      <c r="R208" s="12" t="s">
        <v>47</v>
      </c>
      <c r="S208" s="12" t="s">
        <v>48</v>
      </c>
      <c r="T208" s="12">
        <v>11.89</v>
      </c>
      <c r="U208" s="12">
        <v>122.2013</v>
      </c>
      <c r="V208" s="21" t="s">
        <v>118</v>
      </c>
      <c r="W208" s="21" t="s">
        <v>118</v>
      </c>
      <c r="X208" s="15" t="s">
        <v>149</v>
      </c>
      <c r="Y208" s="15" t="e">
        <v>#N/A</v>
      </c>
      <c r="AC208" s="13">
        <v>14.6</v>
      </c>
      <c r="AD208" s="44">
        <v>2190</v>
      </c>
      <c r="AE208" s="44" t="s">
        <v>48</v>
      </c>
      <c r="AF208" s="44" t="s">
        <v>48</v>
      </c>
      <c r="AG208" s="152">
        <v>150</v>
      </c>
    </row>
    <row r="209" spans="1:153" s="16" customFormat="1" x14ac:dyDescent="0.2">
      <c r="A209" s="8" t="s">
        <v>114</v>
      </c>
      <c r="B209" s="10" t="s">
        <v>122</v>
      </c>
      <c r="C209" s="8" t="s">
        <v>116</v>
      </c>
      <c r="D209" s="8"/>
      <c r="E209" s="61">
        <v>602</v>
      </c>
      <c r="F209" s="62" t="s">
        <v>117</v>
      </c>
      <c r="G209" s="67">
        <v>4.0506000000000002</v>
      </c>
      <c r="H209" s="9">
        <v>4</v>
      </c>
      <c r="I209" s="12">
        <v>19.88</v>
      </c>
      <c r="J209" s="12" t="e">
        <v>#N/A</v>
      </c>
      <c r="K209" s="13" t="e">
        <v>#N/A</v>
      </c>
      <c r="L209" s="12">
        <v>2903.674008</v>
      </c>
      <c r="M209" s="12">
        <v>296.0091582</v>
      </c>
      <c r="N209" s="12">
        <v>146.06006076458752</v>
      </c>
      <c r="O209" s="12">
        <v>14.889796690140846</v>
      </c>
      <c r="P209" s="12">
        <v>101.94297203627413</v>
      </c>
      <c r="Q209" s="12" t="s">
        <v>65</v>
      </c>
      <c r="R209" s="12" t="s">
        <v>54</v>
      </c>
      <c r="S209" s="12" t="s">
        <v>55</v>
      </c>
      <c r="T209" s="12">
        <v>11.7</v>
      </c>
      <c r="U209" s="12">
        <v>122.13075000000001</v>
      </c>
      <c r="V209" s="21"/>
      <c r="W209" s="21"/>
      <c r="X209" s="15" t="s">
        <v>123</v>
      </c>
      <c r="Y209" s="15" t="e">
        <v>#N/A</v>
      </c>
      <c r="AC209" s="13">
        <v>19.88</v>
      </c>
      <c r="AD209" s="44">
        <v>2932.1</v>
      </c>
      <c r="AE209" s="44" t="s">
        <v>55</v>
      </c>
      <c r="AF209" s="44" t="s">
        <v>55</v>
      </c>
      <c r="AG209" s="152">
        <v>147.5</v>
      </c>
    </row>
    <row r="210" spans="1:153" s="16" customFormat="1" x14ac:dyDescent="0.2">
      <c r="A210" s="8" t="s">
        <v>114</v>
      </c>
      <c r="B210" s="10" t="s">
        <v>122</v>
      </c>
      <c r="C210" s="8" t="s">
        <v>116</v>
      </c>
      <c r="D210" s="8"/>
      <c r="E210" s="61">
        <v>602</v>
      </c>
      <c r="F210" s="62" t="s">
        <v>117</v>
      </c>
      <c r="G210" s="67">
        <v>4.0507999999999997</v>
      </c>
      <c r="H210" s="9">
        <v>4</v>
      </c>
      <c r="I210" s="12">
        <v>15.51</v>
      </c>
      <c r="J210" s="12" t="e">
        <v>#N/A</v>
      </c>
      <c r="K210" s="13" t="e">
        <v>#N/A</v>
      </c>
      <c r="L210" s="12">
        <v>2744.3236600000005</v>
      </c>
      <c r="M210" s="12">
        <v>283.5220994</v>
      </c>
      <c r="N210" s="12">
        <v>176.93898517085753</v>
      </c>
      <c r="O210" s="12">
        <v>18.27995482914249</v>
      </c>
      <c r="P210" s="12">
        <v>103.3121943787053</v>
      </c>
      <c r="Q210" s="12" t="s">
        <v>65</v>
      </c>
      <c r="R210" s="12" t="s">
        <v>54</v>
      </c>
      <c r="S210" s="12" t="s">
        <v>55</v>
      </c>
      <c r="T210" s="12">
        <v>11.73</v>
      </c>
      <c r="U210" s="12">
        <v>122.98909999999999</v>
      </c>
      <c r="V210" s="21"/>
      <c r="W210" s="21"/>
      <c r="X210" s="15" t="s">
        <v>123</v>
      </c>
      <c r="Y210" s="15" t="e">
        <v>#N/A</v>
      </c>
      <c r="AC210" s="13">
        <v>15.51</v>
      </c>
      <c r="AD210" s="44">
        <v>2326.5</v>
      </c>
      <c r="AE210" s="44" t="s">
        <v>55</v>
      </c>
      <c r="AF210" s="44" t="s">
        <v>55</v>
      </c>
      <c r="AG210" s="152">
        <v>150</v>
      </c>
    </row>
    <row r="211" spans="1:153" s="16" customFormat="1" x14ac:dyDescent="0.2">
      <c r="A211" s="8" t="s">
        <v>114</v>
      </c>
      <c r="B211" s="10" t="s">
        <v>122</v>
      </c>
      <c r="C211" s="8" t="s">
        <v>116</v>
      </c>
      <c r="D211" s="8"/>
      <c r="E211" s="61">
        <v>602</v>
      </c>
      <c r="F211" s="62" t="s">
        <v>117</v>
      </c>
      <c r="G211" s="67">
        <v>4.0510000000000002</v>
      </c>
      <c r="H211" s="9">
        <v>4</v>
      </c>
      <c r="I211" s="12">
        <v>8.7100000000000009</v>
      </c>
      <c r="J211" s="12" t="e">
        <v>#N/A</v>
      </c>
      <c r="K211" s="13" t="e">
        <v>#N/A</v>
      </c>
      <c r="L211" s="12">
        <v>1164.2637720000002</v>
      </c>
      <c r="M211" s="12">
        <v>111.74415219999999</v>
      </c>
      <c r="N211" s="12">
        <v>133.66977864523537</v>
      </c>
      <c r="O211" s="12">
        <v>12.82940897818599</v>
      </c>
      <c r="P211" s="12">
        <v>95.978381263245197</v>
      </c>
      <c r="Q211" s="12" t="s">
        <v>65</v>
      </c>
      <c r="R211" s="12" t="s">
        <v>54</v>
      </c>
      <c r="S211" s="12" t="s">
        <v>55</v>
      </c>
      <c r="T211" s="12">
        <v>11.7</v>
      </c>
      <c r="U211" s="12">
        <v>116.82075</v>
      </c>
      <c r="V211" s="21"/>
      <c r="W211" s="21"/>
      <c r="X211" s="15" t="s">
        <v>123</v>
      </c>
      <c r="Y211" s="15" t="e">
        <v>#N/A</v>
      </c>
      <c r="AC211" s="13">
        <v>8.7100000000000009</v>
      </c>
      <c r="AD211" s="44">
        <v>1306.5000000000002</v>
      </c>
      <c r="AE211" s="44" t="s">
        <v>55</v>
      </c>
      <c r="AF211" s="44" t="s">
        <v>55</v>
      </c>
      <c r="AG211" s="152">
        <v>150</v>
      </c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</row>
    <row r="212" spans="1:153" s="16" customFormat="1" x14ac:dyDescent="0.2">
      <c r="A212" s="8" t="s">
        <v>114</v>
      </c>
      <c r="B212" s="10" t="s">
        <v>115</v>
      </c>
      <c r="C212" s="8" t="s">
        <v>116</v>
      </c>
      <c r="D212" s="8"/>
      <c r="E212" s="61">
        <v>602</v>
      </c>
      <c r="F212" s="62" t="s">
        <v>117</v>
      </c>
      <c r="G212" s="68">
        <v>4.0601000000000003</v>
      </c>
      <c r="H212" s="9">
        <v>4</v>
      </c>
      <c r="I212" s="12">
        <v>4.46</v>
      </c>
      <c r="J212" s="12">
        <v>4.46</v>
      </c>
      <c r="K212" s="13">
        <v>4.46</v>
      </c>
      <c r="L212" s="12">
        <v>710.84223199999997</v>
      </c>
      <c r="M212" s="12">
        <v>79.20638799999999</v>
      </c>
      <c r="N212" s="12">
        <v>159.381666367713</v>
      </c>
      <c r="O212" s="12">
        <v>17.7592798206278</v>
      </c>
      <c r="P212" s="12">
        <v>111.42611459247119</v>
      </c>
      <c r="Q212" s="12" t="s">
        <v>53</v>
      </c>
      <c r="R212" s="12" t="s">
        <v>136</v>
      </c>
      <c r="S212" s="12" t="s">
        <v>137</v>
      </c>
      <c r="T212" s="12">
        <v>12.19</v>
      </c>
      <c r="U212" s="12">
        <v>131.4323</v>
      </c>
      <c r="V212" s="21" t="s">
        <v>118</v>
      </c>
      <c r="W212" s="21" t="s">
        <v>118</v>
      </c>
      <c r="X212" s="15" t="s">
        <v>41</v>
      </c>
      <c r="Y212" s="15" t="s">
        <v>49</v>
      </c>
      <c r="AC212" s="13">
        <v>4.46</v>
      </c>
      <c r="AD212" s="44">
        <v>669</v>
      </c>
      <c r="AE212" s="44" t="s">
        <v>137</v>
      </c>
      <c r="AF212" s="44" t="s">
        <v>137</v>
      </c>
      <c r="AG212" s="152">
        <v>150</v>
      </c>
    </row>
    <row r="213" spans="1:153" s="16" customFormat="1" x14ac:dyDescent="0.2">
      <c r="A213" s="8" t="s">
        <v>114</v>
      </c>
      <c r="B213" s="10" t="s">
        <v>115</v>
      </c>
      <c r="C213" s="8" t="s">
        <v>116</v>
      </c>
      <c r="D213" s="8"/>
      <c r="E213" s="61">
        <v>602</v>
      </c>
      <c r="F213" s="62" t="s">
        <v>117</v>
      </c>
      <c r="G213" s="67">
        <v>4.0602</v>
      </c>
      <c r="H213" s="9">
        <v>4</v>
      </c>
      <c r="I213" s="12">
        <v>9.5</v>
      </c>
      <c r="J213" s="12">
        <v>9.5</v>
      </c>
      <c r="K213" s="13">
        <v>9.5</v>
      </c>
      <c r="L213" s="12">
        <v>1216.618948</v>
      </c>
      <c r="M213" s="12">
        <v>160.1393722</v>
      </c>
      <c r="N213" s="12">
        <v>128.06515242105263</v>
      </c>
      <c r="O213" s="12">
        <v>16.856776021052632</v>
      </c>
      <c r="P213" s="12">
        <v>131.62656431025763</v>
      </c>
      <c r="Q213" s="12" t="s">
        <v>53</v>
      </c>
      <c r="R213" s="12" t="s">
        <v>54</v>
      </c>
      <c r="S213" s="12" t="s">
        <v>55</v>
      </c>
      <c r="T213" s="12">
        <v>12.25</v>
      </c>
      <c r="U213" s="12">
        <v>148.91335000000001</v>
      </c>
      <c r="V213" s="21" t="s">
        <v>118</v>
      </c>
      <c r="W213" s="21" t="s">
        <v>118</v>
      </c>
      <c r="X213" s="15" t="s">
        <v>41</v>
      </c>
      <c r="Y213" s="15" t="s">
        <v>49</v>
      </c>
      <c r="AC213" s="13">
        <v>9.5</v>
      </c>
      <c r="AD213" s="44">
        <v>1173.5650000000001</v>
      </c>
      <c r="AE213" s="44" t="s">
        <v>55</v>
      </c>
      <c r="AF213" s="44" t="s">
        <v>55</v>
      </c>
      <c r="AG213" s="152">
        <v>123.5</v>
      </c>
    </row>
    <row r="214" spans="1:153" s="16" customFormat="1" x14ac:dyDescent="0.2">
      <c r="A214" s="8" t="s">
        <v>114</v>
      </c>
      <c r="B214" s="10" t="s">
        <v>115</v>
      </c>
      <c r="C214" s="8" t="s">
        <v>116</v>
      </c>
      <c r="D214" s="8"/>
      <c r="E214" s="61">
        <v>602</v>
      </c>
      <c r="F214" s="62" t="s">
        <v>117</v>
      </c>
      <c r="G214" s="67">
        <v>4.0602999999999998</v>
      </c>
      <c r="H214" s="9">
        <v>4</v>
      </c>
      <c r="I214" s="12">
        <v>10.28</v>
      </c>
      <c r="J214" s="12">
        <v>10.28</v>
      </c>
      <c r="K214" s="13">
        <v>10.28</v>
      </c>
      <c r="L214" s="12">
        <v>1613.9353919999999</v>
      </c>
      <c r="M214" s="12">
        <v>208.64840999999998</v>
      </c>
      <c r="N214" s="12">
        <v>156.99760622568093</v>
      </c>
      <c r="O214" s="12">
        <v>20.296537937743189</v>
      </c>
      <c r="P214" s="12">
        <v>129.27928282274141</v>
      </c>
      <c r="Q214" s="12" t="s">
        <v>53</v>
      </c>
      <c r="R214" s="12" t="s">
        <v>54</v>
      </c>
      <c r="S214" s="12" t="s">
        <v>55</v>
      </c>
      <c r="T214" s="12">
        <v>12.29</v>
      </c>
      <c r="U214" s="12">
        <v>146.11320000000001</v>
      </c>
      <c r="V214" s="21" t="s">
        <v>118</v>
      </c>
      <c r="W214" s="21" t="s">
        <v>118</v>
      </c>
      <c r="X214" s="15" t="s">
        <v>41</v>
      </c>
      <c r="Y214" s="15" t="s">
        <v>49</v>
      </c>
      <c r="AC214" s="13">
        <v>10.28</v>
      </c>
      <c r="AD214" s="44">
        <v>1532.43</v>
      </c>
      <c r="AE214" s="44" t="s">
        <v>55</v>
      </c>
      <c r="AF214" s="44" t="s">
        <v>55</v>
      </c>
      <c r="AG214" s="152">
        <v>149.1</v>
      </c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</row>
    <row r="215" spans="1:153" s="16" customFormat="1" x14ac:dyDescent="0.2">
      <c r="A215" s="8" t="s">
        <v>114</v>
      </c>
      <c r="B215" s="10" t="s">
        <v>115</v>
      </c>
      <c r="C215" s="8" t="s">
        <v>116</v>
      </c>
      <c r="D215" s="8"/>
      <c r="E215" s="61">
        <v>602</v>
      </c>
      <c r="F215" s="62" t="s">
        <v>117</v>
      </c>
      <c r="G215" s="67">
        <v>4.0606</v>
      </c>
      <c r="H215" s="9">
        <v>4</v>
      </c>
      <c r="I215" s="12">
        <v>8.25</v>
      </c>
      <c r="J215" s="12">
        <v>8.25</v>
      </c>
      <c r="K215" s="13">
        <v>8.25</v>
      </c>
      <c r="L215" s="12">
        <v>1023.56348</v>
      </c>
      <c r="M215" s="12">
        <v>119.40751759999999</v>
      </c>
      <c r="N215" s="12">
        <v>124.0683006060606</v>
      </c>
      <c r="O215" s="12">
        <v>14.473638496969697</v>
      </c>
      <c r="P215" s="12">
        <v>116.65863420605822</v>
      </c>
      <c r="Q215" s="12" t="s">
        <v>53</v>
      </c>
      <c r="R215" s="12" t="s">
        <v>136</v>
      </c>
      <c r="S215" s="12" t="s">
        <v>137</v>
      </c>
      <c r="T215" s="12">
        <v>12.19</v>
      </c>
      <c r="U215" s="12">
        <v>134.70529999999999</v>
      </c>
      <c r="V215" s="21" t="s">
        <v>118</v>
      </c>
      <c r="W215" s="21" t="s">
        <v>118</v>
      </c>
      <c r="X215" s="15" t="s">
        <v>41</v>
      </c>
      <c r="Y215" s="15" t="s">
        <v>49</v>
      </c>
      <c r="AC215" s="13">
        <v>8.25</v>
      </c>
      <c r="AD215" s="44">
        <v>1141.885</v>
      </c>
      <c r="AE215" s="44" t="s">
        <v>137</v>
      </c>
      <c r="AF215" s="44" t="s">
        <v>137</v>
      </c>
      <c r="AG215" s="152">
        <v>138.4</v>
      </c>
    </row>
    <row r="216" spans="1:153" s="16" customFormat="1" x14ac:dyDescent="0.2">
      <c r="A216" s="8" t="s">
        <v>114</v>
      </c>
      <c r="B216" s="10" t="s">
        <v>115</v>
      </c>
      <c r="C216" s="8" t="s">
        <v>116</v>
      </c>
      <c r="D216" s="8"/>
      <c r="E216" s="61">
        <v>602</v>
      </c>
      <c r="F216" s="62" t="s">
        <v>117</v>
      </c>
      <c r="G216" s="67">
        <v>4.0606999999999998</v>
      </c>
      <c r="H216" s="9">
        <v>4</v>
      </c>
      <c r="I216" s="12">
        <v>12.65</v>
      </c>
      <c r="J216" s="12">
        <v>12.65</v>
      </c>
      <c r="K216" s="13">
        <v>12.65</v>
      </c>
      <c r="L216" s="12">
        <v>2018.9716480000002</v>
      </c>
      <c r="M216" s="12">
        <v>261.46371479999999</v>
      </c>
      <c r="N216" s="12">
        <v>159.60250181818182</v>
      </c>
      <c r="O216" s="12">
        <v>20.669068363636363</v>
      </c>
      <c r="P216" s="12">
        <v>129.50341083739676</v>
      </c>
      <c r="Q216" s="12" t="s">
        <v>53</v>
      </c>
      <c r="R216" s="12" t="s">
        <v>54</v>
      </c>
      <c r="S216" s="12" t="s">
        <v>55</v>
      </c>
      <c r="T216" s="12">
        <v>12.25</v>
      </c>
      <c r="U216" s="12">
        <v>147.23230000000001</v>
      </c>
      <c r="V216" s="21" t="s">
        <v>118</v>
      </c>
      <c r="W216" s="21" t="s">
        <v>118</v>
      </c>
      <c r="X216" s="15" t="s">
        <v>41</v>
      </c>
      <c r="Y216" s="15" t="s">
        <v>49</v>
      </c>
      <c r="AC216" s="13">
        <v>12.65</v>
      </c>
      <c r="AD216" s="44">
        <v>1897.5</v>
      </c>
      <c r="AE216" s="44" t="s">
        <v>55</v>
      </c>
      <c r="AF216" s="44" t="s">
        <v>55</v>
      </c>
      <c r="AG216" s="152">
        <v>150</v>
      </c>
    </row>
    <row r="217" spans="1:153" s="16" customFormat="1" x14ac:dyDescent="0.2">
      <c r="A217" s="8" t="s">
        <v>114</v>
      </c>
      <c r="B217" s="10" t="s">
        <v>115</v>
      </c>
      <c r="C217" s="8" t="s">
        <v>116</v>
      </c>
      <c r="D217" s="8"/>
      <c r="E217" s="61">
        <v>602</v>
      </c>
      <c r="F217" s="62" t="s">
        <v>117</v>
      </c>
      <c r="G217" s="67">
        <v>4.0608000000000004</v>
      </c>
      <c r="H217" s="9">
        <v>4</v>
      </c>
      <c r="I217" s="12">
        <v>7.02</v>
      </c>
      <c r="J217" s="12">
        <v>7.02</v>
      </c>
      <c r="K217" s="13">
        <v>7.02</v>
      </c>
      <c r="L217" s="12">
        <v>1198.15372</v>
      </c>
      <c r="M217" s="12">
        <v>155.34831579999999</v>
      </c>
      <c r="N217" s="12">
        <v>170.67716809116811</v>
      </c>
      <c r="O217" s="12">
        <v>22.129389715099716</v>
      </c>
      <c r="P217" s="12">
        <v>129.65641487137393</v>
      </c>
      <c r="Q217" s="12" t="s">
        <v>53</v>
      </c>
      <c r="R217" s="12" t="s">
        <v>54</v>
      </c>
      <c r="S217" s="12" t="s">
        <v>55</v>
      </c>
      <c r="T217" s="12">
        <v>12.29</v>
      </c>
      <c r="U217" s="12">
        <v>146.90049999999999</v>
      </c>
      <c r="V217" s="21" t="s">
        <v>118</v>
      </c>
      <c r="W217" s="21" t="s">
        <v>118</v>
      </c>
      <c r="X217" s="15" t="s">
        <v>41</v>
      </c>
      <c r="Y217" s="15" t="s">
        <v>49</v>
      </c>
      <c r="AC217" s="13">
        <v>7.02</v>
      </c>
      <c r="AD217" s="44">
        <v>1053</v>
      </c>
      <c r="AE217" s="44" t="s">
        <v>55</v>
      </c>
      <c r="AF217" s="44" t="s">
        <v>55</v>
      </c>
      <c r="AG217" s="152">
        <v>150</v>
      </c>
    </row>
    <row r="218" spans="1:153" s="22" customFormat="1" x14ac:dyDescent="0.2">
      <c r="A218" s="8" t="s">
        <v>114</v>
      </c>
      <c r="B218" s="10" t="s">
        <v>115</v>
      </c>
      <c r="C218" s="8" t="s">
        <v>116</v>
      </c>
      <c r="D218" s="8"/>
      <c r="E218" s="61">
        <v>602</v>
      </c>
      <c r="F218" s="62" t="s">
        <v>117</v>
      </c>
      <c r="G218" s="67">
        <v>2.0200999999999998</v>
      </c>
      <c r="H218" s="9">
        <v>2</v>
      </c>
      <c r="I218" s="12">
        <v>14.15</v>
      </c>
      <c r="J218" s="12">
        <v>14.29</v>
      </c>
      <c r="K218" s="13">
        <v>14.29</v>
      </c>
      <c r="L218" s="12">
        <v>2280.7474360000001</v>
      </c>
      <c r="M218" s="12">
        <v>217.1290252</v>
      </c>
      <c r="N218" s="12">
        <v>161.18356438162544</v>
      </c>
      <c r="O218" s="12">
        <v>15.344807434628976</v>
      </c>
      <c r="P218" s="12">
        <v>95.2008195965807</v>
      </c>
      <c r="Q218" s="12" t="s">
        <v>46</v>
      </c>
      <c r="R218" s="12" t="s">
        <v>166</v>
      </c>
      <c r="S218" s="12" t="s">
        <v>167</v>
      </c>
      <c r="T218" s="12">
        <v>11.93</v>
      </c>
      <c r="U218" s="12">
        <v>113.25675</v>
      </c>
      <c r="V218" s="21"/>
      <c r="W218" s="21"/>
      <c r="X218" s="15" t="s">
        <v>41</v>
      </c>
      <c r="Y218" s="15" t="s">
        <v>49</v>
      </c>
      <c r="Z218" s="16"/>
      <c r="AA218" s="16"/>
      <c r="AB218" s="16"/>
      <c r="AC218" s="13">
        <v>14.15</v>
      </c>
      <c r="AD218" s="44">
        <v>2122.5</v>
      </c>
      <c r="AE218" s="44" t="s">
        <v>168</v>
      </c>
      <c r="AF218" s="44" t="s">
        <v>168</v>
      </c>
      <c r="AG218" s="152">
        <v>150</v>
      </c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</row>
    <row r="219" spans="1:153" s="22" customFormat="1" x14ac:dyDescent="0.2">
      <c r="A219" s="8" t="s">
        <v>114</v>
      </c>
      <c r="B219" s="10" t="s">
        <v>115</v>
      </c>
      <c r="C219" s="8" t="s">
        <v>116</v>
      </c>
      <c r="D219" s="8"/>
      <c r="E219" s="61">
        <v>602</v>
      </c>
      <c r="F219" s="62" t="s">
        <v>117</v>
      </c>
      <c r="G219" s="67">
        <v>2.0202</v>
      </c>
      <c r="H219" s="9">
        <v>2</v>
      </c>
      <c r="I219" s="12">
        <v>14.02</v>
      </c>
      <c r="J219" s="12">
        <v>14.26</v>
      </c>
      <c r="K219" s="13">
        <v>14.26</v>
      </c>
      <c r="L219" s="12">
        <v>2595.3185280000002</v>
      </c>
      <c r="M219" s="12">
        <v>275.6527322</v>
      </c>
      <c r="N219" s="12">
        <v>185.11544422253925</v>
      </c>
      <c r="O219" s="12">
        <v>19.661393166904421</v>
      </c>
      <c r="P219" s="12">
        <v>106.21152248792482</v>
      </c>
      <c r="Q219" s="12" t="s">
        <v>46</v>
      </c>
      <c r="R219" s="12" t="s">
        <v>47</v>
      </c>
      <c r="S219" s="12" t="s">
        <v>48</v>
      </c>
      <c r="T219" s="12">
        <v>11.93</v>
      </c>
      <c r="U219" s="12">
        <v>123.60684999999999</v>
      </c>
      <c r="V219" s="21"/>
      <c r="W219" s="21"/>
      <c r="X219" s="15" t="s">
        <v>41</v>
      </c>
      <c r="Y219" s="15" t="s">
        <v>49</v>
      </c>
      <c r="Z219" s="16"/>
      <c r="AA219" s="16"/>
      <c r="AB219" s="16"/>
      <c r="AC219" s="13">
        <v>14.02</v>
      </c>
      <c r="AD219" s="44">
        <v>1746.74</v>
      </c>
      <c r="AE219" s="44" t="s">
        <v>48</v>
      </c>
      <c r="AF219" s="44" t="s">
        <v>48</v>
      </c>
      <c r="AG219" s="152">
        <v>124.6</v>
      </c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</row>
    <row r="220" spans="1:153" s="16" customFormat="1" x14ac:dyDescent="0.2">
      <c r="A220" s="8" t="s">
        <v>114</v>
      </c>
      <c r="B220" s="10" t="s">
        <v>115</v>
      </c>
      <c r="C220" s="8" t="s">
        <v>116</v>
      </c>
      <c r="D220" s="8"/>
      <c r="E220" s="61">
        <v>602</v>
      </c>
      <c r="F220" s="62" t="s">
        <v>117</v>
      </c>
      <c r="G220" s="67">
        <v>2.0203000000000002</v>
      </c>
      <c r="H220" s="9">
        <v>2</v>
      </c>
      <c r="I220" s="12">
        <v>16</v>
      </c>
      <c r="J220" s="12">
        <v>15.15</v>
      </c>
      <c r="K220" s="13">
        <v>15.15</v>
      </c>
      <c r="L220" s="12">
        <v>2634.5338040000001</v>
      </c>
      <c r="M220" s="12">
        <v>295.74256059999999</v>
      </c>
      <c r="N220" s="12">
        <v>164.65836275000001</v>
      </c>
      <c r="O220" s="12">
        <v>18.483910037499999</v>
      </c>
      <c r="P220" s="12">
        <v>112.25612673899856</v>
      </c>
      <c r="Q220" s="12" t="s">
        <v>46</v>
      </c>
      <c r="R220" s="12" t="s">
        <v>54</v>
      </c>
      <c r="S220" s="12" t="s">
        <v>55</v>
      </c>
      <c r="T220" s="12">
        <v>11.89</v>
      </c>
      <c r="U220" s="12">
        <v>130.30860000000001</v>
      </c>
      <c r="V220" s="21"/>
      <c r="W220" s="21"/>
      <c r="X220" s="15" t="s">
        <v>41</v>
      </c>
      <c r="Y220" s="15" t="s">
        <v>49</v>
      </c>
      <c r="AC220" s="13">
        <v>16</v>
      </c>
      <c r="AD220" s="44">
        <v>2400</v>
      </c>
      <c r="AE220" s="44" t="s">
        <v>55</v>
      </c>
      <c r="AF220" s="44" t="s">
        <v>55</v>
      </c>
      <c r="AG220" s="152">
        <v>150</v>
      </c>
    </row>
    <row r="221" spans="1:153" s="16" customFormat="1" x14ac:dyDescent="0.2">
      <c r="A221" s="8" t="s">
        <v>114</v>
      </c>
      <c r="B221" s="10" t="s">
        <v>115</v>
      </c>
      <c r="C221" s="8" t="s">
        <v>116</v>
      </c>
      <c r="D221" s="8"/>
      <c r="E221" s="61">
        <v>602</v>
      </c>
      <c r="F221" s="62" t="s">
        <v>117</v>
      </c>
      <c r="G221" s="67">
        <v>2.0204</v>
      </c>
      <c r="H221" s="9">
        <v>2</v>
      </c>
      <c r="I221" s="12">
        <v>14.58</v>
      </c>
      <c r="J221" s="12">
        <v>14.02</v>
      </c>
      <c r="K221" s="13">
        <v>14.02</v>
      </c>
      <c r="L221" s="12">
        <v>1280.7893160000001</v>
      </c>
      <c r="M221" s="12">
        <v>133.22465259999998</v>
      </c>
      <c r="N221" s="12">
        <v>87.845632098765435</v>
      </c>
      <c r="O221" s="12">
        <v>9.1374933196159116</v>
      </c>
      <c r="P221" s="12">
        <v>104.01761705513788</v>
      </c>
      <c r="Q221" s="12" t="s">
        <v>46</v>
      </c>
      <c r="R221" s="12" t="s">
        <v>47</v>
      </c>
      <c r="S221" s="12" t="s">
        <v>48</v>
      </c>
      <c r="T221" s="12">
        <v>11.83</v>
      </c>
      <c r="U221" s="12">
        <v>122.27435</v>
      </c>
      <c r="V221" s="21"/>
      <c r="W221" s="21"/>
      <c r="X221" s="15" t="s">
        <v>41</v>
      </c>
      <c r="Y221" s="15" t="s">
        <v>49</v>
      </c>
      <c r="AC221" s="13">
        <v>14.58</v>
      </c>
      <c r="AD221" s="44">
        <v>2187</v>
      </c>
      <c r="AE221" s="44" t="s">
        <v>48</v>
      </c>
      <c r="AF221" s="44" t="s">
        <v>48</v>
      </c>
      <c r="AG221" s="152">
        <v>150</v>
      </c>
    </row>
    <row r="222" spans="1:153" s="16" customFormat="1" x14ac:dyDescent="0.2">
      <c r="A222" s="8" t="s">
        <v>114</v>
      </c>
      <c r="B222" s="10" t="s">
        <v>115</v>
      </c>
      <c r="C222" s="8" t="s">
        <v>116</v>
      </c>
      <c r="D222" s="8"/>
      <c r="E222" s="69">
        <v>602</v>
      </c>
      <c r="F222" s="70" t="s">
        <v>117</v>
      </c>
      <c r="G222" s="71">
        <v>2.0205000000000002</v>
      </c>
      <c r="H222" s="9">
        <v>2</v>
      </c>
      <c r="I222" s="12">
        <v>14.31</v>
      </c>
      <c r="J222" s="12">
        <v>14.58</v>
      </c>
      <c r="K222" s="13">
        <v>14.58</v>
      </c>
      <c r="L222" s="12">
        <v>1597.2002239999999</v>
      </c>
      <c r="M222" s="12">
        <v>194.75114759999997</v>
      </c>
      <c r="N222" s="12">
        <v>111.61427141858839</v>
      </c>
      <c r="O222" s="12">
        <v>13.609444276729556</v>
      </c>
      <c r="P222" s="12">
        <v>121.93283263651732</v>
      </c>
      <c r="Q222" s="12" t="s">
        <v>46</v>
      </c>
      <c r="R222" s="12" t="s">
        <v>54</v>
      </c>
      <c r="S222" s="12" t="s">
        <v>55</v>
      </c>
      <c r="T222" s="12">
        <v>12.09</v>
      </c>
      <c r="U222" s="12">
        <v>141.47145</v>
      </c>
      <c r="V222" s="21"/>
      <c r="W222" s="21"/>
      <c r="X222" s="15" t="s">
        <v>41</v>
      </c>
      <c r="Y222" s="15" t="s">
        <v>49</v>
      </c>
      <c r="AC222" s="13">
        <v>14.31</v>
      </c>
      <c r="AD222" s="44">
        <v>1969.05</v>
      </c>
      <c r="AE222" s="44" t="s">
        <v>55</v>
      </c>
      <c r="AF222" s="44" t="s">
        <v>55</v>
      </c>
      <c r="AG222" s="152">
        <v>137.6</v>
      </c>
    </row>
    <row r="223" spans="1:153" s="16" customFormat="1" x14ac:dyDescent="0.2">
      <c r="A223" s="8" t="s">
        <v>114</v>
      </c>
      <c r="B223" s="10" t="s">
        <v>115</v>
      </c>
      <c r="C223" s="8" t="s">
        <v>116</v>
      </c>
      <c r="D223" s="8"/>
      <c r="E223" s="69">
        <v>602</v>
      </c>
      <c r="F223" s="70" t="s">
        <v>117</v>
      </c>
      <c r="G223" s="71">
        <v>2.0206</v>
      </c>
      <c r="H223" s="9">
        <v>2</v>
      </c>
      <c r="I223" s="12">
        <v>13.32</v>
      </c>
      <c r="J223" s="12">
        <v>13.36</v>
      </c>
      <c r="K223" s="13">
        <v>13.36</v>
      </c>
      <c r="L223" s="12">
        <v>1342.7545359999999</v>
      </c>
      <c r="M223" s="12">
        <v>136.2092476</v>
      </c>
      <c r="N223" s="12">
        <v>100.80739759759759</v>
      </c>
      <c r="O223" s="12">
        <v>10.225919489489488</v>
      </c>
      <c r="P223" s="12">
        <v>101.44016940412705</v>
      </c>
      <c r="Q223" s="12" t="s">
        <v>46</v>
      </c>
      <c r="R223" s="12" t="s">
        <v>47</v>
      </c>
      <c r="S223" s="12" t="s">
        <v>48</v>
      </c>
      <c r="T223" s="12">
        <v>11.96</v>
      </c>
      <c r="U223" s="12">
        <v>119.8541</v>
      </c>
      <c r="V223" s="21"/>
      <c r="W223" s="21"/>
      <c r="X223" s="15" t="s">
        <v>41</v>
      </c>
      <c r="Y223" s="15" t="s">
        <v>49</v>
      </c>
      <c r="AC223" s="13">
        <v>13.32</v>
      </c>
      <c r="AD223" s="44">
        <v>1729.91</v>
      </c>
      <c r="AE223" s="44" t="s">
        <v>48</v>
      </c>
      <c r="AF223" s="44" t="s">
        <v>48</v>
      </c>
      <c r="AG223" s="152">
        <v>129.9</v>
      </c>
    </row>
    <row r="224" spans="1:153" s="16" customFormat="1" x14ac:dyDescent="0.2">
      <c r="A224" s="8" t="s">
        <v>114</v>
      </c>
      <c r="B224" s="10" t="s">
        <v>115</v>
      </c>
      <c r="C224" s="8" t="s">
        <v>116</v>
      </c>
      <c r="D224" s="8"/>
      <c r="E224" s="69">
        <v>602</v>
      </c>
      <c r="F224" s="70" t="s">
        <v>117</v>
      </c>
      <c r="G224" s="71">
        <v>2.0207000000000002</v>
      </c>
      <c r="H224" s="9">
        <v>2</v>
      </c>
      <c r="I224" s="12">
        <v>14.83</v>
      </c>
      <c r="J224" s="12">
        <v>14</v>
      </c>
      <c r="K224" s="13">
        <v>14</v>
      </c>
      <c r="L224" s="12">
        <v>2288.2775440000005</v>
      </c>
      <c r="M224" s="12">
        <v>277.17335880000002</v>
      </c>
      <c r="N224" s="12">
        <v>154.30057612946732</v>
      </c>
      <c r="O224" s="12">
        <v>18.690044423465949</v>
      </c>
      <c r="P224" s="12">
        <v>121.12750899765854</v>
      </c>
      <c r="Q224" s="12" t="s">
        <v>46</v>
      </c>
      <c r="R224" s="12" t="s">
        <v>54</v>
      </c>
      <c r="S224" s="12" t="s">
        <v>55</v>
      </c>
      <c r="T224" s="12">
        <v>12.02</v>
      </c>
      <c r="U224" s="12">
        <v>140.8169</v>
      </c>
      <c r="V224" s="21"/>
      <c r="W224" s="21"/>
      <c r="X224" s="15" t="s">
        <v>41</v>
      </c>
      <c r="Y224" s="15" t="s">
        <v>49</v>
      </c>
      <c r="AC224" s="13">
        <v>14.83</v>
      </c>
      <c r="AD224" s="44">
        <v>2080.9850000000001</v>
      </c>
      <c r="AE224" s="44" t="s">
        <v>55</v>
      </c>
      <c r="AF224" s="44" t="s">
        <v>55</v>
      </c>
      <c r="AG224" s="152">
        <v>140.30000000000001</v>
      </c>
    </row>
    <row r="225" spans="1:153" s="16" customFormat="1" x14ac:dyDescent="0.2">
      <c r="A225" s="8" t="s">
        <v>114</v>
      </c>
      <c r="B225" s="10" t="s">
        <v>115</v>
      </c>
      <c r="C225" s="8" t="s">
        <v>116</v>
      </c>
      <c r="D225" s="8"/>
      <c r="E225" s="69">
        <v>602</v>
      </c>
      <c r="F225" s="70" t="s">
        <v>117</v>
      </c>
      <c r="G225" s="71">
        <v>2.0207999999999999</v>
      </c>
      <c r="H225" s="9">
        <v>2</v>
      </c>
      <c r="I225" s="12">
        <v>15</v>
      </c>
      <c r="J225" s="12">
        <v>14.84</v>
      </c>
      <c r="K225" s="13">
        <v>14.84</v>
      </c>
      <c r="L225" s="12">
        <v>2282.2568799999999</v>
      </c>
      <c r="M225" s="12">
        <v>225.44553999999999</v>
      </c>
      <c r="N225" s="12">
        <v>152.15045866666665</v>
      </c>
      <c r="O225" s="12">
        <v>15.029702666666667</v>
      </c>
      <c r="P225" s="12">
        <v>98.781842646915365</v>
      </c>
      <c r="Q225" s="12" t="s">
        <v>46</v>
      </c>
      <c r="R225" s="12" t="s">
        <v>47</v>
      </c>
      <c r="S225" s="12" t="s">
        <v>48</v>
      </c>
      <c r="T225" s="12">
        <v>11.93</v>
      </c>
      <c r="U225" s="12">
        <v>117.58045</v>
      </c>
      <c r="V225" s="21"/>
      <c r="W225" s="21"/>
      <c r="X225" s="15" t="s">
        <v>41</v>
      </c>
      <c r="Y225" s="15" t="s">
        <v>49</v>
      </c>
      <c r="AC225" s="13">
        <v>15</v>
      </c>
      <c r="AD225" s="44">
        <v>2250</v>
      </c>
      <c r="AE225" s="44" t="s">
        <v>48</v>
      </c>
      <c r="AF225" s="44" t="s">
        <v>48</v>
      </c>
      <c r="AG225" s="152">
        <v>150</v>
      </c>
    </row>
    <row r="226" spans="1:153" s="16" customFormat="1" x14ac:dyDescent="0.2">
      <c r="A226" s="8" t="s">
        <v>114</v>
      </c>
      <c r="B226" s="10" t="s">
        <v>115</v>
      </c>
      <c r="C226" s="8" t="s">
        <v>116</v>
      </c>
      <c r="D226" s="8"/>
      <c r="E226" s="69">
        <v>602</v>
      </c>
      <c r="F226" s="70" t="s">
        <v>117</v>
      </c>
      <c r="G226" s="71">
        <v>2.0209000000000001</v>
      </c>
      <c r="H226" s="9">
        <v>2</v>
      </c>
      <c r="I226" s="12">
        <v>14.17</v>
      </c>
      <c r="J226" s="12">
        <v>14.06</v>
      </c>
      <c r="K226" s="13">
        <v>14.06</v>
      </c>
      <c r="L226" s="12">
        <v>2314.3729760000001</v>
      </c>
      <c r="M226" s="12">
        <v>273.05533759999997</v>
      </c>
      <c r="N226" s="12">
        <v>163.32907381792521</v>
      </c>
      <c r="O226" s="12">
        <v>19.26996031051517</v>
      </c>
      <c r="P226" s="12">
        <v>117.98242566413374</v>
      </c>
      <c r="Q226" s="12" t="s">
        <v>46</v>
      </c>
      <c r="R226" s="12" t="s">
        <v>54</v>
      </c>
      <c r="S226" s="12" t="s">
        <v>55</v>
      </c>
      <c r="T226" s="12">
        <v>11.93</v>
      </c>
      <c r="U226" s="12">
        <v>136.26230000000001</v>
      </c>
      <c r="V226" s="21"/>
      <c r="W226" s="21"/>
      <c r="X226" s="15" t="s">
        <v>41</v>
      </c>
      <c r="Y226" s="15" t="s">
        <v>49</v>
      </c>
      <c r="AC226" s="13">
        <v>14.17</v>
      </c>
      <c r="AD226" s="44">
        <v>2101.9749999999999</v>
      </c>
      <c r="AE226" s="44" t="s">
        <v>55</v>
      </c>
      <c r="AF226" s="44" t="s">
        <v>55</v>
      </c>
      <c r="AG226" s="152">
        <v>148.30000000000001</v>
      </c>
    </row>
    <row r="227" spans="1:153" s="16" customFormat="1" x14ac:dyDescent="0.2">
      <c r="A227" s="8" t="s">
        <v>114</v>
      </c>
      <c r="B227" s="10" t="s">
        <v>115</v>
      </c>
      <c r="C227" s="8" t="s">
        <v>116</v>
      </c>
      <c r="D227" s="8"/>
      <c r="E227" s="69">
        <v>602</v>
      </c>
      <c r="F227" s="70" t="s">
        <v>117</v>
      </c>
      <c r="G227" s="71">
        <v>2.0209999999999999</v>
      </c>
      <c r="H227" s="9">
        <v>2</v>
      </c>
      <c r="I227" s="12">
        <v>13.58</v>
      </c>
      <c r="J227" s="12">
        <v>13.44</v>
      </c>
      <c r="K227" s="13">
        <v>13.44</v>
      </c>
      <c r="L227" s="12">
        <v>2463.5280680000001</v>
      </c>
      <c r="M227" s="12">
        <v>262.41967299999999</v>
      </c>
      <c r="N227" s="12">
        <v>181.4085469808542</v>
      </c>
      <c r="O227" s="12">
        <v>19.323981811487482</v>
      </c>
      <c r="P227" s="12">
        <v>106.52189289365141</v>
      </c>
      <c r="Q227" s="12" t="s">
        <v>46</v>
      </c>
      <c r="R227" s="12" t="s">
        <v>47</v>
      </c>
      <c r="S227" s="12" t="s">
        <v>48</v>
      </c>
      <c r="T227" s="12">
        <v>11.79</v>
      </c>
      <c r="U227" s="12">
        <v>125.9169</v>
      </c>
      <c r="V227" s="21"/>
      <c r="W227" s="21"/>
      <c r="X227" s="15" t="s">
        <v>41</v>
      </c>
      <c r="Y227" s="15" t="s">
        <v>49</v>
      </c>
      <c r="AC227" s="13">
        <v>13.58</v>
      </c>
      <c r="AD227" s="44">
        <v>2006.7550000000001</v>
      </c>
      <c r="AE227" s="44" t="s">
        <v>48</v>
      </c>
      <c r="AF227" s="44" t="s">
        <v>48</v>
      </c>
      <c r="AG227" s="152">
        <v>147.80000000000001</v>
      </c>
    </row>
    <row r="228" spans="1:153" s="16" customFormat="1" x14ac:dyDescent="0.2">
      <c r="A228" s="8" t="s">
        <v>114</v>
      </c>
      <c r="B228" s="10" t="s">
        <v>115</v>
      </c>
      <c r="C228" s="8" t="s">
        <v>116</v>
      </c>
      <c r="D228" s="8"/>
      <c r="E228" s="69">
        <v>602</v>
      </c>
      <c r="F228" s="70" t="s">
        <v>117</v>
      </c>
      <c r="G228" s="71">
        <v>2.0211000000000001</v>
      </c>
      <c r="H228" s="9">
        <v>2</v>
      </c>
      <c r="I228" s="12">
        <v>14.56</v>
      </c>
      <c r="J228" s="12">
        <v>14.36</v>
      </c>
      <c r="K228" s="13">
        <v>14.36</v>
      </c>
      <c r="L228" s="12">
        <v>2109.0967800000003</v>
      </c>
      <c r="M228" s="12">
        <v>259.05827360000001</v>
      </c>
      <c r="N228" s="12">
        <v>144.8555480769231</v>
      </c>
      <c r="O228" s="12">
        <v>17.792463846153847</v>
      </c>
      <c r="P228" s="12">
        <v>122.82901195268998</v>
      </c>
      <c r="Q228" s="12" t="s">
        <v>46</v>
      </c>
      <c r="R228" s="12" t="s">
        <v>54</v>
      </c>
      <c r="S228" s="12" t="s">
        <v>55</v>
      </c>
      <c r="T228" s="12">
        <v>11.96</v>
      </c>
      <c r="U228" s="12">
        <v>142.42314999999999</v>
      </c>
      <c r="V228" s="21"/>
      <c r="W228" s="21"/>
      <c r="X228" s="15" t="s">
        <v>41</v>
      </c>
      <c r="Y228" s="15" t="s">
        <v>49</v>
      </c>
      <c r="AC228" s="13">
        <v>14.56</v>
      </c>
      <c r="AD228" s="44">
        <v>2166.9850000000001</v>
      </c>
      <c r="AE228" s="44" t="s">
        <v>55</v>
      </c>
      <c r="AF228" s="44" t="s">
        <v>55</v>
      </c>
      <c r="AG228" s="152">
        <v>148.80000000000001</v>
      </c>
    </row>
    <row r="229" spans="1:153" s="16" customFormat="1" x14ac:dyDescent="0.2">
      <c r="A229" s="8" t="s">
        <v>114</v>
      </c>
      <c r="B229" s="10" t="s">
        <v>115</v>
      </c>
      <c r="C229" s="8" t="s">
        <v>116</v>
      </c>
      <c r="D229" s="8"/>
      <c r="E229" s="69">
        <v>602</v>
      </c>
      <c r="F229" s="70" t="s">
        <v>117</v>
      </c>
      <c r="G229" s="71">
        <v>2.0211999999999999</v>
      </c>
      <c r="H229" s="9">
        <v>2</v>
      </c>
      <c r="I229" s="12" t="e">
        <v>#N/A</v>
      </c>
      <c r="J229" s="12">
        <v>14.17</v>
      </c>
      <c r="K229" s="13">
        <v>14.17</v>
      </c>
      <c r="L229" s="12" t="e">
        <v>#N/A</v>
      </c>
      <c r="M229" s="12" t="e">
        <v>#N/A</v>
      </c>
      <c r="N229" s="12" t="e">
        <v>#N/A</v>
      </c>
      <c r="O229" s="12" t="e">
        <v>#N/A</v>
      </c>
      <c r="P229" s="12" t="e">
        <v>#N/A</v>
      </c>
      <c r="Q229" s="12" t="e">
        <v>#N/A</v>
      </c>
      <c r="R229" s="12" t="e">
        <v>#N/A</v>
      </c>
      <c r="S229" s="12" t="e">
        <v>#N/A</v>
      </c>
      <c r="T229" s="12" t="e">
        <v>#N/A</v>
      </c>
      <c r="U229" s="12" t="e">
        <v>#N/A</v>
      </c>
      <c r="V229" s="21"/>
      <c r="W229" s="21"/>
      <c r="X229" s="15" t="s">
        <v>41</v>
      </c>
      <c r="Y229" s="15" t="s">
        <v>49</v>
      </c>
      <c r="AC229" s="13">
        <v>13.9</v>
      </c>
      <c r="AD229" s="44">
        <v>2078.33</v>
      </c>
      <c r="AE229" s="44" t="s">
        <v>48</v>
      </c>
      <c r="AF229" s="44" t="s">
        <v>48</v>
      </c>
      <c r="AG229" s="152">
        <v>149.5</v>
      </c>
    </row>
    <row r="230" spans="1:153" s="16" customFormat="1" x14ac:dyDescent="0.2">
      <c r="A230" s="8" t="s">
        <v>114</v>
      </c>
      <c r="B230" s="10" t="s">
        <v>115</v>
      </c>
      <c r="C230" s="8" t="s">
        <v>116</v>
      </c>
      <c r="D230" s="8"/>
      <c r="E230" s="69">
        <v>602</v>
      </c>
      <c r="F230" s="70" t="s">
        <v>117</v>
      </c>
      <c r="G230" s="71">
        <v>2.0112999999999999</v>
      </c>
      <c r="H230" s="9">
        <v>2</v>
      </c>
      <c r="I230" s="12">
        <v>9.9</v>
      </c>
      <c r="J230" s="12" t="e">
        <v>#N/A</v>
      </c>
      <c r="K230" s="13" t="e">
        <v>#N/A</v>
      </c>
      <c r="L230" s="12">
        <v>1477.0048000000002</v>
      </c>
      <c r="M230" s="12">
        <v>157.8274352</v>
      </c>
      <c r="N230" s="12">
        <v>149.19240404040406</v>
      </c>
      <c r="O230" s="12">
        <v>15.942165171717171</v>
      </c>
      <c r="P230" s="12">
        <v>106.85641319513651</v>
      </c>
      <c r="Q230" s="12" t="s">
        <v>99</v>
      </c>
      <c r="R230" s="12" t="s">
        <v>47</v>
      </c>
      <c r="S230" s="12" t="s">
        <v>48</v>
      </c>
      <c r="T230" s="12">
        <v>11.83</v>
      </c>
      <c r="U230" s="12">
        <v>125.22395</v>
      </c>
      <c r="V230" s="21"/>
      <c r="W230" s="21"/>
      <c r="X230" s="15" t="s">
        <v>149</v>
      </c>
      <c r="Y230" s="15" t="e">
        <v>#N/A</v>
      </c>
      <c r="AC230" s="13">
        <v>9.9</v>
      </c>
      <c r="AD230" s="44">
        <v>1376.65</v>
      </c>
      <c r="AE230" s="44" t="s">
        <v>48</v>
      </c>
      <c r="AF230" s="44" t="s">
        <v>48</v>
      </c>
      <c r="AG230" s="152">
        <v>139.1</v>
      </c>
    </row>
    <row r="231" spans="1:153" s="16" customFormat="1" x14ac:dyDescent="0.2">
      <c r="A231" s="8" t="s">
        <v>114</v>
      </c>
      <c r="B231" s="10" t="s">
        <v>115</v>
      </c>
      <c r="C231" s="8" t="s">
        <v>116</v>
      </c>
      <c r="D231" s="8"/>
      <c r="E231" s="69">
        <v>602</v>
      </c>
      <c r="F231" s="70" t="s">
        <v>117</v>
      </c>
      <c r="G231" s="71">
        <v>2.0114000000000001</v>
      </c>
      <c r="H231" s="9">
        <v>2</v>
      </c>
      <c r="I231" s="12">
        <v>4.49</v>
      </c>
      <c r="J231" s="12" t="e">
        <v>#N/A</v>
      </c>
      <c r="K231" s="13" t="e">
        <v>#N/A</v>
      </c>
      <c r="L231" s="12">
        <v>483.41151600000006</v>
      </c>
      <c r="M231" s="12">
        <v>51.164162400000002</v>
      </c>
      <c r="N231" s="12">
        <v>107.66403474387529</v>
      </c>
      <c r="O231" s="12">
        <v>11.395136391982183</v>
      </c>
      <c r="P231" s="12">
        <v>105.83976737533905</v>
      </c>
      <c r="Q231" s="12" t="s">
        <v>99</v>
      </c>
      <c r="R231" s="12" t="s">
        <v>47</v>
      </c>
      <c r="S231" s="12" t="s">
        <v>48</v>
      </c>
      <c r="T231" s="12">
        <v>12.65</v>
      </c>
      <c r="U231" s="12">
        <v>125.9105</v>
      </c>
      <c r="V231" s="21"/>
      <c r="W231" s="21"/>
      <c r="X231" s="15" t="s">
        <v>149</v>
      </c>
      <c r="Y231" s="15" t="e">
        <v>#N/A</v>
      </c>
      <c r="AC231" s="13">
        <v>4.49</v>
      </c>
      <c r="AD231" s="44">
        <v>631.52</v>
      </c>
      <c r="AE231" s="44" t="s">
        <v>48</v>
      </c>
      <c r="AF231" s="44" t="s">
        <v>48</v>
      </c>
      <c r="AG231" s="152">
        <v>140.69999999999999</v>
      </c>
    </row>
    <row r="232" spans="1:153" s="16" customFormat="1" x14ac:dyDescent="0.2">
      <c r="A232" s="8" t="s">
        <v>114</v>
      </c>
      <c r="B232" s="10" t="s">
        <v>115</v>
      </c>
      <c r="C232" s="8" t="s">
        <v>116</v>
      </c>
      <c r="D232" s="8"/>
      <c r="E232" s="69">
        <v>602</v>
      </c>
      <c r="F232" s="70" t="s">
        <v>117</v>
      </c>
      <c r="G232" s="71">
        <v>2.0800999999999998</v>
      </c>
      <c r="H232" s="9">
        <v>2</v>
      </c>
      <c r="I232" s="12">
        <v>15.06</v>
      </c>
      <c r="J232" s="12">
        <v>14.91</v>
      </c>
      <c r="K232" s="13">
        <v>14.91</v>
      </c>
      <c r="L232" s="12">
        <v>2755.0389</v>
      </c>
      <c r="M232" s="12">
        <v>325.12459139999999</v>
      </c>
      <c r="N232" s="12">
        <v>182.93750996015936</v>
      </c>
      <c r="O232" s="12">
        <v>21.588618286852586</v>
      </c>
      <c r="P232" s="12">
        <v>118.01088957400928</v>
      </c>
      <c r="Q232" s="12" t="s">
        <v>46</v>
      </c>
      <c r="R232" s="12" t="s">
        <v>54</v>
      </c>
      <c r="S232" s="12" t="s">
        <v>55</v>
      </c>
      <c r="T232" s="12">
        <v>11.93</v>
      </c>
      <c r="U232" s="12">
        <v>138.47534999999999</v>
      </c>
      <c r="V232" s="21" t="s">
        <v>118</v>
      </c>
      <c r="W232" s="21" t="s">
        <v>118</v>
      </c>
      <c r="X232" s="15" t="s">
        <v>41</v>
      </c>
      <c r="Y232" s="15" t="s">
        <v>49</v>
      </c>
      <c r="AC232" s="13">
        <v>15.06</v>
      </c>
      <c r="AD232" s="44">
        <v>2259</v>
      </c>
      <c r="AE232" s="44" t="s">
        <v>55</v>
      </c>
      <c r="AF232" s="44" t="s">
        <v>55</v>
      </c>
      <c r="AG232" s="152">
        <v>150</v>
      </c>
    </row>
    <row r="233" spans="1:153" s="16" customFormat="1" x14ac:dyDescent="0.2">
      <c r="A233" s="8" t="s">
        <v>114</v>
      </c>
      <c r="B233" s="10" t="s">
        <v>115</v>
      </c>
      <c r="C233" s="8" t="s">
        <v>116</v>
      </c>
      <c r="D233" s="8"/>
      <c r="E233" s="69">
        <v>602</v>
      </c>
      <c r="F233" s="70" t="s">
        <v>117</v>
      </c>
      <c r="G233" s="71">
        <v>2.0802</v>
      </c>
      <c r="H233" s="9">
        <v>2</v>
      </c>
      <c r="I233" s="12" t="e">
        <v>#N/A</v>
      </c>
      <c r="J233" s="12">
        <v>14.21</v>
      </c>
      <c r="K233" s="13">
        <v>14.21</v>
      </c>
      <c r="L233" s="12" t="e">
        <v>#N/A</v>
      </c>
      <c r="M233" s="12" t="e">
        <v>#N/A</v>
      </c>
      <c r="N233" s="12" t="e">
        <v>#N/A</v>
      </c>
      <c r="O233" s="12" t="e">
        <v>#N/A</v>
      </c>
      <c r="P233" s="12" t="e">
        <v>#N/A</v>
      </c>
      <c r="Q233" s="12" t="e">
        <v>#N/A</v>
      </c>
      <c r="R233" s="12" t="e">
        <v>#N/A</v>
      </c>
      <c r="S233" s="12" t="e">
        <v>#N/A</v>
      </c>
      <c r="T233" s="12" t="e">
        <v>#N/A</v>
      </c>
      <c r="U233" s="12" t="e">
        <v>#N/A</v>
      </c>
      <c r="V233" s="21" t="s">
        <v>118</v>
      </c>
      <c r="W233" s="21" t="s">
        <v>118</v>
      </c>
      <c r="X233" s="15" t="s">
        <v>41</v>
      </c>
      <c r="Y233" s="15" t="s">
        <v>49</v>
      </c>
      <c r="AC233" s="13">
        <v>14.36</v>
      </c>
      <c r="AD233" s="44">
        <v>2070.4949999999999</v>
      </c>
      <c r="AE233" s="44" t="s">
        <v>48</v>
      </c>
      <c r="AF233" s="44" t="s">
        <v>48</v>
      </c>
      <c r="AG233" s="152">
        <v>144.19999999999999</v>
      </c>
    </row>
    <row r="234" spans="1:153" s="15" customFormat="1" x14ac:dyDescent="0.2">
      <c r="A234" s="8" t="s">
        <v>114</v>
      </c>
      <c r="B234" s="10" t="s">
        <v>115</v>
      </c>
      <c r="C234" s="8" t="s">
        <v>116</v>
      </c>
      <c r="D234" s="8"/>
      <c r="E234" s="72">
        <v>602</v>
      </c>
      <c r="F234" s="73" t="s">
        <v>117</v>
      </c>
      <c r="G234" s="74">
        <v>2.0802999999999998</v>
      </c>
      <c r="H234" s="9">
        <v>2</v>
      </c>
      <c r="I234" s="12">
        <v>14.96</v>
      </c>
      <c r="J234" s="12">
        <v>14.88</v>
      </c>
      <c r="K234" s="13">
        <v>14.88</v>
      </c>
      <c r="L234" s="12">
        <v>2160.0715879999998</v>
      </c>
      <c r="M234" s="12">
        <v>250.66137379999998</v>
      </c>
      <c r="N234" s="12">
        <v>144.38981203208553</v>
      </c>
      <c r="O234" s="12">
        <v>16.755439425133687</v>
      </c>
      <c r="P234" s="12">
        <v>116.04308634608086</v>
      </c>
      <c r="Q234" s="12" t="s">
        <v>46</v>
      </c>
      <c r="R234" s="12" t="s">
        <v>54</v>
      </c>
      <c r="S234" s="12" t="s">
        <v>55</v>
      </c>
      <c r="T234" s="12">
        <v>11.89</v>
      </c>
      <c r="U234" s="12">
        <v>135.96629999999999</v>
      </c>
      <c r="V234" s="21" t="s">
        <v>118</v>
      </c>
      <c r="W234" s="21" t="s">
        <v>118</v>
      </c>
      <c r="X234" s="15" t="s">
        <v>41</v>
      </c>
      <c r="Y234" s="15" t="s">
        <v>49</v>
      </c>
      <c r="Z234" s="16"/>
      <c r="AA234" s="16"/>
      <c r="AB234" s="16"/>
      <c r="AC234" s="13">
        <v>14.96</v>
      </c>
      <c r="AD234" s="44">
        <v>2244</v>
      </c>
      <c r="AE234" s="44" t="s">
        <v>55</v>
      </c>
      <c r="AF234" s="44" t="s">
        <v>55</v>
      </c>
      <c r="AG234" s="152">
        <v>150</v>
      </c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</row>
    <row r="235" spans="1:153" s="16" customFormat="1" x14ac:dyDescent="0.2">
      <c r="A235" s="8" t="s">
        <v>114</v>
      </c>
      <c r="B235" s="10" t="s">
        <v>115</v>
      </c>
      <c r="C235" s="8" t="s">
        <v>116</v>
      </c>
      <c r="D235" s="8"/>
      <c r="E235" s="72">
        <v>602</v>
      </c>
      <c r="F235" s="73" t="s">
        <v>117</v>
      </c>
      <c r="G235" s="74">
        <v>2.0804</v>
      </c>
      <c r="H235" s="9">
        <v>2</v>
      </c>
      <c r="I235" s="12" t="e">
        <v>#N/A</v>
      </c>
      <c r="J235" s="12">
        <v>14.21</v>
      </c>
      <c r="K235" s="13">
        <v>14.21</v>
      </c>
      <c r="L235" s="12" t="e">
        <v>#N/A</v>
      </c>
      <c r="M235" s="12" t="e">
        <v>#N/A</v>
      </c>
      <c r="N235" s="12" t="e">
        <v>#N/A</v>
      </c>
      <c r="O235" s="12" t="e">
        <v>#N/A</v>
      </c>
      <c r="P235" s="12" t="e">
        <v>#N/A</v>
      </c>
      <c r="Q235" s="12" t="e">
        <v>#N/A</v>
      </c>
      <c r="R235" s="12" t="e">
        <v>#N/A</v>
      </c>
      <c r="S235" s="12" t="e">
        <v>#N/A</v>
      </c>
      <c r="T235" s="12" t="e">
        <v>#N/A</v>
      </c>
      <c r="U235" s="12" t="e">
        <v>#N/A</v>
      </c>
      <c r="V235" s="21" t="s">
        <v>118</v>
      </c>
      <c r="W235" s="21" t="s">
        <v>118</v>
      </c>
      <c r="X235" s="15" t="s">
        <v>41</v>
      </c>
      <c r="Y235" s="15" t="s">
        <v>49</v>
      </c>
      <c r="AC235" s="13">
        <v>14.13</v>
      </c>
      <c r="AD235" s="44">
        <v>2115.09</v>
      </c>
      <c r="AE235" s="44" t="s">
        <v>48</v>
      </c>
      <c r="AF235" s="44" t="s">
        <v>48</v>
      </c>
      <c r="AG235" s="152">
        <v>149.69999999999999</v>
      </c>
    </row>
    <row r="236" spans="1:153" s="16" customFormat="1" x14ac:dyDescent="0.2">
      <c r="A236" s="8" t="s">
        <v>114</v>
      </c>
      <c r="B236" s="10" t="s">
        <v>115</v>
      </c>
      <c r="C236" s="8" t="s">
        <v>116</v>
      </c>
      <c r="D236" s="8"/>
      <c r="E236" s="72">
        <v>602</v>
      </c>
      <c r="F236" s="73" t="s">
        <v>117</v>
      </c>
      <c r="G236" s="74">
        <v>2.0804999999999998</v>
      </c>
      <c r="H236" s="9">
        <v>2</v>
      </c>
      <c r="I236" s="12">
        <v>15.28</v>
      </c>
      <c r="J236" s="12">
        <v>15.14</v>
      </c>
      <c r="K236" s="13">
        <v>15.14</v>
      </c>
      <c r="L236" s="12">
        <v>2662.5936200000001</v>
      </c>
      <c r="M236" s="12">
        <v>314.95888120000001</v>
      </c>
      <c r="N236" s="12">
        <v>174.25350916230369</v>
      </c>
      <c r="O236" s="12">
        <v>20.612492225130893</v>
      </c>
      <c r="P236" s="12">
        <v>118.2902560999902</v>
      </c>
      <c r="Q236" s="12" t="s">
        <v>46</v>
      </c>
      <c r="R236" s="12" t="s">
        <v>54</v>
      </c>
      <c r="S236" s="12" t="s">
        <v>55</v>
      </c>
      <c r="T236" s="12">
        <v>11.89</v>
      </c>
      <c r="U236" s="12">
        <v>137.59970000000001</v>
      </c>
      <c r="V236" s="21" t="s">
        <v>118</v>
      </c>
      <c r="W236" s="21" t="s">
        <v>118</v>
      </c>
      <c r="X236" s="15" t="s">
        <v>41</v>
      </c>
      <c r="Y236" s="15" t="s">
        <v>49</v>
      </c>
      <c r="AC236" s="13">
        <v>15.28</v>
      </c>
      <c r="AD236" s="44">
        <v>2272.06</v>
      </c>
      <c r="AE236" s="44" t="s">
        <v>55</v>
      </c>
      <c r="AF236" s="44" t="s">
        <v>55</v>
      </c>
      <c r="AG236" s="152">
        <v>148.69999999999999</v>
      </c>
    </row>
    <row r="237" spans="1:153" s="15" customFormat="1" x14ac:dyDescent="0.2">
      <c r="A237" s="8" t="s">
        <v>114</v>
      </c>
      <c r="B237" s="10" t="s">
        <v>115</v>
      </c>
      <c r="C237" s="8" t="s">
        <v>116</v>
      </c>
      <c r="D237" s="8"/>
      <c r="E237" s="72">
        <v>602</v>
      </c>
      <c r="F237" s="73" t="s">
        <v>117</v>
      </c>
      <c r="G237" s="74">
        <v>2.0806</v>
      </c>
      <c r="H237" s="9">
        <v>2</v>
      </c>
      <c r="I237" s="12" t="e">
        <v>#N/A</v>
      </c>
      <c r="J237" s="12">
        <v>14.01</v>
      </c>
      <c r="K237" s="13">
        <v>14.01</v>
      </c>
      <c r="L237" s="12" t="e">
        <v>#N/A</v>
      </c>
      <c r="M237" s="12" t="e">
        <v>#N/A</v>
      </c>
      <c r="N237" s="12" t="e">
        <v>#N/A</v>
      </c>
      <c r="O237" s="12" t="e">
        <v>#N/A</v>
      </c>
      <c r="P237" s="12" t="e">
        <v>#N/A</v>
      </c>
      <c r="Q237" s="12" t="e">
        <v>#N/A</v>
      </c>
      <c r="R237" s="12" t="e">
        <v>#N/A</v>
      </c>
      <c r="S237" s="12" t="e">
        <v>#N/A</v>
      </c>
      <c r="T237" s="12" t="e">
        <v>#N/A</v>
      </c>
      <c r="U237" s="12" t="e">
        <v>#N/A</v>
      </c>
      <c r="V237" s="21" t="s">
        <v>118</v>
      </c>
      <c r="W237" s="21" t="s">
        <v>118</v>
      </c>
      <c r="X237" s="15" t="s">
        <v>41</v>
      </c>
      <c r="Y237" s="15" t="s">
        <v>49</v>
      </c>
      <c r="Z237" s="16"/>
      <c r="AA237" s="16"/>
      <c r="AB237" s="16"/>
      <c r="AC237" s="13">
        <v>14.14</v>
      </c>
      <c r="AD237" s="44">
        <v>2068.98</v>
      </c>
      <c r="AE237" s="44" t="s">
        <v>48</v>
      </c>
      <c r="AF237" s="44" t="s">
        <v>48</v>
      </c>
      <c r="AG237" s="152">
        <v>146.30000000000001</v>
      </c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</row>
    <row r="238" spans="1:153" s="15" customFormat="1" x14ac:dyDescent="0.2">
      <c r="A238" s="8" t="s">
        <v>114</v>
      </c>
      <c r="B238" s="10" t="s">
        <v>115</v>
      </c>
      <c r="C238" s="8" t="s">
        <v>116</v>
      </c>
      <c r="D238" s="8"/>
      <c r="E238" s="72">
        <v>602</v>
      </c>
      <c r="F238" s="73" t="s">
        <v>117</v>
      </c>
      <c r="G238" s="74">
        <v>2.0807000000000002</v>
      </c>
      <c r="H238" s="9">
        <v>2</v>
      </c>
      <c r="I238" s="12">
        <v>14.58</v>
      </c>
      <c r="J238" s="12">
        <v>14.45</v>
      </c>
      <c r="K238" s="13">
        <v>14.45</v>
      </c>
      <c r="L238" s="12">
        <v>2160.3071999999997</v>
      </c>
      <c r="M238" s="12">
        <v>253.520858</v>
      </c>
      <c r="N238" s="12">
        <v>148.16921810699586</v>
      </c>
      <c r="O238" s="12">
        <v>17.388261865569273</v>
      </c>
      <c r="P238" s="12">
        <v>117.35407723494141</v>
      </c>
      <c r="Q238" s="12" t="s">
        <v>46</v>
      </c>
      <c r="R238" s="12" t="s">
        <v>54</v>
      </c>
      <c r="S238" s="12" t="s">
        <v>55</v>
      </c>
      <c r="T238" s="12">
        <v>11.76</v>
      </c>
      <c r="U238" s="12">
        <v>137.1712</v>
      </c>
      <c r="V238" s="21" t="s">
        <v>118</v>
      </c>
      <c r="W238" s="21" t="s">
        <v>118</v>
      </c>
      <c r="X238" s="15" t="s">
        <v>41</v>
      </c>
      <c r="Y238" s="15" t="s">
        <v>49</v>
      </c>
      <c r="Z238" s="16"/>
      <c r="AA238" s="16"/>
      <c r="AB238" s="16"/>
      <c r="AC238" s="13">
        <v>14.58</v>
      </c>
      <c r="AD238" s="44">
        <v>2187</v>
      </c>
      <c r="AE238" s="44" t="s">
        <v>55</v>
      </c>
      <c r="AF238" s="44" t="s">
        <v>55</v>
      </c>
      <c r="AG238" s="152">
        <v>150</v>
      </c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</row>
    <row r="239" spans="1:153" s="16" customFormat="1" x14ac:dyDescent="0.2">
      <c r="A239" s="8" t="s">
        <v>114</v>
      </c>
      <c r="B239" s="10" t="s">
        <v>115</v>
      </c>
      <c r="C239" s="8" t="s">
        <v>116</v>
      </c>
      <c r="D239" s="8"/>
      <c r="E239" s="72">
        <v>602</v>
      </c>
      <c r="F239" s="73" t="s">
        <v>117</v>
      </c>
      <c r="G239" s="74">
        <v>2.0808</v>
      </c>
      <c r="H239" s="9">
        <v>2</v>
      </c>
      <c r="I239" s="12" t="e">
        <v>#N/A</v>
      </c>
      <c r="J239" s="12">
        <v>24.43</v>
      </c>
      <c r="K239" s="13">
        <v>24.43</v>
      </c>
      <c r="L239" s="12" t="e">
        <v>#N/A</v>
      </c>
      <c r="M239" s="12" t="e">
        <v>#N/A</v>
      </c>
      <c r="N239" s="12" t="e">
        <v>#N/A</v>
      </c>
      <c r="O239" s="12" t="e">
        <v>#N/A</v>
      </c>
      <c r="P239" s="12" t="e">
        <v>#N/A</v>
      </c>
      <c r="Q239" s="12" t="e">
        <v>#N/A</v>
      </c>
      <c r="R239" s="12" t="e">
        <v>#N/A</v>
      </c>
      <c r="S239" s="12" t="e">
        <v>#N/A</v>
      </c>
      <c r="T239" s="12" t="e">
        <v>#N/A</v>
      </c>
      <c r="U239" s="12" t="e">
        <v>#N/A</v>
      </c>
      <c r="V239" s="21" t="s">
        <v>118</v>
      </c>
      <c r="W239" s="21" t="s">
        <v>118</v>
      </c>
      <c r="X239" s="15" t="s">
        <v>41</v>
      </c>
      <c r="Y239" s="15" t="s">
        <v>49</v>
      </c>
      <c r="AC239" s="13">
        <v>24.38</v>
      </c>
      <c r="AD239" s="44">
        <v>3551.2750000000001</v>
      </c>
      <c r="AE239" s="44" t="s">
        <v>48</v>
      </c>
      <c r="AF239" s="44" t="s">
        <v>48</v>
      </c>
      <c r="AG239" s="152">
        <v>145.69999999999999</v>
      </c>
    </row>
    <row r="240" spans="1:153" s="16" customFormat="1" x14ac:dyDescent="0.2">
      <c r="A240" s="8" t="s">
        <v>114</v>
      </c>
      <c r="B240" s="10" t="s">
        <v>115</v>
      </c>
      <c r="C240" s="8" t="s">
        <v>116</v>
      </c>
      <c r="D240" s="8"/>
      <c r="E240" s="72">
        <v>602</v>
      </c>
      <c r="F240" s="73" t="s">
        <v>117</v>
      </c>
      <c r="G240" s="74">
        <v>2.0809000000000002</v>
      </c>
      <c r="H240" s="9">
        <v>2</v>
      </c>
      <c r="I240" s="12" t="e">
        <v>#N/A</v>
      </c>
      <c r="J240" s="12">
        <v>8.84</v>
      </c>
      <c r="K240" s="13">
        <v>8.84</v>
      </c>
      <c r="L240" s="12" t="e">
        <v>#N/A</v>
      </c>
      <c r="M240" s="12" t="e">
        <v>#N/A</v>
      </c>
      <c r="N240" s="12" t="e">
        <v>#N/A</v>
      </c>
      <c r="O240" s="12" t="e">
        <v>#N/A</v>
      </c>
      <c r="P240" s="12" t="e">
        <v>#N/A</v>
      </c>
      <c r="Q240" s="12" t="e">
        <v>#N/A</v>
      </c>
      <c r="R240" s="12" t="e">
        <v>#N/A</v>
      </c>
      <c r="S240" s="12" t="e">
        <v>#N/A</v>
      </c>
      <c r="T240" s="12" t="e">
        <v>#N/A</v>
      </c>
      <c r="U240" s="12" t="e">
        <v>#N/A</v>
      </c>
      <c r="V240" s="21" t="s">
        <v>118</v>
      </c>
      <c r="W240" s="21" t="s">
        <v>118</v>
      </c>
      <c r="X240" s="15" t="s">
        <v>41</v>
      </c>
      <c r="Y240" s="15" t="s">
        <v>49</v>
      </c>
      <c r="AC240" s="13">
        <v>8.84</v>
      </c>
      <c r="AD240" s="44">
        <v>1148.875</v>
      </c>
      <c r="AE240" s="44" t="s">
        <v>48</v>
      </c>
      <c r="AF240" s="44" t="s">
        <v>48</v>
      </c>
      <c r="AG240" s="152">
        <v>130</v>
      </c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</row>
    <row r="241" spans="1:153" s="16" customFormat="1" x14ac:dyDescent="0.2">
      <c r="A241" s="8" t="s">
        <v>114</v>
      </c>
      <c r="B241" s="10" t="s">
        <v>115</v>
      </c>
      <c r="C241" s="8" t="s">
        <v>116</v>
      </c>
      <c r="D241" s="8"/>
      <c r="E241" s="72">
        <v>602</v>
      </c>
      <c r="F241" s="73" t="s">
        <v>117</v>
      </c>
      <c r="G241" s="74">
        <v>2.081</v>
      </c>
      <c r="H241" s="9">
        <v>2</v>
      </c>
      <c r="I241" s="12" t="e">
        <v>#N/A</v>
      </c>
      <c r="J241" s="12">
        <v>6.91</v>
      </c>
      <c r="K241" s="13">
        <v>6.91</v>
      </c>
      <c r="L241" s="12" t="e">
        <v>#N/A</v>
      </c>
      <c r="M241" s="12" t="e">
        <v>#N/A</v>
      </c>
      <c r="N241" s="12" t="e">
        <v>#N/A</v>
      </c>
      <c r="O241" s="12" t="e">
        <v>#N/A</v>
      </c>
      <c r="P241" s="12" t="e">
        <v>#N/A</v>
      </c>
      <c r="Q241" s="12" t="e">
        <v>#N/A</v>
      </c>
      <c r="R241" s="12" t="e">
        <v>#N/A</v>
      </c>
      <c r="S241" s="12" t="e">
        <v>#N/A</v>
      </c>
      <c r="T241" s="12" t="e">
        <v>#N/A</v>
      </c>
      <c r="U241" s="12" t="e">
        <v>#N/A</v>
      </c>
      <c r="V241" s="21" t="s">
        <v>118</v>
      </c>
      <c r="W241" s="21" t="s">
        <v>118</v>
      </c>
      <c r="X241" s="15" t="s">
        <v>41</v>
      </c>
      <c r="Y241" s="15" t="s">
        <v>49</v>
      </c>
      <c r="AC241" s="13">
        <v>7</v>
      </c>
      <c r="AD241" s="44">
        <v>951.42</v>
      </c>
      <c r="AE241" s="44" t="s">
        <v>48</v>
      </c>
      <c r="AF241" s="44" t="s">
        <v>48</v>
      </c>
      <c r="AG241" s="152">
        <v>135.9</v>
      </c>
    </row>
    <row r="242" spans="1:153" s="16" customFormat="1" x14ac:dyDescent="0.2">
      <c r="A242" s="8" t="s">
        <v>114</v>
      </c>
      <c r="B242" s="10" t="s">
        <v>115</v>
      </c>
      <c r="C242" s="8" t="s">
        <v>116</v>
      </c>
      <c r="D242" s="8"/>
      <c r="E242" s="53">
        <v>602</v>
      </c>
      <c r="F242" s="54" t="s">
        <v>117</v>
      </c>
      <c r="G242" s="55">
        <v>2.1000999999999999</v>
      </c>
      <c r="H242" s="9">
        <v>2</v>
      </c>
      <c r="I242" s="12">
        <v>1.94</v>
      </c>
      <c r="J242" s="12">
        <v>1.94</v>
      </c>
      <c r="K242" s="13">
        <v>1.94</v>
      </c>
      <c r="L242" s="12">
        <v>250.38674</v>
      </c>
      <c r="M242" s="12">
        <v>25.962639200000002</v>
      </c>
      <c r="N242" s="12">
        <v>129.06532989690723</v>
      </c>
      <c r="O242" s="12">
        <v>13.382803711340207</v>
      </c>
      <c r="P242" s="12">
        <v>103.69015228202579</v>
      </c>
      <c r="Q242" s="12" t="s">
        <v>53</v>
      </c>
      <c r="R242" s="12" t="s">
        <v>166</v>
      </c>
      <c r="S242" s="12" t="s">
        <v>167</v>
      </c>
      <c r="T242" s="12">
        <v>11.96</v>
      </c>
      <c r="U242" s="12">
        <v>125.2402</v>
      </c>
      <c r="V242" s="21" t="s">
        <v>118</v>
      </c>
      <c r="W242" s="21" t="s">
        <v>118</v>
      </c>
      <c r="X242" s="15" t="s">
        <v>63</v>
      </c>
      <c r="Y242" s="15" t="s">
        <v>49</v>
      </c>
      <c r="AC242" s="13">
        <v>1.94</v>
      </c>
      <c r="AD242" s="44">
        <v>281.3</v>
      </c>
      <c r="AE242" s="44" t="s">
        <v>55</v>
      </c>
      <c r="AF242" s="44" t="s">
        <v>55</v>
      </c>
      <c r="AG242" s="152">
        <v>145</v>
      </c>
    </row>
    <row r="243" spans="1:153" s="16" customFormat="1" x14ac:dyDescent="0.2">
      <c r="A243" s="8" t="s">
        <v>114</v>
      </c>
      <c r="B243" s="10" t="s">
        <v>115</v>
      </c>
      <c r="C243" s="8" t="s">
        <v>116</v>
      </c>
      <c r="D243" s="8"/>
      <c r="E243" s="53">
        <v>602</v>
      </c>
      <c r="F243" s="54" t="s">
        <v>117</v>
      </c>
      <c r="G243" s="55">
        <v>2.1002000000000001</v>
      </c>
      <c r="H243" s="9">
        <v>2</v>
      </c>
      <c r="I243" s="12">
        <v>5.58</v>
      </c>
      <c r="J243" s="12">
        <v>5.58</v>
      </c>
      <c r="K243" s="13">
        <v>5.58</v>
      </c>
      <c r="L243" s="12">
        <v>654.45230400000003</v>
      </c>
      <c r="M243" s="12">
        <v>67.414743400000006</v>
      </c>
      <c r="N243" s="12">
        <v>117.28535913978494</v>
      </c>
      <c r="O243" s="12">
        <v>12.081495232974911</v>
      </c>
      <c r="P243" s="12">
        <v>103.009406473111</v>
      </c>
      <c r="Q243" s="12" t="s">
        <v>53</v>
      </c>
      <c r="R243" s="12" t="s">
        <v>166</v>
      </c>
      <c r="S243" s="12" t="s">
        <v>167</v>
      </c>
      <c r="T243" s="12">
        <v>11.7</v>
      </c>
      <c r="U243" s="12">
        <v>124.7594</v>
      </c>
      <c r="V243" s="21" t="s">
        <v>118</v>
      </c>
      <c r="W243" s="21" t="s">
        <v>118</v>
      </c>
      <c r="X243" s="15" t="s">
        <v>41</v>
      </c>
      <c r="Y243" s="15" t="s">
        <v>49</v>
      </c>
      <c r="AC243" s="13">
        <v>5.58</v>
      </c>
      <c r="AD243" s="44">
        <v>809.1</v>
      </c>
      <c r="AE243" s="44" t="s">
        <v>55</v>
      </c>
      <c r="AF243" s="44" t="s">
        <v>55</v>
      </c>
      <c r="AG243" s="152">
        <v>145</v>
      </c>
    </row>
    <row r="244" spans="1:153" s="16" customFormat="1" x14ac:dyDescent="0.2">
      <c r="A244" s="8" t="s">
        <v>114</v>
      </c>
      <c r="B244" s="10" t="s">
        <v>115</v>
      </c>
      <c r="C244" s="8" t="s">
        <v>116</v>
      </c>
      <c r="D244" s="8"/>
      <c r="E244" s="53">
        <v>602</v>
      </c>
      <c r="F244" s="54" t="s">
        <v>117</v>
      </c>
      <c r="G244" s="55">
        <v>2.1002999999999998</v>
      </c>
      <c r="H244" s="9">
        <v>2</v>
      </c>
      <c r="I244" s="12">
        <v>4.88</v>
      </c>
      <c r="J244" s="12">
        <v>4.88</v>
      </c>
      <c r="K244" s="13">
        <v>4.88</v>
      </c>
      <c r="L244" s="12">
        <v>725.68910000000005</v>
      </c>
      <c r="M244" s="12">
        <v>80.722074199999994</v>
      </c>
      <c r="N244" s="12">
        <v>148.70678278688527</v>
      </c>
      <c r="O244" s="12">
        <v>16.541408647540983</v>
      </c>
      <c r="P244" s="12">
        <v>111.23506498857428</v>
      </c>
      <c r="Q244" s="12" t="s">
        <v>53</v>
      </c>
      <c r="R244" s="12" t="s">
        <v>136</v>
      </c>
      <c r="S244" s="12" t="s">
        <v>137</v>
      </c>
      <c r="T244" s="12">
        <v>11.93</v>
      </c>
      <c r="U244" s="12">
        <v>134.61845</v>
      </c>
      <c r="V244" s="21" t="s">
        <v>118</v>
      </c>
      <c r="W244" s="21" t="s">
        <v>118</v>
      </c>
      <c r="X244" s="15" t="s">
        <v>41</v>
      </c>
      <c r="Y244" s="15" t="s">
        <v>49</v>
      </c>
      <c r="AC244" s="13">
        <v>4.88</v>
      </c>
      <c r="AD244" s="44">
        <v>707.6</v>
      </c>
      <c r="AE244" s="44" t="s">
        <v>48</v>
      </c>
      <c r="AF244" s="44" t="s">
        <v>48</v>
      </c>
      <c r="AG244" s="152">
        <v>145</v>
      </c>
    </row>
    <row r="245" spans="1:153" s="16" customFormat="1" x14ac:dyDescent="0.2">
      <c r="A245" s="8" t="s">
        <v>114</v>
      </c>
      <c r="B245" s="10" t="s">
        <v>115</v>
      </c>
      <c r="C245" s="8" t="s">
        <v>116</v>
      </c>
      <c r="D245" s="8"/>
      <c r="E245" s="53">
        <v>602</v>
      </c>
      <c r="F245" s="54" t="s">
        <v>117</v>
      </c>
      <c r="G245" s="55">
        <v>2.1004</v>
      </c>
      <c r="H245" s="9">
        <v>2</v>
      </c>
      <c r="I245" s="12">
        <v>8.16</v>
      </c>
      <c r="J245" s="12">
        <v>8.16</v>
      </c>
      <c r="K245" s="13">
        <v>8.16</v>
      </c>
      <c r="L245" s="12">
        <v>998.61308000000008</v>
      </c>
      <c r="M245" s="12">
        <v>112.87803839999999</v>
      </c>
      <c r="N245" s="12">
        <v>122.37905392156864</v>
      </c>
      <c r="O245" s="12">
        <v>13.833092941176469</v>
      </c>
      <c r="P245" s="12">
        <v>113.03480863679454</v>
      </c>
      <c r="Q245" s="12" t="s">
        <v>53</v>
      </c>
      <c r="R245" s="12" t="s">
        <v>166</v>
      </c>
      <c r="S245" s="12" t="s">
        <v>167</v>
      </c>
      <c r="T245" s="12">
        <v>11.7</v>
      </c>
      <c r="U245" s="12">
        <v>134.65555000000001</v>
      </c>
      <c r="V245" s="21" t="s">
        <v>118</v>
      </c>
      <c r="W245" s="21" t="s">
        <v>118</v>
      </c>
      <c r="X245" s="15" t="s">
        <v>41</v>
      </c>
      <c r="Y245" s="15" t="s">
        <v>49</v>
      </c>
      <c r="AC245" s="13">
        <v>8.16</v>
      </c>
      <c r="AD245" s="44">
        <v>1183.2</v>
      </c>
      <c r="AE245" s="44" t="s">
        <v>55</v>
      </c>
      <c r="AF245" s="44" t="s">
        <v>55</v>
      </c>
      <c r="AG245" s="152">
        <v>145</v>
      </c>
    </row>
    <row r="246" spans="1:153" s="16" customFormat="1" x14ac:dyDescent="0.2">
      <c r="A246" s="8" t="s">
        <v>114</v>
      </c>
      <c r="B246" s="10" t="s">
        <v>115</v>
      </c>
      <c r="C246" s="8" t="s">
        <v>116</v>
      </c>
      <c r="D246" s="8"/>
      <c r="E246" s="53">
        <v>602</v>
      </c>
      <c r="F246" s="54" t="s">
        <v>117</v>
      </c>
      <c r="G246" s="55">
        <v>2.1004999999999998</v>
      </c>
      <c r="H246" s="9">
        <v>2</v>
      </c>
      <c r="I246" s="12">
        <v>7.69</v>
      </c>
      <c r="J246" s="12">
        <v>7.69</v>
      </c>
      <c r="K246" s="13">
        <v>7.69</v>
      </c>
      <c r="L246" s="12">
        <v>1030.943352</v>
      </c>
      <c r="M246" s="12">
        <v>111.55072680000001</v>
      </c>
      <c r="N246" s="12">
        <v>134.0628546163849</v>
      </c>
      <c r="O246" s="12">
        <v>14.505946267880365</v>
      </c>
      <c r="P246" s="12">
        <v>108.2025763914136</v>
      </c>
      <c r="Q246" s="12" t="s">
        <v>53</v>
      </c>
      <c r="R246" s="12" t="s">
        <v>136</v>
      </c>
      <c r="S246" s="12" t="s">
        <v>137</v>
      </c>
      <c r="T246" s="12">
        <v>11.89</v>
      </c>
      <c r="U246" s="12">
        <v>131.83674999999999</v>
      </c>
      <c r="V246" s="21" t="s">
        <v>118</v>
      </c>
      <c r="W246" s="21" t="s">
        <v>118</v>
      </c>
      <c r="X246" s="15" t="s">
        <v>41</v>
      </c>
      <c r="Y246" s="15" t="s">
        <v>49</v>
      </c>
      <c r="AC246" s="13">
        <v>7.69</v>
      </c>
      <c r="AD246" s="44">
        <v>1115.05</v>
      </c>
      <c r="AE246" s="44" t="s">
        <v>48</v>
      </c>
      <c r="AF246" s="44" t="s">
        <v>48</v>
      </c>
      <c r="AG246" s="152">
        <v>145</v>
      </c>
    </row>
    <row r="247" spans="1:153" s="16" customFormat="1" x14ac:dyDescent="0.2">
      <c r="A247" s="8" t="s">
        <v>114</v>
      </c>
      <c r="B247" s="10" t="s">
        <v>115</v>
      </c>
      <c r="C247" s="8" t="s">
        <v>116</v>
      </c>
      <c r="D247" s="8"/>
      <c r="E247" s="53">
        <v>602</v>
      </c>
      <c r="F247" s="54" t="s">
        <v>117</v>
      </c>
      <c r="G247" s="55">
        <v>2.1006</v>
      </c>
      <c r="H247" s="9">
        <v>2</v>
      </c>
      <c r="I247" s="12">
        <v>10.91</v>
      </c>
      <c r="J247" s="12">
        <v>10.91</v>
      </c>
      <c r="K247" s="13">
        <v>10.91</v>
      </c>
      <c r="L247" s="12">
        <v>1332.084376</v>
      </c>
      <c r="M247" s="12">
        <v>157.35737499999999</v>
      </c>
      <c r="N247" s="12">
        <v>122.09755967002749</v>
      </c>
      <c r="O247" s="12">
        <v>14.423224106324472</v>
      </c>
      <c r="P247" s="12">
        <v>118.12868451510161</v>
      </c>
      <c r="Q247" s="12" t="s">
        <v>53</v>
      </c>
      <c r="R247" s="12" t="s">
        <v>166</v>
      </c>
      <c r="S247" s="12" t="s">
        <v>167</v>
      </c>
      <c r="T247" s="12">
        <v>11.73</v>
      </c>
      <c r="U247" s="12">
        <v>140.51155</v>
      </c>
      <c r="V247" s="21" t="s">
        <v>118</v>
      </c>
      <c r="W247" s="21" t="s">
        <v>118</v>
      </c>
      <c r="X247" s="15" t="s">
        <v>41</v>
      </c>
      <c r="Y247" s="15" t="s">
        <v>49</v>
      </c>
      <c r="AC247" s="13">
        <v>10.81</v>
      </c>
      <c r="AD247" s="44">
        <v>1567.1998483881266</v>
      </c>
      <c r="AE247" s="44" t="s">
        <v>55</v>
      </c>
      <c r="AF247" s="44" t="s">
        <v>55</v>
      </c>
      <c r="AG247" s="152">
        <v>145</v>
      </c>
    </row>
    <row r="248" spans="1:153" s="16" customFormat="1" x14ac:dyDescent="0.2">
      <c r="A248" s="8" t="s">
        <v>114</v>
      </c>
      <c r="B248" s="10" t="s">
        <v>115</v>
      </c>
      <c r="C248" s="8" t="s">
        <v>116</v>
      </c>
      <c r="D248" s="8"/>
      <c r="E248" s="53">
        <v>602</v>
      </c>
      <c r="F248" s="54" t="s">
        <v>117</v>
      </c>
      <c r="G248" s="55">
        <v>2.1006999999999998</v>
      </c>
      <c r="H248" s="9">
        <v>2</v>
      </c>
      <c r="I248" s="12">
        <v>10.210000000000001</v>
      </c>
      <c r="J248" s="12">
        <v>10.210000000000001</v>
      </c>
      <c r="K248" s="13">
        <v>10.210000000000001</v>
      </c>
      <c r="L248" s="12">
        <v>1623.2302440000001</v>
      </c>
      <c r="M248" s="12">
        <v>182.77773400000001</v>
      </c>
      <c r="N248" s="12">
        <v>158.98435298726739</v>
      </c>
      <c r="O248" s="12">
        <v>17.901834867776689</v>
      </c>
      <c r="P248" s="12">
        <v>112.60123736334228</v>
      </c>
      <c r="Q248" s="12" t="s">
        <v>53</v>
      </c>
      <c r="R248" s="12" t="s">
        <v>136</v>
      </c>
      <c r="S248" s="12" t="s">
        <v>137</v>
      </c>
      <c r="T248" s="12">
        <v>11.86</v>
      </c>
      <c r="U248" s="12">
        <v>136.86439999999999</v>
      </c>
      <c r="V248" s="21" t="s">
        <v>118</v>
      </c>
      <c r="W248" s="21" t="s">
        <v>118</v>
      </c>
      <c r="X248" s="15" t="s">
        <v>41</v>
      </c>
      <c r="Y248" s="15" t="s">
        <v>49</v>
      </c>
      <c r="AC248" s="13">
        <v>9.91</v>
      </c>
      <c r="AD248" s="44">
        <v>1436.7206750718165</v>
      </c>
      <c r="AE248" s="44" t="s">
        <v>48</v>
      </c>
      <c r="AF248" s="44" t="s">
        <v>48</v>
      </c>
      <c r="AG248" s="152">
        <v>145</v>
      </c>
    </row>
    <row r="249" spans="1:153" s="16" customFormat="1" x14ac:dyDescent="0.2">
      <c r="A249" s="8" t="s">
        <v>114</v>
      </c>
      <c r="B249" s="10" t="s">
        <v>115</v>
      </c>
      <c r="C249" s="8" t="s">
        <v>116</v>
      </c>
      <c r="D249" s="8"/>
      <c r="E249" s="53">
        <v>602</v>
      </c>
      <c r="F249" s="54" t="s">
        <v>117</v>
      </c>
      <c r="G249" s="55">
        <v>2.1008</v>
      </c>
      <c r="H249" s="9">
        <v>2</v>
      </c>
      <c r="I249" s="12">
        <v>11.56</v>
      </c>
      <c r="J249" s="12">
        <v>11.56</v>
      </c>
      <c r="K249" s="13">
        <v>11.56</v>
      </c>
      <c r="L249" s="12">
        <v>1577.2649280000001</v>
      </c>
      <c r="M249" s="12">
        <v>178.18517220000001</v>
      </c>
      <c r="N249" s="12">
        <v>136.44160276816609</v>
      </c>
      <c r="O249" s="12">
        <v>15.413942231833911</v>
      </c>
      <c r="P249" s="12">
        <v>112.97098479577681</v>
      </c>
      <c r="Q249" s="12" t="s">
        <v>53</v>
      </c>
      <c r="R249" s="12" t="s">
        <v>166</v>
      </c>
      <c r="S249" s="12" t="s">
        <v>167</v>
      </c>
      <c r="T249" s="12">
        <v>11.76</v>
      </c>
      <c r="U249" s="12">
        <v>135.27795</v>
      </c>
      <c r="V249" s="21" t="s">
        <v>118</v>
      </c>
      <c r="W249" s="21" t="s">
        <v>118</v>
      </c>
      <c r="X249" s="15" t="s">
        <v>41</v>
      </c>
      <c r="Y249" s="15" t="s">
        <v>49</v>
      </c>
      <c r="AC249" s="13">
        <v>12.01</v>
      </c>
      <c r="AD249" s="44">
        <v>1741.1720794765404</v>
      </c>
      <c r="AE249" s="44" t="s">
        <v>55</v>
      </c>
      <c r="AF249" s="44" t="s">
        <v>55</v>
      </c>
      <c r="AG249" s="152">
        <v>145</v>
      </c>
    </row>
    <row r="250" spans="1:153" s="22" customFormat="1" x14ac:dyDescent="0.2">
      <c r="A250" s="8" t="s">
        <v>32</v>
      </c>
      <c r="B250" s="8" t="s">
        <v>32</v>
      </c>
      <c r="C250" s="8" t="s">
        <v>43</v>
      </c>
      <c r="D250" s="8" t="s">
        <v>44</v>
      </c>
      <c r="E250" s="9">
        <v>17</v>
      </c>
      <c r="F250" s="10" t="s">
        <v>45</v>
      </c>
      <c r="G250" s="7">
        <v>17.16</v>
      </c>
      <c r="H250" s="7"/>
      <c r="I250" s="12">
        <v>51.4</v>
      </c>
      <c r="J250" s="12">
        <v>50.27</v>
      </c>
      <c r="K250" s="13">
        <v>50.27</v>
      </c>
      <c r="L250" s="12">
        <v>5576.0279080000009</v>
      </c>
      <c r="M250" s="12">
        <v>593.44568720000007</v>
      </c>
      <c r="N250" s="12">
        <v>108.483033229572</v>
      </c>
      <c r="O250" s="12">
        <v>11.545635937743192</v>
      </c>
      <c r="P250" s="12">
        <v>106.42803389641858</v>
      </c>
      <c r="Q250" s="12" t="s">
        <v>46</v>
      </c>
      <c r="R250" s="12" t="s">
        <v>47</v>
      </c>
      <c r="S250" s="12" t="s">
        <v>48</v>
      </c>
      <c r="T250" s="12">
        <v>11.17</v>
      </c>
      <c r="U250" s="12">
        <v>125.0668</v>
      </c>
      <c r="V250" s="15"/>
      <c r="W250" s="14" t="s">
        <v>40</v>
      </c>
      <c r="X250" s="15" t="s">
        <v>41</v>
      </c>
      <c r="Y250" s="15" t="s">
        <v>49</v>
      </c>
      <c r="Z250" s="16"/>
      <c r="AA250" s="15"/>
      <c r="AB250" s="17">
        <v>0.44320668390690271</v>
      </c>
      <c r="AC250" s="18">
        <v>51.400000000000006</v>
      </c>
      <c r="AD250" s="19">
        <v>5782</v>
      </c>
      <c r="AE250" s="20" t="s">
        <v>48</v>
      </c>
      <c r="AF250" s="20" t="s">
        <v>48</v>
      </c>
      <c r="AG250" s="152">
        <v>112.5</v>
      </c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</row>
    <row r="251" spans="1:153" s="16" customFormat="1" x14ac:dyDescent="0.2">
      <c r="A251" s="8" t="s">
        <v>114</v>
      </c>
      <c r="B251" s="10" t="s">
        <v>115</v>
      </c>
      <c r="C251" s="8" t="s">
        <v>116</v>
      </c>
      <c r="D251" s="8"/>
      <c r="E251" s="53">
        <v>602</v>
      </c>
      <c r="F251" s="54" t="s">
        <v>117</v>
      </c>
      <c r="G251" s="55">
        <v>2.1009000000000002</v>
      </c>
      <c r="H251" s="9">
        <v>2</v>
      </c>
      <c r="I251" s="12">
        <v>10.37</v>
      </c>
      <c r="J251" s="12">
        <v>10.37</v>
      </c>
      <c r="K251" s="13">
        <v>10.37</v>
      </c>
      <c r="L251" s="12">
        <v>1289.374112</v>
      </c>
      <c r="M251" s="12">
        <v>149.2884736</v>
      </c>
      <c r="N251" s="12">
        <v>124.33694426229509</v>
      </c>
      <c r="O251" s="12">
        <v>14.396188389585344</v>
      </c>
      <c r="P251" s="12">
        <v>115.78367535891709</v>
      </c>
      <c r="Q251" s="12" t="s">
        <v>53</v>
      </c>
      <c r="R251" s="12" t="s">
        <v>136</v>
      </c>
      <c r="S251" s="12" t="s">
        <v>137</v>
      </c>
      <c r="T251" s="12">
        <v>11.86</v>
      </c>
      <c r="U251" s="12">
        <v>139.51519999999999</v>
      </c>
      <c r="V251" s="21" t="s">
        <v>118</v>
      </c>
      <c r="W251" s="21" t="s">
        <v>118</v>
      </c>
      <c r="X251" s="15" t="s">
        <v>41</v>
      </c>
      <c r="Y251" s="15" t="s">
        <v>49</v>
      </c>
      <c r="AC251" s="13">
        <v>10.86</v>
      </c>
      <c r="AD251" s="44">
        <v>1574.4486913501437</v>
      </c>
      <c r="AE251" s="44" t="s">
        <v>48</v>
      </c>
      <c r="AF251" s="44" t="s">
        <v>48</v>
      </c>
      <c r="AG251" s="152">
        <v>145</v>
      </c>
    </row>
    <row r="252" spans="1:153" s="16" customFormat="1" x14ac:dyDescent="0.2">
      <c r="A252" s="8" t="s">
        <v>114</v>
      </c>
      <c r="B252" s="10" t="s">
        <v>115</v>
      </c>
      <c r="C252" s="8" t="s">
        <v>116</v>
      </c>
      <c r="D252" s="8"/>
      <c r="E252" s="53">
        <v>602</v>
      </c>
      <c r="F252" s="54" t="s">
        <v>117</v>
      </c>
      <c r="G252" s="55">
        <v>2.101</v>
      </c>
      <c r="H252" s="9">
        <v>2</v>
      </c>
      <c r="I252" s="12">
        <v>10.14</v>
      </c>
      <c r="J252" s="12">
        <v>10.14</v>
      </c>
      <c r="K252" s="13">
        <v>10.14</v>
      </c>
      <c r="L252" s="12">
        <v>1119.743592</v>
      </c>
      <c r="M252" s="12">
        <v>125.24634359999999</v>
      </c>
      <c r="N252" s="12">
        <v>110.42836213017752</v>
      </c>
      <c r="O252" s="12">
        <v>12.351710414201182</v>
      </c>
      <c r="P252" s="12">
        <v>111.8526995776726</v>
      </c>
      <c r="Q252" s="12" t="s">
        <v>53</v>
      </c>
      <c r="R252" s="12" t="s">
        <v>166</v>
      </c>
      <c r="S252" s="12" t="s">
        <v>167</v>
      </c>
      <c r="T252" s="12">
        <v>11.76</v>
      </c>
      <c r="U252" s="12">
        <v>134.36670000000001</v>
      </c>
      <c r="V252" s="21" t="s">
        <v>118</v>
      </c>
      <c r="W252" s="21" t="s">
        <v>118</v>
      </c>
      <c r="X252" s="15" t="s">
        <v>41</v>
      </c>
      <c r="Y252" s="15" t="s">
        <v>49</v>
      </c>
      <c r="AC252" s="13">
        <v>9.8000000000000007</v>
      </c>
      <c r="AD252" s="44">
        <v>1420.7732205553784</v>
      </c>
      <c r="AE252" s="44" t="s">
        <v>55</v>
      </c>
      <c r="AF252" s="44" t="s">
        <v>55</v>
      </c>
      <c r="AG252" s="152">
        <v>145</v>
      </c>
    </row>
    <row r="253" spans="1:153" s="15" customFormat="1" x14ac:dyDescent="0.2">
      <c r="A253" s="8" t="s">
        <v>114</v>
      </c>
      <c r="B253" s="10" t="s">
        <v>115</v>
      </c>
      <c r="C253" s="8" t="s">
        <v>116</v>
      </c>
      <c r="D253" s="8"/>
      <c r="E253" s="53">
        <v>602</v>
      </c>
      <c r="F253" s="54" t="s">
        <v>117</v>
      </c>
      <c r="G253" s="55">
        <v>2.1011000000000002</v>
      </c>
      <c r="H253" s="9">
        <v>2</v>
      </c>
      <c r="I253" s="12">
        <v>9.4600000000000009</v>
      </c>
      <c r="J253" s="12">
        <v>9.4600000000000009</v>
      </c>
      <c r="K253" s="13">
        <v>9.4600000000000009</v>
      </c>
      <c r="L253" s="12">
        <v>1045.43372</v>
      </c>
      <c r="M253" s="12">
        <v>122.42450580000001</v>
      </c>
      <c r="N253" s="12">
        <v>110.51096405919661</v>
      </c>
      <c r="O253" s="12">
        <v>12.941279682875264</v>
      </c>
      <c r="P253" s="12">
        <v>117.10403391235553</v>
      </c>
      <c r="Q253" s="12" t="s">
        <v>53</v>
      </c>
      <c r="R253" s="12" t="s">
        <v>136</v>
      </c>
      <c r="S253" s="12" t="s">
        <v>137</v>
      </c>
      <c r="T253" s="12">
        <v>11.86</v>
      </c>
      <c r="U253" s="12">
        <v>140.64779999999999</v>
      </c>
      <c r="V253" s="21" t="s">
        <v>118</v>
      </c>
      <c r="W253" s="21" t="s">
        <v>118</v>
      </c>
      <c r="X253" s="15" t="s">
        <v>41</v>
      </c>
      <c r="Y253" s="15" t="s">
        <v>49</v>
      </c>
      <c r="Z253" s="16"/>
      <c r="AA253" s="16"/>
      <c r="AB253" s="16"/>
      <c r="AC253" s="13">
        <v>9.27</v>
      </c>
      <c r="AD253" s="44">
        <v>1343.9354851579956</v>
      </c>
      <c r="AE253" s="44" t="s">
        <v>48</v>
      </c>
      <c r="AF253" s="44" t="s">
        <v>48</v>
      </c>
      <c r="AG253" s="152">
        <v>145</v>
      </c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</row>
    <row r="254" spans="1:153" s="16" customFormat="1" x14ac:dyDescent="0.2">
      <c r="A254" s="8" t="s">
        <v>32</v>
      </c>
      <c r="B254" s="8" t="s">
        <v>32</v>
      </c>
      <c r="C254" s="8" t="s">
        <v>43</v>
      </c>
      <c r="D254" s="8" t="s">
        <v>34</v>
      </c>
      <c r="E254" s="7">
        <v>68</v>
      </c>
      <c r="F254" s="10" t="s">
        <v>169</v>
      </c>
      <c r="G254" s="11">
        <v>68.09</v>
      </c>
      <c r="H254" s="7"/>
      <c r="I254" s="12">
        <v>25.64</v>
      </c>
      <c r="J254" s="12">
        <v>25.64</v>
      </c>
      <c r="K254" s="13">
        <v>25.64</v>
      </c>
      <c r="L254" s="12">
        <v>2293.7374680000003</v>
      </c>
      <c r="M254" s="12">
        <v>295.4831896</v>
      </c>
      <c r="N254" s="12">
        <v>89.459339625585031</v>
      </c>
      <c r="O254" s="12">
        <v>11.524305366614664</v>
      </c>
      <c r="P254" s="12">
        <v>128.82171291278743</v>
      </c>
      <c r="Q254" s="12" t="s">
        <v>65</v>
      </c>
      <c r="R254" s="12" t="s">
        <v>170</v>
      </c>
      <c r="S254" s="12" t="s">
        <v>171</v>
      </c>
      <c r="T254" s="12">
        <v>10.97</v>
      </c>
      <c r="U254" s="12">
        <v>149.08629999999999</v>
      </c>
      <c r="V254" s="15"/>
      <c r="W254" s="14" t="s">
        <v>87</v>
      </c>
      <c r="X254" s="15" t="s">
        <v>63</v>
      </c>
      <c r="Y254" s="15" t="s">
        <v>49</v>
      </c>
      <c r="AA254" s="15"/>
      <c r="AB254" s="17">
        <v>0.48205928237129481</v>
      </c>
      <c r="AC254" s="18">
        <v>25.64</v>
      </c>
      <c r="AD254" s="19">
        <v>1800.728300185066</v>
      </c>
      <c r="AE254" s="20" t="s">
        <v>172</v>
      </c>
      <c r="AF254" s="20" t="s">
        <v>172</v>
      </c>
      <c r="AG254" s="152">
        <v>70.2</v>
      </c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</row>
    <row r="255" spans="1:153" s="16" customFormat="1" x14ac:dyDescent="0.2">
      <c r="A255" s="8" t="s">
        <v>114</v>
      </c>
      <c r="B255" s="10" t="s">
        <v>115</v>
      </c>
      <c r="C255" s="8" t="s">
        <v>116</v>
      </c>
      <c r="D255" s="8"/>
      <c r="E255" s="53">
        <v>602</v>
      </c>
      <c r="F255" s="54" t="s">
        <v>117</v>
      </c>
      <c r="G255" s="55">
        <v>4.1106999999999996</v>
      </c>
      <c r="H255" s="9">
        <v>4</v>
      </c>
      <c r="I255" s="12">
        <v>11.53</v>
      </c>
      <c r="J255" s="12">
        <v>11.53</v>
      </c>
      <c r="K255" s="13">
        <v>11.53</v>
      </c>
      <c r="L255" s="12">
        <v>2104.6112280000002</v>
      </c>
      <c r="M255" s="12">
        <v>259.5589468</v>
      </c>
      <c r="N255" s="12">
        <v>182.53349765828276</v>
      </c>
      <c r="O255" s="12">
        <v>22.511617241977451</v>
      </c>
      <c r="P255" s="12">
        <v>123.3286905186082</v>
      </c>
      <c r="Q255" s="12" t="s">
        <v>65</v>
      </c>
      <c r="R255" s="12" t="s">
        <v>54</v>
      </c>
      <c r="S255" s="12" t="s">
        <v>55</v>
      </c>
      <c r="T255" s="12">
        <v>12.39</v>
      </c>
      <c r="U255" s="12">
        <v>143.49950000000001</v>
      </c>
      <c r="V255" s="21"/>
      <c r="W255" s="21"/>
      <c r="X255" s="15" t="s">
        <v>41</v>
      </c>
      <c r="Y255" s="15" t="s">
        <v>49</v>
      </c>
      <c r="AC255" s="13">
        <v>11.53</v>
      </c>
      <c r="AD255" s="44">
        <v>1729.5</v>
      </c>
      <c r="AE255" s="44" t="s">
        <v>55</v>
      </c>
      <c r="AF255" s="44" t="s">
        <v>55</v>
      </c>
      <c r="AG255" s="152">
        <v>150</v>
      </c>
    </row>
    <row r="256" spans="1:153" s="16" customFormat="1" x14ac:dyDescent="0.2">
      <c r="A256" s="8" t="s">
        <v>114</v>
      </c>
      <c r="B256" s="8" t="s">
        <v>114</v>
      </c>
      <c r="C256" s="8" t="s">
        <v>116</v>
      </c>
      <c r="D256" s="8"/>
      <c r="E256" s="8">
        <v>533</v>
      </c>
      <c r="F256" s="10" t="s">
        <v>174</v>
      </c>
      <c r="G256" s="11">
        <v>1.04</v>
      </c>
      <c r="H256" s="15"/>
      <c r="I256" s="12"/>
      <c r="J256" s="15"/>
      <c r="K256" s="15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5"/>
      <c r="W256" s="15"/>
      <c r="X256" s="15"/>
      <c r="Y256" s="15"/>
      <c r="Z256" s="15"/>
      <c r="AA256" s="15"/>
      <c r="AB256" s="15"/>
      <c r="AC256" s="13">
        <v>45.59</v>
      </c>
      <c r="AD256" s="44">
        <v>4695.7700000000004</v>
      </c>
      <c r="AE256" s="44" t="s">
        <v>135</v>
      </c>
      <c r="AF256" s="44" t="s">
        <v>135</v>
      </c>
      <c r="AG256" s="152">
        <v>103</v>
      </c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</row>
    <row r="257" spans="1:153" s="16" customFormat="1" x14ac:dyDescent="0.2">
      <c r="A257" s="8" t="s">
        <v>32</v>
      </c>
      <c r="B257" s="8" t="s">
        <v>32</v>
      </c>
      <c r="C257" s="8" t="s">
        <v>43</v>
      </c>
      <c r="D257" s="8" t="s">
        <v>44</v>
      </c>
      <c r="E257" s="9">
        <v>17</v>
      </c>
      <c r="F257" s="10" t="s">
        <v>45</v>
      </c>
      <c r="G257" s="11">
        <v>17.059999999999999</v>
      </c>
      <c r="H257" s="9"/>
      <c r="I257" s="12">
        <v>64.3</v>
      </c>
      <c r="J257" s="12">
        <v>64.55</v>
      </c>
      <c r="K257" s="13">
        <v>64.55</v>
      </c>
      <c r="L257" s="12">
        <v>7386.8992360000002</v>
      </c>
      <c r="M257" s="12">
        <v>724.48586419999992</v>
      </c>
      <c r="N257" s="12">
        <v>114.88179216174184</v>
      </c>
      <c r="O257" s="12">
        <v>11.267276270606532</v>
      </c>
      <c r="P257" s="12">
        <v>98.077128312407908</v>
      </c>
      <c r="Q257" s="12" t="s">
        <v>60</v>
      </c>
      <c r="R257" s="12" t="s">
        <v>153</v>
      </c>
      <c r="S257" s="12" t="s">
        <v>154</v>
      </c>
      <c r="T257" s="12">
        <v>12.16</v>
      </c>
      <c r="U257" s="12">
        <v>120.6549</v>
      </c>
      <c r="V257" s="13" t="s">
        <v>58</v>
      </c>
      <c r="W257" s="14" t="s">
        <v>40</v>
      </c>
      <c r="X257" s="15" t="s">
        <v>41</v>
      </c>
      <c r="Y257" s="15" t="s">
        <v>49</v>
      </c>
      <c r="AB257" s="17">
        <v>0.34298993028659958</v>
      </c>
      <c r="AC257" s="18">
        <v>64.92</v>
      </c>
      <c r="AD257" s="19">
        <v>7196.5520819820986</v>
      </c>
      <c r="AE257" s="20" t="s">
        <v>48</v>
      </c>
      <c r="AF257" s="20" t="s">
        <v>48</v>
      </c>
      <c r="AG257" s="152">
        <v>110.9</v>
      </c>
    </row>
    <row r="258" spans="1:153" s="16" customFormat="1" x14ac:dyDescent="0.2">
      <c r="A258" s="8" t="s">
        <v>32</v>
      </c>
      <c r="B258" s="8" t="s">
        <v>32</v>
      </c>
      <c r="C258" s="8" t="s">
        <v>43</v>
      </c>
      <c r="D258" s="8" t="s">
        <v>56</v>
      </c>
      <c r="E258" s="9">
        <v>2</v>
      </c>
      <c r="F258" s="10" t="s">
        <v>74</v>
      </c>
      <c r="G258" s="11">
        <v>2.93</v>
      </c>
      <c r="H258" s="15"/>
      <c r="I258" s="12">
        <v>7.41</v>
      </c>
      <c r="J258" s="12">
        <v>7.47</v>
      </c>
      <c r="K258" s="13">
        <v>7.47</v>
      </c>
      <c r="L258" s="12">
        <v>649.56416000000002</v>
      </c>
      <c r="M258" s="12">
        <v>86.993764799999994</v>
      </c>
      <c r="N258" s="12">
        <v>87.660480431848853</v>
      </c>
      <c r="O258" s="12">
        <v>11.74004923076923</v>
      </c>
      <c r="P258" s="12">
        <v>133.9263619470631</v>
      </c>
      <c r="Q258" s="12" t="s">
        <v>46</v>
      </c>
      <c r="R258" s="12" t="s">
        <v>97</v>
      </c>
      <c r="S258" s="12" t="s">
        <v>98</v>
      </c>
      <c r="T258" s="12">
        <v>15.21</v>
      </c>
      <c r="U258" s="12">
        <v>149.40025</v>
      </c>
      <c r="V258" s="15"/>
      <c r="W258" s="14">
        <v>0</v>
      </c>
      <c r="X258" s="15"/>
      <c r="Y258" s="15"/>
      <c r="Z258" s="15"/>
      <c r="AA258" s="15"/>
      <c r="AB258" s="15"/>
      <c r="AC258" s="51">
        <v>7.410000000000001</v>
      </c>
      <c r="AD258" s="52">
        <v>1060.839977808</v>
      </c>
      <c r="AE258" s="20" t="s">
        <v>98</v>
      </c>
      <c r="AF258" s="20" t="s">
        <v>98</v>
      </c>
      <c r="AG258" s="153">
        <v>143.19999999999999</v>
      </c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</row>
    <row r="259" spans="1:153" s="16" customFormat="1" x14ac:dyDescent="0.2">
      <c r="A259" s="8" t="s">
        <v>114</v>
      </c>
      <c r="B259" s="8" t="s">
        <v>142</v>
      </c>
      <c r="C259" s="8" t="s">
        <v>142</v>
      </c>
      <c r="D259" s="8"/>
      <c r="E259" s="9">
        <v>548</v>
      </c>
      <c r="F259" s="10" t="s">
        <v>175</v>
      </c>
      <c r="G259" s="11">
        <v>1.01</v>
      </c>
      <c r="H259" s="9">
        <v>1</v>
      </c>
      <c r="I259" s="12">
        <v>22.4</v>
      </c>
      <c r="J259" s="12">
        <v>22.4</v>
      </c>
      <c r="K259" s="13">
        <v>22.4</v>
      </c>
      <c r="L259" s="12">
        <v>1897.206244</v>
      </c>
      <c r="M259" s="12">
        <v>189.3168962</v>
      </c>
      <c r="N259" s="12">
        <v>84.696707321428576</v>
      </c>
      <c r="O259" s="12">
        <v>8.4516471517857141</v>
      </c>
      <c r="P259" s="12">
        <v>99.787198570910888</v>
      </c>
      <c r="Q259" s="12" t="s">
        <v>60</v>
      </c>
      <c r="R259" s="12" t="s">
        <v>47</v>
      </c>
      <c r="S259" s="12" t="s">
        <v>48</v>
      </c>
      <c r="T259" s="12">
        <v>12.68</v>
      </c>
      <c r="U259" s="12">
        <v>118.3909</v>
      </c>
      <c r="V259" s="21" t="s">
        <v>118</v>
      </c>
      <c r="W259" s="21" t="s">
        <v>118</v>
      </c>
      <c r="X259" s="15" t="s">
        <v>63</v>
      </c>
      <c r="Y259" s="15" t="s">
        <v>49</v>
      </c>
      <c r="AC259" s="13">
        <v>22.4</v>
      </c>
      <c r="AD259" s="44">
        <v>1800</v>
      </c>
      <c r="AE259" s="44" t="s">
        <v>48</v>
      </c>
      <c r="AF259" s="44" t="s">
        <v>48</v>
      </c>
      <c r="AG259" s="152">
        <v>80.400000000000006</v>
      </c>
    </row>
    <row r="260" spans="1:153" s="16" customFormat="1" x14ac:dyDescent="0.2">
      <c r="A260" s="8" t="s">
        <v>114</v>
      </c>
      <c r="B260" s="8" t="s">
        <v>142</v>
      </c>
      <c r="C260" s="8" t="s">
        <v>142</v>
      </c>
      <c r="D260" s="8"/>
      <c r="E260" s="9">
        <v>548</v>
      </c>
      <c r="F260" s="10" t="s">
        <v>175</v>
      </c>
      <c r="G260" s="11">
        <v>1.04</v>
      </c>
      <c r="H260" s="9">
        <v>1</v>
      </c>
      <c r="I260" s="12">
        <v>3.22</v>
      </c>
      <c r="J260" s="12">
        <v>3.22</v>
      </c>
      <c r="K260" s="13">
        <v>3.22</v>
      </c>
      <c r="L260" s="12">
        <v>420.09150399999999</v>
      </c>
      <c r="M260" s="12">
        <v>34.709217199999998</v>
      </c>
      <c r="N260" s="12">
        <v>130.4632</v>
      </c>
      <c r="O260" s="12">
        <v>10.779259999999999</v>
      </c>
      <c r="P260" s="12">
        <v>82.622992537359195</v>
      </c>
      <c r="Q260" s="12" t="s">
        <v>99</v>
      </c>
      <c r="R260" s="12" t="s">
        <v>54</v>
      </c>
      <c r="S260" s="12" t="s">
        <v>55</v>
      </c>
      <c r="T260" s="12">
        <v>13.31</v>
      </c>
      <c r="U260" s="12">
        <v>108.42585</v>
      </c>
      <c r="V260" s="21" t="s">
        <v>118</v>
      </c>
      <c r="W260" s="21" t="s">
        <v>118</v>
      </c>
      <c r="X260" s="15" t="s">
        <v>63</v>
      </c>
      <c r="Y260" s="15" t="s">
        <v>49</v>
      </c>
      <c r="AC260" s="13">
        <v>3.22</v>
      </c>
      <c r="AD260" s="44">
        <v>270</v>
      </c>
      <c r="AE260" s="44" t="s">
        <v>55</v>
      </c>
      <c r="AF260" s="44" t="s">
        <v>55</v>
      </c>
      <c r="AG260" s="152">
        <v>83.9</v>
      </c>
    </row>
    <row r="261" spans="1:153" s="16" customFormat="1" x14ac:dyDescent="0.2">
      <c r="A261" s="8" t="s">
        <v>114</v>
      </c>
      <c r="B261" s="8" t="s">
        <v>142</v>
      </c>
      <c r="C261" s="8" t="s">
        <v>142</v>
      </c>
      <c r="D261" s="8"/>
      <c r="E261" s="9">
        <v>548</v>
      </c>
      <c r="F261" s="10" t="s">
        <v>175</v>
      </c>
      <c r="G261" s="11">
        <v>1.26</v>
      </c>
      <c r="H261" s="9">
        <v>1</v>
      </c>
      <c r="I261" s="12">
        <v>3.34</v>
      </c>
      <c r="J261" s="12">
        <v>3.34</v>
      </c>
      <c r="K261" s="13">
        <v>3.34</v>
      </c>
      <c r="L261" s="12">
        <v>466.13161600000001</v>
      </c>
      <c r="M261" s="12">
        <v>41.141254599999996</v>
      </c>
      <c r="N261" s="12">
        <v>139.5603640718563</v>
      </c>
      <c r="O261" s="12">
        <v>12.317740898203592</v>
      </c>
      <c r="P261" s="12">
        <v>88.26102583009515</v>
      </c>
      <c r="Q261" s="12" t="s">
        <v>99</v>
      </c>
      <c r="R261" s="12" t="s">
        <v>54</v>
      </c>
      <c r="S261" s="12" t="s">
        <v>55</v>
      </c>
      <c r="T261" s="12">
        <v>12.65</v>
      </c>
      <c r="U261" s="12">
        <v>110.2058</v>
      </c>
      <c r="V261" s="15"/>
      <c r="W261" s="15"/>
      <c r="X261" s="15" t="s">
        <v>63</v>
      </c>
      <c r="Y261" s="15" t="s">
        <v>42</v>
      </c>
      <c r="AA261" s="15"/>
      <c r="AB261" s="15"/>
      <c r="AC261" s="13">
        <v>3.34</v>
      </c>
      <c r="AD261" s="44">
        <v>300</v>
      </c>
      <c r="AE261" s="44" t="s">
        <v>55</v>
      </c>
      <c r="AF261" s="44" t="s">
        <v>55</v>
      </c>
      <c r="AG261" s="152">
        <v>89.8</v>
      </c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</row>
    <row r="262" spans="1:153" s="16" customFormat="1" x14ac:dyDescent="0.2">
      <c r="A262" s="8" t="s">
        <v>114</v>
      </c>
      <c r="B262" s="8" t="s">
        <v>142</v>
      </c>
      <c r="C262" s="8" t="s">
        <v>142</v>
      </c>
      <c r="D262" s="8"/>
      <c r="E262" s="9">
        <v>548</v>
      </c>
      <c r="F262" s="10" t="s">
        <v>175</v>
      </c>
      <c r="G262" s="11">
        <v>1.45</v>
      </c>
      <c r="H262" s="9">
        <v>1</v>
      </c>
      <c r="I262" s="12">
        <v>14.09</v>
      </c>
      <c r="J262" s="12">
        <v>14.09</v>
      </c>
      <c r="K262" s="13">
        <v>14.09</v>
      </c>
      <c r="L262" s="12">
        <v>1457.9946560000001</v>
      </c>
      <c r="M262" s="12">
        <v>154.6982898</v>
      </c>
      <c r="N262" s="12">
        <v>103.47726444286729</v>
      </c>
      <c r="O262" s="12">
        <v>10.979296650106459</v>
      </c>
      <c r="P262" s="12">
        <v>106.10346832437223</v>
      </c>
      <c r="Q262" s="12" t="s">
        <v>99</v>
      </c>
      <c r="R262" s="12" t="s">
        <v>54</v>
      </c>
      <c r="S262" s="12" t="s">
        <v>55</v>
      </c>
      <c r="T262" s="12">
        <v>16.100000000000001</v>
      </c>
      <c r="U262" s="12">
        <v>127.29349999999999</v>
      </c>
      <c r="V262" s="21" t="s">
        <v>118</v>
      </c>
      <c r="W262" s="21" t="s">
        <v>118</v>
      </c>
      <c r="X262" s="15" t="s">
        <v>63</v>
      </c>
      <c r="Y262" s="15" t="s">
        <v>42</v>
      </c>
      <c r="AC262" s="13">
        <v>14.09</v>
      </c>
      <c r="AD262" s="44">
        <v>1200</v>
      </c>
      <c r="AE262" s="44" t="s">
        <v>176</v>
      </c>
      <c r="AF262" s="44" t="s">
        <v>176</v>
      </c>
      <c r="AG262" s="152">
        <v>85.2</v>
      </c>
    </row>
    <row r="263" spans="1:153" s="16" customFormat="1" x14ac:dyDescent="0.2">
      <c r="A263" s="8" t="s">
        <v>114</v>
      </c>
      <c r="B263" s="8" t="s">
        <v>142</v>
      </c>
      <c r="C263" s="8" t="s">
        <v>142</v>
      </c>
      <c r="D263" s="8"/>
      <c r="E263" s="9">
        <v>548</v>
      </c>
      <c r="F263" s="10" t="s">
        <v>175</v>
      </c>
      <c r="G263" s="11">
        <v>1.02</v>
      </c>
      <c r="H263" s="9">
        <v>1</v>
      </c>
      <c r="I263" s="12">
        <v>19.3</v>
      </c>
      <c r="J263" s="12">
        <v>19.3</v>
      </c>
      <c r="K263" s="13">
        <v>19.3</v>
      </c>
      <c r="L263" s="12">
        <v>1883.1867320000001</v>
      </c>
      <c r="M263" s="12">
        <v>190.3126766</v>
      </c>
      <c r="N263" s="12">
        <v>97.574442072538858</v>
      </c>
      <c r="O263" s="12">
        <v>9.8607604455958544</v>
      </c>
      <c r="P263" s="12">
        <v>101.05884528927319</v>
      </c>
      <c r="Q263" s="12" t="s">
        <v>99</v>
      </c>
      <c r="R263" s="12" t="s">
        <v>54</v>
      </c>
      <c r="S263" s="12" t="s">
        <v>55</v>
      </c>
      <c r="T263" s="12">
        <v>12.32</v>
      </c>
      <c r="U263" s="12">
        <v>123.6844</v>
      </c>
      <c r="V263" s="21" t="s">
        <v>118</v>
      </c>
      <c r="W263" s="21" t="s">
        <v>118</v>
      </c>
      <c r="X263" s="15" t="s">
        <v>63</v>
      </c>
      <c r="Y263" s="15" t="s">
        <v>49</v>
      </c>
      <c r="AC263" s="13">
        <v>19.3</v>
      </c>
      <c r="AD263" s="44">
        <v>1600</v>
      </c>
      <c r="AE263" s="44" t="s">
        <v>55</v>
      </c>
      <c r="AF263" s="44" t="s">
        <v>55</v>
      </c>
      <c r="AG263" s="152">
        <v>82.9</v>
      </c>
    </row>
    <row r="264" spans="1:153" s="16" customFormat="1" x14ac:dyDescent="0.2">
      <c r="A264" s="8" t="s">
        <v>32</v>
      </c>
      <c r="B264" s="8" t="s">
        <v>32</v>
      </c>
      <c r="C264" s="8" t="s">
        <v>43</v>
      </c>
      <c r="D264" s="8" t="s">
        <v>56</v>
      </c>
      <c r="E264" s="9">
        <v>2</v>
      </c>
      <c r="F264" s="10" t="s">
        <v>74</v>
      </c>
      <c r="G264" s="11">
        <v>2.81</v>
      </c>
      <c r="H264" s="9">
        <v>2</v>
      </c>
      <c r="I264" s="12">
        <v>13.83</v>
      </c>
      <c r="J264" s="12">
        <v>14.63</v>
      </c>
      <c r="K264" s="13">
        <v>14.63</v>
      </c>
      <c r="L264" s="12">
        <v>1291.2269919999999</v>
      </c>
      <c r="M264" s="12">
        <v>165.46308099999999</v>
      </c>
      <c r="N264" s="12">
        <v>93.364207664497457</v>
      </c>
      <c r="O264" s="12">
        <v>11.964069486623282</v>
      </c>
      <c r="P264" s="12">
        <v>128.14406918779778</v>
      </c>
      <c r="Q264" s="12" t="s">
        <v>46</v>
      </c>
      <c r="R264" s="12" t="s">
        <v>110</v>
      </c>
      <c r="S264" s="12" t="s">
        <v>111</v>
      </c>
      <c r="T264" s="12">
        <v>15.18</v>
      </c>
      <c r="U264" s="12">
        <v>147.95435000000001</v>
      </c>
      <c r="V264" s="13" t="s">
        <v>90</v>
      </c>
      <c r="W264" s="14" t="s">
        <v>78</v>
      </c>
      <c r="X264" s="15" t="s">
        <v>91</v>
      </c>
      <c r="Y264" s="15" t="s">
        <v>49</v>
      </c>
      <c r="AB264" s="17">
        <v>0</v>
      </c>
      <c r="AC264" s="18">
        <v>13.83</v>
      </c>
      <c r="AD264" s="19">
        <v>468.41770559999998</v>
      </c>
      <c r="AE264" s="20" t="s">
        <v>111</v>
      </c>
      <c r="AF264" s="20" t="s">
        <v>111</v>
      </c>
      <c r="AG264" s="152">
        <v>33.9</v>
      </c>
    </row>
    <row r="265" spans="1:153" s="16" customFormat="1" x14ac:dyDescent="0.2">
      <c r="A265" s="8" t="s">
        <v>32</v>
      </c>
      <c r="B265" s="8" t="s">
        <v>32</v>
      </c>
      <c r="C265" s="8" t="s">
        <v>43</v>
      </c>
      <c r="D265" s="8" t="s">
        <v>56</v>
      </c>
      <c r="E265" s="9">
        <v>2</v>
      </c>
      <c r="F265" s="10" t="s">
        <v>74</v>
      </c>
      <c r="G265" s="11">
        <v>2.52</v>
      </c>
      <c r="H265" s="9">
        <v>2</v>
      </c>
      <c r="I265" s="12">
        <v>7.56</v>
      </c>
      <c r="J265" s="12">
        <v>7.63</v>
      </c>
      <c r="K265" s="13">
        <v>7.63</v>
      </c>
      <c r="L265" s="12">
        <v>805.66635600000006</v>
      </c>
      <c r="M265" s="12">
        <v>120.64978439999999</v>
      </c>
      <c r="N265" s="12">
        <v>106.56962380952382</v>
      </c>
      <c r="O265" s="12">
        <v>15.95896619047619</v>
      </c>
      <c r="P265" s="12">
        <v>149.75154851818087</v>
      </c>
      <c r="Q265" s="12" t="s">
        <v>46</v>
      </c>
      <c r="R265" s="12" t="s">
        <v>95</v>
      </c>
      <c r="S265" s="12" t="s">
        <v>96</v>
      </c>
      <c r="T265" s="12">
        <v>16.16</v>
      </c>
      <c r="U265" s="12">
        <v>166.17599999999999</v>
      </c>
      <c r="V265" s="13" t="s">
        <v>90</v>
      </c>
      <c r="W265" s="14" t="s">
        <v>78</v>
      </c>
      <c r="X265" s="15" t="s">
        <v>79</v>
      </c>
      <c r="Y265" s="15" t="s">
        <v>49</v>
      </c>
      <c r="AB265" s="17">
        <v>0</v>
      </c>
      <c r="AC265" s="18">
        <v>7.56</v>
      </c>
      <c r="AD265" s="19">
        <v>816.94568498400008</v>
      </c>
      <c r="AE265" s="20" t="s">
        <v>96</v>
      </c>
      <c r="AF265" s="20" t="s">
        <v>96</v>
      </c>
      <c r="AG265" s="152">
        <v>108.1</v>
      </c>
    </row>
    <row r="266" spans="1:153" s="16" customFormat="1" x14ac:dyDescent="0.2">
      <c r="A266" s="8" t="s">
        <v>32</v>
      </c>
      <c r="B266" s="8" t="s">
        <v>32</v>
      </c>
      <c r="C266" s="8" t="s">
        <v>43</v>
      </c>
      <c r="D266" s="8" t="s">
        <v>56</v>
      </c>
      <c r="E266" s="9">
        <v>2</v>
      </c>
      <c r="F266" s="10" t="s">
        <v>74</v>
      </c>
      <c r="G266" s="11">
        <v>2.25</v>
      </c>
      <c r="H266" s="9">
        <v>2</v>
      </c>
      <c r="I266" s="12">
        <v>9.0399999999999991</v>
      </c>
      <c r="J266" s="12">
        <v>9.32</v>
      </c>
      <c r="K266" s="13">
        <v>9.32</v>
      </c>
      <c r="L266" s="12">
        <v>886.88294400000007</v>
      </c>
      <c r="M266" s="12">
        <v>113.063377</v>
      </c>
      <c r="N266" s="12">
        <v>98.106520353982319</v>
      </c>
      <c r="O266" s="12">
        <v>12.507010730088497</v>
      </c>
      <c r="P266" s="12">
        <v>127.48399071704326</v>
      </c>
      <c r="Q266" s="12" t="s">
        <v>46</v>
      </c>
      <c r="R266" s="12" t="s">
        <v>37</v>
      </c>
      <c r="S266" s="12" t="s">
        <v>38</v>
      </c>
      <c r="T266" s="12">
        <v>14.13</v>
      </c>
      <c r="U266" s="12">
        <v>144.78354999999999</v>
      </c>
      <c r="V266" s="13" t="s">
        <v>92</v>
      </c>
      <c r="W266" s="14" t="s">
        <v>78</v>
      </c>
      <c r="X266" s="15" t="s">
        <v>91</v>
      </c>
      <c r="Y266" s="15" t="s">
        <v>49</v>
      </c>
      <c r="AB266" s="17">
        <v>0</v>
      </c>
      <c r="AC266" s="18">
        <v>9.0399999999999991</v>
      </c>
      <c r="AD266" s="19">
        <v>899.29930521600011</v>
      </c>
      <c r="AE266" s="20" t="s">
        <v>38</v>
      </c>
      <c r="AF266" s="20" t="s">
        <v>38</v>
      </c>
      <c r="AG266" s="152">
        <v>99.5</v>
      </c>
    </row>
    <row r="267" spans="1:153" s="16" customFormat="1" x14ac:dyDescent="0.2">
      <c r="A267" s="8" t="s">
        <v>32</v>
      </c>
      <c r="B267" s="8" t="s">
        <v>32</v>
      </c>
      <c r="C267" s="8" t="s">
        <v>43</v>
      </c>
      <c r="D267" s="8" t="s">
        <v>44</v>
      </c>
      <c r="E267" s="9">
        <v>17</v>
      </c>
      <c r="F267" s="10" t="s">
        <v>45</v>
      </c>
      <c r="G267" s="11">
        <v>17.05</v>
      </c>
      <c r="H267" s="9"/>
      <c r="I267" s="12">
        <v>97.58</v>
      </c>
      <c r="J267" s="12">
        <v>97.7</v>
      </c>
      <c r="K267" s="13">
        <v>97.7</v>
      </c>
      <c r="L267" s="12">
        <v>11014.095192000001</v>
      </c>
      <c r="M267" s="12">
        <v>953.7992635999999</v>
      </c>
      <c r="N267" s="12">
        <v>112.8724655872105</v>
      </c>
      <c r="O267" s="12">
        <v>9.7745364172986253</v>
      </c>
      <c r="P267" s="12">
        <v>86.598058848518434</v>
      </c>
      <c r="Q267" s="12" t="s">
        <v>60</v>
      </c>
      <c r="R267" s="12" t="s">
        <v>37</v>
      </c>
      <c r="S267" s="12" t="s">
        <v>38</v>
      </c>
      <c r="T267" s="12">
        <v>12.32</v>
      </c>
      <c r="U267" s="12">
        <v>108.72665000000001</v>
      </c>
      <c r="V267" s="13" t="s">
        <v>39</v>
      </c>
      <c r="W267" s="14" t="s">
        <v>40</v>
      </c>
      <c r="X267" s="15" t="s">
        <v>41</v>
      </c>
      <c r="Y267" s="15" t="s">
        <v>49</v>
      </c>
      <c r="AB267" s="17">
        <v>0.41799591002044989</v>
      </c>
      <c r="AC267" s="18">
        <v>97.66</v>
      </c>
      <c r="AD267" s="19">
        <v>11400</v>
      </c>
      <c r="AE267" s="20" t="s">
        <v>38</v>
      </c>
      <c r="AF267" s="20" t="s">
        <v>38</v>
      </c>
      <c r="AG267" s="152">
        <v>116.7</v>
      </c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</row>
    <row r="268" spans="1:153" s="16" customFormat="1" x14ac:dyDescent="0.2">
      <c r="A268" s="8" t="s">
        <v>32</v>
      </c>
      <c r="B268" s="8" t="s">
        <v>32</v>
      </c>
      <c r="C268" s="8" t="s">
        <v>43</v>
      </c>
      <c r="D268" s="8" t="s">
        <v>44</v>
      </c>
      <c r="E268" s="9">
        <v>17</v>
      </c>
      <c r="F268" s="10" t="s">
        <v>45</v>
      </c>
      <c r="G268" s="11">
        <v>17.010000000000002</v>
      </c>
      <c r="H268" s="9"/>
      <c r="I268" s="12">
        <v>91.64</v>
      </c>
      <c r="J268" s="12">
        <v>91.64</v>
      </c>
      <c r="K268" s="13">
        <v>91.64</v>
      </c>
      <c r="L268" s="12">
        <v>9042.3991239999996</v>
      </c>
      <c r="M268" s="12">
        <v>790.49096059999999</v>
      </c>
      <c r="N268" s="12">
        <v>98.673058969882149</v>
      </c>
      <c r="O268" s="12">
        <v>8.6260471475338285</v>
      </c>
      <c r="P268" s="12">
        <v>87.420489823536798</v>
      </c>
      <c r="Q268" s="12" t="s">
        <v>50</v>
      </c>
      <c r="R268" s="12" t="s">
        <v>51</v>
      </c>
      <c r="S268" s="12" t="s">
        <v>52</v>
      </c>
      <c r="T268" s="12">
        <v>12.29</v>
      </c>
      <c r="U268" s="12">
        <v>109.4918</v>
      </c>
      <c r="V268" s="13" t="s">
        <v>39</v>
      </c>
      <c r="W268" s="14" t="s">
        <v>40</v>
      </c>
      <c r="X268" s="15" t="s">
        <v>41</v>
      </c>
      <c r="Y268" s="15" t="s">
        <v>49</v>
      </c>
      <c r="AB268" s="17">
        <v>0.10593497708924286</v>
      </c>
      <c r="AC268" s="18">
        <v>91.89</v>
      </c>
      <c r="AD268" s="19">
        <v>9150.9318113028057</v>
      </c>
      <c r="AE268" s="20" t="s">
        <v>48</v>
      </c>
      <c r="AF268" s="20" t="s">
        <v>48</v>
      </c>
      <c r="AG268" s="152">
        <v>99.6</v>
      </c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</row>
    <row r="269" spans="1:153" s="16" customFormat="1" x14ac:dyDescent="0.2">
      <c r="A269" s="8" t="s">
        <v>32</v>
      </c>
      <c r="B269" s="8" t="s">
        <v>32</v>
      </c>
      <c r="C269" s="8" t="s">
        <v>33</v>
      </c>
      <c r="D269" s="8" t="s">
        <v>34</v>
      </c>
      <c r="E269" s="9">
        <v>16</v>
      </c>
      <c r="F269" s="10" t="s">
        <v>83</v>
      </c>
      <c r="G269" s="7">
        <v>16.07</v>
      </c>
      <c r="H269" s="7"/>
      <c r="I269" s="12">
        <v>87.68</v>
      </c>
      <c r="J269" s="12">
        <v>87.38</v>
      </c>
      <c r="K269" s="13">
        <v>87.38</v>
      </c>
      <c r="L269" s="12">
        <v>10394.882476000001</v>
      </c>
      <c r="M269" s="12">
        <v>1091.2494716000001</v>
      </c>
      <c r="N269" s="12">
        <v>118.64949750028536</v>
      </c>
      <c r="O269" s="12">
        <v>12.455763858007078</v>
      </c>
      <c r="P269" s="12">
        <v>104.97949102546448</v>
      </c>
      <c r="Q269" s="12" t="s">
        <v>50</v>
      </c>
      <c r="R269" s="12" t="s">
        <v>54</v>
      </c>
      <c r="S269" s="12" t="s">
        <v>55</v>
      </c>
      <c r="T269" s="12">
        <v>12.06</v>
      </c>
      <c r="U269" s="12">
        <v>122.00035</v>
      </c>
      <c r="V269" s="13" t="s">
        <v>86</v>
      </c>
      <c r="W269" s="14" t="s">
        <v>87</v>
      </c>
      <c r="X269" s="15" t="s">
        <v>41</v>
      </c>
      <c r="Y269" s="15" t="s">
        <v>49</v>
      </c>
      <c r="AA269" s="15"/>
      <c r="AB269" s="17">
        <v>0.61062956204379559</v>
      </c>
      <c r="AC269" s="18">
        <v>87.5</v>
      </c>
      <c r="AD269" s="19">
        <v>9037.5767934339201</v>
      </c>
      <c r="AE269" s="20" t="s">
        <v>55</v>
      </c>
      <c r="AF269" s="20" t="s">
        <v>55</v>
      </c>
      <c r="AG269" s="152">
        <v>103.3</v>
      </c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</row>
    <row r="270" spans="1:153" s="15" customFormat="1" x14ac:dyDescent="0.2">
      <c r="A270" s="8" t="s">
        <v>114</v>
      </c>
      <c r="B270" s="8" t="s">
        <v>114</v>
      </c>
      <c r="C270" s="8" t="s">
        <v>116</v>
      </c>
      <c r="D270" s="8"/>
      <c r="E270" s="8">
        <v>532</v>
      </c>
      <c r="F270" s="10" t="s">
        <v>163</v>
      </c>
      <c r="G270" s="7">
        <v>1.1299999999999999</v>
      </c>
      <c r="H270" s="7">
        <v>1</v>
      </c>
      <c r="I270" s="12"/>
      <c r="J270" s="38"/>
      <c r="K270" s="38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AC270" s="13">
        <v>47.22</v>
      </c>
      <c r="AD270" s="44">
        <v>4722</v>
      </c>
      <c r="AE270" s="44" t="s">
        <v>48</v>
      </c>
      <c r="AF270" s="44" t="s">
        <v>48</v>
      </c>
      <c r="AG270" s="152">
        <v>100</v>
      </c>
    </row>
    <row r="271" spans="1:153" s="16" customFormat="1" x14ac:dyDescent="0.2">
      <c r="A271" s="8" t="s">
        <v>32</v>
      </c>
      <c r="B271" s="8" t="s">
        <v>32</v>
      </c>
      <c r="C271" s="8" t="s">
        <v>43</v>
      </c>
      <c r="D271" s="8" t="s">
        <v>34</v>
      </c>
      <c r="E271" s="9">
        <v>68</v>
      </c>
      <c r="F271" s="10" t="s">
        <v>169</v>
      </c>
      <c r="G271" s="11">
        <v>68.05</v>
      </c>
      <c r="H271" s="9"/>
      <c r="I271" s="12">
        <v>43.67</v>
      </c>
      <c r="J271" s="12">
        <v>43.66</v>
      </c>
      <c r="K271" s="13">
        <v>43.66</v>
      </c>
      <c r="L271" s="12">
        <v>4165.7705799999994</v>
      </c>
      <c r="M271" s="12">
        <v>518.10570960000007</v>
      </c>
      <c r="N271" s="12">
        <v>95.392044424089747</v>
      </c>
      <c r="O271" s="12">
        <v>11.864110593084499</v>
      </c>
      <c r="P271" s="12">
        <v>124.37211787116711</v>
      </c>
      <c r="Q271" s="12" t="s">
        <v>73</v>
      </c>
      <c r="R271" s="12" t="s">
        <v>54</v>
      </c>
      <c r="S271" s="12" t="s">
        <v>55</v>
      </c>
      <c r="T271" s="12">
        <v>10.51</v>
      </c>
      <c r="U271" s="12">
        <v>144.19005000000001</v>
      </c>
      <c r="V271" s="13" t="s">
        <v>173</v>
      </c>
      <c r="W271" s="14" t="s">
        <v>40</v>
      </c>
      <c r="X271" s="15" t="s">
        <v>63</v>
      </c>
      <c r="Y271" s="15" t="s">
        <v>49</v>
      </c>
      <c r="AB271" s="17">
        <v>2.2899015342340279E-2</v>
      </c>
      <c r="AC271" s="18">
        <v>45.42</v>
      </c>
      <c r="AD271" s="19">
        <v>4000</v>
      </c>
      <c r="AE271" s="20" t="s">
        <v>55</v>
      </c>
      <c r="AF271" s="20" t="s">
        <v>55</v>
      </c>
      <c r="AG271" s="152">
        <v>88.1</v>
      </c>
    </row>
    <row r="272" spans="1:153" s="16" customFormat="1" x14ac:dyDescent="0.2">
      <c r="A272" s="8" t="s">
        <v>32</v>
      </c>
      <c r="B272" s="8" t="s">
        <v>32</v>
      </c>
      <c r="C272" s="8" t="s">
        <v>43</v>
      </c>
      <c r="D272" s="8" t="s">
        <v>34</v>
      </c>
      <c r="E272" s="9">
        <v>68</v>
      </c>
      <c r="F272" s="10" t="s">
        <v>169</v>
      </c>
      <c r="G272" s="11">
        <v>68.03</v>
      </c>
      <c r="H272" s="9"/>
      <c r="I272" s="12">
        <v>70.290000000000006</v>
      </c>
      <c r="J272" s="12">
        <v>70.290000000000006</v>
      </c>
      <c r="K272" s="13">
        <v>70.290000000000006</v>
      </c>
      <c r="L272" s="12">
        <v>6285.6607080000003</v>
      </c>
      <c r="M272" s="12">
        <v>758.37362259999998</v>
      </c>
      <c r="N272" s="12">
        <v>89.424679300042683</v>
      </c>
      <c r="O272" s="12">
        <v>10.789210735524255</v>
      </c>
      <c r="P272" s="12">
        <v>120.65137744943645</v>
      </c>
      <c r="Q272" s="12" t="s">
        <v>73</v>
      </c>
      <c r="R272" s="12" t="s">
        <v>37</v>
      </c>
      <c r="S272" s="12" t="s">
        <v>38</v>
      </c>
      <c r="T272" s="12">
        <v>10.58</v>
      </c>
      <c r="U272" s="12">
        <v>140.96125000000001</v>
      </c>
      <c r="V272" s="13" t="s">
        <v>173</v>
      </c>
      <c r="W272" s="14" t="s">
        <v>157</v>
      </c>
      <c r="X272" s="15" t="s">
        <v>63</v>
      </c>
      <c r="Y272" s="15" t="s">
        <v>49</v>
      </c>
      <c r="AB272" s="17">
        <v>0.20813771517996871</v>
      </c>
      <c r="AC272" s="18">
        <v>64.88</v>
      </c>
      <c r="AD272" s="19">
        <v>6057.6646344099972</v>
      </c>
      <c r="AE272" s="20" t="s">
        <v>38</v>
      </c>
      <c r="AF272" s="20" t="s">
        <v>38</v>
      </c>
      <c r="AG272" s="152">
        <v>93.4</v>
      </c>
    </row>
    <row r="273" spans="1:153" s="16" customFormat="1" x14ac:dyDescent="0.2">
      <c r="A273" s="8" t="s">
        <v>114</v>
      </c>
      <c r="B273" s="10" t="s">
        <v>115</v>
      </c>
      <c r="C273" s="8" t="s">
        <v>116</v>
      </c>
      <c r="D273" s="8"/>
      <c r="E273" s="53">
        <v>602</v>
      </c>
      <c r="F273" s="54" t="s">
        <v>117</v>
      </c>
      <c r="G273" s="55">
        <v>4.1108000000000002</v>
      </c>
      <c r="H273" s="9">
        <v>4</v>
      </c>
      <c r="I273" s="12">
        <v>23.62</v>
      </c>
      <c r="J273" s="12">
        <v>23.62</v>
      </c>
      <c r="K273" s="13">
        <v>23.62</v>
      </c>
      <c r="L273" s="12">
        <v>3516.6233640000005</v>
      </c>
      <c r="M273" s="12">
        <v>404.07995740000001</v>
      </c>
      <c r="N273" s="12">
        <v>148.88329229466555</v>
      </c>
      <c r="O273" s="12">
        <v>17.107534182895851</v>
      </c>
      <c r="P273" s="12">
        <v>114.90566818630737</v>
      </c>
      <c r="Q273" s="12" t="s">
        <v>65</v>
      </c>
      <c r="R273" s="12" t="s">
        <v>54</v>
      </c>
      <c r="S273" s="12" t="s">
        <v>55</v>
      </c>
      <c r="T273" s="12">
        <v>12.06</v>
      </c>
      <c r="U273" s="12">
        <v>135.52350000000001</v>
      </c>
      <c r="V273" s="21"/>
      <c r="W273" s="21"/>
      <c r="X273" s="15" t="s">
        <v>41</v>
      </c>
      <c r="Y273" s="15" t="s">
        <v>49</v>
      </c>
      <c r="AC273" s="13">
        <v>23.62</v>
      </c>
      <c r="AD273" s="44">
        <v>3443.45</v>
      </c>
      <c r="AE273" s="44" t="s">
        <v>55</v>
      </c>
      <c r="AF273" s="44" t="s">
        <v>55</v>
      </c>
      <c r="AG273" s="152">
        <v>145.80000000000001</v>
      </c>
    </row>
    <row r="274" spans="1:153" s="16" customFormat="1" x14ac:dyDescent="0.2">
      <c r="A274" s="8" t="s">
        <v>114</v>
      </c>
      <c r="B274" s="10" t="s">
        <v>115</v>
      </c>
      <c r="C274" s="8" t="s">
        <v>116</v>
      </c>
      <c r="D274" s="8"/>
      <c r="E274" s="53">
        <v>602</v>
      </c>
      <c r="F274" s="54" t="s">
        <v>117</v>
      </c>
      <c r="G274" s="55">
        <v>4.1109</v>
      </c>
      <c r="H274" s="9">
        <v>4</v>
      </c>
      <c r="I274" s="12">
        <v>18.920000000000002</v>
      </c>
      <c r="J274" s="12">
        <v>18.920000000000002</v>
      </c>
      <c r="K274" s="13">
        <v>18.920000000000002</v>
      </c>
      <c r="L274" s="12">
        <v>2252.020528</v>
      </c>
      <c r="M274" s="12">
        <v>277.60114499999997</v>
      </c>
      <c r="N274" s="12">
        <v>119.02856913319238</v>
      </c>
      <c r="O274" s="12">
        <v>14.672364957716699</v>
      </c>
      <c r="P274" s="12">
        <v>123.26759083609915</v>
      </c>
      <c r="Q274" s="12" t="s">
        <v>65</v>
      </c>
      <c r="R274" s="12" t="s">
        <v>54</v>
      </c>
      <c r="S274" s="12" t="s">
        <v>55</v>
      </c>
      <c r="T274" s="12">
        <v>12.32</v>
      </c>
      <c r="U274" s="12">
        <v>143.09825000000001</v>
      </c>
      <c r="V274" s="21"/>
      <c r="W274" s="21"/>
      <c r="X274" s="15" t="s">
        <v>41</v>
      </c>
      <c r="Y274" s="15" t="s">
        <v>49</v>
      </c>
      <c r="AC274" s="13">
        <v>18.920000000000002</v>
      </c>
      <c r="AD274" s="44">
        <v>2718.2950000000001</v>
      </c>
      <c r="AE274" s="44" t="s">
        <v>55</v>
      </c>
      <c r="AF274" s="44" t="s">
        <v>55</v>
      </c>
      <c r="AG274" s="152">
        <v>143.69999999999999</v>
      </c>
    </row>
    <row r="275" spans="1:153" s="16" customFormat="1" x14ac:dyDescent="0.2">
      <c r="A275" s="8" t="s">
        <v>114</v>
      </c>
      <c r="B275" s="8" t="s">
        <v>142</v>
      </c>
      <c r="C275" s="8" t="s">
        <v>142</v>
      </c>
      <c r="D275" s="8"/>
      <c r="E275" s="9">
        <v>548</v>
      </c>
      <c r="F275" s="10" t="s">
        <v>175</v>
      </c>
      <c r="G275" s="11">
        <v>1.23</v>
      </c>
      <c r="H275" s="9">
        <v>1</v>
      </c>
      <c r="I275" s="12">
        <v>9.11</v>
      </c>
      <c r="J275" s="12">
        <v>9.11</v>
      </c>
      <c r="K275" s="13">
        <v>9.11</v>
      </c>
      <c r="L275" s="12">
        <v>903.75243200000011</v>
      </c>
      <c r="M275" s="12">
        <v>93.791759799999994</v>
      </c>
      <c r="N275" s="12">
        <v>99.204438199780483</v>
      </c>
      <c r="O275" s="12">
        <v>10.295473084522502</v>
      </c>
      <c r="P275" s="12">
        <v>103.78036780762984</v>
      </c>
      <c r="Q275" s="12" t="s">
        <v>60</v>
      </c>
      <c r="R275" s="12" t="s">
        <v>54</v>
      </c>
      <c r="S275" s="12" t="s">
        <v>55</v>
      </c>
      <c r="T275" s="12">
        <v>12.52</v>
      </c>
      <c r="U275" s="12">
        <v>124.64409999999999</v>
      </c>
      <c r="V275" s="21" t="s">
        <v>118</v>
      </c>
      <c r="W275" s="21" t="s">
        <v>118</v>
      </c>
      <c r="X275" s="15" t="s">
        <v>63</v>
      </c>
      <c r="Y275" s="15" t="s">
        <v>42</v>
      </c>
      <c r="AC275" s="13">
        <v>9.11</v>
      </c>
      <c r="AD275" s="44">
        <v>760</v>
      </c>
      <c r="AE275" s="44" t="s">
        <v>55</v>
      </c>
      <c r="AF275" s="44" t="s">
        <v>55</v>
      </c>
      <c r="AG275" s="152">
        <v>83.4</v>
      </c>
    </row>
    <row r="276" spans="1:153" s="16" customFormat="1" x14ac:dyDescent="0.2">
      <c r="A276" s="8" t="s">
        <v>114</v>
      </c>
      <c r="B276" s="10" t="s">
        <v>115</v>
      </c>
      <c r="C276" s="8" t="s">
        <v>116</v>
      </c>
      <c r="D276" s="8"/>
      <c r="E276" s="53">
        <v>602</v>
      </c>
      <c r="F276" s="54" t="s">
        <v>117</v>
      </c>
      <c r="G276" s="55">
        <v>4.1109999999999998</v>
      </c>
      <c r="H276" s="9">
        <v>4</v>
      </c>
      <c r="I276" s="12">
        <v>12.21</v>
      </c>
      <c r="J276" s="12">
        <v>12.21</v>
      </c>
      <c r="K276" s="13">
        <v>12.21</v>
      </c>
      <c r="L276" s="12">
        <v>1877.5011320000001</v>
      </c>
      <c r="M276" s="12">
        <v>217.72185939999997</v>
      </c>
      <c r="N276" s="12">
        <v>153.76749647829647</v>
      </c>
      <c r="O276" s="12">
        <v>17.831438116298113</v>
      </c>
      <c r="P276" s="12">
        <v>115.96363681979392</v>
      </c>
      <c r="Q276" s="12" t="s">
        <v>65</v>
      </c>
      <c r="R276" s="12" t="s">
        <v>54</v>
      </c>
      <c r="S276" s="12" t="s">
        <v>55</v>
      </c>
      <c r="T276" s="12">
        <v>12.16</v>
      </c>
      <c r="U276" s="12">
        <v>135.85120000000001</v>
      </c>
      <c r="V276" s="21" t="s">
        <v>118</v>
      </c>
      <c r="W276" s="21" t="s">
        <v>118</v>
      </c>
      <c r="X276" s="15" t="s">
        <v>41</v>
      </c>
      <c r="Y276" s="15" t="s">
        <v>49</v>
      </c>
      <c r="AC276" s="13">
        <v>12.21</v>
      </c>
      <c r="AD276" s="44">
        <v>1737.625</v>
      </c>
      <c r="AE276" s="44" t="s">
        <v>55</v>
      </c>
      <c r="AF276" s="44" t="s">
        <v>55</v>
      </c>
      <c r="AG276" s="152">
        <v>142.30000000000001</v>
      </c>
    </row>
    <row r="277" spans="1:153" s="16" customFormat="1" x14ac:dyDescent="0.2">
      <c r="A277" s="8" t="s">
        <v>114</v>
      </c>
      <c r="B277" s="10" t="s">
        <v>115</v>
      </c>
      <c r="C277" s="8" t="s">
        <v>116</v>
      </c>
      <c r="D277" s="8"/>
      <c r="E277" s="53">
        <v>602</v>
      </c>
      <c r="F277" s="54" t="s">
        <v>117</v>
      </c>
      <c r="G277" s="55">
        <v>4.1111000000000004</v>
      </c>
      <c r="H277" s="9">
        <v>4</v>
      </c>
      <c r="I277" s="12">
        <v>7.15</v>
      </c>
      <c r="J277" s="12">
        <v>7.15</v>
      </c>
      <c r="K277" s="13">
        <v>7.15</v>
      </c>
      <c r="L277" s="12">
        <v>1277.3844879999999</v>
      </c>
      <c r="M277" s="12">
        <v>144.45592060000001</v>
      </c>
      <c r="N277" s="12">
        <v>178.65517314685312</v>
      </c>
      <c r="O277" s="12">
        <v>20.203625258741258</v>
      </c>
      <c r="P277" s="12">
        <v>113.08726695607096</v>
      </c>
      <c r="Q277" s="12" t="s">
        <v>65</v>
      </c>
      <c r="R277" s="12" t="s">
        <v>54</v>
      </c>
      <c r="S277" s="12" t="s">
        <v>55</v>
      </c>
      <c r="T277" s="12">
        <v>12.19</v>
      </c>
      <c r="U277" s="12">
        <v>132.87979999999999</v>
      </c>
      <c r="V277" s="21" t="s">
        <v>118</v>
      </c>
      <c r="W277" s="21" t="s">
        <v>118</v>
      </c>
      <c r="X277" s="15" t="s">
        <v>41</v>
      </c>
      <c r="Y277" s="15" t="s">
        <v>49</v>
      </c>
      <c r="AC277" s="13">
        <v>7.15</v>
      </c>
      <c r="AD277" s="44">
        <v>1072.5</v>
      </c>
      <c r="AE277" s="44" t="s">
        <v>55</v>
      </c>
      <c r="AF277" s="44" t="s">
        <v>55</v>
      </c>
      <c r="AG277" s="152">
        <v>150</v>
      </c>
    </row>
    <row r="278" spans="1:153" s="16" customFormat="1" x14ac:dyDescent="0.2">
      <c r="A278" s="8" t="s">
        <v>114</v>
      </c>
      <c r="B278" s="10" t="s">
        <v>115</v>
      </c>
      <c r="C278" s="8" t="s">
        <v>116</v>
      </c>
      <c r="D278" s="8"/>
      <c r="E278" s="53">
        <v>602</v>
      </c>
      <c r="F278" s="54" t="s">
        <v>117</v>
      </c>
      <c r="G278" s="55">
        <v>4.1112000000000002</v>
      </c>
      <c r="H278" s="9">
        <v>4</v>
      </c>
      <c r="I278" s="12">
        <v>5.63</v>
      </c>
      <c r="J278" s="12">
        <v>5.63</v>
      </c>
      <c r="K278" s="13">
        <v>5.63</v>
      </c>
      <c r="L278" s="12">
        <v>786.86220000000003</v>
      </c>
      <c r="M278" s="12">
        <v>90.807197000000002</v>
      </c>
      <c r="N278" s="12">
        <v>139.76238010657195</v>
      </c>
      <c r="O278" s="12">
        <v>16.129164653641208</v>
      </c>
      <c r="P278" s="12">
        <v>115.40419275446197</v>
      </c>
      <c r="Q278" s="12" t="s">
        <v>65</v>
      </c>
      <c r="R278" s="12" t="s">
        <v>54</v>
      </c>
      <c r="S278" s="12" t="s">
        <v>55</v>
      </c>
      <c r="T278" s="12">
        <v>12.25</v>
      </c>
      <c r="U278" s="12">
        <v>136.18610000000001</v>
      </c>
      <c r="V278" s="21" t="s">
        <v>118</v>
      </c>
      <c r="W278" s="21" t="s">
        <v>118</v>
      </c>
      <c r="X278" s="15" t="s">
        <v>41</v>
      </c>
      <c r="Y278" s="15" t="s">
        <v>49</v>
      </c>
      <c r="AC278" s="13">
        <v>5.63</v>
      </c>
      <c r="AD278" s="44">
        <v>781.85500000000002</v>
      </c>
      <c r="AE278" s="44" t="s">
        <v>55</v>
      </c>
      <c r="AF278" s="44" t="s">
        <v>55</v>
      </c>
      <c r="AG278" s="152">
        <v>138.9</v>
      </c>
      <c r="EW278" s="16">
        <f>SUBTOTAL(9,D278:EV278)</f>
        <v>2850.7874345146756</v>
      </c>
    </row>
    <row r="279" spans="1:153" s="16" customFormat="1" x14ac:dyDescent="0.2">
      <c r="A279" s="8" t="s">
        <v>114</v>
      </c>
      <c r="B279" s="8" t="s">
        <v>114</v>
      </c>
      <c r="C279" s="8" t="s">
        <v>116</v>
      </c>
      <c r="D279" s="7"/>
      <c r="E279" s="7">
        <v>625</v>
      </c>
      <c r="F279" s="10" t="s">
        <v>177</v>
      </c>
      <c r="G279" s="7">
        <v>1.01</v>
      </c>
      <c r="H279" s="7">
        <v>1</v>
      </c>
      <c r="I279" s="12">
        <v>55.8</v>
      </c>
      <c r="J279" s="12">
        <v>55.8</v>
      </c>
      <c r="K279" s="13">
        <v>55.8</v>
      </c>
      <c r="L279" s="12">
        <v>7168.8817760000011</v>
      </c>
      <c r="M279" s="12">
        <v>708.74113599999998</v>
      </c>
      <c r="N279" s="12">
        <v>128.47458379928318</v>
      </c>
      <c r="O279" s="12">
        <v>12.701454050179212</v>
      </c>
      <c r="P279" s="12">
        <v>98.863554755879122</v>
      </c>
      <c r="Q279" s="12" t="s">
        <v>53</v>
      </c>
      <c r="R279" s="12" t="s">
        <v>54</v>
      </c>
      <c r="S279" s="12" t="s">
        <v>55</v>
      </c>
      <c r="T279" s="12">
        <v>11.93</v>
      </c>
      <c r="U279" s="12">
        <v>120.96925</v>
      </c>
      <c r="V279" s="13" t="s">
        <v>173</v>
      </c>
      <c r="W279" s="13" t="s">
        <v>87</v>
      </c>
      <c r="X279" s="15" t="s">
        <v>41</v>
      </c>
      <c r="Y279" s="15" t="s">
        <v>49</v>
      </c>
      <c r="Z279" s="15"/>
      <c r="AA279" s="15"/>
      <c r="AB279" s="15"/>
      <c r="AC279" s="13">
        <v>55.8</v>
      </c>
      <c r="AD279" s="44">
        <v>7142.4</v>
      </c>
      <c r="AE279" s="44" t="s">
        <v>55</v>
      </c>
      <c r="AF279" s="44" t="s">
        <v>55</v>
      </c>
      <c r="AG279" s="152">
        <v>128</v>
      </c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</row>
    <row r="280" spans="1:153" s="16" customFormat="1" x14ac:dyDescent="0.2">
      <c r="A280" s="8" t="s">
        <v>114</v>
      </c>
      <c r="B280" s="10" t="s">
        <v>115</v>
      </c>
      <c r="C280" s="8" t="s">
        <v>116</v>
      </c>
      <c r="D280" s="8"/>
      <c r="E280" s="75">
        <v>602</v>
      </c>
      <c r="F280" s="76" t="s">
        <v>117</v>
      </c>
      <c r="G280" s="77">
        <v>4.1113</v>
      </c>
      <c r="H280" s="9">
        <v>4</v>
      </c>
      <c r="I280" s="12">
        <v>28.17</v>
      </c>
      <c r="J280" s="12">
        <v>28.17</v>
      </c>
      <c r="K280" s="13">
        <v>28.17</v>
      </c>
      <c r="L280" s="12">
        <v>4170.0541919999996</v>
      </c>
      <c r="M280" s="12">
        <v>496.51083940000001</v>
      </c>
      <c r="N280" s="12">
        <v>148.03174270500531</v>
      </c>
      <c r="O280" s="12">
        <v>17.625517905573304</v>
      </c>
      <c r="P280" s="12">
        <v>119.06580023648769</v>
      </c>
      <c r="Q280" s="12" t="s">
        <v>65</v>
      </c>
      <c r="R280" s="12" t="s">
        <v>54</v>
      </c>
      <c r="S280" s="12" t="s">
        <v>55</v>
      </c>
      <c r="T280" s="12">
        <v>12.29</v>
      </c>
      <c r="U280" s="12">
        <v>139.8013</v>
      </c>
      <c r="V280" s="21" t="s">
        <v>118</v>
      </c>
      <c r="W280" s="21" t="s">
        <v>118</v>
      </c>
      <c r="X280" s="15" t="s">
        <v>41</v>
      </c>
      <c r="Y280" s="15" t="s">
        <v>49</v>
      </c>
      <c r="AC280" s="13">
        <v>28.17</v>
      </c>
      <c r="AD280" s="44">
        <v>4239.95</v>
      </c>
      <c r="AE280" s="44" t="s">
        <v>55</v>
      </c>
      <c r="AF280" s="44" t="s">
        <v>55</v>
      </c>
      <c r="AG280" s="152">
        <v>150.5</v>
      </c>
    </row>
    <row r="281" spans="1:153" s="16" customFormat="1" x14ac:dyDescent="0.2">
      <c r="A281" s="8" t="s">
        <v>114</v>
      </c>
      <c r="B281" s="10" t="s">
        <v>115</v>
      </c>
      <c r="C281" s="8" t="s">
        <v>116</v>
      </c>
      <c r="D281" s="8"/>
      <c r="E281" s="75">
        <v>602</v>
      </c>
      <c r="F281" s="76" t="s">
        <v>117</v>
      </c>
      <c r="G281" s="77">
        <v>4.1002999999999998</v>
      </c>
      <c r="H281" s="9">
        <v>4</v>
      </c>
      <c r="I281" s="12">
        <v>11.07</v>
      </c>
      <c r="J281" s="12">
        <v>11.07</v>
      </c>
      <c r="K281" s="13">
        <v>11.07</v>
      </c>
      <c r="L281" s="12">
        <v>1275.984156</v>
      </c>
      <c r="M281" s="12">
        <v>148.54636020000001</v>
      </c>
      <c r="N281" s="12">
        <v>115.26505474254742</v>
      </c>
      <c r="O281" s="12">
        <v>13.418822059620597</v>
      </c>
      <c r="P281" s="12">
        <v>116.41708833256077</v>
      </c>
      <c r="Q281" s="12" t="s">
        <v>65</v>
      </c>
      <c r="R281" s="12" t="s">
        <v>54</v>
      </c>
      <c r="S281" s="12" t="s">
        <v>55</v>
      </c>
      <c r="T281" s="12">
        <v>12.29</v>
      </c>
      <c r="U281" s="12">
        <v>135.66335000000001</v>
      </c>
      <c r="V281" s="21"/>
      <c r="W281" s="21"/>
      <c r="X281" s="15" t="s">
        <v>41</v>
      </c>
      <c r="Y281" s="15" t="s">
        <v>49</v>
      </c>
      <c r="AC281" s="13">
        <v>11.07</v>
      </c>
      <c r="AD281" s="44">
        <v>1599.585</v>
      </c>
      <c r="AE281" s="44" t="s">
        <v>55</v>
      </c>
      <c r="AF281" s="44" t="s">
        <v>55</v>
      </c>
      <c r="AG281" s="152">
        <v>144.5</v>
      </c>
    </row>
    <row r="282" spans="1:153" s="16" customFormat="1" x14ac:dyDescent="0.2">
      <c r="A282" s="8" t="s">
        <v>114</v>
      </c>
      <c r="B282" s="8" t="s">
        <v>114</v>
      </c>
      <c r="C282" s="8" t="s">
        <v>116</v>
      </c>
      <c r="D282" s="8"/>
      <c r="E282" s="8">
        <v>532</v>
      </c>
      <c r="F282" s="10" t="s">
        <v>163</v>
      </c>
      <c r="G282" s="7">
        <v>1.1200000000000001</v>
      </c>
      <c r="H282" s="7">
        <v>1</v>
      </c>
      <c r="I282" s="12"/>
      <c r="J282" s="38"/>
      <c r="K282" s="38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5"/>
      <c r="W282" s="15"/>
      <c r="X282" s="15"/>
      <c r="Y282" s="15"/>
      <c r="Z282" s="15"/>
      <c r="AA282" s="15"/>
      <c r="AB282" s="15"/>
      <c r="AC282" s="13">
        <v>47.44</v>
      </c>
      <c r="AD282" s="44">
        <v>3795.2</v>
      </c>
      <c r="AE282" s="44" t="s">
        <v>55</v>
      </c>
      <c r="AF282" s="44" t="s">
        <v>55</v>
      </c>
      <c r="AG282" s="152">
        <v>80</v>
      </c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</row>
    <row r="283" spans="1:153" s="16" customFormat="1" x14ac:dyDescent="0.2">
      <c r="A283" s="8" t="s">
        <v>114</v>
      </c>
      <c r="B283" s="10" t="s">
        <v>115</v>
      </c>
      <c r="C283" s="8" t="s">
        <v>116</v>
      </c>
      <c r="D283" s="8"/>
      <c r="E283" s="75">
        <v>602</v>
      </c>
      <c r="F283" s="76" t="s">
        <v>117</v>
      </c>
      <c r="G283" s="77">
        <v>4.1005000000000003</v>
      </c>
      <c r="H283" s="9">
        <v>4</v>
      </c>
      <c r="I283" s="12">
        <v>24.21</v>
      </c>
      <c r="J283" s="12">
        <v>24.21</v>
      </c>
      <c r="K283" s="13">
        <v>24.21</v>
      </c>
      <c r="L283" s="12">
        <v>3652.9967120000001</v>
      </c>
      <c r="M283" s="12">
        <v>433.78802699999994</v>
      </c>
      <c r="N283" s="12">
        <v>150.88792697232549</v>
      </c>
      <c r="O283" s="12">
        <v>17.917721065675337</v>
      </c>
      <c r="P283" s="12">
        <v>118.74854022589658</v>
      </c>
      <c r="Q283" s="12" t="s">
        <v>65</v>
      </c>
      <c r="R283" s="12" t="s">
        <v>54</v>
      </c>
      <c r="S283" s="12" t="s">
        <v>55</v>
      </c>
      <c r="T283" s="12">
        <v>12.29</v>
      </c>
      <c r="U283" s="12">
        <v>138.15555000000001</v>
      </c>
      <c r="V283" s="21"/>
      <c r="W283" s="21"/>
      <c r="X283" s="15" t="s">
        <v>41</v>
      </c>
      <c r="Y283" s="15" t="s">
        <v>49</v>
      </c>
      <c r="AC283" s="13">
        <v>24.21</v>
      </c>
      <c r="AD283" s="44">
        <v>3606.1750000000002</v>
      </c>
      <c r="AE283" s="44" t="s">
        <v>55</v>
      </c>
      <c r="AF283" s="44" t="s">
        <v>55</v>
      </c>
      <c r="AG283" s="152">
        <v>149</v>
      </c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</row>
    <row r="284" spans="1:153" s="16" customFormat="1" x14ac:dyDescent="0.2">
      <c r="A284" s="8" t="s">
        <v>114</v>
      </c>
      <c r="B284" s="10" t="s">
        <v>115</v>
      </c>
      <c r="C284" s="8" t="s">
        <v>116</v>
      </c>
      <c r="D284" s="8"/>
      <c r="E284" s="75">
        <v>602</v>
      </c>
      <c r="F284" s="76" t="s">
        <v>117</v>
      </c>
      <c r="G284" s="77">
        <v>4.1006</v>
      </c>
      <c r="H284" s="9">
        <v>4</v>
      </c>
      <c r="I284" s="12">
        <v>11.92</v>
      </c>
      <c r="J284" s="12">
        <v>11.92</v>
      </c>
      <c r="K284" s="13">
        <v>11.92</v>
      </c>
      <c r="L284" s="12">
        <v>1796.3858360000002</v>
      </c>
      <c r="M284" s="12">
        <v>205.03845879999997</v>
      </c>
      <c r="N284" s="12">
        <v>150.70350973154365</v>
      </c>
      <c r="O284" s="12">
        <v>17.201212986577179</v>
      </c>
      <c r="P284" s="12">
        <v>114.13943190320276</v>
      </c>
      <c r="Q284" s="12" t="s">
        <v>65</v>
      </c>
      <c r="R284" s="12" t="s">
        <v>54</v>
      </c>
      <c r="S284" s="12" t="s">
        <v>55</v>
      </c>
      <c r="T284" s="12">
        <v>12.06</v>
      </c>
      <c r="U284" s="12">
        <v>133.45089999999999</v>
      </c>
      <c r="V284" s="21" t="s">
        <v>118</v>
      </c>
      <c r="W284" s="21" t="s">
        <v>118</v>
      </c>
      <c r="X284" s="15" t="s">
        <v>41</v>
      </c>
      <c r="Y284" s="15" t="s">
        <v>49</v>
      </c>
      <c r="AC284" s="13">
        <v>11.92</v>
      </c>
      <c r="AD284" s="44">
        <v>1788</v>
      </c>
      <c r="AE284" s="44" t="s">
        <v>55</v>
      </c>
      <c r="AF284" s="44" t="s">
        <v>55</v>
      </c>
      <c r="AG284" s="152">
        <v>150</v>
      </c>
    </row>
    <row r="285" spans="1:153" s="16" customFormat="1" x14ac:dyDescent="0.2">
      <c r="A285" s="8" t="s">
        <v>114</v>
      </c>
      <c r="B285" s="10" t="s">
        <v>115</v>
      </c>
      <c r="C285" s="8" t="s">
        <v>116</v>
      </c>
      <c r="D285" s="8"/>
      <c r="E285" s="75">
        <v>602</v>
      </c>
      <c r="F285" s="76" t="s">
        <v>117</v>
      </c>
      <c r="G285" s="77">
        <v>4.1006999999999998</v>
      </c>
      <c r="H285" s="9">
        <v>4</v>
      </c>
      <c r="I285" s="12">
        <v>18.18</v>
      </c>
      <c r="J285" s="12">
        <v>18.18</v>
      </c>
      <c r="K285" s="13">
        <v>18.18</v>
      </c>
      <c r="L285" s="12">
        <v>2807.858952</v>
      </c>
      <c r="M285" s="12">
        <v>333.13962219999996</v>
      </c>
      <c r="N285" s="12">
        <v>154.44768712871289</v>
      </c>
      <c r="O285" s="12">
        <v>18.324511672167215</v>
      </c>
      <c r="P285" s="12">
        <v>118.64542624646765</v>
      </c>
      <c r="Q285" s="12" t="s">
        <v>65</v>
      </c>
      <c r="R285" s="12" t="s">
        <v>54</v>
      </c>
      <c r="S285" s="12" t="s">
        <v>55</v>
      </c>
      <c r="T285" s="12">
        <v>12.29</v>
      </c>
      <c r="U285" s="12">
        <v>138.17490000000001</v>
      </c>
      <c r="V285" s="21"/>
      <c r="W285" s="21"/>
      <c r="X285" s="15" t="s">
        <v>41</v>
      </c>
      <c r="Y285" s="15" t="s">
        <v>49</v>
      </c>
      <c r="AC285" s="13">
        <v>18.18</v>
      </c>
      <c r="AD285" s="44">
        <v>2585.3000000000002</v>
      </c>
      <c r="AE285" s="44" t="s">
        <v>55</v>
      </c>
      <c r="AF285" s="44" t="s">
        <v>55</v>
      </c>
      <c r="AG285" s="152">
        <v>142.19999999999999</v>
      </c>
    </row>
    <row r="286" spans="1:153" s="16" customFormat="1" x14ac:dyDescent="0.2">
      <c r="A286" s="8" t="s">
        <v>114</v>
      </c>
      <c r="B286" s="10" t="s">
        <v>115</v>
      </c>
      <c r="C286" s="8" t="s">
        <v>116</v>
      </c>
      <c r="D286" s="8"/>
      <c r="E286" s="75">
        <v>602</v>
      </c>
      <c r="F286" s="76" t="s">
        <v>117</v>
      </c>
      <c r="G286" s="77">
        <v>4.1101000000000001</v>
      </c>
      <c r="H286" s="9">
        <v>4</v>
      </c>
      <c r="I286" s="12">
        <v>7.23</v>
      </c>
      <c r="J286" s="12">
        <v>7.23</v>
      </c>
      <c r="K286" s="13">
        <v>7.23</v>
      </c>
      <c r="L286" s="12">
        <v>1008.8082440000001</v>
      </c>
      <c r="M286" s="12">
        <v>126.11797920000001</v>
      </c>
      <c r="N286" s="12">
        <v>139.5308774550484</v>
      </c>
      <c r="O286" s="12">
        <v>17.443703900414938</v>
      </c>
      <c r="P286" s="12">
        <v>125.01680071520113</v>
      </c>
      <c r="Q286" s="12" t="s">
        <v>60</v>
      </c>
      <c r="R286" s="12" t="s">
        <v>54</v>
      </c>
      <c r="S286" s="12" t="s">
        <v>55</v>
      </c>
      <c r="T286" s="12">
        <v>12.25</v>
      </c>
      <c r="U286" s="12">
        <v>143.04640000000001</v>
      </c>
      <c r="V286" s="21" t="s">
        <v>118</v>
      </c>
      <c r="W286" s="21" t="s">
        <v>118</v>
      </c>
      <c r="X286" s="15" t="s">
        <v>41</v>
      </c>
      <c r="Y286" s="15" t="s">
        <v>49</v>
      </c>
      <c r="AC286" s="13">
        <v>7.23</v>
      </c>
      <c r="AD286" s="44">
        <v>1084.5</v>
      </c>
      <c r="AE286" s="44" t="s">
        <v>55</v>
      </c>
      <c r="AF286" s="44" t="s">
        <v>55</v>
      </c>
      <c r="AG286" s="152">
        <v>150</v>
      </c>
    </row>
    <row r="287" spans="1:153" s="16" customFormat="1" x14ac:dyDescent="0.2">
      <c r="A287" s="8" t="s">
        <v>32</v>
      </c>
      <c r="B287" s="8" t="s">
        <v>32</v>
      </c>
      <c r="C287" s="8" t="s">
        <v>33</v>
      </c>
      <c r="D287" s="8" t="s">
        <v>34</v>
      </c>
      <c r="E287" s="9">
        <v>75</v>
      </c>
      <c r="F287" s="10" t="s">
        <v>178</v>
      </c>
      <c r="G287" s="11">
        <v>75.010000000000005</v>
      </c>
      <c r="H287" s="9"/>
      <c r="I287" s="12">
        <v>29.52</v>
      </c>
      <c r="J287" s="12">
        <v>29.48</v>
      </c>
      <c r="K287" s="13">
        <v>29.48</v>
      </c>
      <c r="L287" s="12">
        <v>3720.4517560000004</v>
      </c>
      <c r="M287" s="12">
        <v>343.7684696</v>
      </c>
      <c r="N287" s="12">
        <v>127.98251654626765</v>
      </c>
      <c r="O287" s="12">
        <v>11.825540749914001</v>
      </c>
      <c r="P287" s="12">
        <v>92.399657930143022</v>
      </c>
      <c r="Q287" s="12" t="s">
        <v>53</v>
      </c>
      <c r="R287" s="12" t="s">
        <v>54</v>
      </c>
      <c r="S287" s="12" t="s">
        <v>55</v>
      </c>
      <c r="T287" s="12">
        <v>11.27</v>
      </c>
      <c r="U287" s="12">
        <v>113.64855</v>
      </c>
      <c r="V287" s="13" t="s">
        <v>173</v>
      </c>
      <c r="W287" s="14" t="s">
        <v>87</v>
      </c>
      <c r="X287" s="15" t="s">
        <v>41</v>
      </c>
      <c r="Y287" s="15" t="s">
        <v>49</v>
      </c>
      <c r="AB287" s="17">
        <v>0.20855057351407716</v>
      </c>
      <c r="AC287" s="18">
        <v>29.52</v>
      </c>
      <c r="AD287" s="19">
        <v>3214.1843734635177</v>
      </c>
      <c r="AE287" s="20" t="s">
        <v>55</v>
      </c>
      <c r="AF287" s="20" t="s">
        <v>55</v>
      </c>
      <c r="AG287" s="152">
        <v>108.9</v>
      </c>
    </row>
    <row r="288" spans="1:153" s="16" customFormat="1" x14ac:dyDescent="0.2">
      <c r="A288" s="8" t="s">
        <v>114</v>
      </c>
      <c r="B288" s="8" t="s">
        <v>142</v>
      </c>
      <c r="C288" s="8" t="s">
        <v>142</v>
      </c>
      <c r="D288" s="8"/>
      <c r="E288" s="9">
        <v>548</v>
      </c>
      <c r="F288" s="10" t="s">
        <v>175</v>
      </c>
      <c r="G288" s="11">
        <v>2.09</v>
      </c>
      <c r="H288" s="9">
        <v>2</v>
      </c>
      <c r="I288" s="12">
        <v>12.34</v>
      </c>
      <c r="J288" s="12">
        <v>12.34</v>
      </c>
      <c r="K288" s="13">
        <v>12.34</v>
      </c>
      <c r="L288" s="12">
        <v>1176.673376</v>
      </c>
      <c r="M288" s="12">
        <v>124.7178358</v>
      </c>
      <c r="N288" s="12">
        <v>95.354406482982171</v>
      </c>
      <c r="O288" s="12">
        <v>10.106793824959482</v>
      </c>
      <c r="P288" s="12">
        <v>105.99189065020538</v>
      </c>
      <c r="Q288" s="12" t="s">
        <v>65</v>
      </c>
      <c r="R288" s="12" t="s">
        <v>54</v>
      </c>
      <c r="S288" s="12" t="s">
        <v>55</v>
      </c>
      <c r="T288" s="12">
        <v>12.25</v>
      </c>
      <c r="U288" s="12">
        <v>124.52585000000001</v>
      </c>
      <c r="V288" s="21" t="s">
        <v>118</v>
      </c>
      <c r="W288" s="21" t="s">
        <v>118</v>
      </c>
      <c r="X288" s="15" t="s">
        <v>63</v>
      </c>
      <c r="Y288" s="15" t="s">
        <v>49</v>
      </c>
      <c r="AC288" s="13">
        <v>12.34</v>
      </c>
      <c r="AD288" s="44">
        <v>1000</v>
      </c>
      <c r="AE288" s="44" t="s">
        <v>55</v>
      </c>
      <c r="AF288" s="44" t="s">
        <v>55</v>
      </c>
      <c r="AG288" s="152">
        <v>81</v>
      </c>
    </row>
    <row r="289" spans="1:153" s="16" customFormat="1" x14ac:dyDescent="0.2">
      <c r="A289" s="8" t="s">
        <v>32</v>
      </c>
      <c r="B289" s="8" t="s">
        <v>32</v>
      </c>
      <c r="C289" s="8" t="s">
        <v>33</v>
      </c>
      <c r="D289" s="8" t="s">
        <v>34</v>
      </c>
      <c r="E289" s="9">
        <v>75</v>
      </c>
      <c r="F289" s="10" t="s">
        <v>178</v>
      </c>
      <c r="G289" s="11">
        <v>75.03</v>
      </c>
      <c r="H289" s="9"/>
      <c r="I289" s="12">
        <v>51.41</v>
      </c>
      <c r="J289" s="12">
        <v>51.41</v>
      </c>
      <c r="K289" s="13">
        <v>51.41</v>
      </c>
      <c r="L289" s="12">
        <v>6683.6614480000007</v>
      </c>
      <c r="M289" s="12">
        <v>614.4497748</v>
      </c>
      <c r="N289" s="12">
        <v>130.00703069441744</v>
      </c>
      <c r="O289" s="12">
        <v>11.951950492122156</v>
      </c>
      <c r="P289" s="12">
        <v>91.933108757904861</v>
      </c>
      <c r="Q289" s="12" t="s">
        <v>53</v>
      </c>
      <c r="R289" s="12" t="s">
        <v>54</v>
      </c>
      <c r="S289" s="12" t="s">
        <v>55</v>
      </c>
      <c r="T289" s="12">
        <v>11.43</v>
      </c>
      <c r="U289" s="12">
        <v>113.90335</v>
      </c>
      <c r="V289" s="13" t="s">
        <v>173</v>
      </c>
      <c r="W289" s="14" t="s">
        <v>87</v>
      </c>
      <c r="X289" s="15" t="s">
        <v>41</v>
      </c>
      <c r="Y289" s="15" t="s">
        <v>49</v>
      </c>
      <c r="AB289" s="17">
        <v>0.12533204539966192</v>
      </c>
      <c r="AC289" s="18">
        <v>51.41</v>
      </c>
      <c r="AD289" s="19">
        <v>5787.859866106377</v>
      </c>
      <c r="AE289" s="20" t="s">
        <v>55</v>
      </c>
      <c r="AF289" s="20" t="s">
        <v>55</v>
      </c>
      <c r="AG289" s="152">
        <v>112.6</v>
      </c>
    </row>
    <row r="290" spans="1:153" s="16" customFormat="1" x14ac:dyDescent="0.2">
      <c r="A290" s="8" t="s">
        <v>114</v>
      </c>
      <c r="B290" s="10" t="s">
        <v>115</v>
      </c>
      <c r="C290" s="8" t="s">
        <v>116</v>
      </c>
      <c r="D290" s="8"/>
      <c r="E290" s="75">
        <v>602</v>
      </c>
      <c r="F290" s="76" t="s">
        <v>117</v>
      </c>
      <c r="G290" s="77">
        <v>4.1101999999999999</v>
      </c>
      <c r="H290" s="9">
        <v>4</v>
      </c>
      <c r="I290" s="12">
        <v>10.02</v>
      </c>
      <c r="J290" s="12">
        <v>10.02</v>
      </c>
      <c r="K290" s="13">
        <v>10.02</v>
      </c>
      <c r="L290" s="12">
        <v>1011.298592</v>
      </c>
      <c r="M290" s="12">
        <v>125.0511242</v>
      </c>
      <c r="N290" s="12">
        <v>100.92800319361278</v>
      </c>
      <c r="O290" s="12">
        <v>12.480152115768464</v>
      </c>
      <c r="P290" s="12">
        <v>123.6540080142819</v>
      </c>
      <c r="Q290" s="12" t="s">
        <v>60</v>
      </c>
      <c r="R290" s="12" t="s">
        <v>54</v>
      </c>
      <c r="S290" s="12" t="s">
        <v>55</v>
      </c>
      <c r="T290" s="12">
        <v>12.22</v>
      </c>
      <c r="U290" s="12">
        <v>141.8083</v>
      </c>
      <c r="V290" s="21" t="s">
        <v>118</v>
      </c>
      <c r="W290" s="21" t="s">
        <v>118</v>
      </c>
      <c r="X290" s="15" t="s">
        <v>41</v>
      </c>
      <c r="Y290" s="15" t="s">
        <v>49</v>
      </c>
      <c r="AC290" s="13">
        <v>10.02</v>
      </c>
      <c r="AD290" s="44">
        <v>1503</v>
      </c>
      <c r="AE290" s="44" t="s">
        <v>55</v>
      </c>
      <c r="AF290" s="44" t="s">
        <v>55</v>
      </c>
      <c r="AG290" s="152">
        <v>150</v>
      </c>
    </row>
    <row r="291" spans="1:153" s="16" customFormat="1" x14ac:dyDescent="0.2">
      <c r="A291" s="8" t="s">
        <v>114</v>
      </c>
      <c r="B291" s="8" t="s">
        <v>142</v>
      </c>
      <c r="C291" s="8" t="s">
        <v>142</v>
      </c>
      <c r="D291" s="8"/>
      <c r="E291" s="9">
        <v>548</v>
      </c>
      <c r="F291" s="10" t="s">
        <v>175</v>
      </c>
      <c r="G291" s="11">
        <v>1.25</v>
      </c>
      <c r="H291" s="9">
        <v>2</v>
      </c>
      <c r="I291" s="12">
        <v>6</v>
      </c>
      <c r="J291" s="12">
        <v>6</v>
      </c>
      <c r="K291" s="13">
        <v>6</v>
      </c>
      <c r="L291" s="12">
        <v>660.06227999999999</v>
      </c>
      <c r="M291" s="12">
        <v>75.812544799999998</v>
      </c>
      <c r="N291" s="12">
        <v>165.01557</v>
      </c>
      <c r="O291" s="12">
        <v>18.953136199999999</v>
      </c>
      <c r="P291" s="12">
        <v>114.85665382969619</v>
      </c>
      <c r="Q291" s="12" t="s">
        <v>53</v>
      </c>
      <c r="R291" s="12" t="s">
        <v>66</v>
      </c>
      <c r="S291" s="12" t="s">
        <v>67</v>
      </c>
      <c r="T291" s="12">
        <v>12.32</v>
      </c>
      <c r="U291" s="12">
        <v>137.22659999999999</v>
      </c>
      <c r="V291" s="15"/>
      <c r="W291" s="15"/>
      <c r="X291" s="15" t="s">
        <v>63</v>
      </c>
      <c r="Y291" s="15" t="s">
        <v>42</v>
      </c>
      <c r="AA291" s="15"/>
      <c r="AB291" s="15"/>
      <c r="AC291" s="13">
        <v>4</v>
      </c>
      <c r="AD291" s="44">
        <v>350</v>
      </c>
      <c r="AE291" s="44" t="s">
        <v>67</v>
      </c>
      <c r="AF291" s="44" t="s">
        <v>67</v>
      </c>
      <c r="AG291" s="152">
        <v>87.5</v>
      </c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</row>
    <row r="292" spans="1:153" s="16" customFormat="1" x14ac:dyDescent="0.2">
      <c r="A292" s="8" t="s">
        <v>114</v>
      </c>
      <c r="B292" s="10" t="s">
        <v>115</v>
      </c>
      <c r="C292" s="8" t="s">
        <v>116</v>
      </c>
      <c r="D292" s="8"/>
      <c r="E292" s="75">
        <v>602</v>
      </c>
      <c r="F292" s="76" t="s">
        <v>117</v>
      </c>
      <c r="G292" s="77">
        <v>4.1102999999999996</v>
      </c>
      <c r="H292" s="9">
        <v>4</v>
      </c>
      <c r="I292" s="12">
        <v>20.010000000000002</v>
      </c>
      <c r="J292" s="12">
        <v>20.010000000000002</v>
      </c>
      <c r="K292" s="13">
        <v>20.010000000000002</v>
      </c>
      <c r="L292" s="12">
        <v>2955.6792160000005</v>
      </c>
      <c r="M292" s="12">
        <v>377.24309279999994</v>
      </c>
      <c r="N292" s="12">
        <v>147.71010574712645</v>
      </c>
      <c r="O292" s="12">
        <v>18.852728275862063</v>
      </c>
      <c r="P292" s="12">
        <v>127.63330024377039</v>
      </c>
      <c r="Q292" s="12" t="s">
        <v>65</v>
      </c>
      <c r="R292" s="12" t="s">
        <v>54</v>
      </c>
      <c r="S292" s="12" t="s">
        <v>55</v>
      </c>
      <c r="T292" s="12">
        <v>12.22</v>
      </c>
      <c r="U292" s="12">
        <v>145.81569999999999</v>
      </c>
      <c r="V292" s="21" t="s">
        <v>118</v>
      </c>
      <c r="W292" s="21" t="s">
        <v>118</v>
      </c>
      <c r="X292" s="15" t="s">
        <v>41</v>
      </c>
      <c r="Y292" s="15" t="s">
        <v>49</v>
      </c>
      <c r="AC292" s="13">
        <v>20.010000000000002</v>
      </c>
      <c r="AD292" s="44">
        <v>2901.4500000000003</v>
      </c>
      <c r="AE292" s="44" t="s">
        <v>55</v>
      </c>
      <c r="AF292" s="44" t="s">
        <v>55</v>
      </c>
      <c r="AG292" s="152">
        <v>145</v>
      </c>
    </row>
    <row r="293" spans="1:153" s="16" customFormat="1" x14ac:dyDescent="0.2">
      <c r="A293" s="8" t="s">
        <v>114</v>
      </c>
      <c r="B293" s="10" t="s">
        <v>115</v>
      </c>
      <c r="C293" s="8" t="s">
        <v>116</v>
      </c>
      <c r="D293" s="8"/>
      <c r="E293" s="75">
        <v>602</v>
      </c>
      <c r="F293" s="76" t="s">
        <v>117</v>
      </c>
      <c r="G293" s="77">
        <v>4.1104000000000003</v>
      </c>
      <c r="H293" s="9">
        <v>4</v>
      </c>
      <c r="I293" s="12">
        <v>20.23</v>
      </c>
      <c r="J293" s="12">
        <v>20.23</v>
      </c>
      <c r="K293" s="13">
        <v>20.23</v>
      </c>
      <c r="L293" s="12">
        <v>2691.3786719999998</v>
      </c>
      <c r="M293" s="12">
        <v>349.11104760000001</v>
      </c>
      <c r="N293" s="12">
        <v>133.03898526940188</v>
      </c>
      <c r="O293" s="12">
        <v>17.257095778546713</v>
      </c>
      <c r="P293" s="12">
        <v>129.71457759995212</v>
      </c>
      <c r="Q293" s="12" t="s">
        <v>65</v>
      </c>
      <c r="R293" s="12" t="s">
        <v>54</v>
      </c>
      <c r="S293" s="12" t="s">
        <v>55</v>
      </c>
      <c r="T293" s="12">
        <v>12.22</v>
      </c>
      <c r="U293" s="12">
        <v>148.26949999999999</v>
      </c>
      <c r="V293" s="21"/>
      <c r="W293" s="21"/>
      <c r="X293" s="15" t="s">
        <v>41</v>
      </c>
      <c r="Y293" s="15" t="s">
        <v>49</v>
      </c>
      <c r="AC293" s="13">
        <v>20.23</v>
      </c>
      <c r="AD293" s="44">
        <v>2933.35</v>
      </c>
      <c r="AE293" s="44" t="s">
        <v>55</v>
      </c>
      <c r="AF293" s="44" t="s">
        <v>55</v>
      </c>
      <c r="AG293" s="152">
        <v>145</v>
      </c>
    </row>
    <row r="294" spans="1:153" s="16" customFormat="1" x14ac:dyDescent="0.2">
      <c r="A294" s="8" t="s">
        <v>114</v>
      </c>
      <c r="B294" s="10" t="s">
        <v>115</v>
      </c>
      <c r="C294" s="8" t="s">
        <v>116</v>
      </c>
      <c r="D294" s="8"/>
      <c r="E294" s="75">
        <v>602</v>
      </c>
      <c r="F294" s="76" t="s">
        <v>117</v>
      </c>
      <c r="G294" s="77">
        <v>4.1105</v>
      </c>
      <c r="H294" s="9">
        <v>4</v>
      </c>
      <c r="I294" s="12">
        <v>23.12</v>
      </c>
      <c r="J294" s="12">
        <v>23.12</v>
      </c>
      <c r="K294" s="13">
        <v>23.12</v>
      </c>
      <c r="L294" s="12">
        <v>3939.9472880000003</v>
      </c>
      <c r="M294" s="12">
        <v>500.47309079999997</v>
      </c>
      <c r="N294" s="12">
        <v>170.41294498269897</v>
      </c>
      <c r="O294" s="12">
        <v>21.64675998269896</v>
      </c>
      <c r="P294" s="12">
        <v>127.02532653782039</v>
      </c>
      <c r="Q294" s="12" t="s">
        <v>65</v>
      </c>
      <c r="R294" s="12" t="s">
        <v>54</v>
      </c>
      <c r="S294" s="12" t="s">
        <v>55</v>
      </c>
      <c r="T294" s="12">
        <v>12.22</v>
      </c>
      <c r="U294" s="12">
        <v>145.83205000000001</v>
      </c>
      <c r="V294" s="21"/>
      <c r="W294" s="21"/>
      <c r="X294" s="15" t="s">
        <v>41</v>
      </c>
      <c r="Y294" s="15" t="s">
        <v>49</v>
      </c>
      <c r="AC294" s="13">
        <v>23.12</v>
      </c>
      <c r="AD294" s="44">
        <v>3352.4</v>
      </c>
      <c r="AE294" s="44" t="s">
        <v>55</v>
      </c>
      <c r="AF294" s="44" t="s">
        <v>55</v>
      </c>
      <c r="AG294" s="152">
        <v>145</v>
      </c>
    </row>
    <row r="295" spans="1:153" s="16" customFormat="1" x14ac:dyDescent="0.2">
      <c r="A295" s="8" t="s">
        <v>114</v>
      </c>
      <c r="B295" s="10" t="s">
        <v>115</v>
      </c>
      <c r="C295" s="8" t="s">
        <v>116</v>
      </c>
      <c r="D295" s="8"/>
      <c r="E295" s="75">
        <v>602</v>
      </c>
      <c r="F295" s="76" t="s">
        <v>117</v>
      </c>
      <c r="G295" s="77">
        <v>4.1105999999999998</v>
      </c>
      <c r="H295" s="9">
        <v>4</v>
      </c>
      <c r="I295" s="12">
        <v>12.17</v>
      </c>
      <c r="J295" s="12">
        <v>12.17</v>
      </c>
      <c r="K295" s="13">
        <v>12.17</v>
      </c>
      <c r="L295" s="12">
        <v>1808.7007720000001</v>
      </c>
      <c r="M295" s="12">
        <v>230.70735120000001</v>
      </c>
      <c r="N295" s="12">
        <v>148.61961972062451</v>
      </c>
      <c r="O295" s="12">
        <v>18.95705433032046</v>
      </c>
      <c r="P295" s="12">
        <v>127.55418407042069</v>
      </c>
      <c r="Q295" s="12" t="s">
        <v>65</v>
      </c>
      <c r="R295" s="12" t="s">
        <v>54</v>
      </c>
      <c r="S295" s="12" t="s">
        <v>55</v>
      </c>
      <c r="T295" s="12">
        <v>12.16</v>
      </c>
      <c r="U295" s="12">
        <v>145.72565</v>
      </c>
      <c r="V295" s="21"/>
      <c r="W295" s="21"/>
      <c r="X295" s="15" t="s">
        <v>41</v>
      </c>
      <c r="Y295" s="15" t="s">
        <v>49</v>
      </c>
      <c r="AC295" s="13">
        <v>12.17</v>
      </c>
      <c r="AD295" s="44">
        <v>1764.65</v>
      </c>
      <c r="AE295" s="44" t="s">
        <v>55</v>
      </c>
      <c r="AF295" s="44" t="s">
        <v>55</v>
      </c>
      <c r="AG295" s="152">
        <v>145</v>
      </c>
    </row>
    <row r="296" spans="1:153" s="16" customFormat="1" x14ac:dyDescent="0.2">
      <c r="A296" s="8" t="s">
        <v>114</v>
      </c>
      <c r="B296" s="10" t="s">
        <v>115</v>
      </c>
      <c r="C296" s="8" t="s">
        <v>116</v>
      </c>
      <c r="D296" s="8"/>
      <c r="E296" s="78">
        <v>602</v>
      </c>
      <c r="F296" s="79" t="s">
        <v>117</v>
      </c>
      <c r="G296" s="80">
        <v>4.0902000000000003</v>
      </c>
      <c r="H296" s="9">
        <v>4</v>
      </c>
      <c r="I296" s="12">
        <v>20.43</v>
      </c>
      <c r="J296" s="12">
        <v>20.43</v>
      </c>
      <c r="K296" s="13">
        <v>20.43</v>
      </c>
      <c r="L296" s="12">
        <v>3414.5639919999999</v>
      </c>
      <c r="M296" s="12">
        <v>378.20852239999999</v>
      </c>
      <c r="N296" s="12">
        <v>167.13480137053352</v>
      </c>
      <c r="O296" s="12">
        <v>18.512409319627999</v>
      </c>
      <c r="P296" s="12">
        <v>110.76334292931887</v>
      </c>
      <c r="Q296" s="12" t="s">
        <v>99</v>
      </c>
      <c r="R296" s="12" t="s">
        <v>47</v>
      </c>
      <c r="S296" s="12" t="s">
        <v>48</v>
      </c>
      <c r="T296" s="12">
        <v>11.5</v>
      </c>
      <c r="U296" s="12">
        <v>130.85749999999999</v>
      </c>
      <c r="V296" s="21" t="s">
        <v>118</v>
      </c>
      <c r="W296" s="21" t="s">
        <v>118</v>
      </c>
      <c r="X296" s="15" t="s">
        <v>41</v>
      </c>
      <c r="Y296" s="15" t="s">
        <v>49</v>
      </c>
      <c r="AC296" s="13">
        <v>20.43</v>
      </c>
      <c r="AD296" s="44">
        <v>3064.5</v>
      </c>
      <c r="AE296" s="44" t="s">
        <v>48</v>
      </c>
      <c r="AF296" s="44" t="s">
        <v>48</v>
      </c>
      <c r="AG296" s="152">
        <v>150</v>
      </c>
      <c r="EW296" s="16">
        <f>SUBTOTAL(9,D296:EV296)</f>
        <v>8137.8507680194816</v>
      </c>
    </row>
    <row r="297" spans="1:153" s="16" customFormat="1" x14ac:dyDescent="0.2">
      <c r="A297" s="8" t="s">
        <v>114</v>
      </c>
      <c r="B297" s="10" t="s">
        <v>115</v>
      </c>
      <c r="C297" s="8" t="s">
        <v>116</v>
      </c>
      <c r="D297" s="8"/>
      <c r="E297" s="78">
        <v>602</v>
      </c>
      <c r="F297" s="79" t="s">
        <v>117</v>
      </c>
      <c r="G297" s="80">
        <v>4.0903999999999998</v>
      </c>
      <c r="H297" s="9">
        <v>4</v>
      </c>
      <c r="I297" s="12">
        <v>28.13</v>
      </c>
      <c r="J297" s="12">
        <v>28.13</v>
      </c>
      <c r="K297" s="13">
        <v>28.13</v>
      </c>
      <c r="L297" s="12">
        <v>3895.0276440000002</v>
      </c>
      <c r="M297" s="12">
        <v>418.76444079999999</v>
      </c>
      <c r="N297" s="12">
        <v>138.46525574120159</v>
      </c>
      <c r="O297" s="12">
        <v>14.886755805190189</v>
      </c>
      <c r="P297" s="12">
        <v>107.51257220088679</v>
      </c>
      <c r="Q297" s="12" t="s">
        <v>99</v>
      </c>
      <c r="R297" s="12" t="s">
        <v>47</v>
      </c>
      <c r="S297" s="12" t="s">
        <v>48</v>
      </c>
      <c r="T297" s="12">
        <v>11.43</v>
      </c>
      <c r="U297" s="12">
        <v>127.5448</v>
      </c>
      <c r="V297" s="21"/>
      <c r="W297" s="21"/>
      <c r="X297" s="15" t="s">
        <v>41</v>
      </c>
      <c r="Y297" s="15" t="s">
        <v>49</v>
      </c>
      <c r="AC297" s="13">
        <v>28.13</v>
      </c>
      <c r="AD297" s="44">
        <v>4219.5</v>
      </c>
      <c r="AE297" s="44" t="s">
        <v>48</v>
      </c>
      <c r="AF297" s="44" t="s">
        <v>48</v>
      </c>
      <c r="AG297" s="152">
        <v>150</v>
      </c>
      <c r="EW297" s="16">
        <f>SUBTOTAL(9,D297:EV297)</f>
        <v>9805.7418685472785</v>
      </c>
    </row>
    <row r="298" spans="1:153" s="16" customFormat="1" x14ac:dyDescent="0.2">
      <c r="A298" s="8" t="s">
        <v>114</v>
      </c>
      <c r="B298" s="10" t="s">
        <v>115</v>
      </c>
      <c r="C298" s="8" t="s">
        <v>116</v>
      </c>
      <c r="D298" s="8"/>
      <c r="E298" s="78">
        <v>602</v>
      </c>
      <c r="F298" s="79" t="s">
        <v>117</v>
      </c>
      <c r="G298" s="80">
        <v>4.0904999999999996</v>
      </c>
      <c r="H298" s="9">
        <v>4</v>
      </c>
      <c r="I298" s="12">
        <v>10.5</v>
      </c>
      <c r="J298" s="12">
        <v>10.5</v>
      </c>
      <c r="K298" s="13">
        <v>10.5</v>
      </c>
      <c r="L298" s="12">
        <v>1523.54484</v>
      </c>
      <c r="M298" s="12">
        <v>171.69317839999999</v>
      </c>
      <c r="N298" s="12">
        <v>145.09950857142857</v>
      </c>
      <c r="O298" s="12">
        <v>16.351731276190474</v>
      </c>
      <c r="P298" s="12">
        <v>112.69322299696805</v>
      </c>
      <c r="Q298" s="12" t="s">
        <v>99</v>
      </c>
      <c r="R298" s="12" t="s">
        <v>47</v>
      </c>
      <c r="S298" s="12" t="s">
        <v>48</v>
      </c>
      <c r="T298" s="12">
        <v>11.4</v>
      </c>
      <c r="U298" s="12">
        <v>132.65004999999999</v>
      </c>
      <c r="V298" s="21" t="s">
        <v>118</v>
      </c>
      <c r="W298" s="21" t="s">
        <v>118</v>
      </c>
      <c r="X298" s="15" t="s">
        <v>41</v>
      </c>
      <c r="Y298" s="15" t="s">
        <v>49</v>
      </c>
      <c r="AC298" s="13">
        <v>10.5</v>
      </c>
      <c r="AD298" s="44">
        <v>1373.895</v>
      </c>
      <c r="AE298" s="44" t="s">
        <v>48</v>
      </c>
      <c r="AF298" s="44" t="s">
        <v>48</v>
      </c>
      <c r="AG298" s="152">
        <v>130.80000000000001</v>
      </c>
    </row>
    <row r="299" spans="1:153" s="16" customFormat="1" x14ac:dyDescent="0.2">
      <c r="A299" s="8" t="s">
        <v>114</v>
      </c>
      <c r="B299" s="10" t="s">
        <v>115</v>
      </c>
      <c r="C299" s="8" t="s">
        <v>116</v>
      </c>
      <c r="D299" s="8"/>
      <c r="E299" s="78">
        <v>602</v>
      </c>
      <c r="F299" s="79" t="s">
        <v>117</v>
      </c>
      <c r="G299" s="80">
        <v>4.0907</v>
      </c>
      <c r="H299" s="9">
        <v>4</v>
      </c>
      <c r="I299" s="12">
        <v>15.65</v>
      </c>
      <c r="J299" s="12">
        <v>15.65</v>
      </c>
      <c r="K299" s="13">
        <v>15.65</v>
      </c>
      <c r="L299" s="12">
        <v>2025.3557119999998</v>
      </c>
      <c r="M299" s="12">
        <v>223.29772639999999</v>
      </c>
      <c r="N299" s="12">
        <v>129.41570044728434</v>
      </c>
      <c r="O299" s="12">
        <v>14.268225329073481</v>
      </c>
      <c r="P299" s="12">
        <v>110.25111543467976</v>
      </c>
      <c r="Q299" s="12" t="s">
        <v>99</v>
      </c>
      <c r="R299" s="12" t="s">
        <v>47</v>
      </c>
      <c r="S299" s="12" t="s">
        <v>48</v>
      </c>
      <c r="T299" s="12">
        <v>11.4</v>
      </c>
      <c r="U299" s="12">
        <v>129.05924999999999</v>
      </c>
      <c r="V299" s="21"/>
      <c r="W299" s="21"/>
      <c r="X299" s="15" t="s">
        <v>41</v>
      </c>
      <c r="Y299" s="15" t="s">
        <v>49</v>
      </c>
      <c r="AC299" s="13">
        <v>15.65</v>
      </c>
      <c r="AD299" s="44">
        <v>2160.7950000000001</v>
      </c>
      <c r="AE299" s="44" t="s">
        <v>48</v>
      </c>
      <c r="AF299" s="44" t="s">
        <v>48</v>
      </c>
      <c r="AG299" s="152">
        <v>138.1</v>
      </c>
    </row>
    <row r="300" spans="1:153" s="16" customFormat="1" x14ac:dyDescent="0.2">
      <c r="A300" s="8" t="s">
        <v>114</v>
      </c>
      <c r="B300" s="10" t="s">
        <v>115</v>
      </c>
      <c r="C300" s="8" t="s">
        <v>116</v>
      </c>
      <c r="D300" s="8"/>
      <c r="E300" s="78">
        <v>602</v>
      </c>
      <c r="F300" s="79" t="s">
        <v>117</v>
      </c>
      <c r="G300" s="80">
        <v>4.0907999999999998</v>
      </c>
      <c r="H300" s="9">
        <v>4</v>
      </c>
      <c r="I300" s="12">
        <v>6.26</v>
      </c>
      <c r="J300" s="12">
        <v>6.26</v>
      </c>
      <c r="K300" s="13">
        <v>6.26</v>
      </c>
      <c r="L300" s="12">
        <v>947.80304400000011</v>
      </c>
      <c r="M300" s="12">
        <v>104.4511558</v>
      </c>
      <c r="N300" s="12">
        <v>151.40623706070289</v>
      </c>
      <c r="O300" s="12">
        <v>16.685488146964857</v>
      </c>
      <c r="P300" s="12">
        <v>110.20343990370218</v>
      </c>
      <c r="Q300" s="12" t="s">
        <v>99</v>
      </c>
      <c r="R300" s="12" t="s">
        <v>47</v>
      </c>
      <c r="S300" s="12" t="s">
        <v>48</v>
      </c>
      <c r="T300" s="12">
        <v>11.37</v>
      </c>
      <c r="U300" s="12">
        <v>129.55955</v>
      </c>
      <c r="V300" s="21" t="s">
        <v>118</v>
      </c>
      <c r="W300" s="21" t="s">
        <v>118</v>
      </c>
      <c r="X300" s="15" t="s">
        <v>41</v>
      </c>
      <c r="Y300" s="15" t="s">
        <v>49</v>
      </c>
      <c r="AC300" s="13">
        <v>6.26</v>
      </c>
      <c r="AD300" s="44">
        <v>939</v>
      </c>
      <c r="AE300" s="44" t="s">
        <v>48</v>
      </c>
      <c r="AF300" s="44" t="s">
        <v>48</v>
      </c>
      <c r="AG300" s="152">
        <v>150</v>
      </c>
    </row>
    <row r="301" spans="1:153" s="16" customFormat="1" x14ac:dyDescent="0.2">
      <c r="A301" s="8" t="s">
        <v>114</v>
      </c>
      <c r="B301" s="10" t="s">
        <v>115</v>
      </c>
      <c r="C301" s="8" t="s">
        <v>116</v>
      </c>
      <c r="D301" s="8"/>
      <c r="E301" s="78">
        <v>602</v>
      </c>
      <c r="F301" s="79" t="s">
        <v>117</v>
      </c>
      <c r="G301" s="80">
        <v>4.0911</v>
      </c>
      <c r="H301" s="9">
        <v>4</v>
      </c>
      <c r="I301" s="12">
        <v>2.96</v>
      </c>
      <c r="J301" s="12">
        <v>2.8</v>
      </c>
      <c r="K301" s="13">
        <v>2.8</v>
      </c>
      <c r="L301" s="12">
        <v>371.57907600000004</v>
      </c>
      <c r="M301" s="12">
        <v>39.019789799999998</v>
      </c>
      <c r="N301" s="12">
        <v>125.53347162162164</v>
      </c>
      <c r="O301" s="12">
        <v>13.182361418918918</v>
      </c>
      <c r="P301" s="12">
        <v>105.01072939855202</v>
      </c>
      <c r="Q301" s="12" t="s">
        <v>99</v>
      </c>
      <c r="R301" s="12" t="s">
        <v>47</v>
      </c>
      <c r="S301" s="12" t="s">
        <v>48</v>
      </c>
      <c r="T301" s="12">
        <v>11.37</v>
      </c>
      <c r="U301" s="12">
        <v>123.8552</v>
      </c>
      <c r="V301" s="21" t="s">
        <v>118</v>
      </c>
      <c r="W301" s="21" t="s">
        <v>118</v>
      </c>
      <c r="X301" s="15" t="s">
        <v>41</v>
      </c>
      <c r="Y301" s="15" t="s">
        <v>49</v>
      </c>
      <c r="AC301" s="13">
        <v>2.4500000000000002</v>
      </c>
      <c r="AD301" s="44">
        <v>344.42509962756054</v>
      </c>
      <c r="AE301" s="44" t="s">
        <v>48</v>
      </c>
      <c r="AF301" s="44" t="s">
        <v>48</v>
      </c>
      <c r="AG301" s="152">
        <v>140.6</v>
      </c>
    </row>
    <row r="302" spans="1:153" s="16" customFormat="1" x14ac:dyDescent="0.2">
      <c r="A302" s="8" t="s">
        <v>114</v>
      </c>
      <c r="B302" s="10" t="s">
        <v>122</v>
      </c>
      <c r="C302" s="8" t="s">
        <v>116</v>
      </c>
      <c r="D302" s="8"/>
      <c r="E302" s="78">
        <v>602</v>
      </c>
      <c r="F302" s="79" t="s">
        <v>117</v>
      </c>
      <c r="G302" s="80">
        <v>4.0914000000000001</v>
      </c>
      <c r="H302" s="9">
        <v>4</v>
      </c>
      <c r="I302" s="12">
        <v>4.58</v>
      </c>
      <c r="J302" s="12">
        <v>4.72</v>
      </c>
      <c r="K302" s="13">
        <v>4.72</v>
      </c>
      <c r="L302" s="12">
        <v>692.40221199999996</v>
      </c>
      <c r="M302" s="12">
        <v>84.928640799999997</v>
      </c>
      <c r="N302" s="12">
        <v>151.17952227074235</v>
      </c>
      <c r="O302" s="12">
        <v>18.543371353711791</v>
      </c>
      <c r="P302" s="12">
        <v>122.65795707769924</v>
      </c>
      <c r="Q302" s="12" t="s">
        <v>46</v>
      </c>
      <c r="R302" s="12" t="s">
        <v>54</v>
      </c>
      <c r="S302" s="12" t="s">
        <v>55</v>
      </c>
      <c r="T302" s="12">
        <v>10.58</v>
      </c>
      <c r="U302" s="12">
        <v>141.20095000000001</v>
      </c>
      <c r="V302" s="21" t="s">
        <v>118</v>
      </c>
      <c r="W302" s="21" t="s">
        <v>118</v>
      </c>
      <c r="X302" s="15" t="s">
        <v>41</v>
      </c>
      <c r="Y302" s="15" t="s">
        <v>49</v>
      </c>
      <c r="AC302" s="13">
        <v>7.69</v>
      </c>
      <c r="AD302" s="44">
        <v>1081.0730678105879</v>
      </c>
      <c r="AE302" s="44" t="s">
        <v>55</v>
      </c>
      <c r="AF302" s="44" t="s">
        <v>55</v>
      </c>
      <c r="AG302" s="152">
        <v>140.6</v>
      </c>
    </row>
    <row r="303" spans="1:153" s="16" customFormat="1" x14ac:dyDescent="0.2">
      <c r="A303" s="8" t="s">
        <v>114</v>
      </c>
      <c r="B303" s="10" t="s">
        <v>122</v>
      </c>
      <c r="C303" s="8" t="s">
        <v>116</v>
      </c>
      <c r="D303" s="8"/>
      <c r="E303" s="78">
        <v>602</v>
      </c>
      <c r="F303" s="79" t="s">
        <v>117</v>
      </c>
      <c r="G303" s="80">
        <v>4.0918000000000001</v>
      </c>
      <c r="H303" s="9">
        <v>4</v>
      </c>
      <c r="I303" s="12">
        <v>5.83</v>
      </c>
      <c r="J303" s="12">
        <v>5.83</v>
      </c>
      <c r="K303" s="13">
        <v>5.83</v>
      </c>
      <c r="L303" s="12">
        <v>1027.8585</v>
      </c>
      <c r="M303" s="12">
        <v>128.83651019999999</v>
      </c>
      <c r="N303" s="12">
        <v>176.30506003430531</v>
      </c>
      <c r="O303" s="12">
        <v>22.098886826758147</v>
      </c>
      <c r="P303" s="12">
        <v>125.34459772429766</v>
      </c>
      <c r="Q303" s="12" t="s">
        <v>46</v>
      </c>
      <c r="R303" s="12" t="s">
        <v>54</v>
      </c>
      <c r="S303" s="12" t="s">
        <v>55</v>
      </c>
      <c r="T303" s="12">
        <v>12.29</v>
      </c>
      <c r="U303" s="12">
        <v>144.52135000000001</v>
      </c>
      <c r="V303" s="21"/>
      <c r="W303" s="21"/>
      <c r="X303" s="15" t="s">
        <v>41</v>
      </c>
      <c r="Y303" s="15" t="s">
        <v>49</v>
      </c>
      <c r="AC303" s="13">
        <v>6.68</v>
      </c>
      <c r="AD303" s="44">
        <v>939.0855777600425</v>
      </c>
      <c r="AE303" s="44" t="s">
        <v>55</v>
      </c>
      <c r="AF303" s="44" t="s">
        <v>55</v>
      </c>
      <c r="AG303" s="152">
        <v>140.6</v>
      </c>
    </row>
    <row r="304" spans="1:153" s="16" customFormat="1" x14ac:dyDescent="0.2">
      <c r="A304" s="8" t="s">
        <v>114</v>
      </c>
      <c r="B304" s="10" t="s">
        <v>115</v>
      </c>
      <c r="C304" s="8" t="s">
        <v>116</v>
      </c>
      <c r="D304" s="8"/>
      <c r="E304" s="78">
        <v>602</v>
      </c>
      <c r="F304" s="79" t="s">
        <v>117</v>
      </c>
      <c r="G304" s="80">
        <v>4.1001000000000003</v>
      </c>
      <c r="H304" s="9">
        <v>4</v>
      </c>
      <c r="I304" s="12">
        <v>23.39</v>
      </c>
      <c r="J304" s="12">
        <v>23.39</v>
      </c>
      <c r="K304" s="13">
        <v>23.39</v>
      </c>
      <c r="L304" s="12">
        <v>3557.8411120000001</v>
      </c>
      <c r="M304" s="12">
        <v>409.70524220000004</v>
      </c>
      <c r="N304" s="12">
        <v>152.10949602394186</v>
      </c>
      <c r="O304" s="12">
        <v>17.516256613937582</v>
      </c>
      <c r="P304" s="12">
        <v>115.15557589633026</v>
      </c>
      <c r="Q304" s="12" t="s">
        <v>99</v>
      </c>
      <c r="R304" s="12" t="s">
        <v>70</v>
      </c>
      <c r="S304" s="12" t="s">
        <v>71</v>
      </c>
      <c r="T304" s="12">
        <v>11.5</v>
      </c>
      <c r="U304" s="12">
        <v>132.53305</v>
      </c>
      <c r="V304" s="21" t="s">
        <v>118</v>
      </c>
      <c r="W304" s="21" t="s">
        <v>118</v>
      </c>
      <c r="X304" s="15" t="s">
        <v>41</v>
      </c>
      <c r="Y304" s="15" t="s">
        <v>49</v>
      </c>
      <c r="AC304" s="13">
        <v>23.39</v>
      </c>
      <c r="AD304" s="44">
        <v>3508.5</v>
      </c>
      <c r="AE304" s="44" t="s">
        <v>72</v>
      </c>
      <c r="AF304" s="44" t="s">
        <v>72</v>
      </c>
      <c r="AG304" s="152">
        <v>150</v>
      </c>
    </row>
    <row r="305" spans="1:153" s="16" customFormat="1" x14ac:dyDescent="0.2">
      <c r="A305" s="8" t="s">
        <v>114</v>
      </c>
      <c r="B305" s="10" t="s">
        <v>115</v>
      </c>
      <c r="C305" s="8" t="s">
        <v>116</v>
      </c>
      <c r="D305" s="8"/>
      <c r="E305" s="78">
        <v>602</v>
      </c>
      <c r="F305" s="79" t="s">
        <v>117</v>
      </c>
      <c r="G305" s="80">
        <v>4.1002000000000001</v>
      </c>
      <c r="H305" s="9">
        <v>4</v>
      </c>
      <c r="I305" s="12">
        <v>16.66</v>
      </c>
      <c r="J305" s="12">
        <v>16.66</v>
      </c>
      <c r="K305" s="13">
        <v>16.66</v>
      </c>
      <c r="L305" s="12">
        <v>2806.5685600000002</v>
      </c>
      <c r="M305" s="12">
        <v>346.33359519999999</v>
      </c>
      <c r="N305" s="12">
        <v>168.46149819927973</v>
      </c>
      <c r="O305" s="12">
        <v>20.788331044417767</v>
      </c>
      <c r="P305" s="12">
        <v>123.40108135466321</v>
      </c>
      <c r="Q305" s="12" t="s">
        <v>99</v>
      </c>
      <c r="R305" s="12" t="s">
        <v>70</v>
      </c>
      <c r="S305" s="12" t="s">
        <v>71</v>
      </c>
      <c r="T305" s="12">
        <v>11.47</v>
      </c>
      <c r="U305" s="12">
        <v>141.08035000000001</v>
      </c>
      <c r="V305" s="21" t="s">
        <v>118</v>
      </c>
      <c r="W305" s="21" t="s">
        <v>118</v>
      </c>
      <c r="X305" s="15" t="s">
        <v>41</v>
      </c>
      <c r="Y305" s="15" t="s">
        <v>49</v>
      </c>
      <c r="AC305" s="13">
        <v>16.66</v>
      </c>
      <c r="AD305" s="44">
        <v>2443.41</v>
      </c>
      <c r="AE305" s="44" t="s">
        <v>72</v>
      </c>
      <c r="AF305" s="44" t="s">
        <v>72</v>
      </c>
      <c r="AG305" s="152">
        <v>146.69999999999999</v>
      </c>
    </row>
    <row r="306" spans="1:153" s="16" customFormat="1" x14ac:dyDescent="0.2">
      <c r="A306" s="8" t="s">
        <v>114</v>
      </c>
      <c r="B306" s="10" t="s">
        <v>115</v>
      </c>
      <c r="C306" s="8" t="s">
        <v>116</v>
      </c>
      <c r="D306" s="8"/>
      <c r="E306" s="78">
        <v>602</v>
      </c>
      <c r="F306" s="79" t="s">
        <v>117</v>
      </c>
      <c r="G306" s="80">
        <v>4.1003999999999996</v>
      </c>
      <c r="H306" s="9">
        <v>4</v>
      </c>
      <c r="I306" s="12">
        <v>2.4300000000000002</v>
      </c>
      <c r="J306" s="12">
        <v>2.4300000000000002</v>
      </c>
      <c r="K306" s="13">
        <v>2.4300000000000002</v>
      </c>
      <c r="L306" s="12">
        <v>419.92158000000006</v>
      </c>
      <c r="M306" s="12">
        <v>41.306095599999999</v>
      </c>
      <c r="N306" s="12">
        <v>172.80723456790125</v>
      </c>
      <c r="O306" s="12">
        <v>16.998393251028805</v>
      </c>
      <c r="P306" s="12">
        <v>98.366213043873557</v>
      </c>
      <c r="Q306" s="12" t="s">
        <v>99</v>
      </c>
      <c r="R306" s="12" t="s">
        <v>70</v>
      </c>
      <c r="S306" s="12" t="s">
        <v>71</v>
      </c>
      <c r="T306" s="12">
        <v>11.4</v>
      </c>
      <c r="U306" s="12">
        <v>119.12365</v>
      </c>
      <c r="V306" s="21" t="s">
        <v>118</v>
      </c>
      <c r="W306" s="21" t="s">
        <v>118</v>
      </c>
      <c r="X306" s="15" t="s">
        <v>41</v>
      </c>
      <c r="Y306" s="15" t="s">
        <v>49</v>
      </c>
      <c r="AC306" s="13">
        <v>2.4300000000000002</v>
      </c>
      <c r="AD306" s="44">
        <v>364.5</v>
      </c>
      <c r="AE306" s="44" t="s">
        <v>72</v>
      </c>
      <c r="AF306" s="44" t="s">
        <v>72</v>
      </c>
      <c r="AG306" s="152">
        <v>150</v>
      </c>
      <c r="EW306" s="16">
        <f>SUBTOTAL(9,D306:EV306)</f>
        <v>2014.2435664628038</v>
      </c>
    </row>
    <row r="307" spans="1:153" s="16" customFormat="1" x14ac:dyDescent="0.2">
      <c r="A307" s="8" t="s">
        <v>114</v>
      </c>
      <c r="B307" s="10" t="s">
        <v>115</v>
      </c>
      <c r="C307" s="8" t="s">
        <v>116</v>
      </c>
      <c r="D307" s="8"/>
      <c r="E307" s="45">
        <v>602</v>
      </c>
      <c r="F307" s="46" t="s">
        <v>117</v>
      </c>
      <c r="G307" s="47">
        <v>3.0301</v>
      </c>
      <c r="H307" s="9">
        <v>3</v>
      </c>
      <c r="I307" s="12">
        <v>8.66</v>
      </c>
      <c r="J307" s="12">
        <v>8.66</v>
      </c>
      <c r="K307" s="13">
        <v>8.66</v>
      </c>
      <c r="L307" s="12">
        <v>1316.460384</v>
      </c>
      <c r="M307" s="12">
        <v>166.48864179999998</v>
      </c>
      <c r="N307" s="12">
        <v>152.01621062355659</v>
      </c>
      <c r="O307" s="12">
        <v>19.225016374133947</v>
      </c>
      <c r="P307" s="12">
        <v>126.46688333615666</v>
      </c>
      <c r="Q307" s="12" t="s">
        <v>60</v>
      </c>
      <c r="R307" s="12" t="s">
        <v>54</v>
      </c>
      <c r="S307" s="12" t="s">
        <v>55</v>
      </c>
      <c r="T307" s="12">
        <v>12.32</v>
      </c>
      <c r="U307" s="12">
        <v>142.6387</v>
      </c>
      <c r="V307" s="21" t="s">
        <v>118</v>
      </c>
      <c r="W307" s="21" t="s">
        <v>118</v>
      </c>
      <c r="X307" s="15" t="s">
        <v>41</v>
      </c>
      <c r="Y307" s="15" t="s">
        <v>49</v>
      </c>
      <c r="AC307" s="13">
        <v>8.66</v>
      </c>
      <c r="AD307" s="44">
        <v>1298.3499999999999</v>
      </c>
      <c r="AE307" s="44" t="s">
        <v>55</v>
      </c>
      <c r="AF307" s="44" t="s">
        <v>55</v>
      </c>
      <c r="AG307" s="152">
        <v>149.9</v>
      </c>
    </row>
    <row r="308" spans="1:153" s="16" customFormat="1" x14ac:dyDescent="0.2">
      <c r="A308" s="8" t="s">
        <v>114</v>
      </c>
      <c r="B308" s="10" t="s">
        <v>115</v>
      </c>
      <c r="C308" s="8" t="s">
        <v>116</v>
      </c>
      <c r="D308" s="8"/>
      <c r="E308" s="45">
        <v>602</v>
      </c>
      <c r="F308" s="46" t="s">
        <v>117</v>
      </c>
      <c r="G308" s="47">
        <v>3.0301999999999998</v>
      </c>
      <c r="H308" s="9">
        <v>3</v>
      </c>
      <c r="I308" s="12">
        <v>14.58</v>
      </c>
      <c r="J308" s="12">
        <v>14.58</v>
      </c>
      <c r="K308" s="13">
        <v>14.58</v>
      </c>
      <c r="L308" s="12">
        <v>2384.9476480000003</v>
      </c>
      <c r="M308" s="12">
        <v>298.69790879999999</v>
      </c>
      <c r="N308" s="12">
        <v>163.57665624142663</v>
      </c>
      <c r="O308" s="12">
        <v>20.486825020576131</v>
      </c>
      <c r="P308" s="12">
        <v>125.24296248200076</v>
      </c>
      <c r="Q308" s="12" t="s">
        <v>60</v>
      </c>
      <c r="R308" s="12" t="s">
        <v>54</v>
      </c>
      <c r="S308" s="12" t="s">
        <v>55</v>
      </c>
      <c r="T308" s="12">
        <v>12.29</v>
      </c>
      <c r="U308" s="12">
        <v>141.77285000000001</v>
      </c>
      <c r="V308" s="21" t="s">
        <v>118</v>
      </c>
      <c r="W308" s="21" t="s">
        <v>118</v>
      </c>
      <c r="X308" s="15" t="s">
        <v>41</v>
      </c>
      <c r="Y308" s="15" t="s">
        <v>49</v>
      </c>
      <c r="AC308" s="13">
        <v>14.58</v>
      </c>
      <c r="AD308" s="44">
        <v>2187</v>
      </c>
      <c r="AE308" s="44" t="s">
        <v>55</v>
      </c>
      <c r="AF308" s="44" t="s">
        <v>55</v>
      </c>
      <c r="AG308" s="152">
        <v>150</v>
      </c>
    </row>
    <row r="309" spans="1:153" s="16" customFormat="1" x14ac:dyDescent="0.2">
      <c r="A309" s="8" t="s">
        <v>114</v>
      </c>
      <c r="B309" s="10" t="s">
        <v>115</v>
      </c>
      <c r="C309" s="8" t="s">
        <v>116</v>
      </c>
      <c r="D309" s="8"/>
      <c r="E309" s="45">
        <v>602</v>
      </c>
      <c r="F309" s="46" t="s">
        <v>117</v>
      </c>
      <c r="G309" s="47">
        <v>3.0303</v>
      </c>
      <c r="H309" s="9">
        <v>3</v>
      </c>
      <c r="I309" s="12">
        <v>12.23</v>
      </c>
      <c r="J309" s="12">
        <v>12.23</v>
      </c>
      <c r="K309" s="13">
        <v>12.23</v>
      </c>
      <c r="L309" s="12">
        <v>1864.916084</v>
      </c>
      <c r="M309" s="12">
        <v>221.88111959999998</v>
      </c>
      <c r="N309" s="12">
        <v>152.48700605069502</v>
      </c>
      <c r="O309" s="12">
        <v>18.142364644317251</v>
      </c>
      <c r="P309" s="12">
        <v>118.9764630717829</v>
      </c>
      <c r="Q309" s="12" t="s">
        <v>60</v>
      </c>
      <c r="R309" s="12" t="s">
        <v>54</v>
      </c>
      <c r="S309" s="12" t="s">
        <v>55</v>
      </c>
      <c r="T309" s="12">
        <v>12.16</v>
      </c>
      <c r="U309" s="12">
        <v>136.39240000000001</v>
      </c>
      <c r="V309" s="21" t="s">
        <v>118</v>
      </c>
      <c r="W309" s="21" t="s">
        <v>118</v>
      </c>
      <c r="X309" s="15" t="s">
        <v>41</v>
      </c>
      <c r="Y309" s="15" t="s">
        <v>49</v>
      </c>
      <c r="AC309" s="13">
        <v>12.23</v>
      </c>
      <c r="AD309" s="44">
        <v>1807.34</v>
      </c>
      <c r="AE309" s="44" t="s">
        <v>55</v>
      </c>
      <c r="AF309" s="44" t="s">
        <v>55</v>
      </c>
      <c r="AG309" s="152">
        <v>147.80000000000001</v>
      </c>
    </row>
    <row r="310" spans="1:153" s="15" customFormat="1" x14ac:dyDescent="0.2">
      <c r="A310" s="8" t="s">
        <v>114</v>
      </c>
      <c r="B310" s="10" t="s">
        <v>115</v>
      </c>
      <c r="C310" s="8" t="s">
        <v>116</v>
      </c>
      <c r="D310" s="8"/>
      <c r="E310" s="45">
        <v>602</v>
      </c>
      <c r="F310" s="46" t="s">
        <v>117</v>
      </c>
      <c r="G310" s="47">
        <v>3.0304000000000002</v>
      </c>
      <c r="H310" s="9">
        <v>3</v>
      </c>
      <c r="I310" s="12">
        <v>12.5</v>
      </c>
      <c r="J310" s="12">
        <v>12.5</v>
      </c>
      <c r="K310" s="13">
        <v>12.5</v>
      </c>
      <c r="L310" s="12">
        <v>1918.1054240000001</v>
      </c>
      <c r="M310" s="12">
        <v>230.6539866</v>
      </c>
      <c r="N310" s="12">
        <v>153.44843392000001</v>
      </c>
      <c r="O310" s="12">
        <v>18.452318928</v>
      </c>
      <c r="P310" s="12">
        <v>120.25094330790026</v>
      </c>
      <c r="Q310" s="12" t="s">
        <v>60</v>
      </c>
      <c r="R310" s="12" t="s">
        <v>54</v>
      </c>
      <c r="S310" s="12" t="s">
        <v>55</v>
      </c>
      <c r="T310" s="12">
        <v>12.25</v>
      </c>
      <c r="U310" s="12">
        <v>136.44909999999999</v>
      </c>
      <c r="V310" s="21" t="s">
        <v>118</v>
      </c>
      <c r="W310" s="21" t="s">
        <v>118</v>
      </c>
      <c r="X310" s="15" t="s">
        <v>41</v>
      </c>
      <c r="Y310" s="15" t="s">
        <v>49</v>
      </c>
      <c r="Z310" s="16"/>
      <c r="AA310" s="16"/>
      <c r="AB310" s="16"/>
      <c r="AC310" s="13">
        <v>12.5</v>
      </c>
      <c r="AD310" s="44">
        <v>1875</v>
      </c>
      <c r="AE310" s="44" t="s">
        <v>55</v>
      </c>
      <c r="AF310" s="44" t="s">
        <v>55</v>
      </c>
      <c r="AG310" s="152">
        <v>150</v>
      </c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  <c r="DY310" s="16"/>
      <c r="DZ310" s="16"/>
      <c r="EA310" s="16"/>
      <c r="EB310" s="16"/>
      <c r="EC310" s="16"/>
      <c r="ED310" s="16"/>
      <c r="EE310" s="16"/>
      <c r="EF310" s="16"/>
      <c r="EG310" s="16"/>
      <c r="EH310" s="16"/>
      <c r="EI310" s="16"/>
      <c r="EJ310" s="16"/>
      <c r="EK310" s="16"/>
      <c r="EL310" s="16"/>
      <c r="EM310" s="16"/>
      <c r="EN310" s="16"/>
      <c r="EO310" s="16"/>
      <c r="EP310" s="16"/>
      <c r="EQ310" s="16"/>
      <c r="ER310" s="16"/>
      <c r="ES310" s="16"/>
      <c r="ET310" s="16"/>
      <c r="EU310" s="16"/>
      <c r="EV310" s="16"/>
      <c r="EW310" s="16"/>
    </row>
    <row r="311" spans="1:153" s="16" customFormat="1" x14ac:dyDescent="0.2">
      <c r="A311" s="8" t="s">
        <v>114</v>
      </c>
      <c r="B311" s="10" t="s">
        <v>115</v>
      </c>
      <c r="C311" s="8" t="s">
        <v>116</v>
      </c>
      <c r="D311" s="8"/>
      <c r="E311" s="45">
        <v>602</v>
      </c>
      <c r="F311" s="46" t="s">
        <v>117</v>
      </c>
      <c r="G311" s="47">
        <v>3.0305</v>
      </c>
      <c r="H311" s="9">
        <v>3</v>
      </c>
      <c r="I311" s="12">
        <v>13.27</v>
      </c>
      <c r="J311" s="12">
        <v>13.27</v>
      </c>
      <c r="K311" s="13">
        <v>13.27</v>
      </c>
      <c r="L311" s="12">
        <v>2174.2169560000002</v>
      </c>
      <c r="M311" s="12">
        <v>260.21117619999995</v>
      </c>
      <c r="N311" s="12">
        <v>163.84453323285609</v>
      </c>
      <c r="O311" s="12">
        <v>19.60898087415222</v>
      </c>
      <c r="P311" s="12">
        <v>119.6804097594389</v>
      </c>
      <c r="Q311" s="12" t="s">
        <v>60</v>
      </c>
      <c r="R311" s="12" t="s">
        <v>54</v>
      </c>
      <c r="S311" s="12" t="s">
        <v>55</v>
      </c>
      <c r="T311" s="12">
        <v>12.25</v>
      </c>
      <c r="U311" s="12">
        <v>137.03530000000001</v>
      </c>
      <c r="V311" s="21" t="s">
        <v>118</v>
      </c>
      <c r="W311" s="21" t="s">
        <v>118</v>
      </c>
      <c r="X311" s="15" t="s">
        <v>41</v>
      </c>
      <c r="Y311" s="15" t="s">
        <v>49</v>
      </c>
      <c r="AC311" s="13">
        <v>13.27</v>
      </c>
      <c r="AD311" s="44">
        <v>1990.5</v>
      </c>
      <c r="AE311" s="44" t="s">
        <v>55</v>
      </c>
      <c r="AF311" s="44" t="s">
        <v>55</v>
      </c>
      <c r="AG311" s="152">
        <v>150</v>
      </c>
    </row>
    <row r="312" spans="1:153" s="16" customFormat="1" x14ac:dyDescent="0.2">
      <c r="A312" s="8" t="s">
        <v>114</v>
      </c>
      <c r="B312" s="10" t="s">
        <v>115</v>
      </c>
      <c r="C312" s="8" t="s">
        <v>116</v>
      </c>
      <c r="D312" s="8"/>
      <c r="E312" s="45">
        <v>602</v>
      </c>
      <c r="F312" s="46" t="s">
        <v>117</v>
      </c>
      <c r="G312" s="47">
        <v>3.0306000000000002</v>
      </c>
      <c r="H312" s="9">
        <v>3</v>
      </c>
      <c r="I312" s="12">
        <v>18.14</v>
      </c>
      <c r="J312" s="12">
        <v>18.14</v>
      </c>
      <c r="K312" s="13">
        <v>18.14</v>
      </c>
      <c r="L312" s="12">
        <v>2367.4288240000001</v>
      </c>
      <c r="M312" s="12">
        <v>279.01468360000001</v>
      </c>
      <c r="N312" s="12">
        <v>130.50875545755238</v>
      </c>
      <c r="O312" s="12">
        <v>15.381184321940463</v>
      </c>
      <c r="P312" s="12">
        <v>117.85557427174419</v>
      </c>
      <c r="Q312" s="12" t="s">
        <v>60</v>
      </c>
      <c r="R312" s="12" t="s">
        <v>54</v>
      </c>
      <c r="S312" s="12" t="s">
        <v>55</v>
      </c>
      <c r="T312" s="12">
        <v>12.29</v>
      </c>
      <c r="U312" s="12">
        <v>136.4819</v>
      </c>
      <c r="V312" s="21" t="s">
        <v>118</v>
      </c>
      <c r="W312" s="21" t="s">
        <v>118</v>
      </c>
      <c r="X312" s="15" t="s">
        <v>41</v>
      </c>
      <c r="Y312" s="15" t="s">
        <v>49</v>
      </c>
      <c r="AC312" s="13">
        <v>18.14</v>
      </c>
      <c r="AD312" s="44">
        <v>2447.06</v>
      </c>
      <c r="AE312" s="44" t="s">
        <v>55</v>
      </c>
      <c r="AF312" s="44" t="s">
        <v>55</v>
      </c>
      <c r="AG312" s="152">
        <v>134.9</v>
      </c>
    </row>
    <row r="313" spans="1:153" s="16" customFormat="1" x14ac:dyDescent="0.2">
      <c r="A313" s="8" t="s">
        <v>114</v>
      </c>
      <c r="B313" s="10" t="s">
        <v>115</v>
      </c>
      <c r="C313" s="8" t="s">
        <v>116</v>
      </c>
      <c r="D313" s="8"/>
      <c r="E313" s="45">
        <v>602</v>
      </c>
      <c r="F313" s="46" t="s">
        <v>117</v>
      </c>
      <c r="G313" s="47">
        <v>3.0602999999999998</v>
      </c>
      <c r="H313" s="9">
        <v>3</v>
      </c>
      <c r="I313" s="12">
        <v>9.0500000000000007</v>
      </c>
      <c r="J313" s="12">
        <v>9.0500000000000007</v>
      </c>
      <c r="K313" s="13">
        <v>9.0500000000000007</v>
      </c>
      <c r="L313" s="12">
        <v>1423.9645920000003</v>
      </c>
      <c r="M313" s="12">
        <v>181.94823439999999</v>
      </c>
      <c r="N313" s="12">
        <v>157.3441538121547</v>
      </c>
      <c r="O313" s="12">
        <v>20.104777281767952</v>
      </c>
      <c r="P313" s="12">
        <v>127.7758136839964</v>
      </c>
      <c r="Q313" s="12" t="s">
        <v>60</v>
      </c>
      <c r="R313" s="12" t="s">
        <v>54</v>
      </c>
      <c r="S313" s="12" t="s">
        <v>55</v>
      </c>
      <c r="T313" s="12">
        <v>12.22</v>
      </c>
      <c r="U313" s="12">
        <v>143.81700000000001</v>
      </c>
      <c r="V313" s="21" t="s">
        <v>118</v>
      </c>
      <c r="W313" s="21" t="s">
        <v>118</v>
      </c>
      <c r="X313" s="15" t="s">
        <v>41</v>
      </c>
      <c r="Y313" s="15" t="s">
        <v>49</v>
      </c>
      <c r="AC313" s="13">
        <v>9.0500000000000007</v>
      </c>
      <c r="AD313" s="44">
        <v>1357.5</v>
      </c>
      <c r="AE313" s="44" t="s">
        <v>55</v>
      </c>
      <c r="AF313" s="44" t="s">
        <v>55</v>
      </c>
      <c r="AG313" s="152">
        <v>150</v>
      </c>
    </row>
    <row r="314" spans="1:153" s="16" customFormat="1" x14ac:dyDescent="0.2">
      <c r="A314" s="8" t="s">
        <v>114</v>
      </c>
      <c r="B314" s="10" t="s">
        <v>115</v>
      </c>
      <c r="C314" s="8" t="s">
        <v>116</v>
      </c>
      <c r="D314" s="8"/>
      <c r="E314" s="45">
        <v>602</v>
      </c>
      <c r="F314" s="46" t="s">
        <v>117</v>
      </c>
      <c r="G314" s="47">
        <v>3.0604</v>
      </c>
      <c r="H314" s="9">
        <v>3</v>
      </c>
      <c r="I314" s="12">
        <v>24.87</v>
      </c>
      <c r="J314" s="12">
        <v>24.87</v>
      </c>
      <c r="K314" s="13">
        <v>24.87</v>
      </c>
      <c r="L314" s="12">
        <v>3971.5238960000006</v>
      </c>
      <c r="M314" s="12">
        <v>487.49759019999999</v>
      </c>
      <c r="N314" s="12">
        <v>159.6913508644954</v>
      </c>
      <c r="O314" s="12">
        <v>19.601833140329713</v>
      </c>
      <c r="P314" s="12">
        <v>122.74824550117725</v>
      </c>
      <c r="Q314" s="12" t="s">
        <v>60</v>
      </c>
      <c r="R314" s="12" t="s">
        <v>54</v>
      </c>
      <c r="S314" s="12" t="s">
        <v>55</v>
      </c>
      <c r="T314" s="12">
        <v>12.35</v>
      </c>
      <c r="U314" s="12">
        <v>140.07575</v>
      </c>
      <c r="V314" s="21" t="s">
        <v>118</v>
      </c>
      <c r="W314" s="21" t="s">
        <v>118</v>
      </c>
      <c r="X314" s="15" t="s">
        <v>41</v>
      </c>
      <c r="Y314" s="15" t="s">
        <v>49</v>
      </c>
      <c r="AC314" s="13">
        <v>24.87</v>
      </c>
      <c r="AD314" s="44">
        <v>3730.5</v>
      </c>
      <c r="AE314" s="44" t="s">
        <v>55</v>
      </c>
      <c r="AF314" s="44" t="s">
        <v>55</v>
      </c>
      <c r="AG314" s="152">
        <v>150</v>
      </c>
    </row>
    <row r="315" spans="1:153" s="16" customFormat="1" x14ac:dyDescent="0.2">
      <c r="A315" s="8" t="s">
        <v>114</v>
      </c>
      <c r="B315" s="10" t="s">
        <v>115</v>
      </c>
      <c r="C315" s="8" t="s">
        <v>116</v>
      </c>
      <c r="D315" s="8"/>
      <c r="E315" s="45">
        <v>602</v>
      </c>
      <c r="F315" s="46" t="s">
        <v>117</v>
      </c>
      <c r="G315" s="47">
        <v>3.0606</v>
      </c>
      <c r="H315" s="9">
        <v>3</v>
      </c>
      <c r="I315" s="12">
        <v>9.26</v>
      </c>
      <c r="J315" s="12">
        <v>9.26</v>
      </c>
      <c r="K315" s="13">
        <v>9.26</v>
      </c>
      <c r="L315" s="12">
        <v>886.15789200000006</v>
      </c>
      <c r="M315" s="12">
        <v>112.5901382</v>
      </c>
      <c r="N315" s="12">
        <v>95.697396544276472</v>
      </c>
      <c r="O315" s="12">
        <v>12.158762224622031</v>
      </c>
      <c r="P315" s="12">
        <v>127.0542633727399</v>
      </c>
      <c r="Q315" s="12" t="s">
        <v>60</v>
      </c>
      <c r="R315" s="12" t="s">
        <v>54</v>
      </c>
      <c r="S315" s="12" t="s">
        <v>55</v>
      </c>
      <c r="T315" s="12">
        <v>12.32</v>
      </c>
      <c r="U315" s="12">
        <v>144.43205</v>
      </c>
      <c r="V315" s="21" t="s">
        <v>118</v>
      </c>
      <c r="W315" s="21" t="s">
        <v>118</v>
      </c>
      <c r="X315" s="15" t="s">
        <v>41</v>
      </c>
      <c r="Y315" s="15" t="s">
        <v>49</v>
      </c>
      <c r="AC315" s="13">
        <v>9.26</v>
      </c>
      <c r="AD315" s="44">
        <v>957.64</v>
      </c>
      <c r="AE315" s="44" t="s">
        <v>55</v>
      </c>
      <c r="AF315" s="44" t="s">
        <v>55</v>
      </c>
      <c r="AG315" s="152">
        <v>103.4</v>
      </c>
    </row>
    <row r="316" spans="1:153" s="16" customFormat="1" x14ac:dyDescent="0.2">
      <c r="A316" s="8" t="s">
        <v>114</v>
      </c>
      <c r="B316" s="10" t="s">
        <v>115</v>
      </c>
      <c r="C316" s="8" t="s">
        <v>116</v>
      </c>
      <c r="D316" s="8"/>
      <c r="E316" s="45">
        <v>602</v>
      </c>
      <c r="F316" s="46" t="s">
        <v>117</v>
      </c>
      <c r="G316" s="47">
        <v>3.0607000000000002</v>
      </c>
      <c r="H316" s="9">
        <v>3</v>
      </c>
      <c r="I316" s="12">
        <v>27.73</v>
      </c>
      <c r="J316" s="12">
        <v>27.73</v>
      </c>
      <c r="K316" s="13">
        <v>27.73</v>
      </c>
      <c r="L316" s="12">
        <v>4259.0538880000004</v>
      </c>
      <c r="M316" s="12">
        <v>522.59954159999995</v>
      </c>
      <c r="N316" s="12">
        <v>153.59011496574109</v>
      </c>
      <c r="O316" s="12">
        <v>18.845998615218175</v>
      </c>
      <c r="P316" s="12">
        <v>122.70320013382276</v>
      </c>
      <c r="Q316" s="12" t="s">
        <v>60</v>
      </c>
      <c r="R316" s="12" t="s">
        <v>54</v>
      </c>
      <c r="S316" s="12" t="s">
        <v>55</v>
      </c>
      <c r="T316" s="12">
        <v>12.32</v>
      </c>
      <c r="U316" s="12">
        <v>139.68950000000001</v>
      </c>
      <c r="V316" s="21" t="s">
        <v>118</v>
      </c>
      <c r="W316" s="21" t="s">
        <v>118</v>
      </c>
      <c r="X316" s="15" t="s">
        <v>41</v>
      </c>
      <c r="Y316" s="15" t="s">
        <v>49</v>
      </c>
      <c r="AC316" s="13">
        <v>27.73</v>
      </c>
      <c r="AD316" s="44">
        <v>4117.8249999999998</v>
      </c>
      <c r="AE316" s="44" t="s">
        <v>55</v>
      </c>
      <c r="AF316" s="44" t="s">
        <v>55</v>
      </c>
      <c r="AG316" s="152">
        <v>148.5</v>
      </c>
    </row>
    <row r="317" spans="1:153" s="16" customFormat="1" x14ac:dyDescent="0.2">
      <c r="A317" s="8" t="s">
        <v>114</v>
      </c>
      <c r="B317" s="10" t="s">
        <v>115</v>
      </c>
      <c r="C317" s="8" t="s">
        <v>116</v>
      </c>
      <c r="D317" s="8"/>
      <c r="E317" s="45">
        <v>602</v>
      </c>
      <c r="F317" s="46" t="s">
        <v>117</v>
      </c>
      <c r="G317" s="47">
        <v>3.0609000000000002</v>
      </c>
      <c r="H317" s="9">
        <v>3</v>
      </c>
      <c r="I317" s="12">
        <v>10.92</v>
      </c>
      <c r="J317" s="12">
        <v>10.92</v>
      </c>
      <c r="K317" s="13">
        <v>10.92</v>
      </c>
      <c r="L317" s="12">
        <v>1262.7193199999999</v>
      </c>
      <c r="M317" s="12">
        <v>159.9051724</v>
      </c>
      <c r="N317" s="12">
        <v>115.63363736263736</v>
      </c>
      <c r="O317" s="12">
        <v>14.643330805860806</v>
      </c>
      <c r="P317" s="12">
        <v>126.63556331742831</v>
      </c>
      <c r="Q317" s="12" t="s">
        <v>60</v>
      </c>
      <c r="R317" s="12" t="s">
        <v>54</v>
      </c>
      <c r="S317" s="12" t="s">
        <v>55</v>
      </c>
      <c r="T317" s="12">
        <v>12.32</v>
      </c>
      <c r="U317" s="12">
        <v>144.1842</v>
      </c>
      <c r="V317" s="21" t="s">
        <v>118</v>
      </c>
      <c r="W317" s="21" t="s">
        <v>118</v>
      </c>
      <c r="X317" s="15" t="s">
        <v>41</v>
      </c>
      <c r="Y317" s="15" t="s">
        <v>49</v>
      </c>
      <c r="AC317" s="13">
        <v>10.92</v>
      </c>
      <c r="AD317" s="44">
        <v>1420.36</v>
      </c>
      <c r="AE317" s="44" t="s">
        <v>55</v>
      </c>
      <c r="AF317" s="44" t="s">
        <v>55</v>
      </c>
      <c r="AG317" s="152">
        <v>130.1</v>
      </c>
    </row>
    <row r="318" spans="1:153" s="16" customFormat="1" x14ac:dyDescent="0.2">
      <c r="A318" s="8" t="s">
        <v>114</v>
      </c>
      <c r="B318" s="10" t="s">
        <v>115</v>
      </c>
      <c r="C318" s="8" t="s">
        <v>116</v>
      </c>
      <c r="D318" s="8"/>
      <c r="E318" s="45">
        <v>602</v>
      </c>
      <c r="F318" s="46" t="s">
        <v>117</v>
      </c>
      <c r="G318" s="47">
        <v>3.0609999999999999</v>
      </c>
      <c r="H318" s="9">
        <v>3</v>
      </c>
      <c r="I318" s="12">
        <v>16.36</v>
      </c>
      <c r="J318" s="12">
        <v>16.36</v>
      </c>
      <c r="K318" s="13">
        <v>16.36</v>
      </c>
      <c r="L318" s="12">
        <v>2412.270544</v>
      </c>
      <c r="M318" s="12">
        <v>316.89702679999999</v>
      </c>
      <c r="N318" s="12">
        <v>147.44929975550122</v>
      </c>
      <c r="O318" s="12">
        <v>19.370233911980439</v>
      </c>
      <c r="P318" s="12">
        <v>131.36877519323554</v>
      </c>
      <c r="Q318" s="12" t="s">
        <v>60</v>
      </c>
      <c r="R318" s="12" t="s">
        <v>54</v>
      </c>
      <c r="S318" s="12" t="s">
        <v>55</v>
      </c>
      <c r="T318" s="12">
        <v>12.22</v>
      </c>
      <c r="U318" s="12">
        <v>147.12899999999999</v>
      </c>
      <c r="V318" s="21" t="s">
        <v>118</v>
      </c>
      <c r="W318" s="21" t="s">
        <v>118</v>
      </c>
      <c r="X318" s="15" t="s">
        <v>41</v>
      </c>
      <c r="Y318" s="15" t="s">
        <v>49</v>
      </c>
      <c r="AC318" s="13">
        <v>16.36</v>
      </c>
      <c r="AD318" s="44">
        <v>2454</v>
      </c>
      <c r="AE318" s="44" t="s">
        <v>55</v>
      </c>
      <c r="AF318" s="44" t="s">
        <v>55</v>
      </c>
      <c r="AG318" s="152">
        <v>150</v>
      </c>
    </row>
    <row r="319" spans="1:153" s="16" customFormat="1" x14ac:dyDescent="0.2">
      <c r="A319" s="8" t="s">
        <v>114</v>
      </c>
      <c r="B319" s="10" t="s">
        <v>115</v>
      </c>
      <c r="C319" s="8" t="s">
        <v>116</v>
      </c>
      <c r="D319" s="8"/>
      <c r="E319" s="81">
        <v>602</v>
      </c>
      <c r="F319" s="82" t="s">
        <v>117</v>
      </c>
      <c r="G319" s="83">
        <v>3.0613999999999999</v>
      </c>
      <c r="H319" s="9">
        <v>3</v>
      </c>
      <c r="I319" s="12">
        <v>15.89</v>
      </c>
      <c r="J319" s="12">
        <v>15.89</v>
      </c>
      <c r="K319" s="13">
        <v>15.89</v>
      </c>
      <c r="L319" s="12">
        <v>2439.3574600000002</v>
      </c>
      <c r="M319" s="12">
        <v>308.71084840000003</v>
      </c>
      <c r="N319" s="12">
        <v>153.51525865324103</v>
      </c>
      <c r="O319" s="12">
        <v>19.427995494021399</v>
      </c>
      <c r="P319" s="12">
        <v>126.55416578429634</v>
      </c>
      <c r="Q319" s="12" t="s">
        <v>60</v>
      </c>
      <c r="R319" s="12" t="s">
        <v>54</v>
      </c>
      <c r="S319" s="12" t="s">
        <v>55</v>
      </c>
      <c r="T319" s="12">
        <v>12.22</v>
      </c>
      <c r="U319" s="12">
        <v>142.45634999999999</v>
      </c>
      <c r="V319" s="21" t="s">
        <v>118</v>
      </c>
      <c r="W319" s="21" t="s">
        <v>118</v>
      </c>
      <c r="X319" s="15" t="s">
        <v>41</v>
      </c>
      <c r="Y319" s="15" t="s">
        <v>49</v>
      </c>
      <c r="AC319" s="13">
        <v>15.89</v>
      </c>
      <c r="AD319" s="44">
        <v>2294.4949999999999</v>
      </c>
      <c r="AE319" s="44" t="s">
        <v>55</v>
      </c>
      <c r="AF319" s="44" t="s">
        <v>55</v>
      </c>
      <c r="AG319" s="152">
        <v>144.4</v>
      </c>
    </row>
    <row r="320" spans="1:153" s="16" customFormat="1" x14ac:dyDescent="0.2">
      <c r="A320" s="8" t="s">
        <v>114</v>
      </c>
      <c r="B320" s="10" t="s">
        <v>115</v>
      </c>
      <c r="C320" s="8" t="s">
        <v>116</v>
      </c>
      <c r="D320" s="8"/>
      <c r="E320" s="81">
        <v>602</v>
      </c>
      <c r="F320" s="82" t="s">
        <v>117</v>
      </c>
      <c r="G320" s="83">
        <v>3.0605000000000002</v>
      </c>
      <c r="H320" s="9">
        <v>3</v>
      </c>
      <c r="I320" s="12">
        <v>4.76</v>
      </c>
      <c r="J320" s="12">
        <v>4.76</v>
      </c>
      <c r="K320" s="13">
        <v>4.76</v>
      </c>
      <c r="L320" s="12">
        <v>649.58219199999996</v>
      </c>
      <c r="M320" s="12">
        <v>79.228481799999997</v>
      </c>
      <c r="N320" s="12">
        <v>136.46684705882353</v>
      </c>
      <c r="O320" s="12">
        <v>16.644639033613444</v>
      </c>
      <c r="P320" s="12">
        <v>121.96837101716606</v>
      </c>
      <c r="Q320" s="12" t="s">
        <v>60</v>
      </c>
      <c r="R320" s="12" t="s">
        <v>54</v>
      </c>
      <c r="S320" s="12" t="s">
        <v>55</v>
      </c>
      <c r="T320" s="12">
        <v>12.12</v>
      </c>
      <c r="U320" s="12">
        <v>137.41964999999999</v>
      </c>
      <c r="V320" s="21" t="s">
        <v>118</v>
      </c>
      <c r="W320" s="21" t="s">
        <v>118</v>
      </c>
      <c r="X320" s="15" t="s">
        <v>41</v>
      </c>
      <c r="Y320" s="15" t="s">
        <v>49</v>
      </c>
      <c r="AC320" s="13">
        <v>4.76</v>
      </c>
      <c r="AD320" s="44">
        <v>714</v>
      </c>
      <c r="AE320" s="44" t="s">
        <v>55</v>
      </c>
      <c r="AF320" s="44" t="s">
        <v>55</v>
      </c>
      <c r="AG320" s="152">
        <v>150</v>
      </c>
    </row>
    <row r="321" spans="1:153" s="16" customFormat="1" x14ac:dyDescent="0.2">
      <c r="A321" s="8" t="s">
        <v>114</v>
      </c>
      <c r="B321" s="10" t="s">
        <v>115</v>
      </c>
      <c r="C321" s="8" t="s">
        <v>116</v>
      </c>
      <c r="D321" s="8"/>
      <c r="E321" s="81">
        <v>602</v>
      </c>
      <c r="F321" s="82" t="s">
        <v>117</v>
      </c>
      <c r="G321" s="83">
        <v>3.0608</v>
      </c>
      <c r="H321" s="9">
        <v>3</v>
      </c>
      <c r="I321" s="12">
        <v>11.75</v>
      </c>
      <c r="J321" s="12">
        <v>11.75</v>
      </c>
      <c r="K321" s="13">
        <v>11.75</v>
      </c>
      <c r="L321" s="12">
        <v>1755.2153759999999</v>
      </c>
      <c r="M321" s="12">
        <v>207.03205279999997</v>
      </c>
      <c r="N321" s="12">
        <v>149.380032</v>
      </c>
      <c r="O321" s="12">
        <v>17.619749174468083</v>
      </c>
      <c r="P321" s="12">
        <v>117.95250635953863</v>
      </c>
      <c r="Q321" s="12" t="s">
        <v>60</v>
      </c>
      <c r="R321" s="12" t="s">
        <v>54</v>
      </c>
      <c r="S321" s="12" t="s">
        <v>55</v>
      </c>
      <c r="T321" s="12">
        <v>12.22</v>
      </c>
      <c r="U321" s="12">
        <v>134.32325</v>
      </c>
      <c r="V321" s="21" t="s">
        <v>118</v>
      </c>
      <c r="W321" s="21" t="s">
        <v>118</v>
      </c>
      <c r="X321" s="15" t="s">
        <v>41</v>
      </c>
      <c r="Y321" s="15" t="s">
        <v>49</v>
      </c>
      <c r="AC321" s="13">
        <v>11.75</v>
      </c>
      <c r="AD321" s="44">
        <v>1762.5</v>
      </c>
      <c r="AE321" s="44" t="s">
        <v>55</v>
      </c>
      <c r="AF321" s="44" t="s">
        <v>55</v>
      </c>
      <c r="AG321" s="152">
        <v>150</v>
      </c>
    </row>
    <row r="322" spans="1:153" s="16" customFormat="1" x14ac:dyDescent="0.2">
      <c r="A322" s="8" t="s">
        <v>114</v>
      </c>
      <c r="B322" s="10" t="s">
        <v>115</v>
      </c>
      <c r="C322" s="8" t="s">
        <v>116</v>
      </c>
      <c r="D322" s="8"/>
      <c r="E322" s="81">
        <v>602</v>
      </c>
      <c r="F322" s="82" t="s">
        <v>117</v>
      </c>
      <c r="G322" s="83">
        <v>3.0613000000000001</v>
      </c>
      <c r="H322" s="9">
        <v>3</v>
      </c>
      <c r="I322" s="12">
        <v>13.87</v>
      </c>
      <c r="J322" s="12">
        <v>13.87</v>
      </c>
      <c r="K322" s="13">
        <v>13.87</v>
      </c>
      <c r="L322" s="12">
        <v>2441.2277280000003</v>
      </c>
      <c r="M322" s="12">
        <v>290.3925812</v>
      </c>
      <c r="N322" s="12">
        <v>176.0077669790916</v>
      </c>
      <c r="O322" s="12">
        <v>20.936739812545063</v>
      </c>
      <c r="P322" s="12">
        <v>118.95349945001114</v>
      </c>
      <c r="Q322" s="12" t="s">
        <v>60</v>
      </c>
      <c r="R322" s="12" t="s">
        <v>54</v>
      </c>
      <c r="S322" s="12" t="s">
        <v>55</v>
      </c>
      <c r="T322" s="12">
        <v>12.22</v>
      </c>
      <c r="U322" s="12">
        <v>135.03190000000001</v>
      </c>
      <c r="V322" s="21" t="s">
        <v>118</v>
      </c>
      <c r="W322" s="21" t="s">
        <v>118</v>
      </c>
      <c r="X322" s="15" t="s">
        <v>41</v>
      </c>
      <c r="Y322" s="15" t="s">
        <v>49</v>
      </c>
      <c r="AC322" s="13">
        <v>13.87</v>
      </c>
      <c r="AD322" s="44">
        <v>2080.5</v>
      </c>
      <c r="AE322" s="44" t="s">
        <v>55</v>
      </c>
      <c r="AF322" s="44" t="s">
        <v>55</v>
      </c>
      <c r="AG322" s="152">
        <v>150</v>
      </c>
    </row>
    <row r="323" spans="1:153" s="16" customFormat="1" x14ac:dyDescent="0.2">
      <c r="A323" s="8" t="s">
        <v>114</v>
      </c>
      <c r="B323" s="10" t="s">
        <v>115</v>
      </c>
      <c r="C323" s="8" t="s">
        <v>116</v>
      </c>
      <c r="D323" s="8"/>
      <c r="E323" s="81">
        <v>602</v>
      </c>
      <c r="F323" s="82" t="s">
        <v>117</v>
      </c>
      <c r="G323" s="83">
        <v>3.0611000000000002</v>
      </c>
      <c r="H323" s="9">
        <v>3</v>
      </c>
      <c r="I323" s="12">
        <v>8.01</v>
      </c>
      <c r="J323" s="12">
        <v>8.01</v>
      </c>
      <c r="K323" s="13">
        <v>8.01</v>
      </c>
      <c r="L323" s="12">
        <v>1264.1029079999998</v>
      </c>
      <c r="M323" s="12">
        <v>160.660842</v>
      </c>
      <c r="N323" s="12">
        <v>157.81559400749063</v>
      </c>
      <c r="O323" s="12">
        <v>20.057533333333335</v>
      </c>
      <c r="P323" s="12">
        <v>127.09474915629259</v>
      </c>
      <c r="Q323" s="12" t="s">
        <v>60</v>
      </c>
      <c r="R323" s="12" t="s">
        <v>54</v>
      </c>
      <c r="S323" s="12" t="s">
        <v>55</v>
      </c>
      <c r="T323" s="12">
        <v>12.19</v>
      </c>
      <c r="U323" s="12">
        <v>143.52180000000001</v>
      </c>
      <c r="V323" s="21" t="s">
        <v>118</v>
      </c>
      <c r="W323" s="21" t="s">
        <v>118</v>
      </c>
      <c r="X323" s="15" t="s">
        <v>41</v>
      </c>
      <c r="Y323" s="15" t="s">
        <v>49</v>
      </c>
      <c r="AC323" s="13">
        <v>8.01</v>
      </c>
      <c r="AD323" s="44">
        <v>1201.5</v>
      </c>
      <c r="AE323" s="44" t="s">
        <v>55</v>
      </c>
      <c r="AF323" s="44" t="s">
        <v>55</v>
      </c>
      <c r="AG323" s="152">
        <v>150</v>
      </c>
    </row>
    <row r="324" spans="1:153" s="16" customFormat="1" x14ac:dyDescent="0.2">
      <c r="A324" s="8" t="s">
        <v>114</v>
      </c>
      <c r="B324" s="10" t="s">
        <v>115</v>
      </c>
      <c r="C324" s="8" t="s">
        <v>116</v>
      </c>
      <c r="D324" s="8"/>
      <c r="E324" s="81">
        <v>602</v>
      </c>
      <c r="F324" s="82" t="s">
        <v>117</v>
      </c>
      <c r="G324" s="83">
        <v>3.0611999999999999</v>
      </c>
      <c r="H324" s="9">
        <v>3</v>
      </c>
      <c r="I324" s="12">
        <v>9.23</v>
      </c>
      <c r="J324" s="12">
        <v>9.23</v>
      </c>
      <c r="K324" s="13">
        <v>9.23</v>
      </c>
      <c r="L324" s="12">
        <v>1463.4200800000001</v>
      </c>
      <c r="M324" s="12">
        <v>187.33885479999998</v>
      </c>
      <c r="N324" s="12">
        <v>158.55038786565547</v>
      </c>
      <c r="O324" s="12">
        <v>20.296733997833151</v>
      </c>
      <c r="P324" s="12">
        <v>128.01440772905067</v>
      </c>
      <c r="Q324" s="12" t="s">
        <v>60</v>
      </c>
      <c r="R324" s="12" t="s">
        <v>54</v>
      </c>
      <c r="S324" s="12" t="s">
        <v>55</v>
      </c>
      <c r="T324" s="12">
        <v>12.16</v>
      </c>
      <c r="U324" s="12">
        <v>144.47774999999999</v>
      </c>
      <c r="V324" s="21" t="s">
        <v>118</v>
      </c>
      <c r="W324" s="21" t="s">
        <v>118</v>
      </c>
      <c r="X324" s="15" t="s">
        <v>41</v>
      </c>
      <c r="Y324" s="15" t="s">
        <v>49</v>
      </c>
      <c r="AC324" s="13">
        <v>9.23</v>
      </c>
      <c r="AD324" s="44">
        <v>1384.5</v>
      </c>
      <c r="AE324" s="44" t="s">
        <v>55</v>
      </c>
      <c r="AF324" s="44" t="s">
        <v>55</v>
      </c>
      <c r="AG324" s="152">
        <v>150</v>
      </c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</row>
    <row r="325" spans="1:153" s="16" customFormat="1" x14ac:dyDescent="0.2">
      <c r="A325" s="8" t="s">
        <v>114</v>
      </c>
      <c r="B325" s="10" t="s">
        <v>115</v>
      </c>
      <c r="C325" s="8" t="s">
        <v>116</v>
      </c>
      <c r="D325" s="8"/>
      <c r="E325" s="81">
        <v>602</v>
      </c>
      <c r="F325" s="82" t="s">
        <v>117</v>
      </c>
      <c r="G325" s="83">
        <v>3.0600999999999998</v>
      </c>
      <c r="H325" s="9">
        <v>3</v>
      </c>
      <c r="I325" s="12">
        <v>17.52</v>
      </c>
      <c r="J325" s="12">
        <v>17.52</v>
      </c>
      <c r="K325" s="13">
        <v>17.52</v>
      </c>
      <c r="L325" s="12">
        <v>2787.0734840000005</v>
      </c>
      <c r="M325" s="12">
        <v>331.09122379999997</v>
      </c>
      <c r="N325" s="12">
        <v>159.07953675799089</v>
      </c>
      <c r="O325" s="12">
        <v>18.897900901826482</v>
      </c>
      <c r="P325" s="12">
        <v>118.79529754085232</v>
      </c>
      <c r="Q325" s="12" t="s">
        <v>60</v>
      </c>
      <c r="R325" s="12" t="s">
        <v>54</v>
      </c>
      <c r="S325" s="12" t="s">
        <v>55</v>
      </c>
      <c r="T325" s="12">
        <v>12.25</v>
      </c>
      <c r="U325" s="12">
        <v>135.24105</v>
      </c>
      <c r="V325" s="21" t="s">
        <v>118</v>
      </c>
      <c r="W325" s="21" t="s">
        <v>118</v>
      </c>
      <c r="X325" s="15" t="s">
        <v>41</v>
      </c>
      <c r="Y325" s="15" t="s">
        <v>49</v>
      </c>
      <c r="AC325" s="13">
        <v>17.52</v>
      </c>
      <c r="AD325" s="44">
        <v>2628</v>
      </c>
      <c r="AE325" s="44" t="s">
        <v>55</v>
      </c>
      <c r="AF325" s="44" t="s">
        <v>55</v>
      </c>
      <c r="AG325" s="152">
        <v>150</v>
      </c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</row>
    <row r="326" spans="1:153" s="16" customFormat="1" x14ac:dyDescent="0.2">
      <c r="A326" s="8" t="s">
        <v>114</v>
      </c>
      <c r="B326" s="10" t="s">
        <v>115</v>
      </c>
      <c r="C326" s="8" t="s">
        <v>116</v>
      </c>
      <c r="D326" s="8"/>
      <c r="E326" s="81">
        <v>602</v>
      </c>
      <c r="F326" s="82" t="s">
        <v>117</v>
      </c>
      <c r="G326" s="83">
        <v>3.0602</v>
      </c>
      <c r="H326" s="9">
        <v>3</v>
      </c>
      <c r="I326" s="12">
        <v>17.600000000000001</v>
      </c>
      <c r="J326" s="12">
        <v>17.600000000000001</v>
      </c>
      <c r="K326" s="13">
        <v>17.600000000000001</v>
      </c>
      <c r="L326" s="12">
        <v>2776.8841160000002</v>
      </c>
      <c r="M326" s="12">
        <v>333.87398460000003</v>
      </c>
      <c r="N326" s="12">
        <v>157.7775065909091</v>
      </c>
      <c r="O326" s="12">
        <v>18.970112761363637</v>
      </c>
      <c r="P326" s="12">
        <v>120.23331570671854</v>
      </c>
      <c r="Q326" s="12" t="s">
        <v>60</v>
      </c>
      <c r="R326" s="12" t="s">
        <v>54</v>
      </c>
      <c r="S326" s="12" t="s">
        <v>55</v>
      </c>
      <c r="T326" s="12">
        <v>12.22</v>
      </c>
      <c r="U326" s="12">
        <v>136.68025</v>
      </c>
      <c r="V326" s="21" t="s">
        <v>118</v>
      </c>
      <c r="W326" s="21" t="s">
        <v>118</v>
      </c>
      <c r="X326" s="15" t="s">
        <v>41</v>
      </c>
      <c r="Y326" s="15" t="s">
        <v>49</v>
      </c>
      <c r="AC326" s="13">
        <v>17.600000000000001</v>
      </c>
      <c r="AD326" s="44">
        <v>2640</v>
      </c>
      <c r="AE326" s="44" t="s">
        <v>55</v>
      </c>
      <c r="AF326" s="44" t="s">
        <v>55</v>
      </c>
      <c r="AG326" s="152">
        <v>150</v>
      </c>
      <c r="EW326" s="16">
        <f>SUBTOTAL(9,D326:EV326)</f>
        <v>7025.0994856589914</v>
      </c>
    </row>
    <row r="327" spans="1:153" s="16" customFormat="1" x14ac:dyDescent="0.2">
      <c r="A327" s="8" t="s">
        <v>114</v>
      </c>
      <c r="B327" s="10" t="s">
        <v>115</v>
      </c>
      <c r="C327" s="8" t="s">
        <v>116</v>
      </c>
      <c r="D327" s="8"/>
      <c r="E327" s="81">
        <v>602</v>
      </c>
      <c r="F327" s="82" t="s">
        <v>117</v>
      </c>
      <c r="G327" s="83">
        <v>3.0505</v>
      </c>
      <c r="H327" s="9">
        <v>3</v>
      </c>
      <c r="I327" s="12">
        <v>18.46</v>
      </c>
      <c r="J327" s="12">
        <v>18.46</v>
      </c>
      <c r="K327" s="13">
        <v>18.46</v>
      </c>
      <c r="L327" s="12">
        <v>2271.6904040000004</v>
      </c>
      <c r="M327" s="12">
        <v>281.79588960000001</v>
      </c>
      <c r="N327" s="12">
        <v>123.06015189599135</v>
      </c>
      <c r="O327" s="12">
        <v>15.265216121343444</v>
      </c>
      <c r="P327" s="12">
        <v>124.0467843258099</v>
      </c>
      <c r="Q327" s="12" t="s">
        <v>53</v>
      </c>
      <c r="R327" s="12" t="s">
        <v>54</v>
      </c>
      <c r="S327" s="12" t="s">
        <v>55</v>
      </c>
      <c r="T327" s="12">
        <v>11.7</v>
      </c>
      <c r="U327" s="12">
        <v>141.57554999999999</v>
      </c>
      <c r="V327" s="21" t="s">
        <v>118</v>
      </c>
      <c r="W327" s="21" t="s">
        <v>118</v>
      </c>
      <c r="X327" s="15" t="s">
        <v>41</v>
      </c>
      <c r="Y327" s="15" t="s">
        <v>49</v>
      </c>
      <c r="AC327" s="13">
        <v>18.46</v>
      </c>
      <c r="AD327" s="44">
        <v>2769</v>
      </c>
      <c r="AE327" s="44" t="s">
        <v>55</v>
      </c>
      <c r="AF327" s="44" t="s">
        <v>55</v>
      </c>
      <c r="AG327" s="152">
        <v>150</v>
      </c>
    </row>
    <row r="328" spans="1:153" s="16" customFormat="1" x14ac:dyDescent="0.2">
      <c r="A328" s="8" t="s">
        <v>114</v>
      </c>
      <c r="B328" s="10" t="s">
        <v>115</v>
      </c>
      <c r="C328" s="8" t="s">
        <v>116</v>
      </c>
      <c r="D328" s="8"/>
      <c r="E328" s="81">
        <v>602</v>
      </c>
      <c r="F328" s="82" t="s">
        <v>117</v>
      </c>
      <c r="G328" s="83">
        <v>3.0507</v>
      </c>
      <c r="H328" s="9">
        <v>3</v>
      </c>
      <c r="I328" s="12">
        <v>27.05</v>
      </c>
      <c r="J328" s="12">
        <v>27.05</v>
      </c>
      <c r="K328" s="13">
        <v>27.05</v>
      </c>
      <c r="L328" s="12">
        <v>4146.4240840000002</v>
      </c>
      <c r="M328" s="12">
        <v>516.17456979999997</v>
      </c>
      <c r="N328" s="12">
        <v>153.28739682070241</v>
      </c>
      <c r="O328" s="12">
        <v>19.082239179297595</v>
      </c>
      <c r="P328" s="12">
        <v>124.4866804125962</v>
      </c>
      <c r="Q328" s="12" t="s">
        <v>53</v>
      </c>
      <c r="R328" s="12" t="s">
        <v>54</v>
      </c>
      <c r="S328" s="12" t="s">
        <v>55</v>
      </c>
      <c r="T328" s="12">
        <v>11.7</v>
      </c>
      <c r="U328" s="12">
        <v>141.32339999999999</v>
      </c>
      <c r="V328" s="21" t="s">
        <v>118</v>
      </c>
      <c r="W328" s="21" t="s">
        <v>118</v>
      </c>
      <c r="X328" s="15" t="s">
        <v>41</v>
      </c>
      <c r="Y328" s="15" t="s">
        <v>49</v>
      </c>
      <c r="AC328" s="13">
        <v>27.05</v>
      </c>
      <c r="AD328" s="44">
        <v>3804.585</v>
      </c>
      <c r="AE328" s="44" t="s">
        <v>55</v>
      </c>
      <c r="AF328" s="44" t="s">
        <v>55</v>
      </c>
      <c r="AG328" s="152">
        <v>140.69999999999999</v>
      </c>
    </row>
    <row r="329" spans="1:153" s="16" customFormat="1" x14ac:dyDescent="0.2">
      <c r="A329" s="8" t="s">
        <v>114</v>
      </c>
      <c r="B329" s="10" t="s">
        <v>115</v>
      </c>
      <c r="C329" s="8" t="s">
        <v>116</v>
      </c>
      <c r="D329" s="8"/>
      <c r="E329" s="84">
        <v>602</v>
      </c>
      <c r="F329" s="85" t="s">
        <v>117</v>
      </c>
      <c r="G329" s="86">
        <v>3.0501</v>
      </c>
      <c r="H329" s="9">
        <v>3</v>
      </c>
      <c r="I329" s="12">
        <v>25.46</v>
      </c>
      <c r="J329" s="12">
        <v>25.46</v>
      </c>
      <c r="K329" s="13">
        <v>25.46</v>
      </c>
      <c r="L329" s="12">
        <v>3186.2103320000001</v>
      </c>
      <c r="M329" s="12">
        <v>391.34359239999998</v>
      </c>
      <c r="N329" s="12">
        <v>125.14573181461115</v>
      </c>
      <c r="O329" s="12">
        <v>15.370918790259228</v>
      </c>
      <c r="P329" s="12">
        <v>122.82415522592059</v>
      </c>
      <c r="Q329" s="12" t="s">
        <v>53</v>
      </c>
      <c r="R329" s="12" t="s">
        <v>54</v>
      </c>
      <c r="S329" s="12" t="s">
        <v>55</v>
      </c>
      <c r="T329" s="12">
        <v>11.86</v>
      </c>
      <c r="U329" s="12">
        <v>138.83760000000001</v>
      </c>
      <c r="V329" s="21" t="s">
        <v>118</v>
      </c>
      <c r="W329" s="21" t="s">
        <v>118</v>
      </c>
      <c r="X329" s="15" t="s">
        <v>41</v>
      </c>
      <c r="Y329" s="15" t="s">
        <v>49</v>
      </c>
      <c r="AC329" s="13">
        <v>25.46</v>
      </c>
      <c r="AD329" s="44">
        <v>3327.95</v>
      </c>
      <c r="AE329" s="44" t="s">
        <v>55</v>
      </c>
      <c r="AF329" s="44" t="s">
        <v>55</v>
      </c>
      <c r="AG329" s="152">
        <v>130.69999999999999</v>
      </c>
    </row>
    <row r="330" spans="1:153" s="16" customFormat="1" x14ac:dyDescent="0.2">
      <c r="A330" s="8" t="s">
        <v>114</v>
      </c>
      <c r="B330" s="10" t="s">
        <v>115</v>
      </c>
      <c r="C330" s="8" t="s">
        <v>116</v>
      </c>
      <c r="D330" s="8"/>
      <c r="E330" s="84">
        <v>602</v>
      </c>
      <c r="F330" s="85" t="s">
        <v>117</v>
      </c>
      <c r="G330" s="86">
        <v>3.0501999999999998</v>
      </c>
      <c r="H330" s="9">
        <v>3</v>
      </c>
      <c r="I330" s="12">
        <v>18.559999999999999</v>
      </c>
      <c r="J330" s="12">
        <v>18.559999999999999</v>
      </c>
      <c r="K330" s="13">
        <v>18.559999999999999</v>
      </c>
      <c r="L330" s="12">
        <v>3148.2600560000001</v>
      </c>
      <c r="M330" s="12">
        <v>368.58566739999998</v>
      </c>
      <c r="N330" s="12">
        <v>169.62608060344829</v>
      </c>
      <c r="O330" s="12">
        <v>19.8591415625</v>
      </c>
      <c r="P330" s="12">
        <v>117.07599145043434</v>
      </c>
      <c r="Q330" s="12" t="s">
        <v>53</v>
      </c>
      <c r="R330" s="12" t="s">
        <v>54</v>
      </c>
      <c r="S330" s="12" t="s">
        <v>55</v>
      </c>
      <c r="T330" s="12">
        <v>11.96</v>
      </c>
      <c r="U330" s="12">
        <v>135.55085</v>
      </c>
      <c r="V330" s="21" t="s">
        <v>118</v>
      </c>
      <c r="W330" s="21" t="s">
        <v>118</v>
      </c>
      <c r="X330" s="15" t="s">
        <v>41</v>
      </c>
      <c r="Y330" s="15" t="s">
        <v>49</v>
      </c>
      <c r="AC330" s="13">
        <v>18.559999999999999</v>
      </c>
      <c r="AD330" s="44">
        <v>2646.96</v>
      </c>
      <c r="AE330" s="44" t="s">
        <v>55</v>
      </c>
      <c r="AF330" s="44" t="s">
        <v>55</v>
      </c>
      <c r="AG330" s="152">
        <v>142.6</v>
      </c>
    </row>
    <row r="331" spans="1:153" s="16" customFormat="1" x14ac:dyDescent="0.2">
      <c r="A331" s="8" t="s">
        <v>114</v>
      </c>
      <c r="B331" s="10" t="s">
        <v>115</v>
      </c>
      <c r="C331" s="8" t="s">
        <v>116</v>
      </c>
      <c r="D331" s="8"/>
      <c r="E331" s="84">
        <v>602</v>
      </c>
      <c r="F331" s="85" t="s">
        <v>117</v>
      </c>
      <c r="G331" s="86">
        <v>3.0503</v>
      </c>
      <c r="H331" s="9">
        <v>3</v>
      </c>
      <c r="I331" s="12">
        <v>8.5399999999999991</v>
      </c>
      <c r="J331" s="12">
        <v>8.5399999999999991</v>
      </c>
      <c r="K331" s="13">
        <v>8.5399999999999991</v>
      </c>
      <c r="L331" s="12">
        <v>1449.6647</v>
      </c>
      <c r="M331" s="12">
        <v>168.78264339999998</v>
      </c>
      <c r="N331" s="12">
        <v>169.74996487119441</v>
      </c>
      <c r="O331" s="12">
        <v>19.763775573770491</v>
      </c>
      <c r="P331" s="12">
        <v>116.4287461783404</v>
      </c>
      <c r="Q331" s="12" t="s">
        <v>53</v>
      </c>
      <c r="R331" s="12" t="s">
        <v>54</v>
      </c>
      <c r="S331" s="12" t="s">
        <v>55</v>
      </c>
      <c r="T331" s="12">
        <v>11.86</v>
      </c>
      <c r="U331" s="12">
        <v>132.93985000000001</v>
      </c>
      <c r="V331" s="21" t="s">
        <v>118</v>
      </c>
      <c r="W331" s="21" t="s">
        <v>118</v>
      </c>
      <c r="X331" s="15" t="s">
        <v>41</v>
      </c>
      <c r="Y331" s="15" t="s">
        <v>49</v>
      </c>
      <c r="AC331" s="13">
        <v>8.5399999999999991</v>
      </c>
      <c r="AD331" s="44">
        <v>1280.9999999999998</v>
      </c>
      <c r="AE331" s="44" t="s">
        <v>55</v>
      </c>
      <c r="AF331" s="44" t="s">
        <v>55</v>
      </c>
      <c r="AG331" s="152">
        <v>150</v>
      </c>
    </row>
    <row r="332" spans="1:153" s="16" customFormat="1" x14ac:dyDescent="0.2">
      <c r="A332" s="8" t="s">
        <v>114</v>
      </c>
      <c r="B332" s="10" t="s">
        <v>115</v>
      </c>
      <c r="C332" s="8" t="s">
        <v>116</v>
      </c>
      <c r="D332" s="8"/>
      <c r="E332" s="84">
        <v>602</v>
      </c>
      <c r="F332" s="85" t="s">
        <v>117</v>
      </c>
      <c r="G332" s="86">
        <v>3.0503999999999998</v>
      </c>
      <c r="H332" s="9">
        <v>3</v>
      </c>
      <c r="I332" s="12">
        <v>20.71</v>
      </c>
      <c r="J332" s="12">
        <v>20.71</v>
      </c>
      <c r="K332" s="13">
        <v>20.71</v>
      </c>
      <c r="L332" s="12">
        <v>3629.8216360000001</v>
      </c>
      <c r="M332" s="12">
        <v>404.54142480000002</v>
      </c>
      <c r="N332" s="12">
        <v>175.26903119266055</v>
      </c>
      <c r="O332" s="12">
        <v>19.533627464992758</v>
      </c>
      <c r="P332" s="12">
        <v>111.44939486497678</v>
      </c>
      <c r="Q332" s="12" t="s">
        <v>53</v>
      </c>
      <c r="R332" s="12" t="s">
        <v>54</v>
      </c>
      <c r="S332" s="12" t="s">
        <v>55</v>
      </c>
      <c r="T332" s="12">
        <v>11.89</v>
      </c>
      <c r="U332" s="12">
        <v>132.00575000000001</v>
      </c>
      <c r="V332" s="21" t="s">
        <v>118</v>
      </c>
      <c r="W332" s="21" t="s">
        <v>118</v>
      </c>
      <c r="X332" s="15" t="s">
        <v>41</v>
      </c>
      <c r="Y332" s="15" t="s">
        <v>49</v>
      </c>
      <c r="AC332" s="13">
        <v>20.71</v>
      </c>
      <c r="AD332" s="44">
        <v>3106.5</v>
      </c>
      <c r="AE332" s="44" t="s">
        <v>55</v>
      </c>
      <c r="AF332" s="44" t="s">
        <v>55</v>
      </c>
      <c r="AG332" s="152">
        <v>150</v>
      </c>
    </row>
    <row r="333" spans="1:153" s="16" customFormat="1" x14ac:dyDescent="0.2">
      <c r="A333" s="8" t="s">
        <v>114</v>
      </c>
      <c r="B333" s="10" t="s">
        <v>115</v>
      </c>
      <c r="C333" s="8" t="s">
        <v>116</v>
      </c>
      <c r="D333" s="8"/>
      <c r="E333" s="84">
        <v>602</v>
      </c>
      <c r="F333" s="85" t="s">
        <v>117</v>
      </c>
      <c r="G333" s="86">
        <v>3.0506000000000002</v>
      </c>
      <c r="H333" s="9">
        <v>3</v>
      </c>
      <c r="I333" s="12">
        <v>21.33</v>
      </c>
      <c r="J333" s="12">
        <v>21.33</v>
      </c>
      <c r="K333" s="13">
        <v>21.33</v>
      </c>
      <c r="L333" s="12">
        <v>3319.2532800000004</v>
      </c>
      <c r="M333" s="12">
        <v>371.51530159999999</v>
      </c>
      <c r="N333" s="12">
        <v>155.61431223628696</v>
      </c>
      <c r="O333" s="12">
        <v>17.417501247069854</v>
      </c>
      <c r="P333" s="12">
        <v>111.92737349648712</v>
      </c>
      <c r="Q333" s="12" t="s">
        <v>53</v>
      </c>
      <c r="R333" s="12" t="s">
        <v>134</v>
      </c>
      <c r="S333" s="12" t="s">
        <v>135</v>
      </c>
      <c r="T333" s="12">
        <v>11.89</v>
      </c>
      <c r="U333" s="12">
        <v>130.14805000000001</v>
      </c>
      <c r="V333" s="21" t="s">
        <v>118</v>
      </c>
      <c r="W333" s="21" t="s">
        <v>118</v>
      </c>
      <c r="X333" s="15" t="s">
        <v>41</v>
      </c>
      <c r="Y333" s="15" t="s">
        <v>49</v>
      </c>
      <c r="AC333" s="13">
        <v>21.33</v>
      </c>
      <c r="AD333" s="44">
        <v>3199.4999999999995</v>
      </c>
      <c r="AE333" s="44" t="s">
        <v>135</v>
      </c>
      <c r="AF333" s="44" t="s">
        <v>135</v>
      </c>
      <c r="AG333" s="152">
        <v>150</v>
      </c>
    </row>
    <row r="334" spans="1:153" s="16" customFormat="1" x14ac:dyDescent="0.2">
      <c r="A334" s="8" t="s">
        <v>114</v>
      </c>
      <c r="B334" s="10" t="s">
        <v>115</v>
      </c>
      <c r="C334" s="8" t="s">
        <v>116</v>
      </c>
      <c r="D334" s="8"/>
      <c r="E334" s="84">
        <v>602</v>
      </c>
      <c r="F334" s="85" t="s">
        <v>117</v>
      </c>
      <c r="G334" s="86">
        <v>2.0901000000000001</v>
      </c>
      <c r="H334" s="9">
        <v>2</v>
      </c>
      <c r="I334" s="12">
        <v>14.05</v>
      </c>
      <c r="J334" s="12">
        <v>14.05</v>
      </c>
      <c r="K334" s="13">
        <v>14.05</v>
      </c>
      <c r="L334" s="12">
        <v>2061.5569759999998</v>
      </c>
      <c r="M334" s="12">
        <v>254.374066</v>
      </c>
      <c r="N334" s="12">
        <v>146.73003387900354</v>
      </c>
      <c r="O334" s="12">
        <v>18.104915729537364</v>
      </c>
      <c r="P334" s="12">
        <v>123.38929700286877</v>
      </c>
      <c r="Q334" s="12" t="s">
        <v>60</v>
      </c>
      <c r="R334" s="12" t="s">
        <v>54</v>
      </c>
      <c r="S334" s="12" t="s">
        <v>55</v>
      </c>
      <c r="T334" s="12">
        <v>12.48</v>
      </c>
      <c r="U334" s="12">
        <v>144.24195</v>
      </c>
      <c r="V334" s="21" t="s">
        <v>118</v>
      </c>
      <c r="W334" s="21" t="s">
        <v>118</v>
      </c>
      <c r="X334" s="15" t="s">
        <v>149</v>
      </c>
      <c r="Y334" s="15" t="e">
        <v>#N/A</v>
      </c>
      <c r="AC334" s="13">
        <v>14.05</v>
      </c>
      <c r="AD334" s="44">
        <v>2037.25</v>
      </c>
      <c r="AE334" s="44" t="s">
        <v>55</v>
      </c>
      <c r="AF334" s="44" t="s">
        <v>55</v>
      </c>
      <c r="AG334" s="152">
        <v>145</v>
      </c>
    </row>
    <row r="335" spans="1:153" s="16" customFormat="1" x14ac:dyDescent="0.2">
      <c r="A335" s="8" t="s">
        <v>114</v>
      </c>
      <c r="B335" s="10" t="s">
        <v>115</v>
      </c>
      <c r="C335" s="8" t="s">
        <v>116</v>
      </c>
      <c r="D335" s="8"/>
      <c r="E335" s="84">
        <v>602</v>
      </c>
      <c r="F335" s="85" t="s">
        <v>117</v>
      </c>
      <c r="G335" s="86">
        <v>2.0901999999999998</v>
      </c>
      <c r="H335" s="9">
        <v>2</v>
      </c>
      <c r="I335" s="12">
        <v>18.21</v>
      </c>
      <c r="J335" s="12">
        <v>18.21</v>
      </c>
      <c r="K335" s="13">
        <v>18.21</v>
      </c>
      <c r="L335" s="12">
        <v>2740.4487119999999</v>
      </c>
      <c r="M335" s="12">
        <v>325.01543800000002</v>
      </c>
      <c r="N335" s="12">
        <v>150.49141746293245</v>
      </c>
      <c r="O335" s="12">
        <v>17.84818440417353</v>
      </c>
      <c r="P335" s="12">
        <v>118.59935074749175</v>
      </c>
      <c r="Q335" s="12" t="s">
        <v>60</v>
      </c>
      <c r="R335" s="12" t="s">
        <v>54</v>
      </c>
      <c r="S335" s="12" t="s">
        <v>55</v>
      </c>
      <c r="T335" s="12">
        <v>12.39</v>
      </c>
      <c r="U335" s="12">
        <v>139.34719999999999</v>
      </c>
      <c r="V335" s="21" t="s">
        <v>118</v>
      </c>
      <c r="W335" s="21" t="s">
        <v>118</v>
      </c>
      <c r="X335" s="15" t="s">
        <v>149</v>
      </c>
      <c r="Y335" s="15" t="e">
        <v>#N/A</v>
      </c>
      <c r="AC335" s="13">
        <v>18.21</v>
      </c>
      <c r="AD335" s="44">
        <v>2640.4500000000003</v>
      </c>
      <c r="AE335" s="44" t="s">
        <v>55</v>
      </c>
      <c r="AF335" s="44" t="s">
        <v>55</v>
      </c>
      <c r="AG335" s="152">
        <v>145</v>
      </c>
    </row>
    <row r="336" spans="1:153" s="16" customFormat="1" x14ac:dyDescent="0.2">
      <c r="A336" s="8" t="s">
        <v>114</v>
      </c>
      <c r="B336" s="10" t="s">
        <v>115</v>
      </c>
      <c r="C336" s="8" t="s">
        <v>116</v>
      </c>
      <c r="D336" s="8"/>
      <c r="E336" s="84">
        <v>602</v>
      </c>
      <c r="F336" s="85" t="s">
        <v>117</v>
      </c>
      <c r="G336" s="86">
        <v>2.0903</v>
      </c>
      <c r="H336" s="9">
        <v>2</v>
      </c>
      <c r="I336" s="12">
        <v>13.71</v>
      </c>
      <c r="J336" s="12">
        <v>13.71</v>
      </c>
      <c r="K336" s="13">
        <v>13.71</v>
      </c>
      <c r="L336" s="12">
        <v>2648.518908</v>
      </c>
      <c r="M336" s="12">
        <v>298.19009640000002</v>
      </c>
      <c r="N336" s="12">
        <v>193.1815396061269</v>
      </c>
      <c r="O336" s="12">
        <v>21.749824682713349</v>
      </c>
      <c r="P336" s="12">
        <v>112.58749012487699</v>
      </c>
      <c r="Q336" s="12" t="s">
        <v>60</v>
      </c>
      <c r="R336" s="12" t="s">
        <v>54</v>
      </c>
      <c r="S336" s="12" t="s">
        <v>55</v>
      </c>
      <c r="T336" s="12">
        <v>12.42</v>
      </c>
      <c r="U336" s="12">
        <v>132.57499999999999</v>
      </c>
      <c r="V336" s="21" t="s">
        <v>118</v>
      </c>
      <c r="W336" s="21" t="s">
        <v>118</v>
      </c>
      <c r="X336" s="15" t="s">
        <v>149</v>
      </c>
      <c r="Y336" s="15" t="e">
        <v>#N/A</v>
      </c>
      <c r="AC336" s="13">
        <v>13.71</v>
      </c>
      <c r="AD336" s="44">
        <v>1987.95</v>
      </c>
      <c r="AE336" s="44" t="s">
        <v>55</v>
      </c>
      <c r="AF336" s="44" t="s">
        <v>55</v>
      </c>
      <c r="AG336" s="152">
        <v>145</v>
      </c>
    </row>
    <row r="337" spans="1:153" s="16" customFormat="1" x14ac:dyDescent="0.2">
      <c r="A337" s="8" t="s">
        <v>114</v>
      </c>
      <c r="B337" s="10" t="s">
        <v>115</v>
      </c>
      <c r="C337" s="8" t="s">
        <v>116</v>
      </c>
      <c r="D337" s="8"/>
      <c r="E337" s="84">
        <v>602</v>
      </c>
      <c r="F337" s="85" t="s">
        <v>117</v>
      </c>
      <c r="G337" s="86">
        <v>2.0903999999999998</v>
      </c>
      <c r="H337" s="9">
        <v>2</v>
      </c>
      <c r="I337" s="12">
        <v>11.32</v>
      </c>
      <c r="J337" s="12">
        <v>11.32</v>
      </c>
      <c r="K337" s="13">
        <v>11.32</v>
      </c>
      <c r="L337" s="12">
        <v>1499.3048640000002</v>
      </c>
      <c r="M337" s="12">
        <v>172.00603359999999</v>
      </c>
      <c r="N337" s="12">
        <v>132.4474261484099</v>
      </c>
      <c r="O337" s="12">
        <v>15.194879293286219</v>
      </c>
      <c r="P337" s="12">
        <v>114.72385485437867</v>
      </c>
      <c r="Q337" s="12" t="s">
        <v>60</v>
      </c>
      <c r="R337" s="12" t="s">
        <v>54</v>
      </c>
      <c r="S337" s="12" t="s">
        <v>55</v>
      </c>
      <c r="T337" s="12">
        <v>12.65</v>
      </c>
      <c r="U337" s="12">
        <v>136.97049999999999</v>
      </c>
      <c r="V337" s="21" t="s">
        <v>118</v>
      </c>
      <c r="W337" s="21" t="s">
        <v>118</v>
      </c>
      <c r="X337" s="15" t="s">
        <v>41</v>
      </c>
      <c r="Y337" s="15" t="s">
        <v>49</v>
      </c>
      <c r="AC337" s="13">
        <v>11.32</v>
      </c>
      <c r="AD337" s="44">
        <v>1641.4</v>
      </c>
      <c r="AE337" s="44" t="s">
        <v>55</v>
      </c>
      <c r="AF337" s="44" t="s">
        <v>55</v>
      </c>
      <c r="AG337" s="152">
        <v>145</v>
      </c>
    </row>
    <row r="338" spans="1:153" s="16" customFormat="1" x14ac:dyDescent="0.2">
      <c r="A338" s="8" t="s">
        <v>114</v>
      </c>
      <c r="B338" s="10" t="s">
        <v>115</v>
      </c>
      <c r="C338" s="8" t="s">
        <v>116</v>
      </c>
      <c r="D338" s="8"/>
      <c r="E338" s="84">
        <v>602</v>
      </c>
      <c r="F338" s="85" t="s">
        <v>117</v>
      </c>
      <c r="G338" s="86">
        <v>2.0905</v>
      </c>
      <c r="H338" s="9">
        <v>2</v>
      </c>
      <c r="I338" s="12">
        <v>14.39</v>
      </c>
      <c r="J338" s="12">
        <v>14.39</v>
      </c>
      <c r="K338" s="13">
        <v>14.39</v>
      </c>
      <c r="L338" s="12">
        <v>2428.902396</v>
      </c>
      <c r="M338" s="12">
        <v>282.79778340000001</v>
      </c>
      <c r="N338" s="12">
        <v>168.79099346768589</v>
      </c>
      <c r="O338" s="12">
        <v>19.652382446143154</v>
      </c>
      <c r="P338" s="12">
        <v>116.43027890528707</v>
      </c>
      <c r="Q338" s="12" t="s">
        <v>60</v>
      </c>
      <c r="R338" s="12" t="s">
        <v>54</v>
      </c>
      <c r="S338" s="12" t="s">
        <v>55</v>
      </c>
      <c r="T338" s="12">
        <v>12.55</v>
      </c>
      <c r="U338" s="12">
        <v>138.27930000000001</v>
      </c>
      <c r="V338" s="21" t="s">
        <v>118</v>
      </c>
      <c r="W338" s="21" t="s">
        <v>118</v>
      </c>
      <c r="X338" s="15" t="s">
        <v>41</v>
      </c>
      <c r="Y338" s="15" t="s">
        <v>49</v>
      </c>
      <c r="AC338" s="13">
        <v>14.39</v>
      </c>
      <c r="AD338" s="44">
        <v>2086.5500000000002</v>
      </c>
      <c r="AE338" s="44" t="s">
        <v>55</v>
      </c>
      <c r="AF338" s="44" t="s">
        <v>55</v>
      </c>
      <c r="AG338" s="152">
        <v>145</v>
      </c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</row>
    <row r="339" spans="1:153" s="16" customFormat="1" x14ac:dyDescent="0.2">
      <c r="A339" s="8" t="s">
        <v>114</v>
      </c>
      <c r="B339" s="10" t="s">
        <v>115</v>
      </c>
      <c r="C339" s="8" t="s">
        <v>116</v>
      </c>
      <c r="D339" s="8"/>
      <c r="E339" s="84">
        <v>602</v>
      </c>
      <c r="F339" s="85" t="s">
        <v>117</v>
      </c>
      <c r="G339" s="86">
        <v>2.0905999999999998</v>
      </c>
      <c r="H339" s="9">
        <v>2</v>
      </c>
      <c r="I339" s="12">
        <v>11.58</v>
      </c>
      <c r="J339" s="12">
        <v>11.58</v>
      </c>
      <c r="K339" s="13">
        <v>11.58</v>
      </c>
      <c r="L339" s="12">
        <v>1955.4365399999999</v>
      </c>
      <c r="M339" s="12">
        <v>232.883027</v>
      </c>
      <c r="N339" s="12">
        <v>168.86325906735752</v>
      </c>
      <c r="O339" s="12">
        <v>20.110796804835925</v>
      </c>
      <c r="P339" s="12">
        <v>119.09515969257689</v>
      </c>
      <c r="Q339" s="12" t="s">
        <v>60</v>
      </c>
      <c r="R339" s="12" t="s">
        <v>54</v>
      </c>
      <c r="S339" s="12" t="s">
        <v>55</v>
      </c>
      <c r="T339" s="12">
        <v>12.45</v>
      </c>
      <c r="U339" s="12">
        <v>139.03045</v>
      </c>
      <c r="V339" s="21" t="s">
        <v>118</v>
      </c>
      <c r="W339" s="21" t="s">
        <v>118</v>
      </c>
      <c r="X339" s="15" t="s">
        <v>41</v>
      </c>
      <c r="Y339" s="15" t="s">
        <v>49</v>
      </c>
      <c r="AC339" s="13">
        <v>11.58</v>
      </c>
      <c r="AD339" s="44">
        <v>1679.1</v>
      </c>
      <c r="AE339" s="44" t="s">
        <v>55</v>
      </c>
      <c r="AF339" s="44" t="s">
        <v>55</v>
      </c>
      <c r="AG339" s="152">
        <v>145</v>
      </c>
    </row>
    <row r="340" spans="1:153" s="16" customFormat="1" x14ac:dyDescent="0.2">
      <c r="A340" s="8" t="s">
        <v>114</v>
      </c>
      <c r="B340" s="10" t="s">
        <v>115</v>
      </c>
      <c r="C340" s="8" t="s">
        <v>116</v>
      </c>
      <c r="D340" s="8"/>
      <c r="E340" s="41">
        <v>602</v>
      </c>
      <c r="F340" s="42" t="s">
        <v>117</v>
      </c>
      <c r="G340" s="43">
        <v>2.0907</v>
      </c>
      <c r="H340" s="9">
        <v>2</v>
      </c>
      <c r="I340" s="12">
        <v>6.75</v>
      </c>
      <c r="J340" s="12">
        <v>6.75</v>
      </c>
      <c r="K340" s="13">
        <v>6.75</v>
      </c>
      <c r="L340" s="12">
        <v>1171.843744</v>
      </c>
      <c r="M340" s="12">
        <v>144.91932</v>
      </c>
      <c r="N340" s="12">
        <v>173.60648059259259</v>
      </c>
      <c r="O340" s="12">
        <v>21.469528888888888</v>
      </c>
      <c r="P340" s="12">
        <v>123.66778484077481</v>
      </c>
      <c r="Q340" s="12" t="s">
        <v>60</v>
      </c>
      <c r="R340" s="12" t="s">
        <v>54</v>
      </c>
      <c r="S340" s="12" t="s">
        <v>55</v>
      </c>
      <c r="T340" s="12">
        <v>12.65</v>
      </c>
      <c r="U340" s="12">
        <v>143.91970000000001</v>
      </c>
      <c r="V340" s="21" t="s">
        <v>118</v>
      </c>
      <c r="W340" s="21" t="s">
        <v>118</v>
      </c>
      <c r="X340" s="15" t="s">
        <v>41</v>
      </c>
      <c r="Y340" s="15" t="s">
        <v>49</v>
      </c>
      <c r="AC340" s="13">
        <v>6.75</v>
      </c>
      <c r="AD340" s="44">
        <v>952.16</v>
      </c>
      <c r="AE340" s="44" t="s">
        <v>55</v>
      </c>
      <c r="AF340" s="44" t="s">
        <v>55</v>
      </c>
      <c r="AG340" s="152">
        <v>141.1</v>
      </c>
    </row>
    <row r="341" spans="1:153" s="16" customFormat="1" x14ac:dyDescent="0.2">
      <c r="A341" s="8" t="s">
        <v>114</v>
      </c>
      <c r="B341" s="10" t="s">
        <v>115</v>
      </c>
      <c r="C341" s="8" t="s">
        <v>116</v>
      </c>
      <c r="D341" s="8"/>
      <c r="E341" s="41">
        <v>602</v>
      </c>
      <c r="F341" s="42" t="s">
        <v>117</v>
      </c>
      <c r="G341" s="43">
        <v>2.0908000000000002</v>
      </c>
      <c r="H341" s="9">
        <v>2</v>
      </c>
      <c r="I341" s="12">
        <v>8.91</v>
      </c>
      <c r="J341" s="12">
        <v>8.91</v>
      </c>
      <c r="K341" s="13">
        <v>8.91</v>
      </c>
      <c r="L341" s="12">
        <v>1270.9789880000001</v>
      </c>
      <c r="M341" s="12">
        <v>155.65812579999999</v>
      </c>
      <c r="N341" s="12">
        <v>142.64635106621773</v>
      </c>
      <c r="O341" s="12">
        <v>17.470047789001121</v>
      </c>
      <c r="P341" s="12">
        <v>122.47104576051417</v>
      </c>
      <c r="Q341" s="12" t="s">
        <v>60</v>
      </c>
      <c r="R341" s="12" t="s">
        <v>54</v>
      </c>
      <c r="S341" s="12" t="s">
        <v>55</v>
      </c>
      <c r="T341" s="12">
        <v>12.55</v>
      </c>
      <c r="U341" s="12">
        <v>142.6996</v>
      </c>
      <c r="V341" s="21" t="s">
        <v>118</v>
      </c>
      <c r="W341" s="21" t="s">
        <v>118</v>
      </c>
      <c r="X341" s="15" t="s">
        <v>41</v>
      </c>
      <c r="Y341" s="15" t="s">
        <v>49</v>
      </c>
      <c r="AC341" s="13">
        <v>8.91</v>
      </c>
      <c r="AD341" s="44">
        <v>1291.95</v>
      </c>
      <c r="AE341" s="44" t="s">
        <v>55</v>
      </c>
      <c r="AF341" s="44" t="s">
        <v>55</v>
      </c>
      <c r="AG341" s="152">
        <v>145</v>
      </c>
    </row>
    <row r="342" spans="1:153" s="16" customFormat="1" x14ac:dyDescent="0.2">
      <c r="A342" s="8" t="s">
        <v>114</v>
      </c>
      <c r="B342" s="10" t="s">
        <v>115</v>
      </c>
      <c r="C342" s="8" t="s">
        <v>116</v>
      </c>
      <c r="D342" s="8"/>
      <c r="E342" s="41">
        <v>602</v>
      </c>
      <c r="F342" s="42" t="s">
        <v>117</v>
      </c>
      <c r="G342" s="43">
        <v>2.0909</v>
      </c>
      <c r="H342" s="9">
        <v>2</v>
      </c>
      <c r="I342" s="12">
        <v>7.25</v>
      </c>
      <c r="J342" s="12">
        <v>7.25</v>
      </c>
      <c r="K342" s="13">
        <v>7.25</v>
      </c>
      <c r="L342" s="12">
        <v>960.99317600000006</v>
      </c>
      <c r="M342" s="12">
        <v>111.0885832</v>
      </c>
      <c r="N342" s="12">
        <v>132.55078289655174</v>
      </c>
      <c r="O342" s="12">
        <v>15.322563200000001</v>
      </c>
      <c r="P342" s="12">
        <v>115.59768162183079</v>
      </c>
      <c r="Q342" s="12" t="s">
        <v>60</v>
      </c>
      <c r="R342" s="12" t="s">
        <v>54</v>
      </c>
      <c r="S342" s="12" t="s">
        <v>55</v>
      </c>
      <c r="T342" s="12">
        <v>12.42</v>
      </c>
      <c r="U342" s="12">
        <v>136.28565</v>
      </c>
      <c r="V342" s="21" t="s">
        <v>118</v>
      </c>
      <c r="W342" s="21" t="s">
        <v>118</v>
      </c>
      <c r="X342" s="15" t="s">
        <v>41</v>
      </c>
      <c r="Y342" s="15" t="s">
        <v>49</v>
      </c>
      <c r="AC342" s="13">
        <v>7.25</v>
      </c>
      <c r="AD342" s="44">
        <v>1051.25</v>
      </c>
      <c r="AE342" s="44" t="s">
        <v>55</v>
      </c>
      <c r="AF342" s="44" t="s">
        <v>55</v>
      </c>
      <c r="AG342" s="152">
        <v>145</v>
      </c>
    </row>
    <row r="343" spans="1:153" s="16" customFormat="1" x14ac:dyDescent="0.2">
      <c r="A343" s="8" t="s">
        <v>114</v>
      </c>
      <c r="B343" s="10" t="s">
        <v>115</v>
      </c>
      <c r="C343" s="8" t="s">
        <v>116</v>
      </c>
      <c r="D343" s="8"/>
      <c r="E343" s="41">
        <v>602</v>
      </c>
      <c r="F343" s="42" t="s">
        <v>117</v>
      </c>
      <c r="G343" s="43">
        <v>4.0702999999999996</v>
      </c>
      <c r="H343" s="9">
        <v>4</v>
      </c>
      <c r="I343" s="12">
        <v>9.32</v>
      </c>
      <c r="J343" s="12">
        <v>9.42</v>
      </c>
      <c r="K343" s="13">
        <v>9.42</v>
      </c>
      <c r="L343" s="12">
        <v>1540.8752480000001</v>
      </c>
      <c r="M343" s="12">
        <v>148.52633639999999</v>
      </c>
      <c r="N343" s="12">
        <v>165.32996223175965</v>
      </c>
      <c r="O343" s="12">
        <v>15.9363021888412</v>
      </c>
      <c r="P343" s="12">
        <v>96.390889913237146</v>
      </c>
      <c r="Q343" s="12" t="s">
        <v>46</v>
      </c>
      <c r="R343" s="12" t="s">
        <v>47</v>
      </c>
      <c r="S343" s="12" t="s">
        <v>48</v>
      </c>
      <c r="T343" s="12">
        <v>12.02</v>
      </c>
      <c r="U343" s="12">
        <v>115.7735</v>
      </c>
      <c r="V343" s="21" t="s">
        <v>118</v>
      </c>
      <c r="W343" s="21" t="s">
        <v>118</v>
      </c>
      <c r="X343" s="15" t="s">
        <v>112</v>
      </c>
      <c r="Y343" s="15" t="s">
        <v>113</v>
      </c>
      <c r="AC343" s="13">
        <v>9.32</v>
      </c>
      <c r="AD343" s="44">
        <v>1398</v>
      </c>
      <c r="AE343" s="44" t="s">
        <v>48</v>
      </c>
      <c r="AF343" s="44" t="s">
        <v>48</v>
      </c>
      <c r="AG343" s="152">
        <v>150</v>
      </c>
    </row>
    <row r="344" spans="1:153" s="16" customFormat="1" x14ac:dyDescent="0.2">
      <c r="A344" s="8" t="s">
        <v>114</v>
      </c>
      <c r="B344" s="10" t="s">
        <v>115</v>
      </c>
      <c r="C344" s="8" t="s">
        <v>116</v>
      </c>
      <c r="D344" s="8"/>
      <c r="E344" s="41">
        <v>602</v>
      </c>
      <c r="F344" s="42" t="s">
        <v>117</v>
      </c>
      <c r="G344" s="43">
        <v>4.0704000000000002</v>
      </c>
      <c r="H344" s="9">
        <v>4</v>
      </c>
      <c r="I344" s="12">
        <v>5.9</v>
      </c>
      <c r="J344" s="12">
        <v>6.5</v>
      </c>
      <c r="K344" s="13">
        <v>6.5</v>
      </c>
      <c r="L344" s="12">
        <v>653.3823440000001</v>
      </c>
      <c r="M344" s="12">
        <v>73.565398799999997</v>
      </c>
      <c r="N344" s="12">
        <v>110.74277016949154</v>
      </c>
      <c r="O344" s="12">
        <v>12.468711661016949</v>
      </c>
      <c r="P344" s="12">
        <v>112.59165399180114</v>
      </c>
      <c r="Q344" s="12" t="s">
        <v>46</v>
      </c>
      <c r="R344" s="12" t="s">
        <v>54</v>
      </c>
      <c r="S344" s="12" t="s">
        <v>55</v>
      </c>
      <c r="T344" s="12">
        <v>12.88</v>
      </c>
      <c r="U344" s="12">
        <v>132.99414999999999</v>
      </c>
      <c r="V344" s="21" t="s">
        <v>118</v>
      </c>
      <c r="W344" s="21" t="s">
        <v>118</v>
      </c>
      <c r="X344" s="15" t="s">
        <v>112</v>
      </c>
      <c r="Y344" s="15" t="s">
        <v>113</v>
      </c>
      <c r="AC344" s="13">
        <v>5.9</v>
      </c>
      <c r="AD344" s="44">
        <v>885</v>
      </c>
      <c r="AE344" s="44" t="s">
        <v>55</v>
      </c>
      <c r="AF344" s="44" t="s">
        <v>55</v>
      </c>
      <c r="AG344" s="152">
        <v>150</v>
      </c>
    </row>
    <row r="345" spans="1:153" s="16" customFormat="1" x14ac:dyDescent="0.2">
      <c r="A345" s="8" t="s">
        <v>114</v>
      </c>
      <c r="B345" s="10" t="s">
        <v>115</v>
      </c>
      <c r="C345" s="8" t="s">
        <v>116</v>
      </c>
      <c r="D345" s="8"/>
      <c r="E345" s="41">
        <v>602</v>
      </c>
      <c r="F345" s="42" t="s">
        <v>117</v>
      </c>
      <c r="G345" s="43">
        <v>4.0705999999999998</v>
      </c>
      <c r="H345" s="9">
        <v>4</v>
      </c>
      <c r="I345" s="12">
        <v>3.83</v>
      </c>
      <c r="J345" s="12">
        <v>3.94</v>
      </c>
      <c r="K345" s="13">
        <v>3.94</v>
      </c>
      <c r="L345" s="12">
        <v>496.81159200000002</v>
      </c>
      <c r="M345" s="12">
        <v>52.200781599999999</v>
      </c>
      <c r="N345" s="12">
        <v>129.71582036553525</v>
      </c>
      <c r="O345" s="12">
        <v>13.629446892950391</v>
      </c>
      <c r="P345" s="12">
        <v>105.07158536671182</v>
      </c>
      <c r="Q345" s="12" t="s">
        <v>46</v>
      </c>
      <c r="R345" s="12" t="s">
        <v>47</v>
      </c>
      <c r="S345" s="12" t="s">
        <v>48</v>
      </c>
      <c r="T345" s="12">
        <v>12.85</v>
      </c>
      <c r="U345" s="12">
        <v>128.14455000000001</v>
      </c>
      <c r="V345" s="21" t="s">
        <v>118</v>
      </c>
      <c r="W345" s="21" t="s">
        <v>118</v>
      </c>
      <c r="X345" s="15" t="s">
        <v>112</v>
      </c>
      <c r="Y345" s="15" t="s">
        <v>113</v>
      </c>
      <c r="AC345" s="13">
        <v>3.83</v>
      </c>
      <c r="AD345" s="44">
        <v>574.5</v>
      </c>
      <c r="AE345" s="44" t="s">
        <v>48</v>
      </c>
      <c r="AF345" s="44" t="s">
        <v>48</v>
      </c>
      <c r="AG345" s="152">
        <v>150</v>
      </c>
    </row>
    <row r="346" spans="1:153" s="16" customFormat="1" x14ac:dyDescent="0.2">
      <c r="A346" s="8" t="s">
        <v>114</v>
      </c>
      <c r="B346" s="10" t="s">
        <v>115</v>
      </c>
      <c r="C346" s="8" t="s">
        <v>116</v>
      </c>
      <c r="D346" s="8"/>
      <c r="E346" s="41">
        <v>602</v>
      </c>
      <c r="F346" s="42" t="s">
        <v>117</v>
      </c>
      <c r="G346" s="43">
        <v>4.0708000000000002</v>
      </c>
      <c r="H346" s="9">
        <v>4</v>
      </c>
      <c r="I346" s="12">
        <v>7.38</v>
      </c>
      <c r="J346" s="12">
        <v>14.08</v>
      </c>
      <c r="K346" s="13">
        <v>14.08</v>
      </c>
      <c r="L346" s="12">
        <v>1201.2038880000002</v>
      </c>
      <c r="M346" s="12">
        <v>135.9190888</v>
      </c>
      <c r="N346" s="12">
        <v>162.76475447154476</v>
      </c>
      <c r="O346" s="12">
        <v>18.417220704607047</v>
      </c>
      <c r="P346" s="12">
        <v>113.15238833126385</v>
      </c>
      <c r="Q346" s="12" t="s">
        <v>46</v>
      </c>
      <c r="R346" s="12" t="s">
        <v>47</v>
      </c>
      <c r="S346" s="12" t="s">
        <v>48</v>
      </c>
      <c r="T346" s="12">
        <v>13.04</v>
      </c>
      <c r="U346" s="12">
        <v>133.21170000000001</v>
      </c>
      <c r="V346" s="21" t="s">
        <v>118</v>
      </c>
      <c r="W346" s="21" t="s">
        <v>118</v>
      </c>
      <c r="X346" s="15" t="s">
        <v>112</v>
      </c>
      <c r="Y346" s="15" t="s">
        <v>113</v>
      </c>
      <c r="AC346" s="13">
        <v>7.38</v>
      </c>
      <c r="AD346" s="44">
        <v>1107</v>
      </c>
      <c r="AE346" s="44" t="s">
        <v>48</v>
      </c>
      <c r="AF346" s="44" t="s">
        <v>48</v>
      </c>
      <c r="AG346" s="152">
        <v>150</v>
      </c>
    </row>
    <row r="347" spans="1:153" s="16" customFormat="1" x14ac:dyDescent="0.2">
      <c r="A347" s="8" t="s">
        <v>114</v>
      </c>
      <c r="B347" s="10" t="s">
        <v>122</v>
      </c>
      <c r="C347" s="8" t="s">
        <v>116</v>
      </c>
      <c r="D347" s="8"/>
      <c r="E347" s="41">
        <v>602</v>
      </c>
      <c r="F347" s="42" t="s">
        <v>117</v>
      </c>
      <c r="G347" s="43">
        <v>4.0709</v>
      </c>
      <c r="H347" s="9">
        <v>4</v>
      </c>
      <c r="I347" s="12">
        <v>6.04</v>
      </c>
      <c r="J347" s="12" t="e">
        <v>#N/A</v>
      </c>
      <c r="K347" s="13" t="e">
        <v>#N/A</v>
      </c>
      <c r="L347" s="12">
        <v>1023.8830880000002</v>
      </c>
      <c r="M347" s="12">
        <v>114.1268602</v>
      </c>
      <c r="N347" s="12">
        <v>169.51706754966889</v>
      </c>
      <c r="O347" s="12">
        <v>18.895175529801325</v>
      </c>
      <c r="P347" s="12">
        <v>111.46473805220228</v>
      </c>
      <c r="Q347" s="12" t="s">
        <v>46</v>
      </c>
      <c r="R347" s="12" t="s">
        <v>54</v>
      </c>
      <c r="S347" s="12" t="s">
        <v>55</v>
      </c>
      <c r="T347" s="12">
        <v>12.98</v>
      </c>
      <c r="U347" s="12">
        <v>132.57214999999999</v>
      </c>
      <c r="V347" s="21" t="s">
        <v>118</v>
      </c>
      <c r="W347" s="21" t="s">
        <v>118</v>
      </c>
      <c r="X347" s="15" t="s">
        <v>149</v>
      </c>
      <c r="Y347" s="15" t="e">
        <v>#N/A</v>
      </c>
      <c r="AC347" s="13">
        <v>6.04</v>
      </c>
      <c r="AD347" s="44">
        <v>906</v>
      </c>
      <c r="AE347" s="44" t="s">
        <v>55</v>
      </c>
      <c r="AF347" s="44" t="s">
        <v>55</v>
      </c>
      <c r="AG347" s="152">
        <v>150</v>
      </c>
    </row>
    <row r="348" spans="1:153" s="16" customFormat="1" x14ac:dyDescent="0.2">
      <c r="A348" s="8" t="s">
        <v>114</v>
      </c>
      <c r="B348" s="10" t="s">
        <v>115</v>
      </c>
      <c r="C348" s="8" t="s">
        <v>116</v>
      </c>
      <c r="D348" s="8"/>
      <c r="E348" s="41">
        <v>602</v>
      </c>
      <c r="F348" s="42" t="s">
        <v>117</v>
      </c>
      <c r="G348" s="43">
        <v>4.0709999999999997</v>
      </c>
      <c r="H348" s="9">
        <v>4</v>
      </c>
      <c r="I348" s="12">
        <v>5.36</v>
      </c>
      <c r="J348" s="12">
        <v>20.02</v>
      </c>
      <c r="K348" s="13">
        <v>20.02</v>
      </c>
      <c r="L348" s="12">
        <v>677.19911999999999</v>
      </c>
      <c r="M348" s="12">
        <v>76.870439000000005</v>
      </c>
      <c r="N348" s="12">
        <v>126.34311940298507</v>
      </c>
      <c r="O348" s="12">
        <v>14.341499813432836</v>
      </c>
      <c r="P348" s="12">
        <v>113.51231377855306</v>
      </c>
      <c r="Q348" s="12" t="s">
        <v>65</v>
      </c>
      <c r="R348" s="12" t="s">
        <v>134</v>
      </c>
      <c r="S348" s="12" t="s">
        <v>135</v>
      </c>
      <c r="T348" s="12">
        <v>12.85</v>
      </c>
      <c r="U348" s="12">
        <v>133.89420000000001</v>
      </c>
      <c r="V348" s="21" t="s">
        <v>118</v>
      </c>
      <c r="W348" s="21" t="s">
        <v>118</v>
      </c>
      <c r="X348" s="15" t="s">
        <v>41</v>
      </c>
      <c r="Y348" s="15" t="s">
        <v>49</v>
      </c>
      <c r="AC348" s="13">
        <v>20.02</v>
      </c>
      <c r="AD348" s="44">
        <v>3003</v>
      </c>
      <c r="AE348" s="44" t="s">
        <v>48</v>
      </c>
      <c r="AF348" s="44" t="s">
        <v>48</v>
      </c>
      <c r="AG348" s="152">
        <v>150</v>
      </c>
    </row>
    <row r="349" spans="1:153" s="16" customFormat="1" x14ac:dyDescent="0.2">
      <c r="A349" s="8" t="s">
        <v>114</v>
      </c>
      <c r="B349" s="10" t="s">
        <v>115</v>
      </c>
      <c r="C349" s="8" t="s">
        <v>116</v>
      </c>
      <c r="D349" s="8"/>
      <c r="E349" s="41">
        <v>602</v>
      </c>
      <c r="F349" s="42" t="s">
        <v>117</v>
      </c>
      <c r="G349" s="43">
        <v>4.0711000000000004</v>
      </c>
      <c r="H349" s="9">
        <v>4</v>
      </c>
      <c r="I349" s="12">
        <v>20.02</v>
      </c>
      <c r="J349" s="12">
        <v>6.53</v>
      </c>
      <c r="K349" s="13">
        <v>6.53</v>
      </c>
      <c r="L349" s="12">
        <v>3053.600152</v>
      </c>
      <c r="M349" s="12">
        <v>343.10193879999997</v>
      </c>
      <c r="N349" s="12">
        <v>152.52748011988012</v>
      </c>
      <c r="O349" s="12">
        <v>17.137958981018979</v>
      </c>
      <c r="P349" s="12">
        <v>112.35981193388413</v>
      </c>
      <c r="Q349" s="12" t="s">
        <v>46</v>
      </c>
      <c r="R349" s="12" t="s">
        <v>47</v>
      </c>
      <c r="S349" s="12" t="s">
        <v>48</v>
      </c>
      <c r="T349" s="12">
        <v>13.11</v>
      </c>
      <c r="U349" s="12">
        <v>130.83185</v>
      </c>
      <c r="V349" s="21" t="s">
        <v>118</v>
      </c>
      <c r="W349" s="21" t="s">
        <v>118</v>
      </c>
      <c r="X349" s="15" t="s">
        <v>41</v>
      </c>
      <c r="Y349" s="15" t="s">
        <v>49</v>
      </c>
      <c r="AC349" s="13">
        <v>6.03</v>
      </c>
      <c r="AD349" s="44">
        <v>904.5</v>
      </c>
      <c r="AE349" s="44" t="s">
        <v>55</v>
      </c>
      <c r="AF349" s="44" t="s">
        <v>55</v>
      </c>
      <c r="AG349" s="152">
        <v>150</v>
      </c>
    </row>
    <row r="350" spans="1:153" s="16" customFormat="1" x14ac:dyDescent="0.2">
      <c r="A350" s="8" t="s">
        <v>114</v>
      </c>
      <c r="B350" s="10" t="s">
        <v>115</v>
      </c>
      <c r="C350" s="8" t="s">
        <v>116</v>
      </c>
      <c r="D350" s="8"/>
      <c r="E350" s="41">
        <v>602</v>
      </c>
      <c r="F350" s="42" t="s">
        <v>117</v>
      </c>
      <c r="G350" s="43">
        <v>4.0712000000000002</v>
      </c>
      <c r="H350" s="9">
        <v>4</v>
      </c>
      <c r="I350" s="12">
        <v>6.03</v>
      </c>
      <c r="J350" s="12">
        <v>20.61</v>
      </c>
      <c r="K350" s="13">
        <v>20.61</v>
      </c>
      <c r="L350" s="12">
        <v>1170.1233440000001</v>
      </c>
      <c r="M350" s="12">
        <v>144.2263576</v>
      </c>
      <c r="N350" s="12">
        <v>194.05030580431179</v>
      </c>
      <c r="O350" s="12">
        <v>23.91813558872305</v>
      </c>
      <c r="P350" s="12">
        <v>123.25739704240956</v>
      </c>
      <c r="Q350" s="12" t="s">
        <v>46</v>
      </c>
      <c r="R350" s="12" t="s">
        <v>54</v>
      </c>
      <c r="S350" s="12" t="s">
        <v>55</v>
      </c>
      <c r="T350" s="12">
        <v>13.08</v>
      </c>
      <c r="U350" s="12">
        <v>143.84370000000001</v>
      </c>
      <c r="V350" s="21" t="s">
        <v>118</v>
      </c>
      <c r="W350" s="21" t="s">
        <v>118</v>
      </c>
      <c r="X350" s="15" t="s">
        <v>41</v>
      </c>
      <c r="Y350" s="15" t="s">
        <v>49</v>
      </c>
      <c r="AC350" s="13">
        <v>13.66</v>
      </c>
      <c r="AD350" s="44">
        <v>2007.96</v>
      </c>
      <c r="AE350" s="44" t="s">
        <v>48</v>
      </c>
      <c r="AF350" s="44" t="s">
        <v>48</v>
      </c>
      <c r="AG350" s="152">
        <v>147</v>
      </c>
    </row>
    <row r="351" spans="1:153" s="16" customFormat="1" x14ac:dyDescent="0.2">
      <c r="A351" s="8" t="s">
        <v>114</v>
      </c>
      <c r="B351" s="10" t="s">
        <v>122</v>
      </c>
      <c r="C351" s="8" t="s">
        <v>116</v>
      </c>
      <c r="D351" s="8"/>
      <c r="E351" s="41">
        <v>602</v>
      </c>
      <c r="F351" s="42" t="s">
        <v>117</v>
      </c>
      <c r="G351" s="43">
        <v>4.0712999999999999</v>
      </c>
      <c r="H351" s="9">
        <v>4</v>
      </c>
      <c r="I351" s="12">
        <v>13.66</v>
      </c>
      <c r="J351" s="12" t="e">
        <v>#N/A</v>
      </c>
      <c r="K351" s="13" t="e">
        <v>#N/A</v>
      </c>
      <c r="L351" s="12">
        <v>1763.0558000000001</v>
      </c>
      <c r="M351" s="12">
        <v>194.91144839999998</v>
      </c>
      <c r="N351" s="12">
        <v>129.06704245973646</v>
      </c>
      <c r="O351" s="12">
        <v>14.268773674963395</v>
      </c>
      <c r="P351" s="12">
        <v>110.5531931547487</v>
      </c>
      <c r="Q351" s="12" t="s">
        <v>46</v>
      </c>
      <c r="R351" s="12" t="s">
        <v>47</v>
      </c>
      <c r="S351" s="12" t="s">
        <v>48</v>
      </c>
      <c r="T351" s="12">
        <v>13.14</v>
      </c>
      <c r="U351" s="12">
        <v>130.2603</v>
      </c>
      <c r="V351" s="21" t="s">
        <v>118</v>
      </c>
      <c r="W351" s="21" t="s">
        <v>118</v>
      </c>
      <c r="X351" s="15" t="s">
        <v>149</v>
      </c>
      <c r="Y351" s="15" t="e">
        <v>#N/A</v>
      </c>
      <c r="AC351" s="13">
        <v>6.92</v>
      </c>
      <c r="AD351" s="44">
        <v>1038</v>
      </c>
      <c r="AE351" s="44" t="s">
        <v>55</v>
      </c>
      <c r="AF351" s="44" t="s">
        <v>55</v>
      </c>
      <c r="AG351" s="152">
        <v>150</v>
      </c>
    </row>
    <row r="352" spans="1:153" s="16" customFormat="1" x14ac:dyDescent="0.2">
      <c r="A352" s="8" t="s">
        <v>114</v>
      </c>
      <c r="B352" s="10" t="s">
        <v>115</v>
      </c>
      <c r="C352" s="8" t="s">
        <v>116</v>
      </c>
      <c r="D352" s="8"/>
      <c r="E352" s="41">
        <v>602</v>
      </c>
      <c r="F352" s="42" t="s">
        <v>117</v>
      </c>
      <c r="G352" s="43">
        <v>4.0716000000000001</v>
      </c>
      <c r="H352" s="9">
        <v>4</v>
      </c>
      <c r="I352" s="12">
        <v>10.220000000000001</v>
      </c>
      <c r="J352" s="12">
        <v>8.76</v>
      </c>
      <c r="K352" s="13">
        <v>8.76</v>
      </c>
      <c r="L352" s="12">
        <v>1629.3850440000001</v>
      </c>
      <c r="M352" s="12">
        <v>175.57076220000002</v>
      </c>
      <c r="N352" s="12">
        <v>159.43102191780821</v>
      </c>
      <c r="O352" s="12">
        <v>17.179135244618397</v>
      </c>
      <c r="P352" s="12">
        <v>107.75277632903079</v>
      </c>
      <c r="Q352" s="12" t="s">
        <v>65</v>
      </c>
      <c r="R352" s="12" t="s">
        <v>134</v>
      </c>
      <c r="S352" s="12" t="s">
        <v>135</v>
      </c>
      <c r="T352" s="12">
        <v>12.88</v>
      </c>
      <c r="U352" s="12">
        <v>128.46225000000001</v>
      </c>
      <c r="V352" s="21" t="s">
        <v>118</v>
      </c>
      <c r="W352" s="21" t="s">
        <v>118</v>
      </c>
      <c r="X352" s="15" t="s">
        <v>41</v>
      </c>
      <c r="Y352" s="15" t="s">
        <v>49</v>
      </c>
      <c r="AC352" s="13">
        <v>6.25</v>
      </c>
      <c r="AD352" s="44">
        <v>937.5</v>
      </c>
      <c r="AE352" s="44" t="s">
        <v>48</v>
      </c>
      <c r="AF352" s="44" t="s">
        <v>48</v>
      </c>
      <c r="AG352" s="152">
        <v>150</v>
      </c>
    </row>
    <row r="353" spans="1:153" s="16" customFormat="1" x14ac:dyDescent="0.2">
      <c r="A353" s="8" t="s">
        <v>114</v>
      </c>
      <c r="B353" s="10" t="s">
        <v>122</v>
      </c>
      <c r="C353" s="8" t="s">
        <v>116</v>
      </c>
      <c r="D353" s="8"/>
      <c r="E353" s="41">
        <v>602</v>
      </c>
      <c r="F353" s="42" t="s">
        <v>117</v>
      </c>
      <c r="G353" s="43">
        <v>4.0716999999999999</v>
      </c>
      <c r="H353" s="9">
        <v>4</v>
      </c>
      <c r="I353" s="12">
        <v>6.25</v>
      </c>
      <c r="J353" s="12">
        <v>0.16</v>
      </c>
      <c r="K353" s="13">
        <v>0.16</v>
      </c>
      <c r="L353" s="12">
        <v>937.88332800000001</v>
      </c>
      <c r="M353" s="12">
        <v>104.8502058</v>
      </c>
      <c r="N353" s="12">
        <v>150.06133248</v>
      </c>
      <c r="O353" s="12">
        <v>16.776032927999999</v>
      </c>
      <c r="P353" s="12">
        <v>111.79450862357157</v>
      </c>
      <c r="Q353" s="12" t="s">
        <v>46</v>
      </c>
      <c r="R353" s="12" t="s">
        <v>47</v>
      </c>
      <c r="S353" s="12" t="s">
        <v>48</v>
      </c>
      <c r="T353" s="12">
        <v>12.22</v>
      </c>
      <c r="U353" s="12">
        <v>130.1867</v>
      </c>
      <c r="V353" s="21" t="s">
        <v>118</v>
      </c>
      <c r="W353" s="21" t="s">
        <v>118</v>
      </c>
      <c r="X353" s="15" t="s">
        <v>149</v>
      </c>
      <c r="Y353" s="15" t="e">
        <v>#N/A</v>
      </c>
      <c r="AC353" s="13">
        <v>7.17</v>
      </c>
      <c r="AD353" s="44">
        <v>1075.5</v>
      </c>
      <c r="AE353" s="44" t="s">
        <v>55</v>
      </c>
      <c r="AF353" s="44" t="s">
        <v>55</v>
      </c>
      <c r="AG353" s="152">
        <v>150</v>
      </c>
    </row>
    <row r="354" spans="1:153" s="16" customFormat="1" x14ac:dyDescent="0.2">
      <c r="A354" s="8" t="s">
        <v>114</v>
      </c>
      <c r="B354" s="10" t="s">
        <v>115</v>
      </c>
      <c r="C354" s="8" t="s">
        <v>116</v>
      </c>
      <c r="D354" s="8"/>
      <c r="E354" s="41">
        <v>602</v>
      </c>
      <c r="F354" s="42" t="s">
        <v>117</v>
      </c>
      <c r="G354" s="43">
        <v>4.0719000000000003</v>
      </c>
      <c r="H354" s="15"/>
      <c r="I354" s="12">
        <v>8.66</v>
      </c>
      <c r="J354" s="15"/>
      <c r="K354" s="15"/>
      <c r="L354" s="12">
        <v>1303.5340160000001</v>
      </c>
      <c r="M354" s="12">
        <v>142.9994916</v>
      </c>
      <c r="N354" s="12">
        <v>150.52355842956121</v>
      </c>
      <c r="O354" s="12">
        <v>16.512643371824481</v>
      </c>
      <c r="P354" s="12">
        <v>109.70138856736976</v>
      </c>
      <c r="Q354" s="12" t="s">
        <v>65</v>
      </c>
      <c r="R354" s="12" t="s">
        <v>134</v>
      </c>
      <c r="S354" s="12" t="s">
        <v>135</v>
      </c>
      <c r="T354" s="12">
        <v>12.22</v>
      </c>
      <c r="U354" s="12">
        <v>129.5753</v>
      </c>
      <c r="V354" s="15"/>
      <c r="W354" s="15"/>
      <c r="X354" s="15"/>
      <c r="Y354" s="15"/>
      <c r="Z354" s="15"/>
      <c r="AA354" s="15"/>
      <c r="AB354" s="15"/>
      <c r="AC354" s="13">
        <v>11.62</v>
      </c>
      <c r="AD354" s="44">
        <v>1742.9999999999998</v>
      </c>
      <c r="AE354" s="44" t="s">
        <v>48</v>
      </c>
      <c r="AF354" s="44" t="s">
        <v>48</v>
      </c>
      <c r="AG354" s="152">
        <v>150</v>
      </c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</row>
    <row r="355" spans="1:153" s="16" customFormat="1" x14ac:dyDescent="0.2">
      <c r="A355" s="8" t="s">
        <v>114</v>
      </c>
      <c r="B355" s="10" t="s">
        <v>115</v>
      </c>
      <c r="C355" s="8" t="s">
        <v>116</v>
      </c>
      <c r="D355" s="8"/>
      <c r="E355" s="41">
        <v>602</v>
      </c>
      <c r="F355" s="42" t="s">
        <v>117</v>
      </c>
      <c r="G355" s="43">
        <v>4.0720000000000001</v>
      </c>
      <c r="H355" s="15"/>
      <c r="I355" s="12">
        <v>11.62</v>
      </c>
      <c r="J355" s="15"/>
      <c r="K355" s="15"/>
      <c r="L355" s="12">
        <v>1562.8246080000001</v>
      </c>
      <c r="M355" s="12">
        <v>168.3287522</v>
      </c>
      <c r="N355" s="12">
        <v>134.49437246127368</v>
      </c>
      <c r="O355" s="12">
        <v>14.48612325301205</v>
      </c>
      <c r="P355" s="12">
        <v>107.70802516055595</v>
      </c>
      <c r="Q355" s="12" t="s">
        <v>46</v>
      </c>
      <c r="R355" s="12" t="s">
        <v>47</v>
      </c>
      <c r="S355" s="12" t="s">
        <v>48</v>
      </c>
      <c r="T355" s="12">
        <v>12.16</v>
      </c>
      <c r="U355" s="12">
        <v>128.25280000000001</v>
      </c>
      <c r="V355" s="15"/>
      <c r="W355" s="15"/>
      <c r="X355" s="15"/>
      <c r="Y355" s="15"/>
      <c r="Z355" s="15"/>
      <c r="AA355" s="15"/>
      <c r="AB355" s="15"/>
      <c r="AC355" s="13">
        <v>7.72</v>
      </c>
      <c r="AD355" s="44">
        <v>1158</v>
      </c>
      <c r="AE355" s="44" t="s">
        <v>55</v>
      </c>
      <c r="AF355" s="44" t="s">
        <v>55</v>
      </c>
      <c r="AG355" s="152">
        <v>150</v>
      </c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</row>
    <row r="356" spans="1:153" s="16" customFormat="1" x14ac:dyDescent="0.2">
      <c r="A356" s="8" t="s">
        <v>114</v>
      </c>
      <c r="B356" s="10" t="s">
        <v>115</v>
      </c>
      <c r="C356" s="8" t="s">
        <v>116</v>
      </c>
      <c r="D356" s="8"/>
      <c r="E356" s="87">
        <v>602</v>
      </c>
      <c r="F356" s="88" t="s">
        <v>117</v>
      </c>
      <c r="G356" s="89">
        <v>4.0701000000000001</v>
      </c>
      <c r="H356" s="9">
        <v>4</v>
      </c>
      <c r="I356" s="12">
        <v>3.89</v>
      </c>
      <c r="J356" s="12">
        <v>3.89</v>
      </c>
      <c r="K356" s="13">
        <v>3.89</v>
      </c>
      <c r="L356" s="12">
        <v>486.40059599999995</v>
      </c>
      <c r="M356" s="12">
        <v>55.151778200000003</v>
      </c>
      <c r="N356" s="12">
        <v>125.03871362467865</v>
      </c>
      <c r="O356" s="12">
        <v>14.177835012853471</v>
      </c>
      <c r="P356" s="12">
        <v>113.38756295438422</v>
      </c>
      <c r="Q356" s="12" t="s">
        <v>65</v>
      </c>
      <c r="R356" s="12" t="s">
        <v>54</v>
      </c>
      <c r="S356" s="12" t="s">
        <v>55</v>
      </c>
      <c r="T356" s="12">
        <v>12.09</v>
      </c>
      <c r="U356" s="12">
        <v>134.10855000000001</v>
      </c>
      <c r="V356" s="21" t="s">
        <v>118</v>
      </c>
      <c r="W356" s="21" t="s">
        <v>118</v>
      </c>
      <c r="X356" s="15" t="s">
        <v>149</v>
      </c>
      <c r="Y356" s="15" t="e">
        <v>#N/A</v>
      </c>
      <c r="AC356" s="13">
        <v>3.89</v>
      </c>
      <c r="AD356" s="44">
        <v>564.05000000000007</v>
      </c>
      <c r="AE356" s="44" t="s">
        <v>48</v>
      </c>
      <c r="AF356" s="44" t="s">
        <v>48</v>
      </c>
      <c r="AG356" s="152">
        <v>145</v>
      </c>
    </row>
    <row r="357" spans="1:153" s="16" customFormat="1" x14ac:dyDescent="0.2">
      <c r="A357" s="8" t="s">
        <v>114</v>
      </c>
      <c r="B357" s="10" t="s">
        <v>115</v>
      </c>
      <c r="C357" s="8" t="s">
        <v>116</v>
      </c>
      <c r="D357" s="8"/>
      <c r="E357" s="87">
        <v>602</v>
      </c>
      <c r="F357" s="88" t="s">
        <v>117</v>
      </c>
      <c r="G357" s="89">
        <v>4.0701999999999998</v>
      </c>
      <c r="H357" s="9">
        <v>4</v>
      </c>
      <c r="I357" s="12">
        <v>8.14</v>
      </c>
      <c r="J357" s="12">
        <v>8.14</v>
      </c>
      <c r="K357" s="13">
        <v>8.14</v>
      </c>
      <c r="L357" s="12">
        <v>1674.4354200000002</v>
      </c>
      <c r="M357" s="12">
        <v>182.65447699999999</v>
      </c>
      <c r="N357" s="12">
        <v>205.70459705159706</v>
      </c>
      <c r="O357" s="12">
        <v>22.439124938574935</v>
      </c>
      <c r="P357" s="12">
        <v>109.08421717452678</v>
      </c>
      <c r="Q357" s="12" t="s">
        <v>65</v>
      </c>
      <c r="R357" s="12" t="s">
        <v>54</v>
      </c>
      <c r="S357" s="12" t="s">
        <v>55</v>
      </c>
      <c r="T357" s="12">
        <v>12.09</v>
      </c>
      <c r="U357" s="12">
        <v>131.52754999999999</v>
      </c>
      <c r="V357" s="21" t="s">
        <v>118</v>
      </c>
      <c r="W357" s="21" t="s">
        <v>118</v>
      </c>
      <c r="X357" s="15" t="s">
        <v>149</v>
      </c>
      <c r="Y357" s="15" t="e">
        <v>#N/A</v>
      </c>
      <c r="AC357" s="13">
        <v>8.14</v>
      </c>
      <c r="AD357" s="44">
        <v>1180.3000000000002</v>
      </c>
      <c r="AE357" s="44" t="s">
        <v>48</v>
      </c>
      <c r="AF357" s="44" t="s">
        <v>48</v>
      </c>
      <c r="AG357" s="152">
        <v>145</v>
      </c>
    </row>
    <row r="358" spans="1:153" s="16" customFormat="1" x14ac:dyDescent="0.2">
      <c r="A358" s="8" t="s">
        <v>114</v>
      </c>
      <c r="B358" s="10" t="s">
        <v>115</v>
      </c>
      <c r="C358" s="8" t="s">
        <v>116</v>
      </c>
      <c r="D358" s="8"/>
      <c r="E358" s="87">
        <v>602</v>
      </c>
      <c r="F358" s="88" t="s">
        <v>117</v>
      </c>
      <c r="G358" s="89">
        <v>4.0705</v>
      </c>
      <c r="H358" s="9">
        <v>4</v>
      </c>
      <c r="I358" s="12">
        <v>15.48</v>
      </c>
      <c r="J358" s="12">
        <v>15.48</v>
      </c>
      <c r="K358" s="13">
        <v>15.48</v>
      </c>
      <c r="L358" s="12">
        <v>1885.504856</v>
      </c>
      <c r="M358" s="12">
        <v>212.36350339999998</v>
      </c>
      <c r="N358" s="12">
        <v>121.80263927648579</v>
      </c>
      <c r="O358" s="12">
        <v>13.718572571059431</v>
      </c>
      <c r="P358" s="12">
        <v>112.62951814959419</v>
      </c>
      <c r="Q358" s="12" t="s">
        <v>65</v>
      </c>
      <c r="R358" s="12" t="s">
        <v>54</v>
      </c>
      <c r="S358" s="12" t="s">
        <v>55</v>
      </c>
      <c r="T358" s="12">
        <v>12.06</v>
      </c>
      <c r="U358" s="12">
        <v>134.35769999999999</v>
      </c>
      <c r="V358" s="21" t="s">
        <v>118</v>
      </c>
      <c r="W358" s="21" t="s">
        <v>118</v>
      </c>
      <c r="X358" s="15" t="s">
        <v>149</v>
      </c>
      <c r="Y358" s="15" t="e">
        <v>#N/A</v>
      </c>
      <c r="AC358" s="13">
        <v>15.48</v>
      </c>
      <c r="AD358" s="44">
        <v>2244.6</v>
      </c>
      <c r="AE358" s="44" t="s">
        <v>48</v>
      </c>
      <c r="AF358" s="44" t="s">
        <v>48</v>
      </c>
      <c r="AG358" s="152">
        <v>145</v>
      </c>
    </row>
    <row r="359" spans="1:153" s="16" customFormat="1" x14ac:dyDescent="0.2">
      <c r="A359" s="8" t="s">
        <v>114</v>
      </c>
      <c r="B359" s="10" t="s">
        <v>122</v>
      </c>
      <c r="C359" s="8" t="s">
        <v>116</v>
      </c>
      <c r="D359" s="8"/>
      <c r="E359" s="87">
        <v>602</v>
      </c>
      <c r="F359" s="88" t="s">
        <v>117</v>
      </c>
      <c r="G359" s="89">
        <v>4.0707000000000004</v>
      </c>
      <c r="H359" s="9">
        <v>4</v>
      </c>
      <c r="I359" s="12">
        <v>3.9</v>
      </c>
      <c r="J359" s="12" t="e">
        <v>#N/A</v>
      </c>
      <c r="K359" s="13" t="e">
        <v>#N/A</v>
      </c>
      <c r="L359" s="12">
        <v>495.56168000000002</v>
      </c>
      <c r="M359" s="12">
        <v>54.651569600000002</v>
      </c>
      <c r="N359" s="12">
        <v>127.06709743589745</v>
      </c>
      <c r="O359" s="12">
        <v>14.013222974358975</v>
      </c>
      <c r="P359" s="12">
        <v>110.2820734645988</v>
      </c>
      <c r="Q359" s="12" t="s">
        <v>65</v>
      </c>
      <c r="R359" s="12" t="s">
        <v>134</v>
      </c>
      <c r="S359" s="12" t="s">
        <v>135</v>
      </c>
      <c r="T359" s="12">
        <v>12.29</v>
      </c>
      <c r="U359" s="12">
        <v>131.46115</v>
      </c>
      <c r="V359" s="21" t="s">
        <v>118</v>
      </c>
      <c r="W359" s="21" t="s">
        <v>118</v>
      </c>
      <c r="X359" s="15" t="s">
        <v>149</v>
      </c>
      <c r="Y359" s="15" t="e">
        <v>#N/A</v>
      </c>
      <c r="AC359" s="13">
        <v>9.3000000000000007</v>
      </c>
      <c r="AD359" s="44">
        <v>1342.7</v>
      </c>
      <c r="AE359" s="44" t="s">
        <v>48</v>
      </c>
      <c r="AF359" s="44" t="s">
        <v>48</v>
      </c>
      <c r="AG359" s="152">
        <v>144.4</v>
      </c>
    </row>
    <row r="360" spans="1:153" s="16" customFormat="1" x14ac:dyDescent="0.2">
      <c r="A360" s="8" t="s">
        <v>114</v>
      </c>
      <c r="B360" s="10" t="s">
        <v>122</v>
      </c>
      <c r="C360" s="8" t="s">
        <v>116</v>
      </c>
      <c r="D360" s="8"/>
      <c r="E360" s="87">
        <v>602</v>
      </c>
      <c r="F360" s="88" t="s">
        <v>117</v>
      </c>
      <c r="G360" s="89">
        <v>4.0713999999999997</v>
      </c>
      <c r="H360" s="9">
        <v>4</v>
      </c>
      <c r="I360" s="12">
        <v>6.92</v>
      </c>
      <c r="J360" s="12" t="e">
        <v>#N/A</v>
      </c>
      <c r="K360" s="13" t="e">
        <v>#N/A</v>
      </c>
      <c r="L360" s="12">
        <v>1519.7246320000002</v>
      </c>
      <c r="M360" s="12">
        <v>181.31383</v>
      </c>
      <c r="N360" s="12">
        <v>219.61338612716764</v>
      </c>
      <c r="O360" s="12">
        <v>26.201420520231213</v>
      </c>
      <c r="P360" s="12">
        <v>119.30702851172842</v>
      </c>
      <c r="Q360" s="12" t="s">
        <v>46</v>
      </c>
      <c r="R360" s="12" t="s">
        <v>54</v>
      </c>
      <c r="S360" s="12" t="s">
        <v>55</v>
      </c>
      <c r="T360" s="12">
        <v>13.11</v>
      </c>
      <c r="U360" s="12">
        <v>140.82060000000001</v>
      </c>
      <c r="V360" s="21" t="s">
        <v>118</v>
      </c>
      <c r="W360" s="21" t="s">
        <v>118</v>
      </c>
      <c r="X360" s="15" t="s">
        <v>149</v>
      </c>
      <c r="Y360" s="15" t="e">
        <v>#N/A</v>
      </c>
      <c r="AC360" s="13">
        <v>14</v>
      </c>
      <c r="AD360" s="44">
        <v>2030</v>
      </c>
      <c r="AE360" s="44" t="s">
        <v>48</v>
      </c>
      <c r="AF360" s="44" t="s">
        <v>48</v>
      </c>
      <c r="AG360" s="152">
        <v>145</v>
      </c>
    </row>
    <row r="361" spans="1:153" s="16" customFormat="1" x14ac:dyDescent="0.2">
      <c r="A361" s="8" t="s">
        <v>114</v>
      </c>
      <c r="B361" s="10" t="s">
        <v>115</v>
      </c>
      <c r="C361" s="8" t="s">
        <v>116</v>
      </c>
      <c r="D361" s="8"/>
      <c r="E361" s="87">
        <v>602</v>
      </c>
      <c r="F361" s="88" t="s">
        <v>117</v>
      </c>
      <c r="G361" s="89">
        <v>4.0715000000000003</v>
      </c>
      <c r="H361" s="9">
        <v>4</v>
      </c>
      <c r="I361" s="12">
        <v>14</v>
      </c>
      <c r="J361" s="12">
        <v>18.23</v>
      </c>
      <c r="K361" s="13">
        <v>18.23</v>
      </c>
      <c r="L361" s="12">
        <v>2339.5928440000002</v>
      </c>
      <c r="M361" s="12">
        <v>251.75864860000001</v>
      </c>
      <c r="N361" s="12">
        <v>167.11377457142859</v>
      </c>
      <c r="O361" s="12">
        <v>17.982760614285716</v>
      </c>
      <c r="P361" s="12">
        <v>107.60788965723131</v>
      </c>
      <c r="Q361" s="12" t="s">
        <v>65</v>
      </c>
      <c r="R361" s="12" t="s">
        <v>134</v>
      </c>
      <c r="S361" s="12" t="s">
        <v>135</v>
      </c>
      <c r="T361" s="12">
        <v>12.71</v>
      </c>
      <c r="U361" s="12">
        <v>128.04365000000001</v>
      </c>
      <c r="V361" s="21" t="s">
        <v>118</v>
      </c>
      <c r="W361" s="21" t="s">
        <v>118</v>
      </c>
      <c r="X361" s="15" t="s">
        <v>41</v>
      </c>
      <c r="Y361" s="15" t="s">
        <v>49</v>
      </c>
      <c r="AC361" s="13">
        <v>10.220000000000001</v>
      </c>
      <c r="AD361" s="44">
        <v>1481.9</v>
      </c>
      <c r="AE361" s="44" t="s">
        <v>48</v>
      </c>
      <c r="AF361" s="44" t="s">
        <v>48</v>
      </c>
      <c r="AG361" s="152">
        <v>145</v>
      </c>
    </row>
    <row r="362" spans="1:153" s="16" customFormat="1" x14ac:dyDescent="0.2">
      <c r="A362" s="8" t="s">
        <v>114</v>
      </c>
      <c r="B362" s="10" t="s">
        <v>115</v>
      </c>
      <c r="C362" s="8" t="s">
        <v>116</v>
      </c>
      <c r="D362" s="8"/>
      <c r="E362" s="87">
        <v>602</v>
      </c>
      <c r="F362" s="88" t="s">
        <v>117</v>
      </c>
      <c r="G362" s="89">
        <v>4.0717999999999996</v>
      </c>
      <c r="H362" s="9">
        <v>4</v>
      </c>
      <c r="I362" s="12">
        <v>7.17</v>
      </c>
      <c r="J362" s="12">
        <v>6.56</v>
      </c>
      <c r="K362" s="13">
        <v>6.56</v>
      </c>
      <c r="L362" s="12">
        <v>1513.874536</v>
      </c>
      <c r="M362" s="12">
        <v>178.02914480000001</v>
      </c>
      <c r="N362" s="12">
        <v>211.14010264993027</v>
      </c>
      <c r="O362" s="12">
        <v>24.829727308228733</v>
      </c>
      <c r="P362" s="12">
        <v>117.59834818966796</v>
      </c>
      <c r="Q362" s="12" t="s">
        <v>46</v>
      </c>
      <c r="R362" s="12" t="s">
        <v>54</v>
      </c>
      <c r="S362" s="12" t="s">
        <v>55</v>
      </c>
      <c r="T362" s="12">
        <v>13.21</v>
      </c>
      <c r="U362" s="12">
        <v>137.9897</v>
      </c>
      <c r="V362" s="21" t="s">
        <v>118</v>
      </c>
      <c r="W362" s="21" t="s">
        <v>118</v>
      </c>
      <c r="X362" s="15" t="s">
        <v>41</v>
      </c>
      <c r="Y362" s="15" t="s">
        <v>49</v>
      </c>
      <c r="AC362" s="13">
        <v>8.66</v>
      </c>
      <c r="AD362" s="44">
        <v>1255.7</v>
      </c>
      <c r="AE362" s="44" t="s">
        <v>48</v>
      </c>
      <c r="AF362" s="44" t="s">
        <v>48</v>
      </c>
      <c r="AG362" s="152">
        <v>145</v>
      </c>
    </row>
    <row r="363" spans="1:153" s="16" customFormat="1" x14ac:dyDescent="0.2">
      <c r="A363" s="8" t="s">
        <v>114</v>
      </c>
      <c r="B363" s="10" t="s">
        <v>115</v>
      </c>
      <c r="C363" s="8" t="s">
        <v>116</v>
      </c>
      <c r="D363" s="8"/>
      <c r="E363" s="87">
        <v>602</v>
      </c>
      <c r="F363" s="88" t="s">
        <v>117</v>
      </c>
      <c r="G363" s="89">
        <v>3.0905</v>
      </c>
      <c r="H363" s="9">
        <v>3</v>
      </c>
      <c r="I363" s="12">
        <v>17.16</v>
      </c>
      <c r="J363" s="12">
        <v>17.16</v>
      </c>
      <c r="K363" s="13">
        <v>17.16</v>
      </c>
      <c r="L363" s="12">
        <v>2565.5169679999999</v>
      </c>
      <c r="M363" s="12">
        <v>318.68210740000001</v>
      </c>
      <c r="N363" s="12">
        <v>149.5056508158508</v>
      </c>
      <c r="O363" s="12">
        <v>18.571218379953379</v>
      </c>
      <c r="P363" s="12">
        <v>124.21750133597247</v>
      </c>
      <c r="Q363" s="12" t="s">
        <v>65</v>
      </c>
      <c r="R363" s="12" t="s">
        <v>54</v>
      </c>
      <c r="S363" s="12" t="s">
        <v>55</v>
      </c>
      <c r="T363" s="12">
        <v>11.89</v>
      </c>
      <c r="U363" s="12">
        <v>143.87414999999999</v>
      </c>
      <c r="V363" s="21"/>
      <c r="W363" s="21"/>
      <c r="X363" s="15" t="s">
        <v>41</v>
      </c>
      <c r="Y363" s="15" t="s">
        <v>49</v>
      </c>
      <c r="AC363" s="13">
        <v>17.16</v>
      </c>
      <c r="AD363" s="44">
        <v>2574</v>
      </c>
      <c r="AE363" s="44" t="s">
        <v>55</v>
      </c>
      <c r="AF363" s="44" t="s">
        <v>55</v>
      </c>
      <c r="AG363" s="152">
        <v>150</v>
      </c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</row>
    <row r="364" spans="1:153" s="16" customFormat="1" x14ac:dyDescent="0.2">
      <c r="A364" s="8" t="s">
        <v>114</v>
      </c>
      <c r="B364" s="10" t="s">
        <v>115</v>
      </c>
      <c r="C364" s="8" t="s">
        <v>116</v>
      </c>
      <c r="D364" s="8"/>
      <c r="E364" s="87">
        <v>602</v>
      </c>
      <c r="F364" s="88" t="s">
        <v>117</v>
      </c>
      <c r="G364" s="89">
        <v>3.0905999999999998</v>
      </c>
      <c r="H364" s="9">
        <v>3</v>
      </c>
      <c r="I364" s="12">
        <v>11.4</v>
      </c>
      <c r="J364" s="12">
        <v>11.4</v>
      </c>
      <c r="K364" s="13">
        <v>11.4</v>
      </c>
      <c r="L364" s="12">
        <v>1891.39672</v>
      </c>
      <c r="M364" s="12">
        <v>229.37160320000001</v>
      </c>
      <c r="N364" s="12">
        <v>165.91199298245613</v>
      </c>
      <c r="O364" s="12">
        <v>20.120316070175438</v>
      </c>
      <c r="P364" s="12">
        <v>121.27101669077655</v>
      </c>
      <c r="Q364" s="12" t="s">
        <v>65</v>
      </c>
      <c r="R364" s="12" t="s">
        <v>54</v>
      </c>
      <c r="S364" s="12" t="s">
        <v>55</v>
      </c>
      <c r="T364" s="12">
        <v>11.99</v>
      </c>
      <c r="U364" s="12">
        <v>139.31635</v>
      </c>
      <c r="V364" s="21"/>
      <c r="W364" s="21"/>
      <c r="X364" s="15" t="s">
        <v>41</v>
      </c>
      <c r="Y364" s="15" t="s">
        <v>49</v>
      </c>
      <c r="AC364" s="13">
        <v>11.4</v>
      </c>
      <c r="AD364" s="44">
        <v>1710</v>
      </c>
      <c r="AE364" s="44" t="s">
        <v>55</v>
      </c>
      <c r="AF364" s="44" t="s">
        <v>55</v>
      </c>
      <c r="AG364" s="152">
        <v>150</v>
      </c>
    </row>
    <row r="365" spans="1:153" s="16" customFormat="1" x14ac:dyDescent="0.2">
      <c r="A365" s="8" t="s">
        <v>114</v>
      </c>
      <c r="B365" s="10" t="s">
        <v>115</v>
      </c>
      <c r="C365" s="8" t="s">
        <v>116</v>
      </c>
      <c r="D365" s="8"/>
      <c r="E365" s="87">
        <v>602</v>
      </c>
      <c r="F365" s="88" t="s">
        <v>117</v>
      </c>
      <c r="G365" s="89">
        <v>3.0914000000000001</v>
      </c>
      <c r="H365" s="9">
        <v>3</v>
      </c>
      <c r="I365" s="12">
        <v>27.42</v>
      </c>
      <c r="J365" s="12">
        <v>27.42</v>
      </c>
      <c r="K365" s="13">
        <v>27.42</v>
      </c>
      <c r="L365" s="12">
        <v>4163.1832640000002</v>
      </c>
      <c r="M365" s="12">
        <v>528.16202720000001</v>
      </c>
      <c r="N365" s="12">
        <v>151.83017009482128</v>
      </c>
      <c r="O365" s="12">
        <v>19.261926593727207</v>
      </c>
      <c r="P365" s="12">
        <v>126.86494773533946</v>
      </c>
      <c r="Q365" s="12" t="s">
        <v>65</v>
      </c>
      <c r="R365" s="12" t="s">
        <v>54</v>
      </c>
      <c r="S365" s="12" t="s">
        <v>55</v>
      </c>
      <c r="T365" s="12">
        <v>11.89</v>
      </c>
      <c r="U365" s="12">
        <v>144.68780000000001</v>
      </c>
      <c r="V365" s="21"/>
      <c r="W365" s="21"/>
      <c r="X365" s="15" t="s">
        <v>41</v>
      </c>
      <c r="Y365" s="15" t="s">
        <v>49</v>
      </c>
      <c r="AC365" s="13">
        <v>27.42</v>
      </c>
      <c r="AD365" s="44">
        <v>4009.74</v>
      </c>
      <c r="AE365" s="44" t="s">
        <v>55</v>
      </c>
      <c r="AF365" s="44" t="s">
        <v>55</v>
      </c>
      <c r="AG365" s="152">
        <v>146.19999999999999</v>
      </c>
    </row>
    <row r="366" spans="1:153" s="16" customFormat="1" x14ac:dyDescent="0.2">
      <c r="A366" s="8" t="s">
        <v>114</v>
      </c>
      <c r="B366" s="10" t="s">
        <v>115</v>
      </c>
      <c r="C366" s="8" t="s">
        <v>116</v>
      </c>
      <c r="D366" s="8"/>
      <c r="E366" s="87">
        <v>602</v>
      </c>
      <c r="F366" s="88" t="s">
        <v>117</v>
      </c>
      <c r="G366" s="89">
        <v>3.0914999999999999</v>
      </c>
      <c r="H366" s="9">
        <v>3</v>
      </c>
      <c r="I366" s="12">
        <v>7.98</v>
      </c>
      <c r="J366" s="12">
        <v>7.98</v>
      </c>
      <c r="K366" s="13">
        <v>7.98</v>
      </c>
      <c r="L366" s="12">
        <v>1367.314488</v>
      </c>
      <c r="M366" s="12">
        <v>165.18190139999999</v>
      </c>
      <c r="N366" s="12">
        <v>171.34266766917293</v>
      </c>
      <c r="O366" s="12">
        <v>20.699486390977441</v>
      </c>
      <c r="P366" s="12">
        <v>120.807541242114</v>
      </c>
      <c r="Q366" s="12" t="s">
        <v>65</v>
      </c>
      <c r="R366" s="12" t="s">
        <v>54</v>
      </c>
      <c r="S366" s="12" t="s">
        <v>55</v>
      </c>
      <c r="T366" s="12">
        <v>11.96</v>
      </c>
      <c r="U366" s="12">
        <v>139.48500000000001</v>
      </c>
      <c r="V366" s="21"/>
      <c r="W366" s="21"/>
      <c r="X366" s="15" t="s">
        <v>41</v>
      </c>
      <c r="Y366" s="15" t="s">
        <v>49</v>
      </c>
      <c r="AC366" s="13">
        <v>7.98</v>
      </c>
      <c r="AD366" s="44">
        <v>1197</v>
      </c>
      <c r="AE366" s="44" t="s">
        <v>55</v>
      </c>
      <c r="AF366" s="44" t="s">
        <v>55</v>
      </c>
      <c r="AG366" s="152">
        <v>150</v>
      </c>
      <c r="EW366" s="16">
        <f>SUBTOTAL(9,D366:EV366)</f>
        <v>3983.8025847022645</v>
      </c>
    </row>
    <row r="367" spans="1:153" s="16" customFormat="1" x14ac:dyDescent="0.2">
      <c r="A367" s="8" t="s">
        <v>114</v>
      </c>
      <c r="B367" s="10" t="s">
        <v>115</v>
      </c>
      <c r="C367" s="8" t="s">
        <v>116</v>
      </c>
      <c r="D367" s="8"/>
      <c r="E367" s="87">
        <v>602</v>
      </c>
      <c r="F367" s="88" t="s">
        <v>117</v>
      </c>
      <c r="G367" s="89">
        <v>3.0916000000000001</v>
      </c>
      <c r="H367" s="9">
        <v>3</v>
      </c>
      <c r="I367" s="12">
        <v>3.63</v>
      </c>
      <c r="J367" s="12">
        <v>3.63</v>
      </c>
      <c r="K367" s="13">
        <v>3.63</v>
      </c>
      <c r="L367" s="12">
        <v>606.50585999999998</v>
      </c>
      <c r="M367" s="12">
        <v>77.851655800000003</v>
      </c>
      <c r="N367" s="12">
        <v>167.0815041322314</v>
      </c>
      <c r="O367" s="12">
        <v>21.446737134986229</v>
      </c>
      <c r="P367" s="12">
        <v>128.36092927445085</v>
      </c>
      <c r="Q367" s="12" t="s">
        <v>65</v>
      </c>
      <c r="R367" s="12" t="s">
        <v>54</v>
      </c>
      <c r="S367" s="12" t="s">
        <v>55</v>
      </c>
      <c r="T367" s="12">
        <v>11.89</v>
      </c>
      <c r="U367" s="12">
        <v>147.00229999999999</v>
      </c>
      <c r="V367" s="21"/>
      <c r="W367" s="21"/>
      <c r="X367" s="15" t="s">
        <v>41</v>
      </c>
      <c r="Y367" s="15" t="s">
        <v>49</v>
      </c>
      <c r="AC367" s="13">
        <v>3.63</v>
      </c>
      <c r="AD367" s="44">
        <v>544.5</v>
      </c>
      <c r="AE367" s="44" t="s">
        <v>55</v>
      </c>
      <c r="AF367" s="44" t="s">
        <v>55</v>
      </c>
      <c r="AG367" s="152">
        <v>150</v>
      </c>
    </row>
    <row r="368" spans="1:153" s="16" customFormat="1" x14ac:dyDescent="0.2">
      <c r="A368" s="8" t="s">
        <v>114</v>
      </c>
      <c r="B368" s="10" t="s">
        <v>115</v>
      </c>
      <c r="C368" s="8" t="s">
        <v>116</v>
      </c>
      <c r="D368" s="8"/>
      <c r="E368" s="87">
        <v>602</v>
      </c>
      <c r="F368" s="88" t="s">
        <v>117</v>
      </c>
      <c r="G368" s="89">
        <v>1.1103000000000001</v>
      </c>
      <c r="H368" s="9">
        <v>1</v>
      </c>
      <c r="I368" s="12">
        <v>4.8499999999999996</v>
      </c>
      <c r="J368" s="12">
        <v>4.8499999999999996</v>
      </c>
      <c r="K368" s="13">
        <v>4.8499999999999996</v>
      </c>
      <c r="L368" s="12">
        <v>845.80255199999999</v>
      </c>
      <c r="M368" s="12">
        <v>95.890275199999991</v>
      </c>
      <c r="N368" s="12">
        <v>174.3922787628866</v>
      </c>
      <c r="O368" s="12">
        <v>19.771190762886597</v>
      </c>
      <c r="P368" s="12">
        <v>113.37193884465837</v>
      </c>
      <c r="Q368" s="12" t="s">
        <v>46</v>
      </c>
      <c r="R368" s="12" t="s">
        <v>47</v>
      </c>
      <c r="S368" s="12" t="s">
        <v>48</v>
      </c>
      <c r="T368" s="12">
        <v>12.68</v>
      </c>
      <c r="U368" s="12">
        <v>133.85135</v>
      </c>
      <c r="V368" s="21" t="s">
        <v>118</v>
      </c>
      <c r="W368" s="21" t="s">
        <v>118</v>
      </c>
      <c r="X368" s="15" t="s">
        <v>41</v>
      </c>
      <c r="Y368" s="15" t="s">
        <v>49</v>
      </c>
      <c r="AC368" s="13">
        <v>4.8499999999999996</v>
      </c>
      <c r="AD368" s="44">
        <v>727.5</v>
      </c>
      <c r="AE368" s="44" t="s">
        <v>48</v>
      </c>
      <c r="AF368" s="44" t="s">
        <v>48</v>
      </c>
      <c r="AG368" s="152">
        <v>150</v>
      </c>
    </row>
    <row r="369" spans="1:153" s="16" customFormat="1" x14ac:dyDescent="0.2">
      <c r="A369" s="8" t="s">
        <v>114</v>
      </c>
      <c r="B369" s="10" t="s">
        <v>115</v>
      </c>
      <c r="C369" s="8" t="s">
        <v>116</v>
      </c>
      <c r="D369" s="8"/>
      <c r="E369" s="87">
        <v>602</v>
      </c>
      <c r="F369" s="88" t="s">
        <v>117</v>
      </c>
      <c r="G369" s="89">
        <v>1.1108</v>
      </c>
      <c r="H369" s="9">
        <v>1</v>
      </c>
      <c r="I369" s="12">
        <v>5.37</v>
      </c>
      <c r="J369" s="12">
        <v>5.05</v>
      </c>
      <c r="K369" s="13">
        <v>5.05</v>
      </c>
      <c r="L369" s="12">
        <v>741.8075</v>
      </c>
      <c r="M369" s="12">
        <v>86.565458800000002</v>
      </c>
      <c r="N369" s="12">
        <v>138.13919925512104</v>
      </c>
      <c r="O369" s="12">
        <v>16.120197169459964</v>
      </c>
      <c r="P369" s="12">
        <v>116.69531354158592</v>
      </c>
      <c r="Q369" s="12" t="s">
        <v>46</v>
      </c>
      <c r="R369" s="12" t="s">
        <v>47</v>
      </c>
      <c r="S369" s="12" t="s">
        <v>48</v>
      </c>
      <c r="T369" s="12">
        <v>12.68</v>
      </c>
      <c r="U369" s="12">
        <v>136.05165</v>
      </c>
      <c r="V369" s="21" t="s">
        <v>118</v>
      </c>
      <c r="W369" s="21" t="s">
        <v>118</v>
      </c>
      <c r="X369" s="15" t="s">
        <v>41</v>
      </c>
      <c r="Y369" s="15" t="s">
        <v>49</v>
      </c>
      <c r="AC369" s="13">
        <v>5.37</v>
      </c>
      <c r="AD369" s="44">
        <v>805.5</v>
      </c>
      <c r="AE369" s="44" t="s">
        <v>48</v>
      </c>
      <c r="AF369" s="44" t="s">
        <v>48</v>
      </c>
      <c r="AG369" s="152">
        <v>150</v>
      </c>
    </row>
    <row r="370" spans="1:153" s="16" customFormat="1" x14ac:dyDescent="0.2">
      <c r="A370" s="8" t="s">
        <v>114</v>
      </c>
      <c r="B370" s="10" t="s">
        <v>115</v>
      </c>
      <c r="C370" s="8" t="s">
        <v>116</v>
      </c>
      <c r="D370" s="8"/>
      <c r="E370" s="87">
        <v>602</v>
      </c>
      <c r="F370" s="88" t="s">
        <v>117</v>
      </c>
      <c r="G370" s="89">
        <v>1.111</v>
      </c>
      <c r="H370" s="7">
        <v>1</v>
      </c>
      <c r="I370" s="12">
        <v>5.64</v>
      </c>
      <c r="J370" s="12">
        <v>5.66</v>
      </c>
      <c r="K370" s="13">
        <v>5.66</v>
      </c>
      <c r="L370" s="12">
        <v>510.40164800000002</v>
      </c>
      <c r="M370" s="12">
        <v>61.179434199999996</v>
      </c>
      <c r="N370" s="12">
        <v>90.496746099290789</v>
      </c>
      <c r="O370" s="12">
        <v>10.847417411347518</v>
      </c>
      <c r="P370" s="12">
        <v>119.86527559174337</v>
      </c>
      <c r="Q370" s="12" t="s">
        <v>46</v>
      </c>
      <c r="R370" s="12" t="s">
        <v>47</v>
      </c>
      <c r="S370" s="12" t="s">
        <v>48</v>
      </c>
      <c r="T370" s="12">
        <v>12.65</v>
      </c>
      <c r="U370" s="12">
        <v>138.03364999999999</v>
      </c>
      <c r="V370" s="15"/>
      <c r="W370" s="15"/>
      <c r="X370" s="15" t="s">
        <v>41</v>
      </c>
      <c r="Y370" s="15" t="s">
        <v>49</v>
      </c>
      <c r="AA370" s="15"/>
      <c r="AB370" s="15"/>
      <c r="AC370" s="13">
        <v>5.64</v>
      </c>
      <c r="AD370" s="44">
        <v>846</v>
      </c>
      <c r="AE370" s="44" t="s">
        <v>48</v>
      </c>
      <c r="AF370" s="44" t="s">
        <v>48</v>
      </c>
      <c r="AG370" s="152">
        <v>150</v>
      </c>
      <c r="EW370" s="16">
        <f>SUBTOTAL(9,D370:EV370)</f>
        <v>2566.1851713023816</v>
      </c>
    </row>
    <row r="371" spans="1:153" s="16" customFormat="1" x14ac:dyDescent="0.2">
      <c r="A371" s="8" t="s">
        <v>114</v>
      </c>
      <c r="B371" s="10" t="s">
        <v>115</v>
      </c>
      <c r="C371" s="8" t="s">
        <v>116</v>
      </c>
      <c r="D371" s="8"/>
      <c r="E371" s="48">
        <v>602</v>
      </c>
      <c r="F371" s="49" t="s">
        <v>117</v>
      </c>
      <c r="G371" s="50">
        <v>4.0800999999999998</v>
      </c>
      <c r="H371" s="9">
        <v>4</v>
      </c>
      <c r="I371" s="12">
        <v>4.5599999999999996</v>
      </c>
      <c r="J371" s="12">
        <v>4.59</v>
      </c>
      <c r="K371" s="13">
        <v>4.59</v>
      </c>
      <c r="L371" s="12">
        <v>729.83250400000009</v>
      </c>
      <c r="M371" s="12">
        <v>99.492429400000006</v>
      </c>
      <c r="N371" s="12">
        <v>160.05098771929829</v>
      </c>
      <c r="O371" s="12">
        <v>21.818515219298249</v>
      </c>
      <c r="P371" s="12">
        <v>136.32227785787956</v>
      </c>
      <c r="Q371" s="12" t="s">
        <v>46</v>
      </c>
      <c r="R371" s="12" t="s">
        <v>54</v>
      </c>
      <c r="S371" s="12" t="s">
        <v>55</v>
      </c>
      <c r="T371" s="12">
        <v>12.52</v>
      </c>
      <c r="U371" s="12">
        <v>155.62465</v>
      </c>
      <c r="V371" s="21" t="s">
        <v>118</v>
      </c>
      <c r="W371" s="21" t="s">
        <v>118</v>
      </c>
      <c r="X371" s="15" t="s">
        <v>41</v>
      </c>
      <c r="Y371" s="15" t="s">
        <v>49</v>
      </c>
      <c r="AC371" s="13">
        <v>4.5599999999999996</v>
      </c>
      <c r="AD371" s="44">
        <v>683.99999999999989</v>
      </c>
      <c r="AE371" s="44" t="s">
        <v>55</v>
      </c>
      <c r="AF371" s="44" t="s">
        <v>55</v>
      </c>
      <c r="AG371" s="152">
        <v>150</v>
      </c>
    </row>
    <row r="372" spans="1:153" s="16" customFormat="1" x14ac:dyDescent="0.2">
      <c r="A372" s="8" t="s">
        <v>114</v>
      </c>
      <c r="B372" s="10" t="s">
        <v>115</v>
      </c>
      <c r="C372" s="8" t="s">
        <v>116</v>
      </c>
      <c r="D372" s="8"/>
      <c r="E372" s="48">
        <v>602</v>
      </c>
      <c r="F372" s="49" t="s">
        <v>117</v>
      </c>
      <c r="G372" s="50">
        <v>4.0801999999999996</v>
      </c>
      <c r="H372" s="9">
        <v>4</v>
      </c>
      <c r="I372" s="12">
        <v>5.44</v>
      </c>
      <c r="J372" s="12">
        <v>5.65</v>
      </c>
      <c r="K372" s="13">
        <v>5.65</v>
      </c>
      <c r="L372" s="12">
        <v>837.67288000000008</v>
      </c>
      <c r="M372" s="12">
        <v>114.26220599999999</v>
      </c>
      <c r="N372" s="12">
        <v>153.98398529411764</v>
      </c>
      <c r="O372" s="12">
        <v>21.004081985294114</v>
      </c>
      <c r="P372" s="12">
        <v>136.40432766547244</v>
      </c>
      <c r="Q372" s="12" t="s">
        <v>46</v>
      </c>
      <c r="R372" s="12" t="s">
        <v>54</v>
      </c>
      <c r="S372" s="12" t="s">
        <v>55</v>
      </c>
      <c r="T372" s="12">
        <v>12.45</v>
      </c>
      <c r="U372" s="12">
        <v>156.26820000000001</v>
      </c>
      <c r="V372" s="21" t="s">
        <v>118</v>
      </c>
      <c r="W372" s="21" t="s">
        <v>118</v>
      </c>
      <c r="X372" s="15" t="s">
        <v>41</v>
      </c>
      <c r="Y372" s="15" t="s">
        <v>49</v>
      </c>
      <c r="AC372" s="13">
        <v>5.44</v>
      </c>
      <c r="AD372" s="44">
        <v>816.00000000000011</v>
      </c>
      <c r="AE372" s="44" t="s">
        <v>55</v>
      </c>
      <c r="AF372" s="44" t="s">
        <v>55</v>
      </c>
      <c r="AG372" s="152">
        <v>150</v>
      </c>
    </row>
    <row r="373" spans="1:153" s="16" customFormat="1" x14ac:dyDescent="0.2">
      <c r="A373" s="8" t="s">
        <v>114</v>
      </c>
      <c r="B373" s="10" t="s">
        <v>115</v>
      </c>
      <c r="C373" s="8" t="s">
        <v>116</v>
      </c>
      <c r="D373" s="8"/>
      <c r="E373" s="48">
        <v>602</v>
      </c>
      <c r="F373" s="49" t="s">
        <v>117</v>
      </c>
      <c r="G373" s="50">
        <v>4.0803000000000003</v>
      </c>
      <c r="H373" s="9">
        <v>4</v>
      </c>
      <c r="I373" s="12">
        <v>14.46</v>
      </c>
      <c r="J373" s="12">
        <v>14.56</v>
      </c>
      <c r="K373" s="13">
        <v>14.56</v>
      </c>
      <c r="L373" s="12">
        <v>2043.0767520000002</v>
      </c>
      <c r="M373" s="12">
        <v>262.16071140000003</v>
      </c>
      <c r="N373" s="12">
        <v>141.29161493775933</v>
      </c>
      <c r="O373" s="12">
        <v>18.130063029045644</v>
      </c>
      <c r="P373" s="12">
        <v>128.31662400512695</v>
      </c>
      <c r="Q373" s="12" t="s">
        <v>46</v>
      </c>
      <c r="R373" s="12" t="s">
        <v>54</v>
      </c>
      <c r="S373" s="12" t="s">
        <v>55</v>
      </c>
      <c r="T373" s="12">
        <v>12.39</v>
      </c>
      <c r="U373" s="12">
        <v>148.35050000000001</v>
      </c>
      <c r="V373" s="21"/>
      <c r="W373" s="21"/>
      <c r="X373" s="15" t="s">
        <v>41</v>
      </c>
      <c r="Y373" s="15" t="s">
        <v>49</v>
      </c>
      <c r="AC373" s="13">
        <v>14.46</v>
      </c>
      <c r="AD373" s="44">
        <v>2169</v>
      </c>
      <c r="AE373" s="44" t="s">
        <v>55</v>
      </c>
      <c r="AF373" s="44" t="s">
        <v>55</v>
      </c>
      <c r="AG373" s="152">
        <v>150</v>
      </c>
    </row>
    <row r="374" spans="1:153" s="16" customFormat="1" x14ac:dyDescent="0.2">
      <c r="A374" s="8" t="s">
        <v>114</v>
      </c>
      <c r="B374" s="10" t="s">
        <v>115</v>
      </c>
      <c r="C374" s="8" t="s">
        <v>116</v>
      </c>
      <c r="D374" s="8"/>
      <c r="E374" s="48">
        <v>602</v>
      </c>
      <c r="F374" s="49" t="s">
        <v>117</v>
      </c>
      <c r="G374" s="50">
        <v>4.0804</v>
      </c>
      <c r="H374" s="9">
        <v>4</v>
      </c>
      <c r="I374" s="12">
        <v>5.19</v>
      </c>
      <c r="J374" s="12">
        <v>5.8</v>
      </c>
      <c r="K374" s="13">
        <v>5.8</v>
      </c>
      <c r="L374" s="12">
        <v>826.63232800000003</v>
      </c>
      <c r="M374" s="12">
        <v>111.91753079999999</v>
      </c>
      <c r="N374" s="12">
        <v>159.27405163776493</v>
      </c>
      <c r="O374" s="12">
        <v>21.564071445086704</v>
      </c>
      <c r="P374" s="12">
        <v>135.38973375355337</v>
      </c>
      <c r="Q374" s="12" t="s">
        <v>46</v>
      </c>
      <c r="R374" s="12" t="s">
        <v>54</v>
      </c>
      <c r="S374" s="12" t="s">
        <v>55</v>
      </c>
      <c r="T374" s="12">
        <v>12.42</v>
      </c>
      <c r="U374" s="12">
        <v>155.45400000000001</v>
      </c>
      <c r="V374" s="21" t="s">
        <v>118</v>
      </c>
      <c r="W374" s="21" t="s">
        <v>118</v>
      </c>
      <c r="X374" s="15" t="s">
        <v>41</v>
      </c>
      <c r="Y374" s="15" t="s">
        <v>49</v>
      </c>
      <c r="AC374" s="13">
        <v>5.19</v>
      </c>
      <c r="AD374" s="44">
        <v>778.50000000000011</v>
      </c>
      <c r="AE374" s="44" t="s">
        <v>55</v>
      </c>
      <c r="AF374" s="44" t="s">
        <v>55</v>
      </c>
      <c r="AG374" s="152">
        <v>150</v>
      </c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</row>
    <row r="375" spans="1:153" s="16" customFormat="1" x14ac:dyDescent="0.2">
      <c r="A375" s="8" t="s">
        <v>114</v>
      </c>
      <c r="B375" s="10" t="s">
        <v>115</v>
      </c>
      <c r="C375" s="8" t="s">
        <v>116</v>
      </c>
      <c r="D375" s="8"/>
      <c r="E375" s="48">
        <v>602</v>
      </c>
      <c r="F375" s="49" t="s">
        <v>117</v>
      </c>
      <c r="G375" s="50">
        <v>4.0804999999999998</v>
      </c>
      <c r="H375" s="9">
        <v>4</v>
      </c>
      <c r="I375" s="12">
        <v>15.08</v>
      </c>
      <c r="J375" s="12">
        <v>15.38</v>
      </c>
      <c r="K375" s="13">
        <v>15.38</v>
      </c>
      <c r="L375" s="12">
        <v>2298.5924</v>
      </c>
      <c r="M375" s="12">
        <v>290.48941119999995</v>
      </c>
      <c r="N375" s="12">
        <v>152.42655172413794</v>
      </c>
      <c r="O375" s="12">
        <v>19.263223554376655</v>
      </c>
      <c r="P375" s="12">
        <v>126.37708677710758</v>
      </c>
      <c r="Q375" s="12" t="s">
        <v>46</v>
      </c>
      <c r="R375" s="12" t="s">
        <v>54</v>
      </c>
      <c r="S375" s="12" t="s">
        <v>55</v>
      </c>
      <c r="T375" s="12">
        <v>12.45</v>
      </c>
      <c r="U375" s="12">
        <v>146.32675</v>
      </c>
      <c r="V375" s="21"/>
      <c r="W375" s="21"/>
      <c r="X375" s="15" t="s">
        <v>41</v>
      </c>
      <c r="Y375" s="15" t="s">
        <v>49</v>
      </c>
      <c r="AC375" s="13">
        <v>15.08</v>
      </c>
      <c r="AD375" s="44">
        <v>2251.71</v>
      </c>
      <c r="AE375" s="44" t="s">
        <v>55</v>
      </c>
      <c r="AF375" s="44" t="s">
        <v>55</v>
      </c>
      <c r="AG375" s="152">
        <v>149.30000000000001</v>
      </c>
    </row>
    <row r="376" spans="1:153" s="16" customFormat="1" x14ac:dyDescent="0.2">
      <c r="A376" s="8" t="s">
        <v>114</v>
      </c>
      <c r="B376" s="10" t="s">
        <v>115</v>
      </c>
      <c r="C376" s="8" t="s">
        <v>116</v>
      </c>
      <c r="D376" s="8"/>
      <c r="E376" s="48">
        <v>602</v>
      </c>
      <c r="F376" s="49" t="s">
        <v>117</v>
      </c>
      <c r="G376" s="50">
        <v>4.0805999999999996</v>
      </c>
      <c r="H376" s="9">
        <v>4</v>
      </c>
      <c r="I376" s="12">
        <v>12.67</v>
      </c>
      <c r="J376" s="12">
        <v>14.11</v>
      </c>
      <c r="K376" s="13">
        <v>14.11</v>
      </c>
      <c r="L376" s="12">
        <v>1954.0762279999999</v>
      </c>
      <c r="M376" s="12">
        <v>267.46931840000002</v>
      </c>
      <c r="N376" s="12">
        <v>154.22858942383581</v>
      </c>
      <c r="O376" s="12">
        <v>21.110443441199685</v>
      </c>
      <c r="P376" s="12">
        <v>136.87762768280299</v>
      </c>
      <c r="Q376" s="12" t="s">
        <v>46</v>
      </c>
      <c r="R376" s="12" t="s">
        <v>54</v>
      </c>
      <c r="S376" s="12" t="s">
        <v>55</v>
      </c>
      <c r="T376" s="12">
        <v>12.42</v>
      </c>
      <c r="U376" s="12">
        <v>156.92490000000001</v>
      </c>
      <c r="V376" s="21" t="s">
        <v>118</v>
      </c>
      <c r="W376" s="21" t="s">
        <v>118</v>
      </c>
      <c r="X376" s="15" t="s">
        <v>41</v>
      </c>
      <c r="Y376" s="15" t="s">
        <v>49</v>
      </c>
      <c r="AC376" s="13">
        <v>12.67</v>
      </c>
      <c r="AD376" s="44">
        <v>1838.64</v>
      </c>
      <c r="AE376" s="44" t="s">
        <v>55</v>
      </c>
      <c r="AF376" s="44" t="s">
        <v>55</v>
      </c>
      <c r="AG376" s="152">
        <v>145.1</v>
      </c>
    </row>
    <row r="377" spans="1:153" s="16" customFormat="1" x14ac:dyDescent="0.2">
      <c r="A377" s="8" t="s">
        <v>114</v>
      </c>
      <c r="B377" s="10" t="s">
        <v>115</v>
      </c>
      <c r="C377" s="8" t="s">
        <v>116</v>
      </c>
      <c r="D377" s="8"/>
      <c r="E377" s="48">
        <v>602</v>
      </c>
      <c r="F377" s="49" t="s">
        <v>117</v>
      </c>
      <c r="G377" s="50">
        <v>4.0900999999999996</v>
      </c>
      <c r="H377" s="9">
        <v>4</v>
      </c>
      <c r="I377" s="12">
        <v>9.84</v>
      </c>
      <c r="J377" s="12">
        <v>9.68</v>
      </c>
      <c r="K377" s="13">
        <v>9.68</v>
      </c>
      <c r="L377" s="12">
        <v>1308.521152</v>
      </c>
      <c r="M377" s="12">
        <v>172.1621116</v>
      </c>
      <c r="N377" s="12">
        <v>132.9797918699187</v>
      </c>
      <c r="O377" s="12">
        <v>17.49614955284553</v>
      </c>
      <c r="P377" s="12">
        <v>131.56998749073335</v>
      </c>
      <c r="Q377" s="12" t="s">
        <v>46</v>
      </c>
      <c r="R377" s="12" t="s">
        <v>54</v>
      </c>
      <c r="S377" s="12" t="s">
        <v>55</v>
      </c>
      <c r="T377" s="12">
        <v>12.52</v>
      </c>
      <c r="U377" s="12">
        <v>151.21674999999999</v>
      </c>
      <c r="V377" s="21" t="s">
        <v>118</v>
      </c>
      <c r="W377" s="21" t="s">
        <v>118</v>
      </c>
      <c r="X377" s="15" t="s">
        <v>41</v>
      </c>
      <c r="Y377" s="15" t="s">
        <v>49</v>
      </c>
      <c r="AC377" s="13">
        <v>9.84</v>
      </c>
      <c r="AD377" s="44">
        <v>1349.14</v>
      </c>
      <c r="AE377" s="44" t="s">
        <v>55</v>
      </c>
      <c r="AF377" s="44" t="s">
        <v>55</v>
      </c>
      <c r="AG377" s="152">
        <v>137.1</v>
      </c>
    </row>
    <row r="378" spans="1:153" s="16" customFormat="1" x14ac:dyDescent="0.2">
      <c r="A378" s="8" t="s">
        <v>114</v>
      </c>
      <c r="B378" s="10" t="s">
        <v>115</v>
      </c>
      <c r="C378" s="8" t="s">
        <v>116</v>
      </c>
      <c r="D378" s="8"/>
      <c r="E378" s="48">
        <v>602</v>
      </c>
      <c r="F378" s="49" t="s">
        <v>117</v>
      </c>
      <c r="G378" s="50">
        <v>4.0903</v>
      </c>
      <c r="H378" s="9">
        <v>4</v>
      </c>
      <c r="I378" s="12">
        <v>8.31</v>
      </c>
      <c r="J378" s="12">
        <v>7.78</v>
      </c>
      <c r="K378" s="13">
        <v>7.78</v>
      </c>
      <c r="L378" s="12">
        <v>1176.9137720000001</v>
      </c>
      <c r="M378" s="12">
        <v>149.8798864</v>
      </c>
      <c r="N378" s="12">
        <v>141.62620601684716</v>
      </c>
      <c r="O378" s="12">
        <v>18.036087412755716</v>
      </c>
      <c r="P378" s="12">
        <v>127.34992993182512</v>
      </c>
      <c r="Q378" s="12" t="s">
        <v>46</v>
      </c>
      <c r="R378" s="12" t="s">
        <v>54</v>
      </c>
      <c r="S378" s="12" t="s">
        <v>55</v>
      </c>
      <c r="T378" s="12">
        <v>12.52</v>
      </c>
      <c r="U378" s="12">
        <v>147.27324999999999</v>
      </c>
      <c r="V378" s="21" t="s">
        <v>118</v>
      </c>
      <c r="W378" s="21" t="s">
        <v>118</v>
      </c>
      <c r="X378" s="15" t="s">
        <v>41</v>
      </c>
      <c r="Y378" s="15" t="s">
        <v>49</v>
      </c>
      <c r="AC378" s="13">
        <v>8.31</v>
      </c>
      <c r="AD378" s="44">
        <v>1215.7049999999999</v>
      </c>
      <c r="AE378" s="44" t="s">
        <v>55</v>
      </c>
      <c r="AF378" s="44" t="s">
        <v>55</v>
      </c>
      <c r="AG378" s="152">
        <v>146.30000000000001</v>
      </c>
    </row>
    <row r="379" spans="1:153" s="16" customFormat="1" x14ac:dyDescent="0.2">
      <c r="A379" s="8" t="s">
        <v>114</v>
      </c>
      <c r="B379" s="10" t="s">
        <v>115</v>
      </c>
      <c r="C379" s="8" t="s">
        <v>116</v>
      </c>
      <c r="D379" s="8"/>
      <c r="E379" s="48">
        <v>602</v>
      </c>
      <c r="F379" s="49" t="s">
        <v>117</v>
      </c>
      <c r="G379" s="50">
        <v>4.0906000000000002</v>
      </c>
      <c r="H379" s="9">
        <v>4</v>
      </c>
      <c r="I379" s="12">
        <v>13.08</v>
      </c>
      <c r="J379" s="12">
        <v>11.75</v>
      </c>
      <c r="K379" s="13">
        <v>11.75</v>
      </c>
      <c r="L379" s="12">
        <v>1874.0107440000002</v>
      </c>
      <c r="M379" s="12">
        <v>242.7662282</v>
      </c>
      <c r="N379" s="12">
        <v>143.27299266055047</v>
      </c>
      <c r="O379" s="12">
        <v>18.560109189602446</v>
      </c>
      <c r="P379" s="12">
        <v>129.54366936116136</v>
      </c>
      <c r="Q379" s="12" t="s">
        <v>46</v>
      </c>
      <c r="R379" s="12" t="s">
        <v>54</v>
      </c>
      <c r="S379" s="12" t="s">
        <v>55</v>
      </c>
      <c r="T379" s="12">
        <v>12.55</v>
      </c>
      <c r="U379" s="12">
        <v>149.43625</v>
      </c>
      <c r="V379" s="21" t="s">
        <v>118</v>
      </c>
      <c r="W379" s="21" t="s">
        <v>118</v>
      </c>
      <c r="X379" s="15" t="s">
        <v>41</v>
      </c>
      <c r="Y379" s="15" t="s">
        <v>49</v>
      </c>
      <c r="AC379" s="13">
        <v>13.08</v>
      </c>
      <c r="AD379" s="44">
        <v>1876.7750000000001</v>
      </c>
      <c r="AE379" s="44" t="s">
        <v>55</v>
      </c>
      <c r="AF379" s="44" t="s">
        <v>55</v>
      </c>
      <c r="AG379" s="152">
        <v>143.5</v>
      </c>
    </row>
    <row r="380" spans="1:153" s="16" customFormat="1" x14ac:dyDescent="0.2">
      <c r="A380" s="8" t="s">
        <v>114</v>
      </c>
      <c r="B380" s="10" t="s">
        <v>122</v>
      </c>
      <c r="C380" s="8" t="s">
        <v>116</v>
      </c>
      <c r="D380" s="8"/>
      <c r="E380" s="48">
        <v>602</v>
      </c>
      <c r="F380" s="49" t="s">
        <v>117</v>
      </c>
      <c r="G380" s="50">
        <v>4.0909000000000004</v>
      </c>
      <c r="H380" s="9">
        <v>4</v>
      </c>
      <c r="I380" s="12">
        <v>15.04</v>
      </c>
      <c r="J380" s="12">
        <v>11.29</v>
      </c>
      <c r="K380" s="13">
        <v>11.29</v>
      </c>
      <c r="L380" s="12">
        <v>2300.9221160000002</v>
      </c>
      <c r="M380" s="12">
        <v>275.94552679999998</v>
      </c>
      <c r="N380" s="12">
        <v>152.98684281914896</v>
      </c>
      <c r="O380" s="12">
        <v>18.347441941489361</v>
      </c>
      <c r="P380" s="12">
        <v>119.92823437227545</v>
      </c>
      <c r="Q380" s="12" t="s">
        <v>46</v>
      </c>
      <c r="R380" s="12" t="s">
        <v>179</v>
      </c>
      <c r="S380" s="12" t="s">
        <v>180</v>
      </c>
      <c r="T380" s="12">
        <v>12.45</v>
      </c>
      <c r="U380" s="12">
        <v>141.67365000000001</v>
      </c>
      <c r="V380" s="21" t="s">
        <v>118</v>
      </c>
      <c r="W380" s="21" t="s">
        <v>118</v>
      </c>
      <c r="X380" s="15" t="s">
        <v>41</v>
      </c>
      <c r="Y380" s="15" t="s">
        <v>49</v>
      </c>
      <c r="AC380" s="13">
        <v>15.04</v>
      </c>
      <c r="AD380" s="44">
        <v>2169.77</v>
      </c>
      <c r="AE380" s="44" t="s">
        <v>180</v>
      </c>
      <c r="AF380" s="44" t="s">
        <v>180</v>
      </c>
      <c r="AG380" s="152">
        <v>144.30000000000001</v>
      </c>
    </row>
    <row r="381" spans="1:153" s="16" customFormat="1" x14ac:dyDescent="0.2">
      <c r="A381" s="8" t="s">
        <v>114</v>
      </c>
      <c r="B381" s="10" t="s">
        <v>122</v>
      </c>
      <c r="C381" s="8" t="s">
        <v>116</v>
      </c>
      <c r="D381" s="8"/>
      <c r="E381" s="48">
        <v>602</v>
      </c>
      <c r="F381" s="49" t="s">
        <v>117</v>
      </c>
      <c r="G381" s="50">
        <v>4.0910000000000002</v>
      </c>
      <c r="H381" s="9">
        <v>4</v>
      </c>
      <c r="I381" s="12">
        <v>15.19</v>
      </c>
      <c r="J381" s="12">
        <v>15.11</v>
      </c>
      <c r="K381" s="13">
        <v>15.11</v>
      </c>
      <c r="L381" s="12">
        <v>2155.1561200000001</v>
      </c>
      <c r="M381" s="12">
        <v>261.04139800000002</v>
      </c>
      <c r="N381" s="12">
        <v>141.87992890059252</v>
      </c>
      <c r="O381" s="12">
        <v>17.185082159315339</v>
      </c>
      <c r="P381" s="12">
        <v>121.12412440914025</v>
      </c>
      <c r="Q381" s="12" t="s">
        <v>46</v>
      </c>
      <c r="R381" s="12" t="s">
        <v>54</v>
      </c>
      <c r="S381" s="12" t="s">
        <v>55</v>
      </c>
      <c r="T381" s="12">
        <v>12.39</v>
      </c>
      <c r="U381" s="12">
        <v>139.86410000000001</v>
      </c>
      <c r="V381" s="21"/>
      <c r="W381" s="21"/>
      <c r="X381" s="15" t="s">
        <v>41</v>
      </c>
      <c r="Y381" s="15" t="s">
        <v>49</v>
      </c>
      <c r="AC381" s="13">
        <v>12.89</v>
      </c>
      <c r="AD381" s="44">
        <v>1812.0977690609204</v>
      </c>
      <c r="AE381" s="44" t="s">
        <v>55</v>
      </c>
      <c r="AF381" s="44" t="s">
        <v>55</v>
      </c>
      <c r="AG381" s="152">
        <v>140.6</v>
      </c>
    </row>
    <row r="382" spans="1:153" s="16" customFormat="1" x14ac:dyDescent="0.2">
      <c r="A382" s="8" t="s">
        <v>114</v>
      </c>
      <c r="B382" s="10" t="s">
        <v>122</v>
      </c>
      <c r="C382" s="8" t="s">
        <v>116</v>
      </c>
      <c r="D382" s="8"/>
      <c r="E382" s="48">
        <v>602</v>
      </c>
      <c r="F382" s="49" t="s">
        <v>117</v>
      </c>
      <c r="G382" s="50">
        <v>4.0911999999999997</v>
      </c>
      <c r="H382" s="9">
        <v>4</v>
      </c>
      <c r="I382" s="12">
        <v>1.46</v>
      </c>
      <c r="J382" s="12">
        <v>3.64</v>
      </c>
      <c r="K382" s="13">
        <v>3.64</v>
      </c>
      <c r="L382" s="12">
        <v>248.60074400000002</v>
      </c>
      <c r="M382" s="12">
        <v>28.731687399999998</v>
      </c>
      <c r="N382" s="12">
        <v>170.27448219178083</v>
      </c>
      <c r="O382" s="12">
        <v>19.679237945205479</v>
      </c>
      <c r="P382" s="12">
        <v>115.57361791322715</v>
      </c>
      <c r="Q382" s="12" t="s">
        <v>46</v>
      </c>
      <c r="R382" s="12" t="s">
        <v>179</v>
      </c>
      <c r="S382" s="12" t="s">
        <v>180</v>
      </c>
      <c r="T382" s="12">
        <v>12.29</v>
      </c>
      <c r="U382" s="12">
        <v>138.81594999999999</v>
      </c>
      <c r="V382" s="21" t="s">
        <v>118</v>
      </c>
      <c r="W382" s="21" t="s">
        <v>118</v>
      </c>
      <c r="X382" s="15" t="s">
        <v>41</v>
      </c>
      <c r="Y382" s="15" t="s">
        <v>49</v>
      </c>
      <c r="AC382" s="13">
        <v>1.46</v>
      </c>
      <c r="AD382" s="44">
        <v>219</v>
      </c>
      <c r="AE382" s="44" t="s">
        <v>180</v>
      </c>
      <c r="AF382" s="44" t="s">
        <v>180</v>
      </c>
      <c r="AG382" s="152">
        <v>150</v>
      </c>
    </row>
    <row r="383" spans="1:153" s="16" customFormat="1" x14ac:dyDescent="0.2">
      <c r="A383" s="8" t="s">
        <v>114</v>
      </c>
      <c r="B383" s="10" t="s">
        <v>122</v>
      </c>
      <c r="C383" s="8" t="s">
        <v>116</v>
      </c>
      <c r="D383" s="8"/>
      <c r="E383" s="48">
        <v>602</v>
      </c>
      <c r="F383" s="49" t="s">
        <v>117</v>
      </c>
      <c r="G383" s="50">
        <v>4.0913000000000004</v>
      </c>
      <c r="H383" s="9">
        <v>4</v>
      </c>
      <c r="I383" s="12">
        <v>10.44</v>
      </c>
      <c r="J383" s="12">
        <v>10.81</v>
      </c>
      <c r="K383" s="13">
        <v>10.81</v>
      </c>
      <c r="L383" s="12">
        <v>1551.511092</v>
      </c>
      <c r="M383" s="12">
        <v>201.76671339999999</v>
      </c>
      <c r="N383" s="12">
        <v>148.61217356321839</v>
      </c>
      <c r="O383" s="12">
        <v>19.326313544061303</v>
      </c>
      <c r="P383" s="12">
        <v>130.04529225756897</v>
      </c>
      <c r="Q383" s="12" t="s">
        <v>46</v>
      </c>
      <c r="R383" s="12" t="s">
        <v>54</v>
      </c>
      <c r="S383" s="12" t="s">
        <v>55</v>
      </c>
      <c r="T383" s="12">
        <v>12.35</v>
      </c>
      <c r="U383" s="12">
        <v>149.92044999999999</v>
      </c>
      <c r="V383" s="21" t="s">
        <v>118</v>
      </c>
      <c r="W383" s="21" t="s">
        <v>118</v>
      </c>
      <c r="X383" s="15" t="s">
        <v>41</v>
      </c>
      <c r="Y383" s="15" t="s">
        <v>49</v>
      </c>
      <c r="AC383" s="13">
        <v>10.44</v>
      </c>
      <c r="AD383" s="44">
        <v>1537.6032</v>
      </c>
      <c r="AE383" s="44" t="s">
        <v>55</v>
      </c>
      <c r="AF383" s="44" t="s">
        <v>55</v>
      </c>
      <c r="AG383" s="152">
        <v>147.30000000000001</v>
      </c>
    </row>
    <row r="384" spans="1:153" s="16" customFormat="1" x14ac:dyDescent="0.2">
      <c r="A384" s="8" t="s">
        <v>114</v>
      </c>
      <c r="B384" s="10" t="s">
        <v>122</v>
      </c>
      <c r="C384" s="8" t="s">
        <v>116</v>
      </c>
      <c r="D384" s="8"/>
      <c r="E384" s="48">
        <v>602</v>
      </c>
      <c r="F384" s="49" t="s">
        <v>117</v>
      </c>
      <c r="G384" s="50">
        <v>4.0914999999999999</v>
      </c>
      <c r="H384" s="9">
        <v>4</v>
      </c>
      <c r="I384" s="12">
        <v>2.17</v>
      </c>
      <c r="J384" s="12">
        <v>1.56</v>
      </c>
      <c r="K384" s="13">
        <v>1.56</v>
      </c>
      <c r="L384" s="12">
        <v>344.39620400000001</v>
      </c>
      <c r="M384" s="12">
        <v>41.923093599999994</v>
      </c>
      <c r="N384" s="12">
        <v>158.70792811059908</v>
      </c>
      <c r="O384" s="12">
        <v>19.319397972350227</v>
      </c>
      <c r="P384" s="12">
        <v>121.72925576148334</v>
      </c>
      <c r="Q384" s="12" t="s">
        <v>46</v>
      </c>
      <c r="R384" s="12" t="s">
        <v>179</v>
      </c>
      <c r="S384" s="12" t="s">
        <v>180</v>
      </c>
      <c r="T384" s="12">
        <v>12.29</v>
      </c>
      <c r="U384" s="12">
        <v>143.06360000000001</v>
      </c>
      <c r="V384" s="21" t="s">
        <v>118</v>
      </c>
      <c r="W384" s="21" t="s">
        <v>118</v>
      </c>
      <c r="X384" s="15" t="s">
        <v>41</v>
      </c>
      <c r="Y384" s="15" t="s">
        <v>49</v>
      </c>
      <c r="AC384" s="13">
        <v>2.17</v>
      </c>
      <c r="AD384" s="44">
        <v>325.5</v>
      </c>
      <c r="AE384" s="44" t="s">
        <v>180</v>
      </c>
      <c r="AF384" s="44" t="s">
        <v>180</v>
      </c>
      <c r="AG384" s="152">
        <v>150</v>
      </c>
    </row>
    <row r="385" spans="1:153" s="16" customFormat="1" x14ac:dyDescent="0.2">
      <c r="A385" s="8" t="s">
        <v>114</v>
      </c>
      <c r="B385" s="10" t="s">
        <v>122</v>
      </c>
      <c r="C385" s="8" t="s">
        <v>116</v>
      </c>
      <c r="D385" s="8"/>
      <c r="E385" s="48">
        <v>602</v>
      </c>
      <c r="F385" s="49" t="s">
        <v>117</v>
      </c>
      <c r="G385" s="50">
        <v>4.0915999999999997</v>
      </c>
      <c r="H385" s="9">
        <v>4</v>
      </c>
      <c r="I385" s="12">
        <v>7.03</v>
      </c>
      <c r="J385" s="12">
        <v>7</v>
      </c>
      <c r="K385" s="13">
        <v>7</v>
      </c>
      <c r="L385" s="12">
        <v>1149.2737520000001</v>
      </c>
      <c r="M385" s="12">
        <v>140.06392339999999</v>
      </c>
      <c r="N385" s="12">
        <v>163.48133029871977</v>
      </c>
      <c r="O385" s="12">
        <v>19.923744438122331</v>
      </c>
      <c r="P385" s="12">
        <v>121.87168040360848</v>
      </c>
      <c r="Q385" s="12" t="s">
        <v>46</v>
      </c>
      <c r="R385" s="12" t="s">
        <v>179</v>
      </c>
      <c r="S385" s="12" t="s">
        <v>180</v>
      </c>
      <c r="T385" s="12">
        <v>12.35</v>
      </c>
      <c r="U385" s="12">
        <v>140.90889999999999</v>
      </c>
      <c r="V385" s="21" t="s">
        <v>118</v>
      </c>
      <c r="W385" s="21" t="s">
        <v>118</v>
      </c>
      <c r="X385" s="15" t="s">
        <v>41</v>
      </c>
      <c r="Y385" s="15" t="s">
        <v>49</v>
      </c>
      <c r="AC385" s="13">
        <v>7.03</v>
      </c>
      <c r="AD385" s="44">
        <v>1054.5</v>
      </c>
      <c r="AE385" s="44" t="s">
        <v>180</v>
      </c>
      <c r="AF385" s="44" t="s">
        <v>180</v>
      </c>
      <c r="AG385" s="152">
        <v>150</v>
      </c>
    </row>
    <row r="386" spans="1:153" s="16" customFormat="1" x14ac:dyDescent="0.2">
      <c r="A386" s="8" t="s">
        <v>114</v>
      </c>
      <c r="B386" s="10" t="s">
        <v>122</v>
      </c>
      <c r="C386" s="8" t="s">
        <v>116</v>
      </c>
      <c r="D386" s="8"/>
      <c r="E386" s="48">
        <v>602</v>
      </c>
      <c r="F386" s="49" t="s">
        <v>117</v>
      </c>
      <c r="G386" s="50">
        <v>4.0917000000000003</v>
      </c>
      <c r="H386" s="9">
        <v>4</v>
      </c>
      <c r="I386" s="12">
        <v>4.84</v>
      </c>
      <c r="J386" s="12">
        <v>4.93</v>
      </c>
      <c r="K386" s="13">
        <v>4.93</v>
      </c>
      <c r="L386" s="12">
        <v>833.80280800000003</v>
      </c>
      <c r="M386" s="12">
        <v>108.35440299999999</v>
      </c>
      <c r="N386" s="12">
        <v>172.27330743801653</v>
      </c>
      <c r="O386" s="12">
        <v>22.387273347107438</v>
      </c>
      <c r="P386" s="12">
        <v>129.9520725528667</v>
      </c>
      <c r="Q386" s="12" t="s">
        <v>46</v>
      </c>
      <c r="R386" s="12" t="s">
        <v>54</v>
      </c>
      <c r="S386" s="12" t="s">
        <v>55</v>
      </c>
      <c r="T386" s="12">
        <v>12.25</v>
      </c>
      <c r="U386" s="12">
        <v>149.3948</v>
      </c>
      <c r="V386" s="21"/>
      <c r="W386" s="21"/>
      <c r="X386" s="15" t="s">
        <v>41</v>
      </c>
      <c r="Y386" s="15" t="s">
        <v>49</v>
      </c>
      <c r="AC386" s="13">
        <v>4.84</v>
      </c>
      <c r="AD386" s="44">
        <v>712.83519999999999</v>
      </c>
      <c r="AE386" s="44" t="s">
        <v>55</v>
      </c>
      <c r="AF386" s="44" t="s">
        <v>55</v>
      </c>
      <c r="AG386" s="152">
        <v>147.30000000000001</v>
      </c>
    </row>
    <row r="387" spans="1:153" s="16" customFormat="1" x14ac:dyDescent="0.2">
      <c r="A387" s="8" t="s">
        <v>114</v>
      </c>
      <c r="B387" s="10" t="s">
        <v>122</v>
      </c>
      <c r="C387" s="8" t="s">
        <v>116</v>
      </c>
      <c r="D387" s="8"/>
      <c r="E387" s="48">
        <v>602</v>
      </c>
      <c r="F387" s="49" t="s">
        <v>117</v>
      </c>
      <c r="G387" s="50">
        <v>4.0918999999999999</v>
      </c>
      <c r="H387" s="9">
        <v>4</v>
      </c>
      <c r="I387" s="12">
        <v>8.73</v>
      </c>
      <c r="J387" s="12">
        <v>8.64</v>
      </c>
      <c r="K387" s="13">
        <v>8.64</v>
      </c>
      <c r="L387" s="12">
        <v>1211.6038440000002</v>
      </c>
      <c r="M387" s="12">
        <v>155.66909219999999</v>
      </c>
      <c r="N387" s="12">
        <v>138.78623642611686</v>
      </c>
      <c r="O387" s="12">
        <v>17.831511134020616</v>
      </c>
      <c r="P387" s="12">
        <v>128.48184080208313</v>
      </c>
      <c r="Q387" s="12" t="s">
        <v>46</v>
      </c>
      <c r="R387" s="12" t="s">
        <v>54</v>
      </c>
      <c r="S387" s="12" t="s">
        <v>55</v>
      </c>
      <c r="T387" s="12">
        <v>12.29</v>
      </c>
      <c r="U387" s="12">
        <v>148.12880000000001</v>
      </c>
      <c r="V387" s="21" t="s">
        <v>118</v>
      </c>
      <c r="W387" s="21" t="s">
        <v>118</v>
      </c>
      <c r="X387" s="15" t="s">
        <v>41</v>
      </c>
      <c r="Y387" s="15" t="s">
        <v>49</v>
      </c>
      <c r="AC387" s="13">
        <v>7.88</v>
      </c>
      <c r="AD387" s="44">
        <v>1107.7835857408884</v>
      </c>
      <c r="AE387" s="44" t="s">
        <v>55</v>
      </c>
      <c r="AF387" s="44" t="s">
        <v>55</v>
      </c>
      <c r="AG387" s="152">
        <v>140.6</v>
      </c>
    </row>
    <row r="388" spans="1:153" s="16" customFormat="1" x14ac:dyDescent="0.2">
      <c r="A388" s="8" t="s">
        <v>114</v>
      </c>
      <c r="B388" s="10" t="s">
        <v>115</v>
      </c>
      <c r="C388" s="8" t="s">
        <v>116</v>
      </c>
      <c r="D388" s="8"/>
      <c r="E388" s="72">
        <v>602</v>
      </c>
      <c r="F388" s="73" t="s">
        <v>117</v>
      </c>
      <c r="G388" s="74">
        <v>4.0807000000000002</v>
      </c>
      <c r="H388" s="9">
        <v>4</v>
      </c>
      <c r="I388" s="12">
        <v>7.29</v>
      </c>
      <c r="J388" s="12">
        <v>8.14</v>
      </c>
      <c r="K388" s="13">
        <v>8.14</v>
      </c>
      <c r="L388" s="12">
        <v>1107.5033599999999</v>
      </c>
      <c r="M388" s="12">
        <v>143.6133524</v>
      </c>
      <c r="N388" s="12">
        <v>151.92089986282579</v>
      </c>
      <c r="O388" s="12">
        <v>19.700048340192044</v>
      </c>
      <c r="P388" s="12">
        <v>129.67306248172466</v>
      </c>
      <c r="Q388" s="12" t="s">
        <v>46</v>
      </c>
      <c r="R388" s="12" t="s">
        <v>54</v>
      </c>
      <c r="S388" s="12" t="s">
        <v>55</v>
      </c>
      <c r="T388" s="12">
        <v>12.32</v>
      </c>
      <c r="U388" s="12">
        <v>148.23490000000001</v>
      </c>
      <c r="V388" s="21"/>
      <c r="W388" s="21"/>
      <c r="X388" s="15" t="s">
        <v>41</v>
      </c>
      <c r="Y388" s="15" t="s">
        <v>49</v>
      </c>
      <c r="AC388" s="13">
        <v>7.29</v>
      </c>
      <c r="AD388" s="44">
        <v>1093.5</v>
      </c>
      <c r="AE388" s="44" t="s">
        <v>55</v>
      </c>
      <c r="AF388" s="44" t="s">
        <v>55</v>
      </c>
      <c r="AG388" s="152">
        <v>150</v>
      </c>
    </row>
    <row r="389" spans="1:153" s="16" customFormat="1" x14ac:dyDescent="0.2">
      <c r="A389" s="8" t="s">
        <v>114</v>
      </c>
      <c r="B389" s="8" t="s">
        <v>114</v>
      </c>
      <c r="C389" s="8" t="s">
        <v>116</v>
      </c>
      <c r="D389" s="8"/>
      <c r="E389" s="8">
        <v>532</v>
      </c>
      <c r="F389" s="10" t="s">
        <v>163</v>
      </c>
      <c r="G389" s="7">
        <v>1.1100000000000001</v>
      </c>
      <c r="H389" s="7">
        <v>1</v>
      </c>
      <c r="I389" s="12"/>
      <c r="J389" s="38"/>
      <c r="K389" s="38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5"/>
      <c r="W389" s="15"/>
      <c r="X389" s="15"/>
      <c r="Y389" s="15"/>
      <c r="Z389" s="15"/>
      <c r="AA389" s="15"/>
      <c r="AB389" s="15"/>
      <c r="AC389" s="13">
        <v>63.93</v>
      </c>
      <c r="AD389" s="44">
        <v>6393</v>
      </c>
      <c r="AE389" s="44" t="s">
        <v>48</v>
      </c>
      <c r="AF389" s="44" t="s">
        <v>48</v>
      </c>
      <c r="AG389" s="152">
        <v>100</v>
      </c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</row>
    <row r="390" spans="1:153" s="16" customFormat="1" x14ac:dyDescent="0.2">
      <c r="A390" s="8" t="s">
        <v>114</v>
      </c>
      <c r="B390" s="10" t="s">
        <v>115</v>
      </c>
      <c r="C390" s="8" t="s">
        <v>116</v>
      </c>
      <c r="D390" s="8"/>
      <c r="E390" s="72">
        <v>602</v>
      </c>
      <c r="F390" s="73" t="s">
        <v>117</v>
      </c>
      <c r="G390" s="74">
        <v>4.0808</v>
      </c>
      <c r="H390" s="9">
        <v>4</v>
      </c>
      <c r="I390" s="12">
        <v>11.15</v>
      </c>
      <c r="J390" s="12">
        <v>11.39</v>
      </c>
      <c r="K390" s="13">
        <v>11.39</v>
      </c>
      <c r="L390" s="12">
        <v>2106.726952</v>
      </c>
      <c r="M390" s="12">
        <v>284.2727228</v>
      </c>
      <c r="N390" s="12">
        <v>188.94412125560538</v>
      </c>
      <c r="O390" s="12">
        <v>25.495311461883407</v>
      </c>
      <c r="P390" s="12">
        <v>134.93572222547803</v>
      </c>
      <c r="Q390" s="12" t="s">
        <v>46</v>
      </c>
      <c r="R390" s="12" t="s">
        <v>54</v>
      </c>
      <c r="S390" s="12" t="s">
        <v>55</v>
      </c>
      <c r="T390" s="12">
        <v>12.39</v>
      </c>
      <c r="U390" s="12">
        <v>154.31280000000001</v>
      </c>
      <c r="V390" s="21" t="s">
        <v>118</v>
      </c>
      <c r="W390" s="21" t="s">
        <v>118</v>
      </c>
      <c r="X390" s="15" t="s">
        <v>41</v>
      </c>
      <c r="Y390" s="15" t="s">
        <v>49</v>
      </c>
      <c r="AC390" s="13">
        <v>11.15</v>
      </c>
      <c r="AD390" s="44">
        <v>1672.5</v>
      </c>
      <c r="AE390" s="44" t="s">
        <v>55</v>
      </c>
      <c r="AF390" s="44" t="s">
        <v>55</v>
      </c>
      <c r="AG390" s="152">
        <v>150</v>
      </c>
    </row>
    <row r="391" spans="1:153" s="16" customFormat="1" x14ac:dyDescent="0.2">
      <c r="A391" s="8" t="s">
        <v>114</v>
      </c>
      <c r="B391" s="10" t="s">
        <v>115</v>
      </c>
      <c r="C391" s="8" t="s">
        <v>116</v>
      </c>
      <c r="D391" s="8"/>
      <c r="E391" s="72">
        <v>602</v>
      </c>
      <c r="F391" s="73" t="s">
        <v>117</v>
      </c>
      <c r="G391" s="74">
        <v>4.0808999999999997</v>
      </c>
      <c r="H391" s="9">
        <v>4</v>
      </c>
      <c r="I391" s="12">
        <v>14.09</v>
      </c>
      <c r="J391" s="12">
        <v>15.84</v>
      </c>
      <c r="K391" s="13">
        <v>15.84</v>
      </c>
      <c r="L391" s="12">
        <v>2032.5268360000002</v>
      </c>
      <c r="M391" s="12">
        <v>277.85743860000002</v>
      </c>
      <c r="N391" s="12">
        <v>144.25314662881479</v>
      </c>
      <c r="O391" s="12">
        <v>19.720187267565652</v>
      </c>
      <c r="P391" s="12">
        <v>136.70542188108161</v>
      </c>
      <c r="Q391" s="12" t="s">
        <v>46</v>
      </c>
      <c r="R391" s="12" t="s">
        <v>54</v>
      </c>
      <c r="S391" s="12" t="s">
        <v>55</v>
      </c>
      <c r="T391" s="12">
        <v>12.42</v>
      </c>
      <c r="U391" s="12">
        <v>157.1747</v>
      </c>
      <c r="V391" s="21" t="s">
        <v>118</v>
      </c>
      <c r="W391" s="21" t="s">
        <v>118</v>
      </c>
      <c r="X391" s="15" t="s">
        <v>41</v>
      </c>
      <c r="Y391" s="15" t="s">
        <v>49</v>
      </c>
      <c r="AC391" s="13">
        <v>14.09</v>
      </c>
      <c r="AD391" s="44">
        <v>1891.4449999999999</v>
      </c>
      <c r="AE391" s="44" t="s">
        <v>55</v>
      </c>
      <c r="AF391" s="44" t="s">
        <v>55</v>
      </c>
      <c r="AG391" s="152">
        <v>134.19999999999999</v>
      </c>
      <c r="EW391" s="16">
        <f>SUBTOTAL(9,D391:EV391)</f>
        <v>5476.2436303774621</v>
      </c>
    </row>
    <row r="392" spans="1:153" s="16" customFormat="1" x14ac:dyDescent="0.2">
      <c r="A392" s="8" t="s">
        <v>114</v>
      </c>
      <c r="B392" s="10" t="s">
        <v>115</v>
      </c>
      <c r="C392" s="8" t="s">
        <v>116</v>
      </c>
      <c r="D392" s="8"/>
      <c r="E392" s="72">
        <v>602</v>
      </c>
      <c r="F392" s="73" t="s">
        <v>117</v>
      </c>
      <c r="G392" s="74">
        <v>4.0810000000000004</v>
      </c>
      <c r="H392" s="9">
        <v>4</v>
      </c>
      <c r="I392" s="12">
        <v>5.58</v>
      </c>
      <c r="J392" s="12">
        <v>5.68</v>
      </c>
      <c r="K392" s="13">
        <v>5.68</v>
      </c>
      <c r="L392" s="12">
        <v>1097.6381080000001</v>
      </c>
      <c r="M392" s="12">
        <v>144.25972139999999</v>
      </c>
      <c r="N392" s="12">
        <v>196.7093383512545</v>
      </c>
      <c r="O392" s="12">
        <v>25.852996666666666</v>
      </c>
      <c r="P392" s="12">
        <v>131.4273988380877</v>
      </c>
      <c r="Q392" s="12" t="s">
        <v>46</v>
      </c>
      <c r="R392" s="12" t="s">
        <v>54</v>
      </c>
      <c r="S392" s="12" t="s">
        <v>55</v>
      </c>
      <c r="T392" s="12">
        <v>12.48</v>
      </c>
      <c r="U392" s="12">
        <v>150.59195</v>
      </c>
      <c r="V392" s="21" t="s">
        <v>118</v>
      </c>
      <c r="W392" s="21" t="s">
        <v>118</v>
      </c>
      <c r="X392" s="15" t="s">
        <v>41</v>
      </c>
      <c r="Y392" s="15" t="s">
        <v>49</v>
      </c>
      <c r="AC392" s="13">
        <v>5.58</v>
      </c>
      <c r="AD392" s="44">
        <v>837</v>
      </c>
      <c r="AE392" s="44" t="s">
        <v>55</v>
      </c>
      <c r="AF392" s="44" t="s">
        <v>55</v>
      </c>
      <c r="AG392" s="152">
        <v>150</v>
      </c>
    </row>
    <row r="393" spans="1:153" s="16" customFormat="1" x14ac:dyDescent="0.2">
      <c r="A393" s="8" t="s">
        <v>114</v>
      </c>
      <c r="B393" s="10" t="s">
        <v>115</v>
      </c>
      <c r="C393" s="8" t="s">
        <v>116</v>
      </c>
      <c r="D393" s="8"/>
      <c r="E393" s="72">
        <v>602</v>
      </c>
      <c r="F393" s="73" t="s">
        <v>117</v>
      </c>
      <c r="G393" s="74">
        <v>4.0811000000000002</v>
      </c>
      <c r="H393" s="9">
        <v>4</v>
      </c>
      <c r="I393" s="12">
        <v>13.36</v>
      </c>
      <c r="J393" s="12">
        <v>13.37</v>
      </c>
      <c r="K393" s="13">
        <v>13.37</v>
      </c>
      <c r="L393" s="12">
        <v>1873.7210360000001</v>
      </c>
      <c r="M393" s="12">
        <v>253.67343539999999</v>
      </c>
      <c r="N393" s="12">
        <v>140.24858053892217</v>
      </c>
      <c r="O393" s="12">
        <v>18.987532589820358</v>
      </c>
      <c r="P393" s="12">
        <v>135.38484679743968</v>
      </c>
      <c r="Q393" s="12" t="s">
        <v>46</v>
      </c>
      <c r="R393" s="12" t="s">
        <v>54</v>
      </c>
      <c r="S393" s="12" t="s">
        <v>55</v>
      </c>
      <c r="T393" s="12">
        <v>12.48</v>
      </c>
      <c r="U393" s="12">
        <v>155.80940000000001</v>
      </c>
      <c r="V393" s="21" t="s">
        <v>118</v>
      </c>
      <c r="W393" s="21" t="s">
        <v>118</v>
      </c>
      <c r="X393" s="15" t="s">
        <v>41</v>
      </c>
      <c r="Y393" s="15" t="s">
        <v>49</v>
      </c>
      <c r="AC393" s="13">
        <v>13.36</v>
      </c>
      <c r="AD393" s="44">
        <v>1911.69</v>
      </c>
      <c r="AE393" s="44" t="s">
        <v>55</v>
      </c>
      <c r="AF393" s="44" t="s">
        <v>55</v>
      </c>
      <c r="AG393" s="152">
        <v>143.1</v>
      </c>
    </row>
    <row r="394" spans="1:153" s="16" customFormat="1" x14ac:dyDescent="0.2">
      <c r="A394" s="8" t="s">
        <v>114</v>
      </c>
      <c r="B394" s="10" t="s">
        <v>115</v>
      </c>
      <c r="C394" s="8" t="s">
        <v>116</v>
      </c>
      <c r="D394" s="8"/>
      <c r="E394" s="72">
        <v>602</v>
      </c>
      <c r="F394" s="73" t="s">
        <v>117</v>
      </c>
      <c r="G394" s="74">
        <v>4.0811999999999999</v>
      </c>
      <c r="H394" s="9">
        <v>4</v>
      </c>
      <c r="I394" s="12">
        <v>1.5</v>
      </c>
      <c r="J394" s="12">
        <v>2.42</v>
      </c>
      <c r="K394" s="13">
        <v>2.42</v>
      </c>
      <c r="L394" s="12">
        <v>160.260504</v>
      </c>
      <c r="M394" s="12">
        <v>21.499857199999997</v>
      </c>
      <c r="N394" s="12">
        <v>106.84033599999999</v>
      </c>
      <c r="O394" s="12">
        <v>14.333238133333332</v>
      </c>
      <c r="P394" s="12">
        <v>134.1556819264714</v>
      </c>
      <c r="Q394" s="12" t="s">
        <v>46</v>
      </c>
      <c r="R394" s="12" t="s">
        <v>54</v>
      </c>
      <c r="S394" s="12" t="s">
        <v>55</v>
      </c>
      <c r="T394" s="12">
        <v>12.55</v>
      </c>
      <c r="U394" s="12">
        <v>152.5684</v>
      </c>
      <c r="V394" s="21" t="s">
        <v>118</v>
      </c>
      <c r="W394" s="21" t="s">
        <v>118</v>
      </c>
      <c r="X394" s="15" t="s">
        <v>41</v>
      </c>
      <c r="Y394" s="15" t="s">
        <v>49</v>
      </c>
      <c r="AC394" s="13">
        <v>1.5</v>
      </c>
      <c r="AD394" s="44">
        <v>225</v>
      </c>
      <c r="AE394" s="44" t="s">
        <v>55</v>
      </c>
      <c r="AF394" s="44" t="s">
        <v>55</v>
      </c>
      <c r="AG394" s="152">
        <v>150</v>
      </c>
    </row>
    <row r="395" spans="1:153" s="16" customFormat="1" x14ac:dyDescent="0.2">
      <c r="A395" s="8" t="s">
        <v>114</v>
      </c>
      <c r="B395" s="10" t="s">
        <v>115</v>
      </c>
      <c r="C395" s="8" t="s">
        <v>116</v>
      </c>
      <c r="D395" s="8"/>
      <c r="E395" s="72">
        <v>602</v>
      </c>
      <c r="F395" s="73" t="s">
        <v>117</v>
      </c>
      <c r="G395" s="74">
        <v>3.1000999999999999</v>
      </c>
      <c r="H395" s="9">
        <v>3</v>
      </c>
      <c r="I395" s="12">
        <v>24.32</v>
      </c>
      <c r="J395" s="12">
        <v>24.32</v>
      </c>
      <c r="K395" s="13">
        <v>24.32</v>
      </c>
      <c r="L395" s="12">
        <v>3364.1077880000003</v>
      </c>
      <c r="M395" s="12">
        <v>360.33054420000002</v>
      </c>
      <c r="N395" s="12">
        <v>138.32680049342108</v>
      </c>
      <c r="O395" s="12">
        <v>14.816223034539474</v>
      </c>
      <c r="P395" s="12">
        <v>107.11028507627591</v>
      </c>
      <c r="Q395" s="12" t="s">
        <v>53</v>
      </c>
      <c r="R395" s="12" t="s">
        <v>47</v>
      </c>
      <c r="S395" s="12" t="s">
        <v>48</v>
      </c>
      <c r="T395" s="12">
        <v>12.09</v>
      </c>
      <c r="U395" s="12">
        <v>126.9058</v>
      </c>
      <c r="V395" s="21" t="s">
        <v>118</v>
      </c>
      <c r="W395" s="21" t="s">
        <v>118</v>
      </c>
      <c r="X395" s="15" t="s">
        <v>41</v>
      </c>
      <c r="Y395" s="15" t="s">
        <v>49</v>
      </c>
      <c r="AC395" s="13">
        <v>24.32</v>
      </c>
      <c r="AD395" s="44">
        <v>3424.3195999999998</v>
      </c>
      <c r="AE395" s="44" t="s">
        <v>48</v>
      </c>
      <c r="AF395" s="44" t="s">
        <v>48</v>
      </c>
      <c r="AG395" s="152">
        <v>140.80000000000001</v>
      </c>
    </row>
    <row r="396" spans="1:153" s="16" customFormat="1" x14ac:dyDescent="0.2">
      <c r="A396" s="8" t="s">
        <v>114</v>
      </c>
      <c r="B396" s="10" t="s">
        <v>115</v>
      </c>
      <c r="C396" s="8" t="s">
        <v>116</v>
      </c>
      <c r="D396" s="8"/>
      <c r="E396" s="72">
        <v>602</v>
      </c>
      <c r="F396" s="73" t="s">
        <v>117</v>
      </c>
      <c r="G396" s="74">
        <v>3.1002000000000001</v>
      </c>
      <c r="H396" s="9">
        <v>3</v>
      </c>
      <c r="I396" s="12">
        <v>24.23</v>
      </c>
      <c r="J396" s="12">
        <v>24.23</v>
      </c>
      <c r="K396" s="13">
        <v>24.23</v>
      </c>
      <c r="L396" s="12">
        <v>3358.7899120000002</v>
      </c>
      <c r="M396" s="12">
        <v>359.39612779999999</v>
      </c>
      <c r="N396" s="12">
        <v>138.62112719768882</v>
      </c>
      <c r="O396" s="12">
        <v>14.832692026413536</v>
      </c>
      <c r="P396" s="12">
        <v>107.00166941551775</v>
      </c>
      <c r="Q396" s="12" t="s">
        <v>53</v>
      </c>
      <c r="R396" s="12" t="s">
        <v>47</v>
      </c>
      <c r="S396" s="12" t="s">
        <v>48</v>
      </c>
      <c r="T396" s="12">
        <v>12.09</v>
      </c>
      <c r="U396" s="12">
        <v>126.97320000000001</v>
      </c>
      <c r="V396" s="21" t="s">
        <v>118</v>
      </c>
      <c r="W396" s="21" t="s">
        <v>118</v>
      </c>
      <c r="X396" s="15" t="s">
        <v>41</v>
      </c>
      <c r="Y396" s="15" t="s">
        <v>49</v>
      </c>
      <c r="AC396" s="13">
        <v>24.23</v>
      </c>
      <c r="AD396" s="44">
        <v>3419.8294000000001</v>
      </c>
      <c r="AE396" s="44" t="s">
        <v>48</v>
      </c>
      <c r="AF396" s="44" t="s">
        <v>48</v>
      </c>
      <c r="AG396" s="152">
        <v>141.1</v>
      </c>
    </row>
    <row r="397" spans="1:153" s="16" customFormat="1" x14ac:dyDescent="0.2">
      <c r="A397" s="8" t="s">
        <v>114</v>
      </c>
      <c r="B397" s="10" t="s">
        <v>122</v>
      </c>
      <c r="C397" s="8" t="s">
        <v>116</v>
      </c>
      <c r="D397" s="8"/>
      <c r="E397" s="72">
        <v>602</v>
      </c>
      <c r="F397" s="73" t="s">
        <v>117</v>
      </c>
      <c r="G397" s="74">
        <v>3.1002999999999998</v>
      </c>
      <c r="H397" s="9">
        <v>3</v>
      </c>
      <c r="I397" s="12">
        <v>23.95</v>
      </c>
      <c r="J397" s="12" t="e">
        <v>#N/A</v>
      </c>
      <c r="K397" s="13" t="e">
        <v>#N/A</v>
      </c>
      <c r="L397" s="12">
        <v>3230.0947920000003</v>
      </c>
      <c r="M397" s="12">
        <v>342.54119420000001</v>
      </c>
      <c r="N397" s="12">
        <v>134.86825853862214</v>
      </c>
      <c r="O397" s="12">
        <v>14.302346313152402</v>
      </c>
      <c r="P397" s="12">
        <v>106.0467931307695</v>
      </c>
      <c r="Q397" s="12" t="s">
        <v>53</v>
      </c>
      <c r="R397" s="12" t="s">
        <v>47</v>
      </c>
      <c r="S397" s="12" t="s">
        <v>48</v>
      </c>
      <c r="T397" s="12">
        <v>12.55</v>
      </c>
      <c r="U397" s="12">
        <v>126.01130000000001</v>
      </c>
      <c r="V397" s="21" t="s">
        <v>118</v>
      </c>
      <c r="W397" s="21" t="s">
        <v>118</v>
      </c>
      <c r="X397" s="15" t="s">
        <v>41</v>
      </c>
      <c r="Y397" s="15" t="s">
        <v>49</v>
      </c>
      <c r="AC397" s="13">
        <v>23.95</v>
      </c>
      <c r="AD397" s="44">
        <v>3317.596</v>
      </c>
      <c r="AE397" s="44" t="s">
        <v>48</v>
      </c>
      <c r="AF397" s="44" t="s">
        <v>48</v>
      </c>
      <c r="AG397" s="152">
        <v>138.5</v>
      </c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</row>
    <row r="398" spans="1:153" s="16" customFormat="1" x14ac:dyDescent="0.2">
      <c r="A398" s="8" t="s">
        <v>114</v>
      </c>
      <c r="B398" s="10" t="s">
        <v>122</v>
      </c>
      <c r="C398" s="8" t="s">
        <v>116</v>
      </c>
      <c r="D398" s="8"/>
      <c r="E398" s="72">
        <v>602</v>
      </c>
      <c r="F398" s="73" t="s">
        <v>117</v>
      </c>
      <c r="G398" s="74">
        <v>3.1004</v>
      </c>
      <c r="H398" s="9">
        <v>3</v>
      </c>
      <c r="I398" s="12">
        <v>23.64</v>
      </c>
      <c r="J398" s="12">
        <v>0.08</v>
      </c>
      <c r="K398" s="13">
        <v>0.08</v>
      </c>
      <c r="L398" s="12">
        <v>3359.0507320000002</v>
      </c>
      <c r="M398" s="12">
        <v>356.34648419999996</v>
      </c>
      <c r="N398" s="12">
        <v>142.09182453468696</v>
      </c>
      <c r="O398" s="12">
        <v>15.073878350253805</v>
      </c>
      <c r="P398" s="12">
        <v>106.08547254296127</v>
      </c>
      <c r="Q398" s="12" t="s">
        <v>53</v>
      </c>
      <c r="R398" s="12" t="s">
        <v>47</v>
      </c>
      <c r="S398" s="12" t="s">
        <v>48</v>
      </c>
      <c r="T398" s="12">
        <v>13.17</v>
      </c>
      <c r="U398" s="12">
        <v>125.7333</v>
      </c>
      <c r="V398" s="21" t="s">
        <v>118</v>
      </c>
      <c r="W398" s="21" t="s">
        <v>118</v>
      </c>
      <c r="X398" s="15" t="s">
        <v>41</v>
      </c>
      <c r="Y398" s="15" t="s">
        <v>49</v>
      </c>
      <c r="AC398" s="13">
        <v>23.64</v>
      </c>
      <c r="AD398" s="44">
        <v>3424.5041999999999</v>
      </c>
      <c r="AE398" s="44" t="s">
        <v>48</v>
      </c>
      <c r="AF398" s="44" t="s">
        <v>48</v>
      </c>
      <c r="AG398" s="152">
        <v>144.9</v>
      </c>
    </row>
    <row r="399" spans="1:153" s="16" customFormat="1" x14ac:dyDescent="0.2">
      <c r="A399" s="8" t="s">
        <v>114</v>
      </c>
      <c r="B399" s="10" t="s">
        <v>115</v>
      </c>
      <c r="C399" s="8" t="s">
        <v>116</v>
      </c>
      <c r="D399" s="8"/>
      <c r="E399" s="69">
        <v>602</v>
      </c>
      <c r="F399" s="70" t="s">
        <v>117</v>
      </c>
      <c r="G399" s="90">
        <v>3.0701000000000001</v>
      </c>
      <c r="H399" s="9">
        <v>3</v>
      </c>
      <c r="I399" s="12">
        <v>23.68</v>
      </c>
      <c r="J399" s="12">
        <v>23.68</v>
      </c>
      <c r="K399" s="13">
        <v>23.68</v>
      </c>
      <c r="L399" s="12">
        <v>3326.0343240000002</v>
      </c>
      <c r="M399" s="12">
        <v>356.24055079999999</v>
      </c>
      <c r="N399" s="12">
        <v>140.45753057432432</v>
      </c>
      <c r="O399" s="12">
        <v>15.043942179054055</v>
      </c>
      <c r="P399" s="12">
        <v>107.10669707448274</v>
      </c>
      <c r="Q399" s="12" t="s">
        <v>53</v>
      </c>
      <c r="R399" s="12" t="s">
        <v>47</v>
      </c>
      <c r="S399" s="12" t="s">
        <v>48</v>
      </c>
      <c r="T399" s="12">
        <v>12.09</v>
      </c>
      <c r="U399" s="12">
        <v>127.03245</v>
      </c>
      <c r="V399" s="21" t="s">
        <v>118</v>
      </c>
      <c r="W399" s="21" t="s">
        <v>118</v>
      </c>
      <c r="X399" s="15" t="s">
        <v>149</v>
      </c>
      <c r="Y399" s="15" t="e">
        <v>#N/A</v>
      </c>
      <c r="AC399" s="13">
        <v>23.68</v>
      </c>
      <c r="AD399" s="44">
        <v>3387.0454</v>
      </c>
      <c r="AE399" s="44" t="s">
        <v>48</v>
      </c>
      <c r="AF399" s="44" t="s">
        <v>48</v>
      </c>
      <c r="AG399" s="152">
        <v>143</v>
      </c>
    </row>
    <row r="400" spans="1:153" s="16" customFormat="1" x14ac:dyDescent="0.2">
      <c r="A400" s="8" t="s">
        <v>114</v>
      </c>
      <c r="B400" s="10" t="s">
        <v>115</v>
      </c>
      <c r="C400" s="8" t="s">
        <v>116</v>
      </c>
      <c r="D400" s="8"/>
      <c r="E400" s="69">
        <v>602</v>
      </c>
      <c r="F400" s="70" t="s">
        <v>117</v>
      </c>
      <c r="G400" s="90">
        <v>3.0701999999999998</v>
      </c>
      <c r="H400" s="9">
        <v>3</v>
      </c>
      <c r="I400" s="12">
        <v>22.22</v>
      </c>
      <c r="J400" s="12">
        <v>22.22</v>
      </c>
      <c r="K400" s="13">
        <v>22.22</v>
      </c>
      <c r="L400" s="12">
        <v>2654.6434400000003</v>
      </c>
      <c r="M400" s="12">
        <v>295.9155298</v>
      </c>
      <c r="N400" s="12">
        <v>119.47090189018904</v>
      </c>
      <c r="O400" s="12">
        <v>13.317530594059408</v>
      </c>
      <c r="P400" s="12">
        <v>111.47091369830066</v>
      </c>
      <c r="Q400" s="12" t="s">
        <v>53</v>
      </c>
      <c r="R400" s="12" t="s">
        <v>47</v>
      </c>
      <c r="S400" s="12" t="s">
        <v>48</v>
      </c>
      <c r="T400" s="12">
        <v>12.12</v>
      </c>
      <c r="U400" s="12">
        <v>131.69835</v>
      </c>
      <c r="V400" s="21" t="s">
        <v>118</v>
      </c>
      <c r="W400" s="21" t="s">
        <v>118</v>
      </c>
      <c r="X400" s="15" t="s">
        <v>149</v>
      </c>
      <c r="Y400" s="15" t="e">
        <v>#N/A</v>
      </c>
      <c r="AC400" s="13">
        <v>22.22</v>
      </c>
      <c r="AD400" s="44">
        <v>2706.2815999999998</v>
      </c>
      <c r="AE400" s="44" t="s">
        <v>48</v>
      </c>
      <c r="AF400" s="44" t="s">
        <v>48</v>
      </c>
      <c r="AG400" s="152">
        <v>121.8</v>
      </c>
    </row>
    <row r="401" spans="1:153" s="16" customFormat="1" x14ac:dyDescent="0.2">
      <c r="A401" s="8" t="s">
        <v>32</v>
      </c>
      <c r="B401" s="8" t="s">
        <v>32</v>
      </c>
      <c r="C401" s="8" t="s">
        <v>33</v>
      </c>
      <c r="D401" s="8" t="s">
        <v>34</v>
      </c>
      <c r="E401" s="9">
        <v>75</v>
      </c>
      <c r="F401" s="10" t="s">
        <v>178</v>
      </c>
      <c r="G401" s="7">
        <v>75.06</v>
      </c>
      <c r="H401" s="7"/>
      <c r="I401" s="12">
        <v>31.88</v>
      </c>
      <c r="J401" s="12">
        <v>30.42</v>
      </c>
      <c r="K401" s="13">
        <v>30.42</v>
      </c>
      <c r="L401" s="12">
        <v>4305.2837040000004</v>
      </c>
      <c r="M401" s="12">
        <v>374.20553799999999</v>
      </c>
      <c r="N401" s="12">
        <v>135.04654027603516</v>
      </c>
      <c r="O401" s="12">
        <v>11.73794033877039</v>
      </c>
      <c r="P401" s="12">
        <v>86.91774194864999</v>
      </c>
      <c r="Q401" s="12" t="s">
        <v>53</v>
      </c>
      <c r="R401" s="12" t="s">
        <v>54</v>
      </c>
      <c r="S401" s="12" t="s">
        <v>55</v>
      </c>
      <c r="T401" s="12">
        <v>11.4</v>
      </c>
      <c r="U401" s="12">
        <v>111.86535000000001</v>
      </c>
      <c r="V401" s="13" t="s">
        <v>173</v>
      </c>
      <c r="W401" s="14" t="s">
        <v>87</v>
      </c>
      <c r="X401" s="15" t="s">
        <v>41</v>
      </c>
      <c r="Y401" s="15" t="s">
        <v>49</v>
      </c>
      <c r="AA401" s="15"/>
      <c r="AB401" s="17">
        <v>0.15698587127158556</v>
      </c>
      <c r="AC401" s="18">
        <v>31.880000000000003</v>
      </c>
      <c r="AD401" s="19">
        <v>3768.4734539598944</v>
      </c>
      <c r="AE401" s="20" t="s">
        <v>55</v>
      </c>
      <c r="AF401" s="20" t="s">
        <v>55</v>
      </c>
      <c r="AG401" s="152">
        <v>118.2</v>
      </c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</row>
    <row r="402" spans="1:153" s="16" customFormat="1" x14ac:dyDescent="0.2">
      <c r="A402" s="8" t="s">
        <v>114</v>
      </c>
      <c r="B402" s="10" t="s">
        <v>115</v>
      </c>
      <c r="C402" s="8" t="s">
        <v>116</v>
      </c>
      <c r="D402" s="8"/>
      <c r="E402" s="69">
        <v>602</v>
      </c>
      <c r="F402" s="70" t="s">
        <v>117</v>
      </c>
      <c r="G402" s="90">
        <v>3.0703</v>
      </c>
      <c r="H402" s="9">
        <v>3</v>
      </c>
      <c r="I402" s="12">
        <v>24.33</v>
      </c>
      <c r="J402" s="12">
        <v>24.33</v>
      </c>
      <c r="K402" s="13">
        <v>24.33</v>
      </c>
      <c r="L402" s="12">
        <v>3512.7171360000002</v>
      </c>
      <c r="M402" s="12">
        <v>363.26336620000001</v>
      </c>
      <c r="N402" s="12">
        <v>144.37801627620223</v>
      </c>
      <c r="O402" s="12">
        <v>14.930676785861078</v>
      </c>
      <c r="P402" s="12">
        <v>103.41378258929643</v>
      </c>
      <c r="Q402" s="12" t="s">
        <v>53</v>
      </c>
      <c r="R402" s="12" t="s">
        <v>47</v>
      </c>
      <c r="S402" s="12" t="s">
        <v>48</v>
      </c>
      <c r="T402" s="12">
        <v>12.09</v>
      </c>
      <c r="U402" s="12">
        <v>123.76445</v>
      </c>
      <c r="V402" s="21" t="s">
        <v>118</v>
      </c>
      <c r="W402" s="21" t="s">
        <v>118</v>
      </c>
      <c r="X402" s="15" t="s">
        <v>149</v>
      </c>
      <c r="Y402" s="15" t="e">
        <v>#N/A</v>
      </c>
      <c r="AC402" s="13">
        <v>24.33</v>
      </c>
      <c r="AD402" s="44">
        <v>3567.7023999999997</v>
      </c>
      <c r="AE402" s="44" t="s">
        <v>48</v>
      </c>
      <c r="AF402" s="44" t="s">
        <v>48</v>
      </c>
      <c r="AG402" s="152">
        <v>146.6</v>
      </c>
    </row>
    <row r="403" spans="1:153" s="16" customFormat="1" x14ac:dyDescent="0.2">
      <c r="A403" s="8" t="s">
        <v>114</v>
      </c>
      <c r="B403" s="10" t="s">
        <v>115</v>
      </c>
      <c r="C403" s="8" t="s">
        <v>116</v>
      </c>
      <c r="D403" s="8"/>
      <c r="E403" s="69">
        <v>602</v>
      </c>
      <c r="F403" s="70" t="s">
        <v>117</v>
      </c>
      <c r="G403" s="71">
        <v>3.0703999999999998</v>
      </c>
      <c r="H403" s="9">
        <v>3</v>
      </c>
      <c r="I403" s="12">
        <v>25.25</v>
      </c>
      <c r="J403" s="12">
        <v>25.25</v>
      </c>
      <c r="K403" s="13">
        <v>25.25</v>
      </c>
      <c r="L403" s="12">
        <v>3410.069332</v>
      </c>
      <c r="M403" s="12">
        <v>370.82228859999998</v>
      </c>
      <c r="N403" s="12">
        <v>135.05225077227723</v>
      </c>
      <c r="O403" s="12">
        <v>14.686031231683167</v>
      </c>
      <c r="P403" s="12">
        <v>108.74332821336313</v>
      </c>
      <c r="Q403" s="12" t="s">
        <v>53</v>
      </c>
      <c r="R403" s="12" t="s">
        <v>47</v>
      </c>
      <c r="S403" s="12" t="s">
        <v>48</v>
      </c>
      <c r="T403" s="12">
        <v>12.22</v>
      </c>
      <c r="U403" s="12">
        <v>129.0438</v>
      </c>
      <c r="V403" s="21" t="s">
        <v>118</v>
      </c>
      <c r="W403" s="21" t="s">
        <v>118</v>
      </c>
      <c r="X403" s="15" t="s">
        <v>141</v>
      </c>
      <c r="Y403" s="15" t="s">
        <v>113</v>
      </c>
      <c r="AC403" s="13">
        <v>25.25</v>
      </c>
      <c r="AD403" s="44">
        <v>3455.5050000000001</v>
      </c>
      <c r="AE403" s="44" t="s">
        <v>48</v>
      </c>
      <c r="AF403" s="44" t="s">
        <v>48</v>
      </c>
      <c r="AG403" s="152">
        <v>136.9</v>
      </c>
    </row>
    <row r="404" spans="1:153" s="16" customFormat="1" x14ac:dyDescent="0.2">
      <c r="A404" s="8" t="s">
        <v>114</v>
      </c>
      <c r="B404" s="10" t="s">
        <v>122</v>
      </c>
      <c r="C404" s="8" t="s">
        <v>116</v>
      </c>
      <c r="D404" s="8"/>
      <c r="E404" s="69">
        <v>602</v>
      </c>
      <c r="F404" s="70" t="s">
        <v>117</v>
      </c>
      <c r="G404" s="71">
        <v>3.0800999999999998</v>
      </c>
      <c r="H404" s="9">
        <v>3</v>
      </c>
      <c r="I404" s="12">
        <v>4.63</v>
      </c>
      <c r="J404" s="12">
        <v>4.63</v>
      </c>
      <c r="K404" s="13">
        <v>4.63</v>
      </c>
      <c r="L404" s="12">
        <v>766.82239200000004</v>
      </c>
      <c r="M404" s="12">
        <v>91.0132586</v>
      </c>
      <c r="N404" s="12">
        <v>165.62038704103674</v>
      </c>
      <c r="O404" s="12">
        <v>19.657291274298057</v>
      </c>
      <c r="P404" s="12">
        <v>118.68883792324102</v>
      </c>
      <c r="Q404" s="12" t="s">
        <v>53</v>
      </c>
      <c r="R404" s="12" t="s">
        <v>70</v>
      </c>
      <c r="S404" s="12" t="s">
        <v>71</v>
      </c>
      <c r="T404" s="12">
        <v>11.99</v>
      </c>
      <c r="U404" s="12">
        <v>136.03065000000001</v>
      </c>
      <c r="V404" s="21"/>
      <c r="W404" s="21"/>
      <c r="X404" s="15" t="s">
        <v>41</v>
      </c>
      <c r="Y404" s="15" t="s">
        <v>49</v>
      </c>
      <c r="AC404" s="13">
        <v>4.63</v>
      </c>
      <c r="AD404" s="44">
        <v>694.5</v>
      </c>
      <c r="AE404" s="44" t="s">
        <v>72</v>
      </c>
      <c r="AF404" s="44" t="s">
        <v>72</v>
      </c>
      <c r="AG404" s="152">
        <v>150</v>
      </c>
      <c r="EW404" s="16">
        <f>SUBTOTAL(9,D404:EV404)</f>
        <v>2780.9229168385759</v>
      </c>
    </row>
    <row r="405" spans="1:153" s="16" customFormat="1" x14ac:dyDescent="0.2">
      <c r="A405" s="8" t="s">
        <v>114</v>
      </c>
      <c r="B405" s="10" t="s">
        <v>122</v>
      </c>
      <c r="C405" s="8" t="s">
        <v>116</v>
      </c>
      <c r="D405" s="8"/>
      <c r="E405" s="69">
        <v>602</v>
      </c>
      <c r="F405" s="70" t="s">
        <v>117</v>
      </c>
      <c r="G405" s="71">
        <v>3.0802</v>
      </c>
      <c r="H405" s="9">
        <v>3</v>
      </c>
      <c r="I405" s="12">
        <v>4.41</v>
      </c>
      <c r="J405" s="12">
        <v>4.41</v>
      </c>
      <c r="K405" s="13">
        <v>4.41</v>
      </c>
      <c r="L405" s="12">
        <v>661.65204000000006</v>
      </c>
      <c r="M405" s="12">
        <v>80.684998199999995</v>
      </c>
      <c r="N405" s="12">
        <v>150.0344761904762</v>
      </c>
      <c r="O405" s="12">
        <v>18.295917959183672</v>
      </c>
      <c r="P405" s="12">
        <v>121.94475845642368</v>
      </c>
      <c r="Q405" s="12" t="s">
        <v>53</v>
      </c>
      <c r="R405" s="12" t="s">
        <v>70</v>
      </c>
      <c r="S405" s="12" t="s">
        <v>71</v>
      </c>
      <c r="T405" s="12">
        <v>12.06</v>
      </c>
      <c r="U405" s="12">
        <v>137.16255000000001</v>
      </c>
      <c r="V405" s="21"/>
      <c r="W405" s="21"/>
      <c r="X405" s="15" t="s">
        <v>41</v>
      </c>
      <c r="Y405" s="15" t="s">
        <v>49</v>
      </c>
      <c r="AC405" s="13">
        <v>8.1999999999999993</v>
      </c>
      <c r="AD405" s="44">
        <v>1209.5771464174454</v>
      </c>
      <c r="AE405" s="44" t="s">
        <v>72</v>
      </c>
      <c r="AF405" s="44" t="s">
        <v>72</v>
      </c>
      <c r="AG405" s="152">
        <v>147.5</v>
      </c>
      <c r="EW405" s="16">
        <f>SUBTOTAL(9,D405:EV405)</f>
        <v>3168.4220872235287</v>
      </c>
    </row>
    <row r="406" spans="1:153" s="16" customFormat="1" x14ac:dyDescent="0.2">
      <c r="A406" s="8" t="s">
        <v>114</v>
      </c>
      <c r="B406" s="10" t="s">
        <v>122</v>
      </c>
      <c r="C406" s="8" t="s">
        <v>116</v>
      </c>
      <c r="D406" s="8"/>
      <c r="E406" s="69">
        <v>602</v>
      </c>
      <c r="F406" s="70" t="s">
        <v>117</v>
      </c>
      <c r="G406" s="71">
        <v>3.0804999999999998</v>
      </c>
      <c r="H406" s="9">
        <v>3</v>
      </c>
      <c r="I406" s="12">
        <v>10.9</v>
      </c>
      <c r="J406" s="12">
        <v>10.9</v>
      </c>
      <c r="K406" s="13">
        <v>10.9</v>
      </c>
      <c r="L406" s="12">
        <v>1391.499172</v>
      </c>
      <c r="M406" s="12">
        <v>170.98103860000001</v>
      </c>
      <c r="N406" s="12">
        <v>127.66047449541284</v>
      </c>
      <c r="O406" s="12">
        <v>15.686333816513761</v>
      </c>
      <c r="P406" s="12">
        <v>122.87541526470991</v>
      </c>
      <c r="Q406" s="12" t="s">
        <v>53</v>
      </c>
      <c r="R406" s="12" t="s">
        <v>70</v>
      </c>
      <c r="S406" s="12" t="s">
        <v>71</v>
      </c>
      <c r="T406" s="12">
        <v>11.99</v>
      </c>
      <c r="U406" s="12">
        <v>138.28739999999999</v>
      </c>
      <c r="V406" s="21"/>
      <c r="W406" s="21"/>
      <c r="X406" s="15" t="s">
        <v>41</v>
      </c>
      <c r="Y406" s="15" t="s">
        <v>49</v>
      </c>
      <c r="AC406" s="13">
        <v>10.9</v>
      </c>
      <c r="AD406" s="44">
        <v>1635</v>
      </c>
      <c r="AE406" s="44" t="s">
        <v>72</v>
      </c>
      <c r="AF406" s="44" t="s">
        <v>72</v>
      </c>
      <c r="AG406" s="152">
        <v>150</v>
      </c>
    </row>
    <row r="407" spans="1:153" s="16" customFormat="1" x14ac:dyDescent="0.2">
      <c r="A407" s="8" t="s">
        <v>114</v>
      </c>
      <c r="B407" s="10" t="s">
        <v>122</v>
      </c>
      <c r="C407" s="8" t="s">
        <v>116</v>
      </c>
      <c r="D407" s="8"/>
      <c r="E407" s="69">
        <v>602</v>
      </c>
      <c r="F407" s="70" t="s">
        <v>117</v>
      </c>
      <c r="G407" s="71">
        <v>3.0806</v>
      </c>
      <c r="H407" s="9">
        <v>3</v>
      </c>
      <c r="I407" s="12">
        <v>8.4499999999999993</v>
      </c>
      <c r="J407" s="12">
        <v>8.4499999999999993</v>
      </c>
      <c r="K407" s="13">
        <v>8.4499999999999993</v>
      </c>
      <c r="L407" s="12">
        <v>1377.269164</v>
      </c>
      <c r="M407" s="12">
        <v>163.91119279999998</v>
      </c>
      <c r="N407" s="12">
        <v>162.99043360946749</v>
      </c>
      <c r="O407" s="12">
        <v>19.397774295857989</v>
      </c>
      <c r="P407" s="12">
        <v>119.01173502204395</v>
      </c>
      <c r="Q407" s="12" t="s">
        <v>53</v>
      </c>
      <c r="R407" s="12" t="s">
        <v>70</v>
      </c>
      <c r="S407" s="12" t="s">
        <v>71</v>
      </c>
      <c r="T407" s="12">
        <v>12.06</v>
      </c>
      <c r="U407" s="12">
        <v>136.1525</v>
      </c>
      <c r="V407" s="21"/>
      <c r="W407" s="21"/>
      <c r="X407" s="15" t="s">
        <v>41</v>
      </c>
      <c r="Y407" s="15" t="s">
        <v>49</v>
      </c>
      <c r="AC407" s="13">
        <v>4.6399999999999997</v>
      </c>
      <c r="AD407" s="44">
        <v>684.44365358255448</v>
      </c>
      <c r="AE407" s="44" t="s">
        <v>72</v>
      </c>
      <c r="AF407" s="44" t="s">
        <v>72</v>
      </c>
      <c r="AG407" s="152">
        <v>147.5</v>
      </c>
      <c r="EW407" s="16">
        <f>SUBTOTAL(9,D407:EV407)</f>
        <v>3460.807053309924</v>
      </c>
    </row>
    <row r="408" spans="1:153" s="16" customFormat="1" x14ac:dyDescent="0.2">
      <c r="A408" s="8" t="s">
        <v>114</v>
      </c>
      <c r="B408" s="10" t="s">
        <v>122</v>
      </c>
      <c r="C408" s="8" t="s">
        <v>116</v>
      </c>
      <c r="D408" s="8"/>
      <c r="E408" s="69">
        <v>602</v>
      </c>
      <c r="F408" s="70" t="s">
        <v>117</v>
      </c>
      <c r="G408" s="71">
        <v>3.0809000000000002</v>
      </c>
      <c r="H408" s="9">
        <v>3</v>
      </c>
      <c r="I408" s="12">
        <v>12.99</v>
      </c>
      <c r="J408" s="12">
        <v>12.99</v>
      </c>
      <c r="K408" s="13">
        <v>12.99</v>
      </c>
      <c r="L408" s="12">
        <v>2216.497488</v>
      </c>
      <c r="M408" s="12">
        <v>257.0325072</v>
      </c>
      <c r="N408" s="12">
        <v>170.63106143187068</v>
      </c>
      <c r="O408" s="12">
        <v>19.78695205542725</v>
      </c>
      <c r="P408" s="12">
        <v>115.96336498983662</v>
      </c>
      <c r="Q408" s="12" t="s">
        <v>53</v>
      </c>
      <c r="R408" s="12" t="s">
        <v>70</v>
      </c>
      <c r="S408" s="12" t="s">
        <v>71</v>
      </c>
      <c r="T408" s="12">
        <v>11.99</v>
      </c>
      <c r="U408" s="12">
        <v>132.02095</v>
      </c>
      <c r="V408" s="21"/>
      <c r="W408" s="21"/>
      <c r="X408" s="15" t="s">
        <v>41</v>
      </c>
      <c r="Y408" s="15" t="s">
        <v>49</v>
      </c>
      <c r="AC408" s="13">
        <v>12.99</v>
      </c>
      <c r="AD408" s="44">
        <v>1771.8671999999999</v>
      </c>
      <c r="AE408" s="44" t="s">
        <v>72</v>
      </c>
      <c r="AF408" s="44" t="s">
        <v>72</v>
      </c>
      <c r="AG408" s="152">
        <v>136.4</v>
      </c>
    </row>
    <row r="409" spans="1:153" s="16" customFormat="1" x14ac:dyDescent="0.2">
      <c r="A409" s="8" t="s">
        <v>32</v>
      </c>
      <c r="B409" s="8" t="s">
        <v>32</v>
      </c>
      <c r="C409" s="8" t="s">
        <v>43</v>
      </c>
      <c r="D409" s="8" t="s">
        <v>34</v>
      </c>
      <c r="E409" s="9">
        <v>68</v>
      </c>
      <c r="F409" s="10" t="s">
        <v>169</v>
      </c>
      <c r="G409" s="11">
        <v>68.040000000000006</v>
      </c>
      <c r="H409" s="9"/>
      <c r="I409" s="12">
        <v>17.510000000000002</v>
      </c>
      <c r="J409" s="12">
        <v>17.510000000000002</v>
      </c>
      <c r="K409" s="13">
        <v>17.510000000000002</v>
      </c>
      <c r="L409" s="12">
        <v>1753.0482240000001</v>
      </c>
      <c r="M409" s="12">
        <v>223.02670360000002</v>
      </c>
      <c r="N409" s="12">
        <v>100.11697452884066</v>
      </c>
      <c r="O409" s="12">
        <v>12.737104717304398</v>
      </c>
      <c r="P409" s="12">
        <v>127.22222956942456</v>
      </c>
      <c r="Q409" s="12" t="s">
        <v>73</v>
      </c>
      <c r="R409" s="12" t="s">
        <v>54</v>
      </c>
      <c r="S409" s="12" t="s">
        <v>55</v>
      </c>
      <c r="T409" s="12">
        <v>10.220000000000001</v>
      </c>
      <c r="U409" s="12">
        <v>146.34835000000001</v>
      </c>
      <c r="V409" s="13" t="s">
        <v>173</v>
      </c>
      <c r="W409" s="14" t="s">
        <v>87</v>
      </c>
      <c r="X409" s="15" t="s">
        <v>63</v>
      </c>
      <c r="Y409" s="15" t="s">
        <v>49</v>
      </c>
      <c r="AB409" s="17">
        <v>0</v>
      </c>
      <c r="AC409" s="18">
        <v>23.13</v>
      </c>
      <c r="AD409" s="19">
        <v>1700</v>
      </c>
      <c r="AE409" s="20" t="s">
        <v>55</v>
      </c>
      <c r="AF409" s="20" t="s">
        <v>55</v>
      </c>
      <c r="AG409" s="152">
        <v>73.5</v>
      </c>
    </row>
    <row r="410" spans="1:153" s="16" customFormat="1" x14ac:dyDescent="0.2">
      <c r="A410" s="8" t="s">
        <v>114</v>
      </c>
      <c r="B410" s="10" t="s">
        <v>122</v>
      </c>
      <c r="C410" s="8" t="s">
        <v>116</v>
      </c>
      <c r="D410" s="8"/>
      <c r="E410" s="69">
        <v>602</v>
      </c>
      <c r="F410" s="70" t="s">
        <v>117</v>
      </c>
      <c r="G410" s="71">
        <v>3.081</v>
      </c>
      <c r="H410" s="9">
        <v>3</v>
      </c>
      <c r="I410" s="12">
        <v>9.56</v>
      </c>
      <c r="J410" s="12">
        <v>9.56</v>
      </c>
      <c r="K410" s="13">
        <v>9.56</v>
      </c>
      <c r="L410" s="12">
        <v>1346.7142160000001</v>
      </c>
      <c r="M410" s="12">
        <v>160.36874659999998</v>
      </c>
      <c r="N410" s="12">
        <v>140.86968786610879</v>
      </c>
      <c r="O410" s="12">
        <v>16.774973493723845</v>
      </c>
      <c r="P410" s="12">
        <v>119.08149828278042</v>
      </c>
      <c r="Q410" s="12" t="s">
        <v>53</v>
      </c>
      <c r="R410" s="12" t="s">
        <v>70</v>
      </c>
      <c r="S410" s="12" t="s">
        <v>71</v>
      </c>
      <c r="T410" s="12">
        <v>12.02</v>
      </c>
      <c r="U410" s="12">
        <v>135.99205000000001</v>
      </c>
      <c r="V410" s="21"/>
      <c r="W410" s="21"/>
      <c r="X410" s="15" t="s">
        <v>41</v>
      </c>
      <c r="Y410" s="15" t="s">
        <v>49</v>
      </c>
      <c r="AC410" s="13">
        <v>9.56</v>
      </c>
      <c r="AD410" s="44">
        <v>1362.0967999999998</v>
      </c>
      <c r="AE410" s="44" t="s">
        <v>72</v>
      </c>
      <c r="AF410" s="44" t="s">
        <v>72</v>
      </c>
      <c r="AG410" s="152">
        <v>142.5</v>
      </c>
      <c r="EW410" s="16">
        <f>SUBTOTAL(9,D410:EV410)</f>
        <v>4082.7389722426128</v>
      </c>
    </row>
    <row r="411" spans="1:153" s="16" customFormat="1" x14ac:dyDescent="0.2">
      <c r="A411" s="8" t="s">
        <v>114</v>
      </c>
      <c r="B411" s="10" t="s">
        <v>115</v>
      </c>
      <c r="C411" s="8" t="s">
        <v>116</v>
      </c>
      <c r="D411" s="8"/>
      <c r="E411" s="69">
        <v>602</v>
      </c>
      <c r="F411" s="70" t="s">
        <v>117</v>
      </c>
      <c r="G411" s="71">
        <v>3.0802999999999998</v>
      </c>
      <c r="H411" s="9">
        <v>3</v>
      </c>
      <c r="I411" s="12">
        <v>10.32</v>
      </c>
      <c r="J411" s="12">
        <v>10.32</v>
      </c>
      <c r="K411" s="13">
        <v>10.32</v>
      </c>
      <c r="L411" s="12">
        <v>1272.9539520000001</v>
      </c>
      <c r="M411" s="12">
        <v>138.196282</v>
      </c>
      <c r="N411" s="12">
        <v>123.3482511627907</v>
      </c>
      <c r="O411" s="12">
        <v>13.391112596899225</v>
      </c>
      <c r="P411" s="12">
        <v>108.5634572899303</v>
      </c>
      <c r="Q411" s="12" t="s">
        <v>60</v>
      </c>
      <c r="R411" s="12" t="s">
        <v>181</v>
      </c>
      <c r="S411" s="12" t="s">
        <v>182</v>
      </c>
      <c r="T411" s="12">
        <v>12.16</v>
      </c>
      <c r="U411" s="12">
        <v>127.7026</v>
      </c>
      <c r="V411" s="21"/>
      <c r="W411" s="21"/>
      <c r="X411" s="15" t="s">
        <v>41</v>
      </c>
      <c r="Y411" s="15" t="s">
        <v>49</v>
      </c>
      <c r="AC411" s="13">
        <v>10.32</v>
      </c>
      <c r="AD411" s="44">
        <v>1519.9296000000002</v>
      </c>
      <c r="AE411" s="44" t="s">
        <v>183</v>
      </c>
      <c r="AF411" s="44" t="s">
        <v>183</v>
      </c>
      <c r="AG411" s="152">
        <v>147.30000000000001</v>
      </c>
      <c r="EW411" s="16">
        <f>SUBTOTAL(9,D411:EV411)</f>
        <v>4112.9055550496214</v>
      </c>
    </row>
    <row r="412" spans="1:153" s="16" customFormat="1" x14ac:dyDescent="0.2">
      <c r="A412" s="8" t="s">
        <v>114</v>
      </c>
      <c r="B412" s="10" t="s">
        <v>115</v>
      </c>
      <c r="C412" s="8" t="s">
        <v>116</v>
      </c>
      <c r="D412" s="8"/>
      <c r="E412" s="69">
        <v>602</v>
      </c>
      <c r="F412" s="70" t="s">
        <v>117</v>
      </c>
      <c r="G412" s="71">
        <v>3.0807000000000002</v>
      </c>
      <c r="H412" s="9">
        <v>3</v>
      </c>
      <c r="I412" s="12">
        <v>9.84</v>
      </c>
      <c r="J412" s="12">
        <v>9.84</v>
      </c>
      <c r="K412" s="13">
        <v>9.84</v>
      </c>
      <c r="L412" s="12">
        <v>1419.823672</v>
      </c>
      <c r="M412" s="12">
        <v>162.89881099999999</v>
      </c>
      <c r="N412" s="12">
        <v>144.29102357723576</v>
      </c>
      <c r="O412" s="12">
        <v>16.554757215447154</v>
      </c>
      <c r="P412" s="12">
        <v>114.7317193060576</v>
      </c>
      <c r="Q412" s="12" t="s">
        <v>60</v>
      </c>
      <c r="R412" s="12" t="s">
        <v>181</v>
      </c>
      <c r="S412" s="12" t="s">
        <v>182</v>
      </c>
      <c r="T412" s="12">
        <v>12.09</v>
      </c>
      <c r="U412" s="12">
        <v>133.81854999999999</v>
      </c>
      <c r="V412" s="21"/>
      <c r="W412" s="21"/>
      <c r="X412" s="15" t="s">
        <v>41</v>
      </c>
      <c r="Y412" s="15" t="s">
        <v>49</v>
      </c>
      <c r="AC412" s="13">
        <v>9.84</v>
      </c>
      <c r="AD412" s="44">
        <v>1289.1652000000001</v>
      </c>
      <c r="AE412" s="44" t="s">
        <v>183</v>
      </c>
      <c r="AF412" s="44" t="s">
        <v>183</v>
      </c>
      <c r="AG412" s="152">
        <v>131</v>
      </c>
    </row>
    <row r="413" spans="1:153" s="16" customFormat="1" x14ac:dyDescent="0.2">
      <c r="A413" s="8" t="s">
        <v>114</v>
      </c>
      <c r="B413" s="10" t="s">
        <v>115</v>
      </c>
      <c r="C413" s="8" t="s">
        <v>116</v>
      </c>
      <c r="D413" s="8"/>
      <c r="E413" s="53">
        <v>602</v>
      </c>
      <c r="F413" s="54" t="s">
        <v>117</v>
      </c>
      <c r="G413" s="55">
        <v>3.0811999999999999</v>
      </c>
      <c r="H413" s="9">
        <v>3</v>
      </c>
      <c r="I413" s="12">
        <v>14.53</v>
      </c>
      <c r="J413" s="12">
        <v>14.53</v>
      </c>
      <c r="K413" s="13">
        <v>14.53</v>
      </c>
      <c r="L413" s="12">
        <v>2455.667496</v>
      </c>
      <c r="M413" s="12">
        <v>301.58851199999998</v>
      </c>
      <c r="N413" s="12">
        <v>169.00670997935308</v>
      </c>
      <c r="O413" s="12">
        <v>20.756263730213352</v>
      </c>
      <c r="P413" s="12">
        <v>122.81325240133404</v>
      </c>
      <c r="Q413" s="12" t="s">
        <v>60</v>
      </c>
      <c r="R413" s="12" t="s">
        <v>54</v>
      </c>
      <c r="S413" s="12" t="s">
        <v>55</v>
      </c>
      <c r="T413" s="12">
        <v>12.25</v>
      </c>
      <c r="U413" s="12">
        <v>143.49270000000001</v>
      </c>
      <c r="V413" s="21"/>
      <c r="W413" s="21"/>
      <c r="X413" s="15" t="s">
        <v>41</v>
      </c>
      <c r="Y413" s="15" t="s">
        <v>49</v>
      </c>
      <c r="AC413" s="13">
        <v>14.53</v>
      </c>
      <c r="AD413" s="44">
        <v>1592.6584</v>
      </c>
      <c r="AE413" s="44" t="s">
        <v>55</v>
      </c>
      <c r="AF413" s="44" t="s">
        <v>55</v>
      </c>
      <c r="AG413" s="152">
        <v>109.6</v>
      </c>
      <c r="EW413" s="16">
        <f>SUBTOTAL(9,D413:EV413)</f>
        <v>5594.0345341109005</v>
      </c>
    </row>
    <row r="414" spans="1:153" s="16" customFormat="1" x14ac:dyDescent="0.2">
      <c r="A414" s="8" t="s">
        <v>114</v>
      </c>
      <c r="B414" s="10" t="s">
        <v>115</v>
      </c>
      <c r="C414" s="8" t="s">
        <v>116</v>
      </c>
      <c r="D414" s="8"/>
      <c r="E414" s="53">
        <v>602</v>
      </c>
      <c r="F414" s="54" t="s">
        <v>117</v>
      </c>
      <c r="G414" s="55">
        <v>3.0813999999999999</v>
      </c>
      <c r="H414" s="9">
        <v>3</v>
      </c>
      <c r="I414" s="12">
        <v>6.49</v>
      </c>
      <c r="J414" s="12">
        <v>6.49</v>
      </c>
      <c r="K414" s="13">
        <v>6.49</v>
      </c>
      <c r="L414" s="12">
        <v>663.74697200000003</v>
      </c>
      <c r="M414" s="12">
        <v>87.4883016</v>
      </c>
      <c r="N414" s="12">
        <v>102.27226070878274</v>
      </c>
      <c r="O414" s="12">
        <v>13.480477904468412</v>
      </c>
      <c r="P414" s="12">
        <v>131.8097185986108</v>
      </c>
      <c r="Q414" s="12" t="s">
        <v>60</v>
      </c>
      <c r="R414" s="12" t="s">
        <v>54</v>
      </c>
      <c r="S414" s="12" t="s">
        <v>55</v>
      </c>
      <c r="T414" s="12">
        <v>12.19</v>
      </c>
      <c r="U414" s="12">
        <v>152.73675</v>
      </c>
      <c r="V414" s="21"/>
      <c r="W414" s="21"/>
      <c r="X414" s="15" t="s">
        <v>41</v>
      </c>
      <c r="Y414" s="15" t="s">
        <v>49</v>
      </c>
      <c r="AC414" s="13">
        <v>6.49</v>
      </c>
      <c r="AD414" s="44">
        <v>955.84720000000004</v>
      </c>
      <c r="AE414" s="44" t="s">
        <v>55</v>
      </c>
      <c r="AF414" s="44" t="s">
        <v>55</v>
      </c>
      <c r="AG414" s="152">
        <v>147.30000000000001</v>
      </c>
    </row>
    <row r="415" spans="1:153" s="16" customFormat="1" x14ac:dyDescent="0.2">
      <c r="A415" s="8" t="s">
        <v>114</v>
      </c>
      <c r="B415" s="10" t="s">
        <v>115</v>
      </c>
      <c r="C415" s="8" t="s">
        <v>116</v>
      </c>
      <c r="D415" s="8"/>
      <c r="E415" s="53">
        <v>602</v>
      </c>
      <c r="F415" s="54" t="s">
        <v>117</v>
      </c>
      <c r="G415" s="55">
        <v>3.0804</v>
      </c>
      <c r="H415" s="9">
        <v>3</v>
      </c>
      <c r="I415" s="12">
        <v>14.74</v>
      </c>
      <c r="J415" s="12">
        <v>14.74</v>
      </c>
      <c r="K415" s="13">
        <v>14.74</v>
      </c>
      <c r="L415" s="12">
        <v>2339.4875040000002</v>
      </c>
      <c r="M415" s="12">
        <v>306.1802596</v>
      </c>
      <c r="N415" s="12">
        <v>158.71692700135685</v>
      </c>
      <c r="O415" s="12">
        <v>20.77206645861601</v>
      </c>
      <c r="P415" s="12">
        <v>130.87492840910681</v>
      </c>
      <c r="Q415" s="12" t="s">
        <v>60</v>
      </c>
      <c r="R415" s="12" t="s">
        <v>54</v>
      </c>
      <c r="S415" s="12" t="s">
        <v>55</v>
      </c>
      <c r="T415" s="12">
        <v>12.25</v>
      </c>
      <c r="U415" s="12">
        <v>148.96285</v>
      </c>
      <c r="V415" s="21"/>
      <c r="W415" s="21"/>
      <c r="X415" s="15" t="s">
        <v>41</v>
      </c>
      <c r="Y415" s="15" t="s">
        <v>49</v>
      </c>
      <c r="AC415" s="13">
        <v>14.74</v>
      </c>
      <c r="AD415" s="44">
        <v>1848.2372000000003</v>
      </c>
      <c r="AE415" s="44" t="s">
        <v>55</v>
      </c>
      <c r="AF415" s="44" t="s">
        <v>55</v>
      </c>
      <c r="AG415" s="152">
        <v>125.4</v>
      </c>
      <c r="EW415" s="16">
        <f>SUBTOTAL(9,D415:EV415)</f>
        <v>5757.9221354690799</v>
      </c>
    </row>
    <row r="416" spans="1:153" s="16" customFormat="1" x14ac:dyDescent="0.2">
      <c r="A416" s="8" t="s">
        <v>114</v>
      </c>
      <c r="B416" s="10" t="s">
        <v>115</v>
      </c>
      <c r="C416" s="8" t="s">
        <v>116</v>
      </c>
      <c r="D416" s="8"/>
      <c r="E416" s="53">
        <v>602</v>
      </c>
      <c r="F416" s="54" t="s">
        <v>117</v>
      </c>
      <c r="G416" s="55">
        <v>3.0808</v>
      </c>
      <c r="H416" s="9">
        <v>3</v>
      </c>
      <c r="I416" s="12">
        <v>7.22</v>
      </c>
      <c r="J416" s="12">
        <v>7.22</v>
      </c>
      <c r="K416" s="13">
        <v>7.22</v>
      </c>
      <c r="L416" s="12">
        <v>766.20847600000002</v>
      </c>
      <c r="M416" s="12">
        <v>99.534786199999999</v>
      </c>
      <c r="N416" s="12">
        <v>106.12305761772853</v>
      </c>
      <c r="O416" s="12">
        <v>13.785981468144044</v>
      </c>
      <c r="P416" s="12">
        <v>129.90561879401605</v>
      </c>
      <c r="Q416" s="12" t="s">
        <v>60</v>
      </c>
      <c r="R416" s="12" t="s">
        <v>54</v>
      </c>
      <c r="S416" s="12" t="s">
        <v>55</v>
      </c>
      <c r="T416" s="12">
        <v>12.25</v>
      </c>
      <c r="U416" s="12">
        <v>148.1987</v>
      </c>
      <c r="V416" s="21"/>
      <c r="W416" s="21"/>
      <c r="X416" s="15" t="s">
        <v>41</v>
      </c>
      <c r="Y416" s="15" t="s">
        <v>49</v>
      </c>
      <c r="AC416" s="13">
        <v>7.22</v>
      </c>
      <c r="AD416" s="44">
        <v>1063.3616</v>
      </c>
      <c r="AE416" s="44" t="s">
        <v>55</v>
      </c>
      <c r="AF416" s="44" t="s">
        <v>55</v>
      </c>
      <c r="AG416" s="152">
        <v>147.30000000000001</v>
      </c>
    </row>
    <row r="417" spans="1:153" s="16" customFormat="1" x14ac:dyDescent="0.2">
      <c r="A417" s="8" t="s">
        <v>114</v>
      </c>
      <c r="B417" s="10" t="s">
        <v>115</v>
      </c>
      <c r="C417" s="8" t="s">
        <v>116</v>
      </c>
      <c r="D417" s="8"/>
      <c r="E417" s="53">
        <v>602</v>
      </c>
      <c r="F417" s="54" t="s">
        <v>117</v>
      </c>
      <c r="G417" s="55">
        <v>3.0811000000000002</v>
      </c>
      <c r="H417" s="9">
        <v>3</v>
      </c>
      <c r="I417" s="12">
        <v>8.89</v>
      </c>
      <c r="J417" s="12">
        <v>8.89</v>
      </c>
      <c r="K417" s="13">
        <v>8.89</v>
      </c>
      <c r="L417" s="12">
        <v>1109.3634159999999</v>
      </c>
      <c r="M417" s="12">
        <v>144.6417146</v>
      </c>
      <c r="N417" s="12">
        <v>124.78778582677164</v>
      </c>
      <c r="O417" s="12">
        <v>16.270159122609673</v>
      </c>
      <c r="P417" s="12">
        <v>130.38262530914398</v>
      </c>
      <c r="Q417" s="12" t="s">
        <v>60</v>
      </c>
      <c r="R417" s="12" t="s">
        <v>54</v>
      </c>
      <c r="S417" s="12" t="s">
        <v>55</v>
      </c>
      <c r="T417" s="12">
        <v>12.32</v>
      </c>
      <c r="U417" s="12">
        <v>148.97810000000001</v>
      </c>
      <c r="V417" s="21"/>
      <c r="W417" s="21"/>
      <c r="X417" s="15" t="s">
        <v>41</v>
      </c>
      <c r="Y417" s="15" t="s">
        <v>49</v>
      </c>
      <c r="AC417" s="13">
        <v>8.89</v>
      </c>
      <c r="AD417" s="44">
        <v>1282.7641999999998</v>
      </c>
      <c r="AE417" s="44" t="s">
        <v>55</v>
      </c>
      <c r="AF417" s="44" t="s">
        <v>55</v>
      </c>
      <c r="AG417" s="152">
        <v>144.30000000000001</v>
      </c>
    </row>
    <row r="418" spans="1:153" s="16" customFormat="1" x14ac:dyDescent="0.2">
      <c r="A418" s="8" t="s">
        <v>114</v>
      </c>
      <c r="B418" s="8" t="s">
        <v>142</v>
      </c>
      <c r="C418" s="8" t="s">
        <v>142</v>
      </c>
      <c r="D418" s="8"/>
      <c r="E418" s="9">
        <v>548</v>
      </c>
      <c r="F418" s="10" t="s">
        <v>175</v>
      </c>
      <c r="G418" s="11">
        <v>3.05</v>
      </c>
      <c r="H418" s="9">
        <v>3</v>
      </c>
      <c r="I418" s="12">
        <v>10.88</v>
      </c>
      <c r="J418" s="12">
        <v>10.88</v>
      </c>
      <c r="K418" s="13">
        <v>10.88</v>
      </c>
      <c r="L418" s="12">
        <v>1395.164176</v>
      </c>
      <c r="M418" s="12">
        <v>141.48006559999999</v>
      </c>
      <c r="N418" s="12">
        <v>128.23200147058822</v>
      </c>
      <c r="O418" s="12">
        <v>13.003682499999998</v>
      </c>
      <c r="P418" s="12">
        <v>101.40746733164397</v>
      </c>
      <c r="Q418" s="12" t="s">
        <v>53</v>
      </c>
      <c r="R418" s="12" t="s">
        <v>54</v>
      </c>
      <c r="S418" s="12" t="s">
        <v>55</v>
      </c>
      <c r="T418" s="12">
        <v>15.47</v>
      </c>
      <c r="U418" s="12">
        <v>124.38065</v>
      </c>
      <c r="V418" s="21" t="s">
        <v>118</v>
      </c>
      <c r="W418" s="21" t="s">
        <v>118</v>
      </c>
      <c r="X418" s="15" t="s">
        <v>63</v>
      </c>
      <c r="Y418" s="15" t="s">
        <v>42</v>
      </c>
      <c r="AC418" s="13">
        <v>10.88</v>
      </c>
      <c r="AD418" s="44">
        <v>900</v>
      </c>
      <c r="AE418" s="44" t="s">
        <v>55</v>
      </c>
      <c r="AF418" s="44" t="s">
        <v>55</v>
      </c>
      <c r="AG418" s="152">
        <v>82.7</v>
      </c>
    </row>
    <row r="419" spans="1:153" s="16" customFormat="1" x14ac:dyDescent="0.2">
      <c r="A419" s="8" t="s">
        <v>114</v>
      </c>
      <c r="B419" s="10" t="s">
        <v>115</v>
      </c>
      <c r="C419" s="8" t="s">
        <v>116</v>
      </c>
      <c r="D419" s="8"/>
      <c r="E419" s="53">
        <v>602</v>
      </c>
      <c r="F419" s="54" t="s">
        <v>117</v>
      </c>
      <c r="G419" s="55">
        <v>3.0813000000000001</v>
      </c>
      <c r="H419" s="9">
        <v>3</v>
      </c>
      <c r="I419" s="12">
        <v>11.26</v>
      </c>
      <c r="J419" s="12">
        <v>11.26</v>
      </c>
      <c r="K419" s="13">
        <v>11.26</v>
      </c>
      <c r="L419" s="12">
        <v>2038.7464960000002</v>
      </c>
      <c r="M419" s="12">
        <v>263.18512679999998</v>
      </c>
      <c r="N419" s="12">
        <v>181.06096767317942</v>
      </c>
      <c r="O419" s="12">
        <v>23.373457087033746</v>
      </c>
      <c r="P419" s="12">
        <v>129.09163906173058</v>
      </c>
      <c r="Q419" s="12" t="s">
        <v>60</v>
      </c>
      <c r="R419" s="12" t="s">
        <v>54</v>
      </c>
      <c r="S419" s="12" t="s">
        <v>55</v>
      </c>
      <c r="T419" s="12">
        <v>12.39</v>
      </c>
      <c r="U419" s="12">
        <v>148.30959999999999</v>
      </c>
      <c r="V419" s="21"/>
      <c r="W419" s="21"/>
      <c r="X419" s="15" t="s">
        <v>41</v>
      </c>
      <c r="Y419" s="15" t="s">
        <v>49</v>
      </c>
      <c r="AC419" s="13">
        <v>11.26</v>
      </c>
      <c r="AD419" s="44">
        <v>1658.3727999999999</v>
      </c>
      <c r="AE419" s="44" t="s">
        <v>55</v>
      </c>
      <c r="AF419" s="44" t="s">
        <v>55</v>
      </c>
      <c r="AG419" s="152">
        <v>147.30000000000001</v>
      </c>
    </row>
    <row r="420" spans="1:153" s="16" customFormat="1" x14ac:dyDescent="0.2">
      <c r="A420" s="8" t="s">
        <v>114</v>
      </c>
      <c r="B420" s="10" t="s">
        <v>115</v>
      </c>
      <c r="C420" s="8" t="s">
        <v>116</v>
      </c>
      <c r="D420" s="8"/>
      <c r="E420" s="53">
        <v>602</v>
      </c>
      <c r="F420" s="54" t="s">
        <v>117</v>
      </c>
      <c r="G420" s="55">
        <v>3.0815000000000001</v>
      </c>
      <c r="H420" s="9">
        <v>3</v>
      </c>
      <c r="I420" s="12">
        <v>8.9499999999999993</v>
      </c>
      <c r="J420" s="12">
        <v>8.9499999999999993</v>
      </c>
      <c r="K420" s="13">
        <v>8.9499999999999993</v>
      </c>
      <c r="L420" s="12">
        <v>1280.42932</v>
      </c>
      <c r="M420" s="12">
        <v>169.29858860000002</v>
      </c>
      <c r="N420" s="12">
        <v>143.06472849162012</v>
      </c>
      <c r="O420" s="12">
        <v>18.916043418994416</v>
      </c>
      <c r="P420" s="12">
        <v>132.2201748707223</v>
      </c>
      <c r="Q420" s="12" t="s">
        <v>60</v>
      </c>
      <c r="R420" s="12" t="s">
        <v>54</v>
      </c>
      <c r="S420" s="12" t="s">
        <v>55</v>
      </c>
      <c r="T420" s="12">
        <v>12.39</v>
      </c>
      <c r="U420" s="12">
        <v>151.41485</v>
      </c>
      <c r="V420" s="21"/>
      <c r="W420" s="21"/>
      <c r="X420" s="15" t="s">
        <v>41</v>
      </c>
      <c r="Y420" s="15" t="s">
        <v>49</v>
      </c>
      <c r="AC420" s="13">
        <v>8.9499999999999993</v>
      </c>
      <c r="AD420" s="44">
        <v>1318.1559999999999</v>
      </c>
      <c r="AE420" s="44" t="s">
        <v>55</v>
      </c>
      <c r="AF420" s="44" t="s">
        <v>55</v>
      </c>
      <c r="AG420" s="152">
        <v>147.30000000000001</v>
      </c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</row>
    <row r="421" spans="1:153" s="16" customFormat="1" x14ac:dyDescent="0.2">
      <c r="A421" s="8" t="s">
        <v>114</v>
      </c>
      <c r="B421" s="10" t="s">
        <v>115</v>
      </c>
      <c r="C421" s="8" t="s">
        <v>116</v>
      </c>
      <c r="D421" s="8"/>
      <c r="E421" s="53">
        <v>602</v>
      </c>
      <c r="F421" s="54" t="s">
        <v>117</v>
      </c>
      <c r="G421" s="55">
        <v>3.0815999999999999</v>
      </c>
      <c r="H421" s="9">
        <v>3</v>
      </c>
      <c r="I421" s="12">
        <v>11.37</v>
      </c>
      <c r="J421" s="12">
        <v>11.37</v>
      </c>
      <c r="K421" s="13">
        <v>11.37</v>
      </c>
      <c r="L421" s="12">
        <v>1464.3869079999999</v>
      </c>
      <c r="M421" s="12">
        <v>193.21938900000001</v>
      </c>
      <c r="N421" s="12">
        <v>128.7939233069481</v>
      </c>
      <c r="O421" s="12">
        <v>16.993789709762535</v>
      </c>
      <c r="P421" s="12">
        <v>131.94558620022846</v>
      </c>
      <c r="Q421" s="12" t="s">
        <v>60</v>
      </c>
      <c r="R421" s="12" t="s">
        <v>54</v>
      </c>
      <c r="S421" s="12" t="s">
        <v>55</v>
      </c>
      <c r="T421" s="12">
        <v>12.35</v>
      </c>
      <c r="U421" s="12">
        <v>151.95859999999999</v>
      </c>
      <c r="V421" s="21"/>
      <c r="W421" s="21"/>
      <c r="X421" s="15" t="s">
        <v>41</v>
      </c>
      <c r="Y421" s="15" t="s">
        <v>49</v>
      </c>
      <c r="AC421" s="13">
        <v>11.37</v>
      </c>
      <c r="AD421" s="44">
        <v>1025.4136000000001</v>
      </c>
      <c r="AE421" s="44" t="s">
        <v>55</v>
      </c>
      <c r="AF421" s="44" t="s">
        <v>55</v>
      </c>
      <c r="AG421" s="152">
        <v>90.2</v>
      </c>
    </row>
    <row r="422" spans="1:153" s="16" customFormat="1" x14ac:dyDescent="0.2">
      <c r="A422" s="8" t="s">
        <v>114</v>
      </c>
      <c r="B422" s="10" t="s">
        <v>115</v>
      </c>
      <c r="C422" s="8" t="s">
        <v>116</v>
      </c>
      <c r="D422" s="8"/>
      <c r="E422" s="53">
        <v>602</v>
      </c>
      <c r="F422" s="54" t="s">
        <v>117</v>
      </c>
      <c r="G422" s="55">
        <v>3.0901000000000001</v>
      </c>
      <c r="H422" s="9">
        <v>3</v>
      </c>
      <c r="I422" s="12">
        <v>10.79</v>
      </c>
      <c r="J422" s="12">
        <v>10.79</v>
      </c>
      <c r="K422" s="13">
        <v>10.79</v>
      </c>
      <c r="L422" s="12">
        <v>1498.804568</v>
      </c>
      <c r="M422" s="12">
        <v>187.86717860000002</v>
      </c>
      <c r="N422" s="12">
        <v>138.90681816496758</v>
      </c>
      <c r="O422" s="12">
        <v>17.411230639481005</v>
      </c>
      <c r="P422" s="12">
        <v>125.34467976081056</v>
      </c>
      <c r="Q422" s="12" t="s">
        <v>65</v>
      </c>
      <c r="R422" s="12" t="s">
        <v>54</v>
      </c>
      <c r="S422" s="12" t="s">
        <v>55</v>
      </c>
      <c r="T422" s="12">
        <v>11.5</v>
      </c>
      <c r="U422" s="12">
        <v>143.63695000000001</v>
      </c>
      <c r="V422" s="21"/>
      <c r="W422" s="21"/>
      <c r="X422" s="15" t="s">
        <v>41</v>
      </c>
      <c r="Y422" s="15" t="s">
        <v>49</v>
      </c>
      <c r="AC422" s="13">
        <v>10.79</v>
      </c>
      <c r="AD422" s="44">
        <v>1564.55</v>
      </c>
      <c r="AE422" s="44" t="s">
        <v>55</v>
      </c>
      <c r="AF422" s="44" t="s">
        <v>55</v>
      </c>
      <c r="AG422" s="152">
        <v>145</v>
      </c>
    </row>
    <row r="423" spans="1:153" s="16" customFormat="1" x14ac:dyDescent="0.2">
      <c r="A423" s="8" t="s">
        <v>114</v>
      </c>
      <c r="B423" s="10" t="s">
        <v>115</v>
      </c>
      <c r="C423" s="8" t="s">
        <v>116</v>
      </c>
      <c r="D423" s="8"/>
      <c r="E423" s="53">
        <v>602</v>
      </c>
      <c r="F423" s="54" t="s">
        <v>117</v>
      </c>
      <c r="G423" s="55">
        <v>3.0901999999999998</v>
      </c>
      <c r="H423" s="9">
        <v>3</v>
      </c>
      <c r="I423" s="12">
        <v>18.07</v>
      </c>
      <c r="J423" s="12">
        <v>18.07</v>
      </c>
      <c r="K423" s="13">
        <v>18.07</v>
      </c>
      <c r="L423" s="12">
        <v>2794.8289919999997</v>
      </c>
      <c r="M423" s="12">
        <v>364.47182300000003</v>
      </c>
      <c r="N423" s="12">
        <v>154.66679535141117</v>
      </c>
      <c r="O423" s="12">
        <v>20.169995738793581</v>
      </c>
      <c r="P423" s="12">
        <v>130.40934670538871</v>
      </c>
      <c r="Q423" s="12" t="s">
        <v>65</v>
      </c>
      <c r="R423" s="12" t="s">
        <v>54</v>
      </c>
      <c r="S423" s="12" t="s">
        <v>55</v>
      </c>
      <c r="T423" s="12">
        <v>11.56</v>
      </c>
      <c r="U423" s="12">
        <v>149.48044999999999</v>
      </c>
      <c r="V423" s="21"/>
      <c r="W423" s="21"/>
      <c r="X423" s="15" t="s">
        <v>41</v>
      </c>
      <c r="Y423" s="15" t="s">
        <v>49</v>
      </c>
      <c r="AC423" s="13">
        <v>18.07</v>
      </c>
      <c r="AD423" s="44">
        <v>2620.15</v>
      </c>
      <c r="AE423" s="44" t="s">
        <v>55</v>
      </c>
      <c r="AF423" s="44" t="s">
        <v>55</v>
      </c>
      <c r="AG423" s="152">
        <v>145</v>
      </c>
    </row>
    <row r="424" spans="1:153" s="16" customFormat="1" x14ac:dyDescent="0.2">
      <c r="A424" s="8" t="s">
        <v>114</v>
      </c>
      <c r="B424" s="10" t="s">
        <v>115</v>
      </c>
      <c r="C424" s="8" t="s">
        <v>116</v>
      </c>
      <c r="D424" s="8"/>
      <c r="E424" s="53">
        <v>602</v>
      </c>
      <c r="F424" s="54" t="s">
        <v>117</v>
      </c>
      <c r="G424" s="55">
        <v>3.0907</v>
      </c>
      <c r="H424" s="9">
        <v>3</v>
      </c>
      <c r="I424" s="12">
        <v>16.7</v>
      </c>
      <c r="J424" s="12">
        <v>16.7</v>
      </c>
      <c r="K424" s="13">
        <v>16.7</v>
      </c>
      <c r="L424" s="12">
        <v>2437.3428440000002</v>
      </c>
      <c r="M424" s="12">
        <v>315.22559840000002</v>
      </c>
      <c r="N424" s="12">
        <v>145.94867329341321</v>
      </c>
      <c r="O424" s="12">
        <v>18.875784335329342</v>
      </c>
      <c r="P424" s="12">
        <v>129.33166098318503</v>
      </c>
      <c r="Q424" s="12" t="s">
        <v>65</v>
      </c>
      <c r="R424" s="12" t="s">
        <v>54</v>
      </c>
      <c r="S424" s="12" t="s">
        <v>55</v>
      </c>
      <c r="T424" s="12">
        <v>11.5</v>
      </c>
      <c r="U424" s="12">
        <v>148.14619999999999</v>
      </c>
      <c r="V424" s="21"/>
      <c r="W424" s="21"/>
      <c r="X424" s="15" t="s">
        <v>41</v>
      </c>
      <c r="Y424" s="15" t="s">
        <v>49</v>
      </c>
      <c r="AC424" s="13">
        <v>16.7</v>
      </c>
      <c r="AD424" s="44">
        <v>2421.5</v>
      </c>
      <c r="AE424" s="44" t="s">
        <v>55</v>
      </c>
      <c r="AF424" s="44" t="s">
        <v>55</v>
      </c>
      <c r="AG424" s="152">
        <v>145</v>
      </c>
    </row>
    <row r="425" spans="1:153" s="16" customFormat="1" x14ac:dyDescent="0.2">
      <c r="A425" s="8" t="s">
        <v>114</v>
      </c>
      <c r="B425" s="10" t="s">
        <v>115</v>
      </c>
      <c r="C425" s="8" t="s">
        <v>116</v>
      </c>
      <c r="D425" s="8"/>
      <c r="E425" s="53">
        <v>602</v>
      </c>
      <c r="F425" s="54" t="s">
        <v>117</v>
      </c>
      <c r="G425" s="55">
        <v>3.0910000000000002</v>
      </c>
      <c r="H425" s="9">
        <v>3</v>
      </c>
      <c r="I425" s="12">
        <v>4.68</v>
      </c>
      <c r="J425" s="12">
        <v>4.68</v>
      </c>
      <c r="K425" s="13">
        <v>4.68</v>
      </c>
      <c r="L425" s="12">
        <v>582.30194800000004</v>
      </c>
      <c r="M425" s="12">
        <v>74.5375674</v>
      </c>
      <c r="N425" s="12">
        <v>124.42349316239317</v>
      </c>
      <c r="O425" s="12">
        <v>15.926830641025642</v>
      </c>
      <c r="P425" s="12">
        <v>128.00501124203691</v>
      </c>
      <c r="Q425" s="12" t="s">
        <v>65</v>
      </c>
      <c r="R425" s="12" t="s">
        <v>54</v>
      </c>
      <c r="S425" s="12" t="s">
        <v>55</v>
      </c>
      <c r="T425" s="12">
        <v>11.47</v>
      </c>
      <c r="U425" s="12">
        <v>147.10255000000001</v>
      </c>
      <c r="V425" s="21"/>
      <c r="W425" s="21"/>
      <c r="X425" s="15" t="s">
        <v>41</v>
      </c>
      <c r="Y425" s="15" t="s">
        <v>49</v>
      </c>
      <c r="AC425" s="13">
        <v>4.68</v>
      </c>
      <c r="AD425" s="44">
        <v>678.59999999999991</v>
      </c>
      <c r="AE425" s="44" t="s">
        <v>55</v>
      </c>
      <c r="AF425" s="44" t="s">
        <v>55</v>
      </c>
      <c r="AG425" s="152">
        <v>145</v>
      </c>
    </row>
    <row r="426" spans="1:153" s="16" customFormat="1" x14ac:dyDescent="0.2">
      <c r="A426" s="8" t="s">
        <v>114</v>
      </c>
      <c r="B426" s="10" t="s">
        <v>115</v>
      </c>
      <c r="C426" s="8" t="s">
        <v>116</v>
      </c>
      <c r="D426" s="8"/>
      <c r="E426" s="53">
        <v>602</v>
      </c>
      <c r="F426" s="54" t="s">
        <v>117</v>
      </c>
      <c r="G426" s="55">
        <v>3.0903</v>
      </c>
      <c r="H426" s="9">
        <v>3</v>
      </c>
      <c r="I426" s="12">
        <v>10.79</v>
      </c>
      <c r="J426" s="12">
        <v>10.79</v>
      </c>
      <c r="K426" s="13">
        <v>10.79</v>
      </c>
      <c r="L426" s="12">
        <v>1928.3363760000002</v>
      </c>
      <c r="M426" s="12">
        <v>252.54558900000001</v>
      </c>
      <c r="N426" s="12">
        <v>178.71514142724749</v>
      </c>
      <c r="O426" s="12">
        <v>23.405522613531051</v>
      </c>
      <c r="P426" s="12">
        <v>130.96552662863837</v>
      </c>
      <c r="Q426" s="12" t="s">
        <v>65</v>
      </c>
      <c r="R426" s="12" t="s">
        <v>54</v>
      </c>
      <c r="S426" s="12" t="s">
        <v>55</v>
      </c>
      <c r="T426" s="12">
        <v>11.73</v>
      </c>
      <c r="U426" s="12">
        <v>149.65924999999999</v>
      </c>
      <c r="V426" s="21"/>
      <c r="W426" s="21"/>
      <c r="X426" s="15" t="s">
        <v>41</v>
      </c>
      <c r="Y426" s="15" t="s">
        <v>49</v>
      </c>
      <c r="AC426" s="13">
        <v>10.79</v>
      </c>
      <c r="AD426" s="44">
        <v>1564.55</v>
      </c>
      <c r="AE426" s="44" t="s">
        <v>55</v>
      </c>
      <c r="AF426" s="44" t="s">
        <v>55</v>
      </c>
      <c r="AG426" s="152">
        <v>145</v>
      </c>
    </row>
    <row r="427" spans="1:153" s="16" customFormat="1" x14ac:dyDescent="0.2">
      <c r="A427" s="8" t="s">
        <v>114</v>
      </c>
      <c r="B427" s="10" t="s">
        <v>115</v>
      </c>
      <c r="C427" s="8" t="s">
        <v>116</v>
      </c>
      <c r="D427" s="8"/>
      <c r="E427" s="53">
        <v>602</v>
      </c>
      <c r="F427" s="54" t="s">
        <v>117</v>
      </c>
      <c r="G427" s="55">
        <v>3.0903999999999998</v>
      </c>
      <c r="H427" s="9">
        <v>3</v>
      </c>
      <c r="I427" s="12">
        <v>9.86</v>
      </c>
      <c r="J427" s="12">
        <v>9.86</v>
      </c>
      <c r="K427" s="13">
        <v>9.86</v>
      </c>
      <c r="L427" s="12">
        <v>1429.7944480000001</v>
      </c>
      <c r="M427" s="12">
        <v>181.53923</v>
      </c>
      <c r="N427" s="12">
        <v>145.00957890466535</v>
      </c>
      <c r="O427" s="12">
        <v>18.411686612576066</v>
      </c>
      <c r="P427" s="12">
        <v>126.96876131666166</v>
      </c>
      <c r="Q427" s="12" t="s">
        <v>65</v>
      </c>
      <c r="R427" s="12" t="s">
        <v>54</v>
      </c>
      <c r="S427" s="12" t="s">
        <v>55</v>
      </c>
      <c r="T427" s="12">
        <v>11.7</v>
      </c>
      <c r="U427" s="12">
        <v>148.9829</v>
      </c>
      <c r="V427" s="21"/>
      <c r="W427" s="21"/>
      <c r="X427" s="15" t="s">
        <v>41</v>
      </c>
      <c r="Y427" s="15" t="s">
        <v>49</v>
      </c>
      <c r="AC427" s="13">
        <v>9.86</v>
      </c>
      <c r="AD427" s="44">
        <v>1429.6999999999998</v>
      </c>
      <c r="AE427" s="44" t="s">
        <v>55</v>
      </c>
      <c r="AF427" s="44" t="s">
        <v>55</v>
      </c>
      <c r="AG427" s="152">
        <v>145</v>
      </c>
    </row>
    <row r="428" spans="1:153" s="16" customFormat="1" x14ac:dyDescent="0.2">
      <c r="A428" s="8" t="s">
        <v>114</v>
      </c>
      <c r="B428" s="10" t="s">
        <v>115</v>
      </c>
      <c r="C428" s="8" t="s">
        <v>116</v>
      </c>
      <c r="D428" s="8"/>
      <c r="E428" s="53">
        <v>602</v>
      </c>
      <c r="F428" s="54" t="s">
        <v>117</v>
      </c>
      <c r="G428" s="55">
        <v>3.0909</v>
      </c>
      <c r="H428" s="9">
        <v>3</v>
      </c>
      <c r="I428" s="12">
        <v>13.61</v>
      </c>
      <c r="J428" s="12">
        <v>13.61</v>
      </c>
      <c r="K428" s="13">
        <v>13.61</v>
      </c>
      <c r="L428" s="12">
        <v>1868.2454720000001</v>
      </c>
      <c r="M428" s="12">
        <v>250.95507000000001</v>
      </c>
      <c r="N428" s="12">
        <v>137.27005672299779</v>
      </c>
      <c r="O428" s="12">
        <v>18.43902057310801</v>
      </c>
      <c r="P428" s="12">
        <v>134.32660416478717</v>
      </c>
      <c r="Q428" s="12" t="s">
        <v>65</v>
      </c>
      <c r="R428" s="12" t="s">
        <v>54</v>
      </c>
      <c r="S428" s="12" t="s">
        <v>55</v>
      </c>
      <c r="T428" s="12">
        <v>11.73</v>
      </c>
      <c r="U428" s="12">
        <v>154.07419999999999</v>
      </c>
      <c r="V428" s="21"/>
      <c r="W428" s="21"/>
      <c r="X428" s="15" t="s">
        <v>41</v>
      </c>
      <c r="Y428" s="15" t="s">
        <v>49</v>
      </c>
      <c r="AC428" s="13">
        <v>13.61</v>
      </c>
      <c r="AD428" s="44">
        <v>1973.4499999999998</v>
      </c>
      <c r="AE428" s="44" t="s">
        <v>55</v>
      </c>
      <c r="AF428" s="44" t="s">
        <v>55</v>
      </c>
      <c r="AG428" s="152">
        <v>145</v>
      </c>
    </row>
    <row r="429" spans="1:153" s="16" customFormat="1" x14ac:dyDescent="0.2">
      <c r="A429" s="8" t="s">
        <v>114</v>
      </c>
      <c r="B429" s="10" t="s">
        <v>115</v>
      </c>
      <c r="C429" s="8" t="s">
        <v>116</v>
      </c>
      <c r="D429" s="8"/>
      <c r="E429" s="53">
        <v>602</v>
      </c>
      <c r="F429" s="54" t="s">
        <v>117</v>
      </c>
      <c r="G429" s="55">
        <v>3.0912000000000002</v>
      </c>
      <c r="H429" s="9">
        <v>3</v>
      </c>
      <c r="I429" s="12">
        <v>9.3000000000000007</v>
      </c>
      <c r="J429" s="12">
        <v>9.3000000000000007</v>
      </c>
      <c r="K429" s="13">
        <v>9.3000000000000007</v>
      </c>
      <c r="L429" s="12">
        <v>1179.9498640000002</v>
      </c>
      <c r="M429" s="12">
        <v>160.04012259999999</v>
      </c>
      <c r="N429" s="12">
        <v>126.8763294623656</v>
      </c>
      <c r="O429" s="12">
        <v>17.208615333333331</v>
      </c>
      <c r="P429" s="12">
        <v>135.63298533504468</v>
      </c>
      <c r="Q429" s="12" t="s">
        <v>65</v>
      </c>
      <c r="R429" s="12" t="s">
        <v>54</v>
      </c>
      <c r="S429" s="12" t="s">
        <v>55</v>
      </c>
      <c r="T429" s="12">
        <v>11.7</v>
      </c>
      <c r="U429" s="12">
        <v>153.79159999999999</v>
      </c>
      <c r="V429" s="21"/>
      <c r="W429" s="21"/>
      <c r="X429" s="15" t="s">
        <v>41</v>
      </c>
      <c r="Y429" s="15" t="s">
        <v>49</v>
      </c>
      <c r="AC429" s="13">
        <v>9.3000000000000007</v>
      </c>
      <c r="AD429" s="44">
        <v>1348.5</v>
      </c>
      <c r="AE429" s="44" t="s">
        <v>55</v>
      </c>
      <c r="AF429" s="44" t="s">
        <v>55</v>
      </c>
      <c r="AG429" s="152">
        <v>145</v>
      </c>
    </row>
    <row r="430" spans="1:153" s="16" customFormat="1" x14ac:dyDescent="0.2">
      <c r="A430" s="8" t="s">
        <v>114</v>
      </c>
      <c r="B430" s="10" t="s">
        <v>115</v>
      </c>
      <c r="C430" s="8" t="s">
        <v>116</v>
      </c>
      <c r="D430" s="8"/>
      <c r="E430" s="81">
        <v>602</v>
      </c>
      <c r="F430" s="82" t="s">
        <v>117</v>
      </c>
      <c r="G430" s="83">
        <v>3.0908000000000002</v>
      </c>
      <c r="H430" s="9">
        <v>3</v>
      </c>
      <c r="I430" s="12">
        <v>18.04</v>
      </c>
      <c r="J430" s="12">
        <v>18.04</v>
      </c>
      <c r="K430" s="13">
        <v>18.04</v>
      </c>
      <c r="L430" s="12">
        <v>2859.5692080000003</v>
      </c>
      <c r="M430" s="12">
        <v>379.92951579999993</v>
      </c>
      <c r="N430" s="12">
        <v>158.51270554323727</v>
      </c>
      <c r="O430" s="12">
        <v>21.060394445676273</v>
      </c>
      <c r="P430" s="12">
        <v>132.86250066517007</v>
      </c>
      <c r="Q430" s="12" t="s">
        <v>65</v>
      </c>
      <c r="R430" s="12" t="s">
        <v>54</v>
      </c>
      <c r="S430" s="12" t="s">
        <v>55</v>
      </c>
      <c r="T430" s="12">
        <v>11.73</v>
      </c>
      <c r="U430" s="12">
        <v>151.1311</v>
      </c>
      <c r="V430" s="21"/>
      <c r="W430" s="21"/>
      <c r="X430" s="15" t="s">
        <v>41</v>
      </c>
      <c r="Y430" s="15" t="s">
        <v>49</v>
      </c>
      <c r="AC430" s="13">
        <v>18.04</v>
      </c>
      <c r="AD430" s="44">
        <v>2615.7999999999997</v>
      </c>
      <c r="AE430" s="44" t="s">
        <v>55</v>
      </c>
      <c r="AF430" s="44" t="s">
        <v>55</v>
      </c>
      <c r="AG430" s="152">
        <v>145</v>
      </c>
    </row>
    <row r="431" spans="1:153" s="16" customFormat="1" x14ac:dyDescent="0.2">
      <c r="A431" s="8" t="s">
        <v>114</v>
      </c>
      <c r="B431" s="10" t="s">
        <v>115</v>
      </c>
      <c r="C431" s="8" t="s">
        <v>116</v>
      </c>
      <c r="D431" s="8"/>
      <c r="E431" s="81">
        <v>602</v>
      </c>
      <c r="F431" s="82" t="s">
        <v>117</v>
      </c>
      <c r="G431" s="83">
        <v>3.0911</v>
      </c>
      <c r="H431" s="9">
        <v>3</v>
      </c>
      <c r="I431" s="12">
        <v>9.94</v>
      </c>
      <c r="J431" s="12">
        <v>9.94</v>
      </c>
      <c r="K431" s="13">
        <v>9.94</v>
      </c>
      <c r="L431" s="12">
        <v>1353.6841360000001</v>
      </c>
      <c r="M431" s="12">
        <v>179.40920920000002</v>
      </c>
      <c r="N431" s="12">
        <v>136.18552676056339</v>
      </c>
      <c r="O431" s="12">
        <v>18.049216217303826</v>
      </c>
      <c r="P431" s="12">
        <v>132.53402653453273</v>
      </c>
      <c r="Q431" s="12" t="s">
        <v>65</v>
      </c>
      <c r="R431" s="12" t="s">
        <v>54</v>
      </c>
      <c r="S431" s="12" t="s">
        <v>55</v>
      </c>
      <c r="T431" s="12">
        <v>11.73</v>
      </c>
      <c r="U431" s="12">
        <v>150.66669999999999</v>
      </c>
      <c r="V431" s="21"/>
      <c r="W431" s="21"/>
      <c r="X431" s="15" t="s">
        <v>41</v>
      </c>
      <c r="Y431" s="15" t="s">
        <v>49</v>
      </c>
      <c r="AC431" s="13">
        <v>9.94</v>
      </c>
      <c r="AD431" s="44">
        <v>1441.3</v>
      </c>
      <c r="AE431" s="44" t="s">
        <v>55</v>
      </c>
      <c r="AF431" s="44" t="s">
        <v>55</v>
      </c>
      <c r="AG431" s="152">
        <v>145</v>
      </c>
    </row>
    <row r="432" spans="1:153" s="16" customFormat="1" x14ac:dyDescent="0.2">
      <c r="A432" s="8" t="s">
        <v>114</v>
      </c>
      <c r="B432" s="10" t="s">
        <v>115</v>
      </c>
      <c r="C432" s="8" t="s">
        <v>116</v>
      </c>
      <c r="D432" s="8"/>
      <c r="E432" s="81">
        <v>602</v>
      </c>
      <c r="F432" s="82" t="s">
        <v>117</v>
      </c>
      <c r="G432" s="83">
        <v>3.0912999999999999</v>
      </c>
      <c r="H432" s="9">
        <v>3</v>
      </c>
      <c r="I432" s="12">
        <v>4.7300000000000004</v>
      </c>
      <c r="J432" s="12">
        <v>4.7300000000000004</v>
      </c>
      <c r="K432" s="13">
        <v>4.7300000000000004</v>
      </c>
      <c r="L432" s="12">
        <v>777.42263200000002</v>
      </c>
      <c r="M432" s="12">
        <v>104.2766134</v>
      </c>
      <c r="N432" s="12">
        <v>164.3599644820296</v>
      </c>
      <c r="O432" s="12">
        <v>22.045795644820295</v>
      </c>
      <c r="P432" s="12">
        <v>134.13117795623938</v>
      </c>
      <c r="Q432" s="12" t="s">
        <v>65</v>
      </c>
      <c r="R432" s="12" t="s">
        <v>54</v>
      </c>
      <c r="S432" s="12" t="s">
        <v>55</v>
      </c>
      <c r="T432" s="12">
        <v>11.66</v>
      </c>
      <c r="U432" s="12">
        <v>152.89314999999999</v>
      </c>
      <c r="V432" s="21"/>
      <c r="W432" s="21"/>
      <c r="X432" s="15" t="s">
        <v>41</v>
      </c>
      <c r="Y432" s="15" t="s">
        <v>49</v>
      </c>
      <c r="AC432" s="13">
        <v>4.7300000000000004</v>
      </c>
      <c r="AD432" s="44">
        <v>685.85</v>
      </c>
      <c r="AE432" s="44" t="s">
        <v>55</v>
      </c>
      <c r="AF432" s="44" t="s">
        <v>55</v>
      </c>
      <c r="AG432" s="152">
        <v>145</v>
      </c>
    </row>
    <row r="433" spans="1:153" s="16" customFormat="1" x14ac:dyDescent="0.2">
      <c r="A433" s="8" t="s">
        <v>114</v>
      </c>
      <c r="B433" s="10" t="s">
        <v>115</v>
      </c>
      <c r="C433" s="8" t="s">
        <v>116</v>
      </c>
      <c r="D433" s="8"/>
      <c r="E433" s="81">
        <v>602</v>
      </c>
      <c r="F433" s="82" t="s">
        <v>117</v>
      </c>
      <c r="G433" s="83">
        <v>3.0400999999999998</v>
      </c>
      <c r="H433" s="9">
        <v>3</v>
      </c>
      <c r="I433" s="12">
        <v>24.32</v>
      </c>
      <c r="J433" s="12">
        <v>24.32</v>
      </c>
      <c r="K433" s="13">
        <v>24.32</v>
      </c>
      <c r="L433" s="12">
        <v>3011.3852160000001</v>
      </c>
      <c r="M433" s="12">
        <v>400.56683620000001</v>
      </c>
      <c r="N433" s="12">
        <v>123.82340526315789</v>
      </c>
      <c r="O433" s="12">
        <v>16.470675830592107</v>
      </c>
      <c r="P433" s="12">
        <v>133.01746786552599</v>
      </c>
      <c r="Q433" s="12" t="s">
        <v>60</v>
      </c>
      <c r="R433" s="12" t="s">
        <v>54</v>
      </c>
      <c r="S433" s="12" t="s">
        <v>55</v>
      </c>
      <c r="T433" s="12">
        <v>12.29</v>
      </c>
      <c r="U433" s="12">
        <v>152.71019999999999</v>
      </c>
      <c r="V433" s="21" t="s">
        <v>118</v>
      </c>
      <c r="W433" s="21" t="s">
        <v>118</v>
      </c>
      <c r="X433" s="15" t="s">
        <v>41</v>
      </c>
      <c r="Y433" s="15" t="s">
        <v>49</v>
      </c>
      <c r="AC433" s="13">
        <v>24.32</v>
      </c>
      <c r="AD433" s="44">
        <v>3581.8496</v>
      </c>
      <c r="AE433" s="44" t="s">
        <v>55</v>
      </c>
      <c r="AF433" s="44" t="s">
        <v>55</v>
      </c>
      <c r="AG433" s="152">
        <v>147.30000000000001</v>
      </c>
    </row>
    <row r="434" spans="1:153" s="16" customFormat="1" x14ac:dyDescent="0.2">
      <c r="A434" s="8" t="s">
        <v>114</v>
      </c>
      <c r="B434" s="10" t="s">
        <v>115</v>
      </c>
      <c r="C434" s="8" t="s">
        <v>116</v>
      </c>
      <c r="D434" s="8"/>
      <c r="E434" s="81">
        <v>602</v>
      </c>
      <c r="F434" s="82" t="s">
        <v>117</v>
      </c>
      <c r="G434" s="83">
        <v>3.0402</v>
      </c>
      <c r="H434" s="9">
        <v>3</v>
      </c>
      <c r="I434" s="12">
        <v>4.1500000000000004</v>
      </c>
      <c r="J434" s="12">
        <v>4.1500000000000004</v>
      </c>
      <c r="K434" s="13">
        <v>4.1500000000000004</v>
      </c>
      <c r="L434" s="12">
        <v>568.58171200000004</v>
      </c>
      <c r="M434" s="12">
        <v>74.025711599999994</v>
      </c>
      <c r="N434" s="12">
        <v>137.00764144578312</v>
      </c>
      <c r="O434" s="12">
        <v>17.837520867469877</v>
      </c>
      <c r="P434" s="12">
        <v>130.19362043779557</v>
      </c>
      <c r="Q434" s="12" t="s">
        <v>60</v>
      </c>
      <c r="R434" s="12" t="s">
        <v>54</v>
      </c>
      <c r="S434" s="12" t="s">
        <v>55</v>
      </c>
      <c r="T434" s="12">
        <v>12.25</v>
      </c>
      <c r="U434" s="12">
        <v>149.77199999999999</v>
      </c>
      <c r="V434" s="21" t="s">
        <v>118</v>
      </c>
      <c r="W434" s="21" t="s">
        <v>118</v>
      </c>
      <c r="X434" s="15" t="s">
        <v>41</v>
      </c>
      <c r="Y434" s="15" t="s">
        <v>49</v>
      </c>
      <c r="AC434" s="13">
        <v>4.1500000000000004</v>
      </c>
      <c r="AD434" s="44">
        <v>611.2120000000001</v>
      </c>
      <c r="AE434" s="44" t="s">
        <v>55</v>
      </c>
      <c r="AF434" s="44" t="s">
        <v>55</v>
      </c>
      <c r="AG434" s="152">
        <v>147.30000000000001</v>
      </c>
    </row>
    <row r="435" spans="1:153" s="16" customFormat="1" x14ac:dyDescent="0.2">
      <c r="A435" s="8" t="s">
        <v>32</v>
      </c>
      <c r="B435" s="8" t="s">
        <v>32</v>
      </c>
      <c r="C435" s="8" t="s">
        <v>33</v>
      </c>
      <c r="D435" s="8" t="s">
        <v>44</v>
      </c>
      <c r="E435" s="9">
        <v>34</v>
      </c>
      <c r="F435" s="10" t="s">
        <v>68</v>
      </c>
      <c r="G435" s="11">
        <v>34.07</v>
      </c>
      <c r="H435" s="9"/>
      <c r="I435" s="12">
        <v>77.42</v>
      </c>
      <c r="J435" s="12">
        <v>79.3</v>
      </c>
      <c r="K435" s="13">
        <v>79.3</v>
      </c>
      <c r="L435" s="12">
        <v>11011.395452000001</v>
      </c>
      <c r="M435" s="12">
        <v>1232.4603176000001</v>
      </c>
      <c r="N435" s="12">
        <v>142.2293393438388</v>
      </c>
      <c r="O435" s="12">
        <v>15.919146442779644</v>
      </c>
      <c r="P435" s="12">
        <v>111.92589740078294</v>
      </c>
      <c r="Q435" s="12" t="s">
        <v>46</v>
      </c>
      <c r="R435" s="12" t="s">
        <v>54</v>
      </c>
      <c r="S435" s="12" t="s">
        <v>55</v>
      </c>
      <c r="T435" s="12">
        <v>12.09</v>
      </c>
      <c r="U435" s="12">
        <v>129.27215000000001</v>
      </c>
      <c r="V435" s="13" t="s">
        <v>39</v>
      </c>
      <c r="W435" s="14" t="e">
        <v>#N/A</v>
      </c>
      <c r="X435" s="15" t="s">
        <v>41</v>
      </c>
      <c r="Y435" s="15" t="s">
        <v>49</v>
      </c>
      <c r="AB435" s="17">
        <v>0.20100882723833546</v>
      </c>
      <c r="AC435" s="18" t="e">
        <v>#N/A</v>
      </c>
      <c r="AD435" s="18" t="e">
        <v>#N/A</v>
      </c>
      <c r="AE435" s="20" t="e">
        <v>#N/A</v>
      </c>
      <c r="AF435" s="20" t="e">
        <v>#N/A</v>
      </c>
      <c r="AG435" s="152" t="e">
        <v>#N/A</v>
      </c>
    </row>
    <row r="436" spans="1:153" s="16" customFormat="1" x14ac:dyDescent="0.2">
      <c r="A436" s="8" t="s">
        <v>114</v>
      </c>
      <c r="B436" s="8" t="s">
        <v>114</v>
      </c>
      <c r="C436" s="8" t="s">
        <v>116</v>
      </c>
      <c r="D436" s="8"/>
      <c r="E436" s="9">
        <v>367</v>
      </c>
      <c r="F436" s="10" t="s">
        <v>130</v>
      </c>
      <c r="G436" s="11">
        <v>6.02</v>
      </c>
      <c r="H436" s="9">
        <v>6</v>
      </c>
      <c r="I436" s="12">
        <v>12.45</v>
      </c>
      <c r="J436" s="12">
        <v>12.45</v>
      </c>
      <c r="K436" s="13">
        <v>12.45</v>
      </c>
      <c r="L436" s="12">
        <v>1304.4781200000002</v>
      </c>
      <c r="M436" s="12">
        <v>141.65009999999998</v>
      </c>
      <c r="N436" s="12">
        <v>104.7773590361446</v>
      </c>
      <c r="O436" s="12">
        <v>11.377518072289156</v>
      </c>
      <c r="P436" s="12">
        <v>108.58756297115966</v>
      </c>
      <c r="Q436" s="12" t="s">
        <v>36</v>
      </c>
      <c r="R436" s="12" t="s">
        <v>134</v>
      </c>
      <c r="S436" s="12" t="s">
        <v>135</v>
      </c>
      <c r="T436" s="12">
        <v>12.12</v>
      </c>
      <c r="U436" s="12">
        <v>127.35365</v>
      </c>
      <c r="V436" s="21"/>
      <c r="W436" s="21"/>
      <c r="X436" s="15" t="s">
        <v>63</v>
      </c>
      <c r="Y436" s="15" t="s">
        <v>49</v>
      </c>
      <c r="AC436" s="13">
        <v>12.45</v>
      </c>
      <c r="AD436" s="44">
        <v>1446.3765078710073</v>
      </c>
      <c r="AE436" s="44" t="s">
        <v>55</v>
      </c>
      <c r="AF436" s="44" t="s">
        <v>55</v>
      </c>
      <c r="AG436" s="152">
        <v>116.2</v>
      </c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/>
      <c r="EG436" s="22"/>
      <c r="EH436" s="22"/>
      <c r="EI436" s="22"/>
      <c r="EJ436" s="22"/>
      <c r="EK436" s="22"/>
      <c r="EL436" s="22"/>
      <c r="EM436" s="22"/>
      <c r="EN436" s="22"/>
      <c r="EO436" s="22"/>
      <c r="EP436" s="22"/>
      <c r="EQ436" s="22"/>
      <c r="ER436" s="22"/>
      <c r="ES436" s="22"/>
      <c r="ET436" s="22"/>
      <c r="EU436" s="22"/>
      <c r="EV436" s="22"/>
      <c r="EW436" s="22"/>
    </row>
    <row r="437" spans="1:153" s="16" customFormat="1" x14ac:dyDescent="0.2">
      <c r="A437" s="8" t="s">
        <v>114</v>
      </c>
      <c r="B437" s="10" t="s">
        <v>115</v>
      </c>
      <c r="C437" s="8" t="s">
        <v>116</v>
      </c>
      <c r="D437" s="8"/>
      <c r="E437" s="81">
        <v>602</v>
      </c>
      <c r="F437" s="82" t="s">
        <v>117</v>
      </c>
      <c r="G437" s="83">
        <v>3.0402999999999998</v>
      </c>
      <c r="H437" s="9">
        <v>3</v>
      </c>
      <c r="I437" s="12">
        <v>24.53</v>
      </c>
      <c r="J437" s="12">
        <v>24.65</v>
      </c>
      <c r="K437" s="13">
        <v>24.65</v>
      </c>
      <c r="L437" s="12">
        <v>3402.5613040000003</v>
      </c>
      <c r="M437" s="12">
        <v>441.08898140000002</v>
      </c>
      <c r="N437" s="12">
        <v>138.71020399510803</v>
      </c>
      <c r="O437" s="12">
        <v>17.981613591520588</v>
      </c>
      <c r="P437" s="12">
        <v>129.6343965592809</v>
      </c>
      <c r="Q437" s="12" t="s">
        <v>60</v>
      </c>
      <c r="R437" s="12" t="s">
        <v>54</v>
      </c>
      <c r="S437" s="12" t="s">
        <v>55</v>
      </c>
      <c r="T437" s="12">
        <v>12.25</v>
      </c>
      <c r="U437" s="12">
        <v>148.91874999999999</v>
      </c>
      <c r="V437" s="21" t="s">
        <v>118</v>
      </c>
      <c r="W437" s="21" t="s">
        <v>118</v>
      </c>
      <c r="X437" s="15" t="s">
        <v>41</v>
      </c>
      <c r="Y437" s="15" t="s">
        <v>49</v>
      </c>
      <c r="AC437" s="13">
        <v>24.53</v>
      </c>
      <c r="AD437" s="44">
        <v>3609.2284</v>
      </c>
      <c r="AE437" s="44" t="s">
        <v>55</v>
      </c>
      <c r="AF437" s="44" t="s">
        <v>55</v>
      </c>
      <c r="AG437" s="152">
        <v>147.1</v>
      </c>
      <c r="EW437" s="16">
        <f>SUBTOTAL(9,D437:EV437)</f>
        <v>8753.8739495459104</v>
      </c>
    </row>
    <row r="438" spans="1:153" s="16" customFormat="1" x14ac:dyDescent="0.2">
      <c r="A438" s="8" t="s">
        <v>114</v>
      </c>
      <c r="B438" s="10" t="s">
        <v>115</v>
      </c>
      <c r="C438" s="8" t="s">
        <v>116</v>
      </c>
      <c r="D438" s="8"/>
      <c r="E438" s="81">
        <v>602</v>
      </c>
      <c r="F438" s="82" t="s">
        <v>117</v>
      </c>
      <c r="G438" s="83">
        <v>3.0404</v>
      </c>
      <c r="H438" s="9">
        <v>3</v>
      </c>
      <c r="I438" s="12">
        <v>23.86</v>
      </c>
      <c r="J438" s="12">
        <v>23.86</v>
      </c>
      <c r="K438" s="13">
        <v>23.86</v>
      </c>
      <c r="L438" s="12">
        <v>3617.1317080000003</v>
      </c>
      <c r="M438" s="12">
        <v>467.14296739999997</v>
      </c>
      <c r="N438" s="12">
        <v>151.59814367141661</v>
      </c>
      <c r="O438" s="12">
        <v>19.578498214585078</v>
      </c>
      <c r="P438" s="12">
        <v>129.14734798481933</v>
      </c>
      <c r="Q438" s="12" t="s">
        <v>60</v>
      </c>
      <c r="R438" s="12" t="s">
        <v>54</v>
      </c>
      <c r="S438" s="12" t="s">
        <v>55</v>
      </c>
      <c r="T438" s="12">
        <v>12.55</v>
      </c>
      <c r="U438" s="12">
        <v>147.69794999999999</v>
      </c>
      <c r="V438" s="21" t="s">
        <v>118</v>
      </c>
      <c r="W438" s="21" t="s">
        <v>118</v>
      </c>
      <c r="X438" s="15" t="s">
        <v>41</v>
      </c>
      <c r="Y438" s="15" t="s">
        <v>49</v>
      </c>
      <c r="AC438" s="13">
        <v>23.86</v>
      </c>
      <c r="AD438" s="44">
        <v>3153.4058</v>
      </c>
      <c r="AE438" s="44" t="s">
        <v>55</v>
      </c>
      <c r="AF438" s="44" t="s">
        <v>55</v>
      </c>
      <c r="AG438" s="152">
        <v>132.19999999999999</v>
      </c>
    </row>
    <row r="439" spans="1:153" s="16" customFormat="1" x14ac:dyDescent="0.2">
      <c r="A439" s="8" t="s">
        <v>114</v>
      </c>
      <c r="B439" s="10" t="s">
        <v>115</v>
      </c>
      <c r="C439" s="8" t="s">
        <v>116</v>
      </c>
      <c r="D439" s="8"/>
      <c r="E439" s="81">
        <v>602</v>
      </c>
      <c r="F439" s="82" t="s">
        <v>117</v>
      </c>
      <c r="G439" s="83">
        <v>3.0405000000000002</v>
      </c>
      <c r="H439" s="9">
        <v>3</v>
      </c>
      <c r="I439" s="12">
        <v>22.35</v>
      </c>
      <c r="J439" s="12">
        <v>22.35</v>
      </c>
      <c r="K439" s="13">
        <v>22.35</v>
      </c>
      <c r="L439" s="12">
        <v>3065.5978720000003</v>
      </c>
      <c r="M439" s="12">
        <v>399.32792280000001</v>
      </c>
      <c r="N439" s="12">
        <v>137.16321574944072</v>
      </c>
      <c r="O439" s="12">
        <v>17.867021154362416</v>
      </c>
      <c r="P439" s="12">
        <v>130.26102557263255</v>
      </c>
      <c r="Q439" s="12" t="s">
        <v>60</v>
      </c>
      <c r="R439" s="12" t="s">
        <v>54</v>
      </c>
      <c r="S439" s="12" t="s">
        <v>55</v>
      </c>
      <c r="T439" s="12">
        <v>12.22</v>
      </c>
      <c r="U439" s="12">
        <v>148.41329999999999</v>
      </c>
      <c r="V439" s="21" t="s">
        <v>118</v>
      </c>
      <c r="W439" s="21" t="s">
        <v>118</v>
      </c>
      <c r="X439" s="15" t="s">
        <v>41</v>
      </c>
      <c r="Y439" s="15" t="s">
        <v>49</v>
      </c>
      <c r="AC439" s="13">
        <v>22.35</v>
      </c>
      <c r="AD439" s="44">
        <v>2649.9830000000002</v>
      </c>
      <c r="AE439" s="44" t="s">
        <v>55</v>
      </c>
      <c r="AF439" s="44" t="s">
        <v>55</v>
      </c>
      <c r="AG439" s="152">
        <v>118.6</v>
      </c>
    </row>
    <row r="440" spans="1:153" s="16" customFormat="1" x14ac:dyDescent="0.2">
      <c r="A440" s="8" t="s">
        <v>114</v>
      </c>
      <c r="B440" s="10" t="s">
        <v>115</v>
      </c>
      <c r="C440" s="8" t="s">
        <v>116</v>
      </c>
      <c r="D440" s="8"/>
      <c r="E440" s="81">
        <v>602</v>
      </c>
      <c r="F440" s="82" t="s">
        <v>117</v>
      </c>
      <c r="G440" s="83">
        <v>3.0406</v>
      </c>
      <c r="H440" s="9">
        <v>3</v>
      </c>
      <c r="I440" s="12">
        <v>10.87</v>
      </c>
      <c r="J440" s="12">
        <v>10.87</v>
      </c>
      <c r="K440" s="13">
        <v>10.87</v>
      </c>
      <c r="L440" s="12">
        <v>1668.874204</v>
      </c>
      <c r="M440" s="12">
        <v>217.14840959999998</v>
      </c>
      <c r="N440" s="12">
        <v>153.53028555657775</v>
      </c>
      <c r="O440" s="12">
        <v>19.976854609015639</v>
      </c>
      <c r="P440" s="12">
        <v>130.1167032719022</v>
      </c>
      <c r="Q440" s="12" t="s">
        <v>60</v>
      </c>
      <c r="R440" s="12" t="s">
        <v>54</v>
      </c>
      <c r="S440" s="12" t="s">
        <v>55</v>
      </c>
      <c r="T440" s="12">
        <v>12.48</v>
      </c>
      <c r="U440" s="12">
        <v>148.93610000000001</v>
      </c>
      <c r="V440" s="21" t="s">
        <v>118</v>
      </c>
      <c r="W440" s="21" t="s">
        <v>118</v>
      </c>
      <c r="X440" s="15" t="s">
        <v>41</v>
      </c>
      <c r="Y440" s="15" t="s">
        <v>49</v>
      </c>
      <c r="AC440" s="13">
        <v>10.87</v>
      </c>
      <c r="AD440" s="44">
        <v>1600.9335999999998</v>
      </c>
      <c r="AE440" s="44" t="s">
        <v>55</v>
      </c>
      <c r="AF440" s="44" t="s">
        <v>55</v>
      </c>
      <c r="AG440" s="152">
        <v>147.30000000000001</v>
      </c>
    </row>
    <row r="441" spans="1:153" s="16" customFormat="1" x14ac:dyDescent="0.2">
      <c r="A441" s="8" t="s">
        <v>114</v>
      </c>
      <c r="B441" s="10" t="s">
        <v>115</v>
      </c>
      <c r="C441" s="8" t="s">
        <v>116</v>
      </c>
      <c r="D441" s="8"/>
      <c r="E441" s="81">
        <v>602</v>
      </c>
      <c r="F441" s="82" t="s">
        <v>117</v>
      </c>
      <c r="G441" s="83">
        <v>3.0407000000000002</v>
      </c>
      <c r="H441" s="9">
        <v>3</v>
      </c>
      <c r="I441" s="12">
        <v>7.32</v>
      </c>
      <c r="J441" s="12">
        <v>7.32</v>
      </c>
      <c r="K441" s="13">
        <v>7.32</v>
      </c>
      <c r="L441" s="12">
        <v>1017.1682840000001</v>
      </c>
      <c r="M441" s="12">
        <v>128.17502100000002</v>
      </c>
      <c r="N441" s="12">
        <v>138.95741584699454</v>
      </c>
      <c r="O441" s="12">
        <v>17.510248770491806</v>
      </c>
      <c r="P441" s="12">
        <v>126.01161775901382</v>
      </c>
      <c r="Q441" s="12" t="s">
        <v>60</v>
      </c>
      <c r="R441" s="12" t="s">
        <v>54</v>
      </c>
      <c r="S441" s="12" t="s">
        <v>55</v>
      </c>
      <c r="T441" s="12">
        <v>12.19</v>
      </c>
      <c r="U441" s="12">
        <v>147.61484999999999</v>
      </c>
      <c r="V441" s="21" t="s">
        <v>118</v>
      </c>
      <c r="W441" s="21" t="s">
        <v>118</v>
      </c>
      <c r="X441" s="15" t="s">
        <v>41</v>
      </c>
      <c r="Y441" s="15" t="s">
        <v>49</v>
      </c>
      <c r="AC441" s="13">
        <v>7.32</v>
      </c>
      <c r="AD441" s="44">
        <v>1078.0896</v>
      </c>
      <c r="AE441" s="44" t="s">
        <v>55</v>
      </c>
      <c r="AF441" s="44" t="s">
        <v>55</v>
      </c>
      <c r="AG441" s="152">
        <v>147.30000000000001</v>
      </c>
    </row>
    <row r="442" spans="1:153" s="16" customFormat="1" x14ac:dyDescent="0.2">
      <c r="A442" s="8" t="s">
        <v>114</v>
      </c>
      <c r="B442" s="10" t="s">
        <v>115</v>
      </c>
      <c r="C442" s="8" t="s">
        <v>116</v>
      </c>
      <c r="D442" s="8"/>
      <c r="E442" s="81">
        <v>602</v>
      </c>
      <c r="F442" s="82" t="s">
        <v>117</v>
      </c>
      <c r="G442" s="83">
        <v>3.0407999999999999</v>
      </c>
      <c r="H442" s="9">
        <v>3</v>
      </c>
      <c r="I442" s="12">
        <v>6.05</v>
      </c>
      <c r="J442" s="12">
        <v>6.05</v>
      </c>
      <c r="K442" s="13">
        <v>6.05</v>
      </c>
      <c r="L442" s="12">
        <v>874.71585200000004</v>
      </c>
      <c r="M442" s="12">
        <v>109.1269776</v>
      </c>
      <c r="N442" s="12">
        <v>144.58113256198348</v>
      </c>
      <c r="O442" s="12">
        <v>18.037516958677688</v>
      </c>
      <c r="P442" s="12">
        <v>124.7570595073656</v>
      </c>
      <c r="Q442" s="12" t="s">
        <v>60</v>
      </c>
      <c r="R442" s="12" t="s">
        <v>54</v>
      </c>
      <c r="S442" s="12" t="s">
        <v>55</v>
      </c>
      <c r="T442" s="12">
        <v>12.19</v>
      </c>
      <c r="U442" s="12">
        <v>145.70195000000001</v>
      </c>
      <c r="V442" s="21" t="s">
        <v>118</v>
      </c>
      <c r="W442" s="21" t="s">
        <v>118</v>
      </c>
      <c r="X442" s="15" t="s">
        <v>41</v>
      </c>
      <c r="Y442" s="15" t="s">
        <v>49</v>
      </c>
      <c r="AC442" s="13">
        <v>6.05</v>
      </c>
      <c r="AD442" s="44">
        <v>722.80899999999997</v>
      </c>
      <c r="AE442" s="44" t="s">
        <v>55</v>
      </c>
      <c r="AF442" s="44" t="s">
        <v>55</v>
      </c>
      <c r="AG442" s="152">
        <v>119.5</v>
      </c>
    </row>
    <row r="443" spans="1:153" s="16" customFormat="1" x14ac:dyDescent="0.2">
      <c r="A443" s="8" t="s">
        <v>114</v>
      </c>
      <c r="B443" s="10" t="s">
        <v>115</v>
      </c>
      <c r="C443" s="8" t="s">
        <v>116</v>
      </c>
      <c r="D443" s="8"/>
      <c r="E443" s="81">
        <v>602</v>
      </c>
      <c r="F443" s="82" t="s">
        <v>117</v>
      </c>
      <c r="G443" s="83">
        <v>3.0206</v>
      </c>
      <c r="H443" s="9">
        <v>4</v>
      </c>
      <c r="I443" s="12" t="e">
        <v>#N/A</v>
      </c>
      <c r="J443" s="12">
        <v>12.39</v>
      </c>
      <c r="K443" s="13">
        <v>12.39</v>
      </c>
      <c r="L443" s="12" t="e">
        <v>#N/A</v>
      </c>
      <c r="M443" s="12" t="e">
        <v>#N/A</v>
      </c>
      <c r="N443" s="12" t="e">
        <v>#N/A</v>
      </c>
      <c r="O443" s="12" t="e">
        <v>#N/A</v>
      </c>
      <c r="P443" s="12" t="e">
        <v>#N/A</v>
      </c>
      <c r="Q443" s="12" t="e">
        <v>#N/A</v>
      </c>
      <c r="R443" s="12" t="e">
        <v>#N/A</v>
      </c>
      <c r="S443" s="12" t="e">
        <v>#N/A</v>
      </c>
      <c r="T443" s="12" t="e">
        <v>#N/A</v>
      </c>
      <c r="U443" s="12" t="e">
        <v>#N/A</v>
      </c>
      <c r="V443" s="21"/>
      <c r="W443" s="21"/>
      <c r="X443" s="15" t="s">
        <v>41</v>
      </c>
      <c r="Y443" s="15" t="s">
        <v>49</v>
      </c>
      <c r="AC443" s="13">
        <v>12.39</v>
      </c>
      <c r="AD443" s="44">
        <v>1824.7992000000002</v>
      </c>
      <c r="AE443" s="44" t="s">
        <v>55</v>
      </c>
      <c r="AF443" s="44" t="s">
        <v>55</v>
      </c>
      <c r="AG443" s="152">
        <v>147.30000000000001</v>
      </c>
    </row>
    <row r="444" spans="1:153" s="16" customFormat="1" x14ac:dyDescent="0.2">
      <c r="A444" s="8" t="s">
        <v>114</v>
      </c>
      <c r="B444" s="10" t="s">
        <v>115</v>
      </c>
      <c r="C444" s="8" t="s">
        <v>116</v>
      </c>
      <c r="D444" s="8"/>
      <c r="E444" s="81">
        <v>602</v>
      </c>
      <c r="F444" s="82" t="s">
        <v>117</v>
      </c>
      <c r="G444" s="83">
        <v>3.0207999999999999</v>
      </c>
      <c r="H444" s="9">
        <v>4</v>
      </c>
      <c r="I444" s="12" t="e">
        <v>#N/A</v>
      </c>
      <c r="J444" s="12">
        <v>9.4600000000000009</v>
      </c>
      <c r="K444" s="13">
        <v>9.4600000000000009</v>
      </c>
      <c r="L444" s="12" t="e">
        <v>#N/A</v>
      </c>
      <c r="M444" s="12" t="e">
        <v>#N/A</v>
      </c>
      <c r="N444" s="12" t="e">
        <v>#N/A</v>
      </c>
      <c r="O444" s="12" t="e">
        <v>#N/A</v>
      </c>
      <c r="P444" s="12" t="e">
        <v>#N/A</v>
      </c>
      <c r="Q444" s="12" t="e">
        <v>#N/A</v>
      </c>
      <c r="R444" s="12" t="e">
        <v>#N/A</v>
      </c>
      <c r="S444" s="12" t="e">
        <v>#N/A</v>
      </c>
      <c r="T444" s="12" t="e">
        <v>#N/A</v>
      </c>
      <c r="U444" s="12" t="e">
        <v>#N/A</v>
      </c>
      <c r="V444" s="21"/>
      <c r="W444" s="21"/>
      <c r="X444" s="15" t="s">
        <v>41</v>
      </c>
      <c r="Y444" s="15" t="s">
        <v>49</v>
      </c>
      <c r="AC444" s="13">
        <v>9.4600000000000009</v>
      </c>
      <c r="AD444" s="44">
        <v>1393.2688000000001</v>
      </c>
      <c r="AE444" s="44" t="s">
        <v>184</v>
      </c>
      <c r="AF444" s="44" t="s">
        <v>184</v>
      </c>
      <c r="AG444" s="152">
        <v>147.30000000000001</v>
      </c>
    </row>
    <row r="445" spans="1:153" s="16" customFormat="1" x14ac:dyDescent="0.2">
      <c r="A445" s="8" t="s">
        <v>114</v>
      </c>
      <c r="B445" s="10" t="s">
        <v>115</v>
      </c>
      <c r="C445" s="8" t="s">
        <v>116</v>
      </c>
      <c r="D445" s="8"/>
      <c r="E445" s="91">
        <v>602</v>
      </c>
      <c r="F445" s="92" t="s">
        <v>117</v>
      </c>
      <c r="G445" s="93">
        <v>3.0200999999999998</v>
      </c>
      <c r="H445" s="9">
        <v>2</v>
      </c>
      <c r="I445" s="12">
        <v>12.09</v>
      </c>
      <c r="J445" s="12">
        <v>12.09</v>
      </c>
      <c r="K445" s="13">
        <v>12.09</v>
      </c>
      <c r="L445" s="12">
        <v>53.810248000000009</v>
      </c>
      <c r="M445" s="12">
        <v>3.8363586000000001</v>
      </c>
      <c r="N445" s="12">
        <v>125.140111627907</v>
      </c>
      <c r="O445" s="12">
        <v>8.9217641860465111</v>
      </c>
      <c r="P445" s="12">
        <v>71.294200316638566</v>
      </c>
      <c r="Q445" s="12" t="s">
        <v>53</v>
      </c>
      <c r="R445" s="12" t="s">
        <v>37</v>
      </c>
      <c r="S445" s="12" t="s">
        <v>38</v>
      </c>
      <c r="T445" s="12">
        <v>8.5399999999999991</v>
      </c>
      <c r="U445" s="12">
        <v>95.700599999999994</v>
      </c>
      <c r="V445" s="21" t="s">
        <v>118</v>
      </c>
      <c r="W445" s="21" t="s">
        <v>118</v>
      </c>
      <c r="X445" s="15" t="s">
        <v>149</v>
      </c>
      <c r="Y445" s="15" t="e">
        <v>#N/A</v>
      </c>
      <c r="AC445" s="13">
        <v>12.09</v>
      </c>
      <c r="AD445" s="44">
        <v>1500.2152000000001</v>
      </c>
      <c r="AE445" s="44" t="s">
        <v>184</v>
      </c>
      <c r="AF445" s="44" t="s">
        <v>184</v>
      </c>
      <c r="AG445" s="152">
        <v>124.1</v>
      </c>
    </row>
    <row r="446" spans="1:153" s="16" customFormat="1" x14ac:dyDescent="0.2">
      <c r="A446" s="8" t="s">
        <v>114</v>
      </c>
      <c r="B446" s="10" t="s">
        <v>115</v>
      </c>
      <c r="C446" s="8" t="s">
        <v>116</v>
      </c>
      <c r="D446" s="8"/>
      <c r="E446" s="91">
        <v>602</v>
      </c>
      <c r="F446" s="92" t="s">
        <v>117</v>
      </c>
      <c r="G446" s="93">
        <v>3.0202</v>
      </c>
      <c r="H446" s="9">
        <v>2</v>
      </c>
      <c r="I446" s="12" t="e">
        <v>#N/A</v>
      </c>
      <c r="J446" s="12">
        <v>12.63</v>
      </c>
      <c r="K446" s="13">
        <v>12.63</v>
      </c>
      <c r="L446" s="12" t="e">
        <v>#N/A</v>
      </c>
      <c r="M446" s="12" t="e">
        <v>#N/A</v>
      </c>
      <c r="N446" s="12" t="e">
        <v>#N/A</v>
      </c>
      <c r="O446" s="12" t="e">
        <v>#N/A</v>
      </c>
      <c r="P446" s="12" t="e">
        <v>#N/A</v>
      </c>
      <c r="Q446" s="12" t="e">
        <v>#N/A</v>
      </c>
      <c r="R446" s="12" t="e">
        <v>#N/A</v>
      </c>
      <c r="S446" s="12" t="e">
        <v>#N/A</v>
      </c>
      <c r="T446" s="12" t="e">
        <v>#N/A</v>
      </c>
      <c r="U446" s="12" t="e">
        <v>#N/A</v>
      </c>
      <c r="V446" s="21" t="s">
        <v>118</v>
      </c>
      <c r="W446" s="21" t="s">
        <v>118</v>
      </c>
      <c r="X446" s="15" t="s">
        <v>149</v>
      </c>
      <c r="Y446" s="15" t="e">
        <v>#N/A</v>
      </c>
      <c r="AC446" s="13">
        <v>12.63</v>
      </c>
      <c r="AD446" s="44">
        <v>1694.5964000000001</v>
      </c>
      <c r="AE446" s="44" t="s">
        <v>72</v>
      </c>
      <c r="AF446" s="44" t="s">
        <v>72</v>
      </c>
      <c r="AG446" s="152">
        <v>134.19999999999999</v>
      </c>
    </row>
    <row r="447" spans="1:153" s="16" customFormat="1" x14ac:dyDescent="0.2">
      <c r="A447" s="8" t="s">
        <v>114</v>
      </c>
      <c r="B447" s="10" t="s">
        <v>115</v>
      </c>
      <c r="C447" s="8" t="s">
        <v>116</v>
      </c>
      <c r="D447" s="8"/>
      <c r="E447" s="91">
        <v>602</v>
      </c>
      <c r="F447" s="92" t="s">
        <v>117</v>
      </c>
      <c r="G447" s="93">
        <v>3.0203000000000002</v>
      </c>
      <c r="H447" s="9">
        <v>4</v>
      </c>
      <c r="I447" s="12" t="e">
        <v>#N/A</v>
      </c>
      <c r="J447" s="12">
        <v>14.48</v>
      </c>
      <c r="K447" s="13">
        <v>14.48</v>
      </c>
      <c r="L447" s="12" t="e">
        <v>#N/A</v>
      </c>
      <c r="M447" s="12" t="e">
        <v>#N/A</v>
      </c>
      <c r="N447" s="12" t="e">
        <v>#N/A</v>
      </c>
      <c r="O447" s="12" t="e">
        <v>#N/A</v>
      </c>
      <c r="P447" s="12" t="e">
        <v>#N/A</v>
      </c>
      <c r="Q447" s="12" t="e">
        <v>#N/A</v>
      </c>
      <c r="R447" s="12" t="e">
        <v>#N/A</v>
      </c>
      <c r="S447" s="12" t="e">
        <v>#N/A</v>
      </c>
      <c r="T447" s="12" t="e">
        <v>#N/A</v>
      </c>
      <c r="U447" s="12" t="e">
        <v>#N/A</v>
      </c>
      <c r="V447" s="21"/>
      <c r="W447" s="21"/>
      <c r="X447" s="15" t="s">
        <v>41</v>
      </c>
      <c r="Y447" s="15" t="s">
        <v>49</v>
      </c>
      <c r="AC447" s="13">
        <v>14.48</v>
      </c>
      <c r="AD447" s="44">
        <v>2076.5244000000002</v>
      </c>
      <c r="AE447" s="44" t="s">
        <v>72</v>
      </c>
      <c r="AF447" s="44" t="s">
        <v>72</v>
      </c>
      <c r="AG447" s="152">
        <v>143.4</v>
      </c>
    </row>
    <row r="448" spans="1:153" s="15" customFormat="1" x14ac:dyDescent="0.2">
      <c r="A448" s="8" t="s">
        <v>114</v>
      </c>
      <c r="B448" s="8" t="s">
        <v>142</v>
      </c>
      <c r="C448" s="8" t="s">
        <v>142</v>
      </c>
      <c r="D448" s="8"/>
      <c r="E448" s="9">
        <v>548</v>
      </c>
      <c r="F448" s="10" t="s">
        <v>175</v>
      </c>
      <c r="G448" s="11">
        <v>3.04</v>
      </c>
      <c r="H448" s="9">
        <v>3</v>
      </c>
      <c r="I448" s="12">
        <v>7</v>
      </c>
      <c r="J448" s="12">
        <v>7</v>
      </c>
      <c r="K448" s="13">
        <v>7</v>
      </c>
      <c r="L448" s="12">
        <v>569.69178399999998</v>
      </c>
      <c r="M448" s="12">
        <v>59.213941600000005</v>
      </c>
      <c r="N448" s="12">
        <v>81.384540571428573</v>
      </c>
      <c r="O448" s="12">
        <v>8.4591345142857151</v>
      </c>
      <c r="P448" s="12">
        <v>103.94031169668405</v>
      </c>
      <c r="Q448" s="12" t="s">
        <v>46</v>
      </c>
      <c r="R448" s="12" t="s">
        <v>54</v>
      </c>
      <c r="S448" s="12" t="s">
        <v>55</v>
      </c>
      <c r="T448" s="12">
        <v>11.27</v>
      </c>
      <c r="U448" s="12">
        <v>126.13405</v>
      </c>
      <c r="V448" s="21" t="s">
        <v>118</v>
      </c>
      <c r="W448" s="21" t="s">
        <v>118</v>
      </c>
      <c r="X448" s="15" t="s">
        <v>63</v>
      </c>
      <c r="Y448" s="15" t="s">
        <v>42</v>
      </c>
      <c r="Z448" s="16"/>
      <c r="AA448" s="16"/>
      <c r="AB448" s="16"/>
      <c r="AC448" s="13">
        <v>7</v>
      </c>
      <c r="AD448" s="44">
        <v>600</v>
      </c>
      <c r="AE448" s="44" t="s">
        <v>55</v>
      </c>
      <c r="AF448" s="44" t="s">
        <v>55</v>
      </c>
      <c r="AG448" s="152">
        <v>85.7</v>
      </c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</row>
    <row r="449" spans="1:33" s="16" customFormat="1" x14ac:dyDescent="0.2">
      <c r="A449" s="8" t="s">
        <v>114</v>
      </c>
      <c r="B449" s="8" t="s">
        <v>142</v>
      </c>
      <c r="C449" s="8" t="s">
        <v>142</v>
      </c>
      <c r="D449" s="8"/>
      <c r="E449" s="9">
        <v>548</v>
      </c>
      <c r="F449" s="10" t="s">
        <v>175</v>
      </c>
      <c r="G449" s="11">
        <v>1.2</v>
      </c>
      <c r="H449" s="9">
        <v>1</v>
      </c>
      <c r="I449" s="12">
        <v>3.33</v>
      </c>
      <c r="J449" s="12">
        <v>3.33</v>
      </c>
      <c r="K449" s="13">
        <v>3.33</v>
      </c>
      <c r="L449" s="12">
        <v>299.15088000000003</v>
      </c>
      <c r="M449" s="12">
        <v>22.901831399999999</v>
      </c>
      <c r="N449" s="12">
        <v>89.835099099099111</v>
      </c>
      <c r="O449" s="12">
        <v>6.8774268468468467</v>
      </c>
      <c r="P449" s="12">
        <v>76.556122448979579</v>
      </c>
      <c r="Q449" s="12" t="s">
        <v>53</v>
      </c>
      <c r="R449" s="12" t="s">
        <v>54</v>
      </c>
      <c r="S449" s="12" t="s">
        <v>55</v>
      </c>
      <c r="T449" s="12">
        <v>11.96</v>
      </c>
      <c r="U449" s="12">
        <v>103.53905</v>
      </c>
      <c r="V449" s="21" t="s">
        <v>118</v>
      </c>
      <c r="W449" s="21" t="s">
        <v>118</v>
      </c>
      <c r="X449" s="15" t="s">
        <v>63</v>
      </c>
      <c r="Y449" s="15" t="s">
        <v>42</v>
      </c>
      <c r="AC449" s="13">
        <v>1</v>
      </c>
      <c r="AD449" s="44">
        <v>80</v>
      </c>
      <c r="AE449" s="44" t="s">
        <v>55</v>
      </c>
      <c r="AF449" s="44" t="s">
        <v>55</v>
      </c>
      <c r="AG449" s="152">
        <v>80</v>
      </c>
    </row>
    <row r="450" spans="1:33" s="16" customFormat="1" x14ac:dyDescent="0.2">
      <c r="A450" s="8" t="s">
        <v>114</v>
      </c>
      <c r="B450" s="8" t="s">
        <v>142</v>
      </c>
      <c r="C450" s="8" t="s">
        <v>142</v>
      </c>
      <c r="D450" s="8"/>
      <c r="E450" s="9">
        <v>548</v>
      </c>
      <c r="F450" s="10" t="s">
        <v>175</v>
      </c>
      <c r="G450" s="11">
        <v>1.71</v>
      </c>
      <c r="H450" s="9">
        <v>1</v>
      </c>
      <c r="I450" s="12">
        <v>17.48</v>
      </c>
      <c r="J450" s="12">
        <v>17.48</v>
      </c>
      <c r="K450" s="13">
        <v>17.48</v>
      </c>
      <c r="L450" s="12">
        <v>1749.88508</v>
      </c>
      <c r="M450" s="12">
        <v>203.32307739999999</v>
      </c>
      <c r="N450" s="12">
        <v>100.10784210526316</v>
      </c>
      <c r="O450" s="12">
        <v>11.631754999999998</v>
      </c>
      <c r="P450" s="12">
        <v>116.19224583593797</v>
      </c>
      <c r="Q450" s="12" t="s">
        <v>99</v>
      </c>
      <c r="R450" s="12" t="s">
        <v>54</v>
      </c>
      <c r="S450" s="12" t="s">
        <v>55</v>
      </c>
      <c r="T450" s="12">
        <v>10.68</v>
      </c>
      <c r="U450" s="12">
        <v>136.92150000000001</v>
      </c>
      <c r="V450" s="21" t="s">
        <v>118</v>
      </c>
      <c r="W450" s="21" t="s">
        <v>118</v>
      </c>
      <c r="X450" s="15" t="s">
        <v>63</v>
      </c>
      <c r="Y450" s="15" t="s">
        <v>49</v>
      </c>
      <c r="AC450" s="13">
        <v>17.48</v>
      </c>
      <c r="AD450" s="44">
        <v>1450</v>
      </c>
      <c r="AE450" s="44" t="s">
        <v>55</v>
      </c>
      <c r="AF450" s="44" t="s">
        <v>55</v>
      </c>
      <c r="AG450" s="152">
        <v>83</v>
      </c>
    </row>
    <row r="451" spans="1:33" s="16" customFormat="1" x14ac:dyDescent="0.2">
      <c r="A451" s="8" t="s">
        <v>114</v>
      </c>
      <c r="B451" s="10" t="s">
        <v>115</v>
      </c>
      <c r="C451" s="8" t="s">
        <v>116</v>
      </c>
      <c r="D451" s="8"/>
      <c r="E451" s="91">
        <v>602</v>
      </c>
      <c r="F451" s="92" t="s">
        <v>117</v>
      </c>
      <c r="G451" s="93">
        <v>3.0204</v>
      </c>
      <c r="H451" s="9">
        <v>4</v>
      </c>
      <c r="I451" s="12" t="e">
        <v>#N/A</v>
      </c>
      <c r="J451" s="12">
        <v>12.37</v>
      </c>
      <c r="K451" s="13">
        <v>12.37</v>
      </c>
      <c r="L451" s="12" t="e">
        <v>#N/A</v>
      </c>
      <c r="M451" s="12" t="e">
        <v>#N/A</v>
      </c>
      <c r="N451" s="12" t="e">
        <v>#N/A</v>
      </c>
      <c r="O451" s="12" t="e">
        <v>#N/A</v>
      </c>
      <c r="P451" s="12" t="e">
        <v>#N/A</v>
      </c>
      <c r="Q451" s="12" t="e">
        <v>#N/A</v>
      </c>
      <c r="R451" s="12" t="e">
        <v>#N/A</v>
      </c>
      <c r="S451" s="12" t="e">
        <v>#N/A</v>
      </c>
      <c r="T451" s="12" t="e">
        <v>#N/A</v>
      </c>
      <c r="U451" s="12" t="e">
        <v>#N/A</v>
      </c>
      <c r="V451" s="21"/>
      <c r="W451" s="21"/>
      <c r="X451" s="15" t="s">
        <v>112</v>
      </c>
      <c r="Y451" s="15" t="s">
        <v>113</v>
      </c>
      <c r="AC451" s="13">
        <v>12.37</v>
      </c>
      <c r="AD451" s="44">
        <v>1720.2636</v>
      </c>
      <c r="AE451" s="44" t="s">
        <v>184</v>
      </c>
      <c r="AF451" s="44" t="s">
        <v>184</v>
      </c>
      <c r="AG451" s="152">
        <v>139.1</v>
      </c>
    </row>
    <row r="452" spans="1:33" s="16" customFormat="1" x14ac:dyDescent="0.2">
      <c r="A452" s="8" t="s">
        <v>114</v>
      </c>
      <c r="B452" s="10" t="s">
        <v>115</v>
      </c>
      <c r="C452" s="8" t="s">
        <v>116</v>
      </c>
      <c r="D452" s="8"/>
      <c r="E452" s="91">
        <v>602</v>
      </c>
      <c r="F452" s="92" t="s">
        <v>117</v>
      </c>
      <c r="G452" s="93">
        <v>3.0205000000000002</v>
      </c>
      <c r="H452" s="9">
        <v>2</v>
      </c>
      <c r="I452" s="12" t="e">
        <v>#N/A</v>
      </c>
      <c r="J452" s="12">
        <v>14.45</v>
      </c>
      <c r="K452" s="13">
        <v>14.45</v>
      </c>
      <c r="L452" s="12" t="e">
        <v>#N/A</v>
      </c>
      <c r="M452" s="12" t="e">
        <v>#N/A</v>
      </c>
      <c r="N452" s="12" t="e">
        <v>#N/A</v>
      </c>
      <c r="O452" s="12" t="e">
        <v>#N/A</v>
      </c>
      <c r="P452" s="12" t="e">
        <v>#N/A</v>
      </c>
      <c r="Q452" s="12" t="e">
        <v>#N/A</v>
      </c>
      <c r="R452" s="12" t="e">
        <v>#N/A</v>
      </c>
      <c r="S452" s="12" t="e">
        <v>#N/A</v>
      </c>
      <c r="T452" s="12" t="e">
        <v>#N/A</v>
      </c>
      <c r="U452" s="12" t="e">
        <v>#N/A</v>
      </c>
      <c r="V452" s="21" t="s">
        <v>118</v>
      </c>
      <c r="W452" s="21" t="s">
        <v>118</v>
      </c>
      <c r="X452" s="15" t="s">
        <v>149</v>
      </c>
      <c r="Y452" s="15" t="e">
        <v>#N/A</v>
      </c>
      <c r="AC452" s="13">
        <v>14.45</v>
      </c>
      <c r="AD452" s="44">
        <v>1667.1959999999999</v>
      </c>
      <c r="AE452" s="44" t="s">
        <v>72</v>
      </c>
      <c r="AF452" s="44" t="s">
        <v>72</v>
      </c>
      <c r="AG452" s="152">
        <v>115.4</v>
      </c>
    </row>
    <row r="453" spans="1:33" s="16" customFormat="1" x14ac:dyDescent="0.2">
      <c r="A453" s="8" t="s">
        <v>114</v>
      </c>
      <c r="B453" s="10" t="s">
        <v>115</v>
      </c>
      <c r="C453" s="8" t="s">
        <v>116</v>
      </c>
      <c r="D453" s="8"/>
      <c r="E453" s="91">
        <v>602</v>
      </c>
      <c r="F453" s="92" t="s">
        <v>117</v>
      </c>
      <c r="G453" s="93">
        <v>3.0207000000000002</v>
      </c>
      <c r="H453" s="9">
        <v>2</v>
      </c>
      <c r="I453" s="12" t="e">
        <v>#N/A</v>
      </c>
      <c r="J453" s="12">
        <v>12.43</v>
      </c>
      <c r="K453" s="13">
        <v>12.43</v>
      </c>
      <c r="L453" s="12" t="e">
        <v>#N/A</v>
      </c>
      <c r="M453" s="12" t="e">
        <v>#N/A</v>
      </c>
      <c r="N453" s="12" t="e">
        <v>#N/A</v>
      </c>
      <c r="O453" s="12" t="e">
        <v>#N/A</v>
      </c>
      <c r="P453" s="12" t="e">
        <v>#N/A</v>
      </c>
      <c r="Q453" s="12" t="e">
        <v>#N/A</v>
      </c>
      <c r="R453" s="12" t="e">
        <v>#N/A</v>
      </c>
      <c r="S453" s="12" t="e">
        <v>#N/A</v>
      </c>
      <c r="T453" s="12" t="e">
        <v>#N/A</v>
      </c>
      <c r="U453" s="12" t="e">
        <v>#N/A</v>
      </c>
      <c r="V453" s="21" t="s">
        <v>118</v>
      </c>
      <c r="W453" s="21" t="s">
        <v>118</v>
      </c>
      <c r="X453" s="15" t="s">
        <v>149</v>
      </c>
      <c r="Y453" s="15" t="e">
        <v>#N/A</v>
      </c>
      <c r="AC453" s="13">
        <v>12.43</v>
      </c>
      <c r="AD453" s="44">
        <v>1361.8604</v>
      </c>
      <c r="AE453" s="44" t="s">
        <v>55</v>
      </c>
      <c r="AF453" s="44" t="s">
        <v>55</v>
      </c>
      <c r="AG453" s="152">
        <v>109.6</v>
      </c>
    </row>
    <row r="454" spans="1:33" s="16" customFormat="1" x14ac:dyDescent="0.2">
      <c r="A454" s="8" t="s">
        <v>114</v>
      </c>
      <c r="B454" s="10" t="s">
        <v>115</v>
      </c>
      <c r="C454" s="8" t="s">
        <v>116</v>
      </c>
      <c r="D454" s="8"/>
      <c r="E454" s="91">
        <v>602</v>
      </c>
      <c r="F454" s="92" t="s">
        <v>117</v>
      </c>
      <c r="G454" s="94">
        <v>4.0101000000000004</v>
      </c>
      <c r="H454" s="7">
        <v>4</v>
      </c>
      <c r="I454" s="12">
        <v>3.74</v>
      </c>
      <c r="J454" s="12">
        <v>3.74</v>
      </c>
      <c r="K454" s="13">
        <v>3.74</v>
      </c>
      <c r="L454" s="12">
        <v>551.68186400000002</v>
      </c>
      <c r="M454" s="12">
        <v>66.030272199999999</v>
      </c>
      <c r="N454" s="12">
        <v>147.50851978609626</v>
      </c>
      <c r="O454" s="12">
        <v>17.655152994652404</v>
      </c>
      <c r="P454" s="12">
        <v>119.68903911621064</v>
      </c>
      <c r="Q454" s="12" t="s">
        <v>99</v>
      </c>
      <c r="R454" s="12" t="s">
        <v>70</v>
      </c>
      <c r="S454" s="12" t="s">
        <v>71</v>
      </c>
      <c r="T454" s="12">
        <v>12.39</v>
      </c>
      <c r="U454" s="12">
        <v>139.17245</v>
      </c>
      <c r="V454" s="15"/>
      <c r="W454" s="15"/>
      <c r="X454" s="15" t="s">
        <v>149</v>
      </c>
      <c r="Y454" s="15" t="e">
        <v>#N/A</v>
      </c>
      <c r="AA454" s="15"/>
      <c r="AB454" s="15"/>
      <c r="AC454" s="13">
        <v>3.74</v>
      </c>
      <c r="AD454" s="44">
        <v>550.82720000000006</v>
      </c>
      <c r="AE454" s="44" t="s">
        <v>72</v>
      </c>
      <c r="AF454" s="44" t="s">
        <v>72</v>
      </c>
      <c r="AG454" s="152">
        <v>147.30000000000001</v>
      </c>
    </row>
    <row r="455" spans="1:33" s="16" customFormat="1" x14ac:dyDescent="0.2">
      <c r="A455" s="8" t="s">
        <v>114</v>
      </c>
      <c r="B455" s="10" t="s">
        <v>122</v>
      </c>
      <c r="C455" s="8" t="s">
        <v>116</v>
      </c>
      <c r="D455" s="8"/>
      <c r="E455" s="91">
        <v>602</v>
      </c>
      <c r="F455" s="92" t="s">
        <v>117</v>
      </c>
      <c r="G455" s="94">
        <v>4.0102000000000002</v>
      </c>
      <c r="H455" s="7">
        <v>4</v>
      </c>
      <c r="I455" s="12">
        <v>10.79</v>
      </c>
      <c r="J455" s="12">
        <v>10.79</v>
      </c>
      <c r="K455" s="13">
        <v>10.79</v>
      </c>
      <c r="L455" s="12">
        <v>2051.2771720000001</v>
      </c>
      <c r="M455" s="12">
        <v>228.0793022</v>
      </c>
      <c r="N455" s="12">
        <v>190.10909842446711</v>
      </c>
      <c r="O455" s="12">
        <v>21.138026153846155</v>
      </c>
      <c r="P455" s="12">
        <v>111.18892430203479</v>
      </c>
      <c r="Q455" s="12" t="s">
        <v>99</v>
      </c>
      <c r="R455" s="12" t="s">
        <v>70</v>
      </c>
      <c r="S455" s="12" t="s">
        <v>71</v>
      </c>
      <c r="T455" s="12">
        <v>12.35</v>
      </c>
      <c r="U455" s="12">
        <v>128.92699999999999</v>
      </c>
      <c r="V455" s="15"/>
      <c r="W455" s="15"/>
      <c r="X455" s="15" t="s">
        <v>149</v>
      </c>
      <c r="Y455" s="15" t="e">
        <v>#N/A</v>
      </c>
      <c r="AA455" s="15"/>
      <c r="AB455" s="15"/>
      <c r="AC455" s="13">
        <v>10.79</v>
      </c>
      <c r="AD455" s="44">
        <v>1589.1511999999998</v>
      </c>
      <c r="AE455" s="44" t="s">
        <v>72</v>
      </c>
      <c r="AF455" s="44" t="s">
        <v>72</v>
      </c>
      <c r="AG455" s="152">
        <v>147.30000000000001</v>
      </c>
    </row>
    <row r="456" spans="1:33" s="16" customFormat="1" x14ac:dyDescent="0.2">
      <c r="A456" s="8" t="s">
        <v>114</v>
      </c>
      <c r="B456" s="10" t="s">
        <v>115</v>
      </c>
      <c r="C456" s="8" t="s">
        <v>116</v>
      </c>
      <c r="D456" s="8"/>
      <c r="E456" s="91">
        <v>602</v>
      </c>
      <c r="F456" s="92" t="s">
        <v>117</v>
      </c>
      <c r="G456" s="94">
        <v>4.0103999999999997</v>
      </c>
      <c r="H456" s="9">
        <v>4</v>
      </c>
      <c r="I456" s="12">
        <v>9.2899999999999991</v>
      </c>
      <c r="J456" s="12">
        <v>9.2899999999999991</v>
      </c>
      <c r="K456" s="13">
        <v>9.2899999999999991</v>
      </c>
      <c r="L456" s="12">
        <v>1367.8493760000001</v>
      </c>
      <c r="M456" s="12">
        <v>162.538217</v>
      </c>
      <c r="N456" s="12">
        <v>147.2388994617869</v>
      </c>
      <c r="O456" s="12">
        <v>17.496040581270186</v>
      </c>
      <c r="P456" s="12">
        <v>118.82756965193803</v>
      </c>
      <c r="Q456" s="12" t="s">
        <v>99</v>
      </c>
      <c r="R456" s="12" t="s">
        <v>70</v>
      </c>
      <c r="S456" s="12" t="s">
        <v>71</v>
      </c>
      <c r="T456" s="12">
        <v>12.35</v>
      </c>
      <c r="U456" s="12">
        <v>136.7424</v>
      </c>
      <c r="V456" s="21"/>
      <c r="W456" s="21"/>
      <c r="X456" s="15" t="s">
        <v>149</v>
      </c>
      <c r="Y456" s="15" t="e">
        <v>#N/A</v>
      </c>
      <c r="AC456" s="13">
        <v>9.2899999999999991</v>
      </c>
      <c r="AD456" s="44">
        <v>1368.2311999999999</v>
      </c>
      <c r="AE456" s="44" t="s">
        <v>72</v>
      </c>
      <c r="AF456" s="44" t="s">
        <v>72</v>
      </c>
      <c r="AG456" s="152">
        <v>147.30000000000001</v>
      </c>
    </row>
    <row r="457" spans="1:33" s="16" customFormat="1" x14ac:dyDescent="0.2">
      <c r="A457" s="8" t="s">
        <v>114</v>
      </c>
      <c r="B457" s="10" t="s">
        <v>115</v>
      </c>
      <c r="C457" s="8" t="s">
        <v>116</v>
      </c>
      <c r="D457" s="8"/>
      <c r="E457" s="91">
        <v>602</v>
      </c>
      <c r="F457" s="92" t="s">
        <v>117</v>
      </c>
      <c r="G457" s="94">
        <v>4.0105000000000004</v>
      </c>
      <c r="H457" s="9">
        <v>4</v>
      </c>
      <c r="I457" s="12">
        <v>15.53</v>
      </c>
      <c r="J457" s="12">
        <v>15.53</v>
      </c>
      <c r="K457" s="13">
        <v>15.53</v>
      </c>
      <c r="L457" s="12">
        <v>2729.9846320000001</v>
      </c>
      <c r="M457" s="12">
        <v>317.75743840000001</v>
      </c>
      <c r="N457" s="12">
        <v>175.78780631036705</v>
      </c>
      <c r="O457" s="12">
        <v>20.460878197037992</v>
      </c>
      <c r="P457" s="12">
        <v>116.39532130523729</v>
      </c>
      <c r="Q457" s="12" t="s">
        <v>99</v>
      </c>
      <c r="R457" s="12" t="s">
        <v>70</v>
      </c>
      <c r="S457" s="12" t="s">
        <v>71</v>
      </c>
      <c r="T457" s="12">
        <v>12.32</v>
      </c>
      <c r="U457" s="12">
        <v>133.78335000000001</v>
      </c>
      <c r="V457" s="21"/>
      <c r="W457" s="21"/>
      <c r="X457" s="15" t="s">
        <v>149</v>
      </c>
      <c r="Y457" s="15" t="e">
        <v>#N/A</v>
      </c>
      <c r="AC457" s="13">
        <v>15.53</v>
      </c>
      <c r="AD457" s="44">
        <v>2287.2583999999997</v>
      </c>
      <c r="AE457" s="44" t="s">
        <v>72</v>
      </c>
      <c r="AF457" s="44" t="s">
        <v>72</v>
      </c>
      <c r="AG457" s="152">
        <v>147.30000000000001</v>
      </c>
    </row>
    <row r="458" spans="1:33" s="16" customFormat="1" x14ac:dyDescent="0.2">
      <c r="A458" s="8" t="s">
        <v>114</v>
      </c>
      <c r="B458" s="10" t="s">
        <v>115</v>
      </c>
      <c r="C458" s="8" t="s">
        <v>116</v>
      </c>
      <c r="D458" s="8"/>
      <c r="E458" s="91">
        <v>602</v>
      </c>
      <c r="F458" s="92" t="s">
        <v>117</v>
      </c>
      <c r="G458" s="93">
        <v>4.0106999999999999</v>
      </c>
      <c r="H458" s="7">
        <v>4</v>
      </c>
      <c r="I458" s="12">
        <v>11.24</v>
      </c>
      <c r="J458" s="12">
        <v>11.24</v>
      </c>
      <c r="K458" s="13">
        <v>11.24</v>
      </c>
      <c r="L458" s="12">
        <v>1651.3471000000002</v>
      </c>
      <c r="M458" s="12">
        <v>189.26382599999997</v>
      </c>
      <c r="N458" s="12">
        <v>146.91700177935945</v>
      </c>
      <c r="O458" s="12">
        <v>16.838418683274018</v>
      </c>
      <c r="P458" s="12">
        <v>114.61177725748873</v>
      </c>
      <c r="Q458" s="12" t="s">
        <v>99</v>
      </c>
      <c r="R458" s="12" t="s">
        <v>70</v>
      </c>
      <c r="S458" s="12" t="s">
        <v>71</v>
      </c>
      <c r="T458" s="12">
        <v>12.32</v>
      </c>
      <c r="U458" s="12">
        <v>131.798</v>
      </c>
      <c r="V458" s="15"/>
      <c r="W458" s="15"/>
      <c r="X458" s="15" t="s">
        <v>149</v>
      </c>
      <c r="Y458" s="15" t="e">
        <v>#N/A</v>
      </c>
      <c r="AA458" s="15"/>
      <c r="AB458" s="15"/>
      <c r="AC458" s="13">
        <v>11.24</v>
      </c>
      <c r="AD458" s="44">
        <v>1655.4272000000001</v>
      </c>
      <c r="AE458" s="44" t="s">
        <v>72</v>
      </c>
      <c r="AF458" s="44" t="s">
        <v>72</v>
      </c>
      <c r="AG458" s="152">
        <v>147.30000000000001</v>
      </c>
    </row>
    <row r="459" spans="1:33" s="16" customFormat="1" x14ac:dyDescent="0.2">
      <c r="A459" s="8" t="s">
        <v>114</v>
      </c>
      <c r="B459" s="10" t="s">
        <v>115</v>
      </c>
      <c r="C459" s="8" t="s">
        <v>116</v>
      </c>
      <c r="D459" s="8"/>
      <c r="E459" s="91">
        <v>602</v>
      </c>
      <c r="F459" s="92" t="s">
        <v>117</v>
      </c>
      <c r="G459" s="94">
        <v>4.0107999999999997</v>
      </c>
      <c r="H459" s="9">
        <v>4</v>
      </c>
      <c r="I459" s="12">
        <v>11.19</v>
      </c>
      <c r="J459" s="12">
        <v>11.19</v>
      </c>
      <c r="K459" s="13">
        <v>11.19</v>
      </c>
      <c r="L459" s="12">
        <v>1835.802684</v>
      </c>
      <c r="M459" s="12">
        <v>207.74016760000001</v>
      </c>
      <c r="N459" s="12">
        <v>164.05743378016086</v>
      </c>
      <c r="O459" s="12">
        <v>18.564804968722076</v>
      </c>
      <c r="P459" s="12">
        <v>113.16040084839533</v>
      </c>
      <c r="Q459" s="12" t="s">
        <v>99</v>
      </c>
      <c r="R459" s="12" t="s">
        <v>70</v>
      </c>
      <c r="S459" s="12" t="s">
        <v>71</v>
      </c>
      <c r="T459" s="12">
        <v>12.22</v>
      </c>
      <c r="U459" s="12">
        <v>130.94415000000001</v>
      </c>
      <c r="V459" s="21" t="s">
        <v>118</v>
      </c>
      <c r="W459" s="21" t="s">
        <v>118</v>
      </c>
      <c r="X459" s="15" t="s">
        <v>149</v>
      </c>
      <c r="Y459" s="15" t="e">
        <v>#N/A</v>
      </c>
      <c r="AC459" s="13">
        <v>11.19</v>
      </c>
      <c r="AD459" s="44">
        <v>1486.1132</v>
      </c>
      <c r="AE459" s="44" t="s">
        <v>72</v>
      </c>
      <c r="AF459" s="44" t="s">
        <v>72</v>
      </c>
      <c r="AG459" s="152">
        <v>132.80000000000001</v>
      </c>
    </row>
    <row r="460" spans="1:33" s="16" customFormat="1" x14ac:dyDescent="0.2">
      <c r="A460" s="8" t="s">
        <v>114</v>
      </c>
      <c r="B460" s="10" t="s">
        <v>115</v>
      </c>
      <c r="C460" s="8" t="s">
        <v>116</v>
      </c>
      <c r="D460" s="8"/>
      <c r="E460" s="91">
        <v>602</v>
      </c>
      <c r="F460" s="92" t="s">
        <v>117</v>
      </c>
      <c r="G460" s="93">
        <v>4.0109000000000004</v>
      </c>
      <c r="H460" s="7">
        <v>4</v>
      </c>
      <c r="I460" s="12">
        <v>25.92</v>
      </c>
      <c r="J460" s="12">
        <v>25.92</v>
      </c>
      <c r="K460" s="13">
        <v>25.92</v>
      </c>
      <c r="L460" s="12">
        <v>4192.5337479999998</v>
      </c>
      <c r="M460" s="12">
        <v>525.62196700000004</v>
      </c>
      <c r="N460" s="12">
        <v>161.748987191358</v>
      </c>
      <c r="O460" s="12">
        <v>20.278625270061728</v>
      </c>
      <c r="P460" s="12">
        <v>125.37095670386481</v>
      </c>
      <c r="Q460" s="12" t="s">
        <v>60</v>
      </c>
      <c r="R460" s="12" t="s">
        <v>54</v>
      </c>
      <c r="S460" s="12" t="s">
        <v>55</v>
      </c>
      <c r="T460" s="12">
        <v>12.22</v>
      </c>
      <c r="U460" s="12">
        <v>144.01445000000001</v>
      </c>
      <c r="V460" s="15"/>
      <c r="W460" s="15"/>
      <c r="X460" s="15" t="s">
        <v>149</v>
      </c>
      <c r="Y460" s="15" t="e">
        <v>#N/A</v>
      </c>
      <c r="AA460" s="15"/>
      <c r="AB460" s="15"/>
      <c r="AC460" s="13">
        <v>25.92</v>
      </c>
      <c r="AD460" s="44">
        <v>3675.8425999999999</v>
      </c>
      <c r="AE460" s="44" t="s">
        <v>55</v>
      </c>
      <c r="AF460" s="44" t="s">
        <v>55</v>
      </c>
      <c r="AG460" s="152">
        <v>141.80000000000001</v>
      </c>
    </row>
    <row r="461" spans="1:33" s="16" customFormat="1" x14ac:dyDescent="0.2">
      <c r="A461" s="8" t="s">
        <v>114</v>
      </c>
      <c r="B461" s="10" t="s">
        <v>115</v>
      </c>
      <c r="C461" s="8" t="s">
        <v>116</v>
      </c>
      <c r="D461" s="8"/>
      <c r="E461" s="91">
        <v>602</v>
      </c>
      <c r="F461" s="92" t="s">
        <v>117</v>
      </c>
      <c r="G461" s="93">
        <v>4.0110000000000001</v>
      </c>
      <c r="H461" s="7">
        <v>4</v>
      </c>
      <c r="I461" s="12">
        <v>11.22</v>
      </c>
      <c r="J461" s="12">
        <v>11.22</v>
      </c>
      <c r="K461" s="13">
        <v>11.22</v>
      </c>
      <c r="L461" s="12">
        <v>1401.4544920000001</v>
      </c>
      <c r="M461" s="12">
        <v>167.37545279999998</v>
      </c>
      <c r="N461" s="12">
        <v>124.9068174688057</v>
      </c>
      <c r="O461" s="12">
        <v>14.917598288770051</v>
      </c>
      <c r="P461" s="12">
        <v>119.429816490966</v>
      </c>
      <c r="Q461" s="12" t="s">
        <v>99</v>
      </c>
      <c r="R461" s="12" t="s">
        <v>70</v>
      </c>
      <c r="S461" s="12" t="s">
        <v>71</v>
      </c>
      <c r="T461" s="12">
        <v>12.19</v>
      </c>
      <c r="U461" s="12">
        <v>137.88345000000001</v>
      </c>
      <c r="V461" s="15"/>
      <c r="W461" s="15"/>
      <c r="X461" s="15" t="s">
        <v>41</v>
      </c>
      <c r="Y461" s="15" t="s">
        <v>49</v>
      </c>
      <c r="AA461" s="15"/>
      <c r="AB461" s="15"/>
      <c r="AC461" s="13">
        <v>11.22</v>
      </c>
      <c r="AD461" s="44">
        <v>1652.4816000000001</v>
      </c>
      <c r="AE461" s="44" t="s">
        <v>72</v>
      </c>
      <c r="AF461" s="44" t="s">
        <v>72</v>
      </c>
      <c r="AG461" s="152">
        <v>147.30000000000001</v>
      </c>
    </row>
    <row r="462" spans="1:33" s="16" customFormat="1" x14ac:dyDescent="0.2">
      <c r="A462" s="8" t="s">
        <v>114</v>
      </c>
      <c r="B462" s="10" t="s">
        <v>115</v>
      </c>
      <c r="C462" s="8" t="s">
        <v>116</v>
      </c>
      <c r="D462" s="8"/>
      <c r="E462" s="91">
        <v>602</v>
      </c>
      <c r="F462" s="92" t="s">
        <v>117</v>
      </c>
      <c r="G462" s="93">
        <v>4.0110999999999999</v>
      </c>
      <c r="H462" s="7">
        <v>4</v>
      </c>
      <c r="I462" s="12">
        <v>4.66</v>
      </c>
      <c r="J462" s="12">
        <v>4.66</v>
      </c>
      <c r="K462" s="13">
        <v>4.66</v>
      </c>
      <c r="L462" s="12">
        <v>600.38188000000002</v>
      </c>
      <c r="M462" s="12">
        <v>75.824467999999996</v>
      </c>
      <c r="N462" s="12">
        <v>128.83731330472102</v>
      </c>
      <c r="O462" s="12">
        <v>16.27134506437768</v>
      </c>
      <c r="P462" s="12">
        <v>126.2937315829718</v>
      </c>
      <c r="Q462" s="12" t="s">
        <v>60</v>
      </c>
      <c r="R462" s="12" t="s">
        <v>54</v>
      </c>
      <c r="S462" s="12" t="s">
        <v>55</v>
      </c>
      <c r="T462" s="12">
        <v>12.29</v>
      </c>
      <c r="U462" s="12">
        <v>145.0223</v>
      </c>
      <c r="V462" s="15"/>
      <c r="W462" s="15"/>
      <c r="X462" s="15" t="s">
        <v>41</v>
      </c>
      <c r="Y462" s="15" t="s">
        <v>49</v>
      </c>
      <c r="AA462" s="15"/>
      <c r="AB462" s="15"/>
      <c r="AC462" s="13">
        <v>4.66</v>
      </c>
      <c r="AD462" s="44">
        <v>686.32479999999998</v>
      </c>
      <c r="AE462" s="44" t="s">
        <v>55</v>
      </c>
      <c r="AF462" s="44" t="s">
        <v>55</v>
      </c>
      <c r="AG462" s="152">
        <v>147.30000000000001</v>
      </c>
    </row>
    <row r="463" spans="1:33" s="16" customFormat="1" x14ac:dyDescent="0.2">
      <c r="A463" s="8" t="s">
        <v>114</v>
      </c>
      <c r="B463" s="10" t="s">
        <v>115</v>
      </c>
      <c r="C463" s="8" t="s">
        <v>116</v>
      </c>
      <c r="D463" s="8"/>
      <c r="E463" s="91">
        <v>602</v>
      </c>
      <c r="F463" s="92" t="s">
        <v>117</v>
      </c>
      <c r="G463" s="93">
        <v>4.0111999999999997</v>
      </c>
      <c r="H463" s="9">
        <v>4</v>
      </c>
      <c r="I463" s="12">
        <v>1.53</v>
      </c>
      <c r="J463" s="12">
        <v>1.53</v>
      </c>
      <c r="K463" s="13">
        <v>1.53</v>
      </c>
      <c r="L463" s="12">
        <v>258.29091999999997</v>
      </c>
      <c r="M463" s="12">
        <v>29.598732199999997</v>
      </c>
      <c r="N463" s="12">
        <v>168.8175947712418</v>
      </c>
      <c r="O463" s="12">
        <v>19.345576601307187</v>
      </c>
      <c r="P463" s="12">
        <v>114.59455175582633</v>
      </c>
      <c r="Q463" s="12" t="s">
        <v>60</v>
      </c>
      <c r="R463" s="12" t="s">
        <v>47</v>
      </c>
      <c r="S463" s="12" t="s">
        <v>48</v>
      </c>
      <c r="T463" s="12">
        <v>12.19</v>
      </c>
      <c r="U463" s="12">
        <v>132.1414</v>
      </c>
      <c r="V463" s="21"/>
      <c r="W463" s="21"/>
      <c r="X463" s="15" t="s">
        <v>41</v>
      </c>
      <c r="Y463" s="15" t="s">
        <v>49</v>
      </c>
      <c r="AC463" s="13">
        <v>1.53</v>
      </c>
      <c r="AD463" s="44">
        <v>225.33840000000001</v>
      </c>
      <c r="AE463" s="44" t="s">
        <v>48</v>
      </c>
      <c r="AF463" s="44" t="s">
        <v>48</v>
      </c>
      <c r="AG463" s="152">
        <v>147.30000000000001</v>
      </c>
    </row>
    <row r="464" spans="1:33" s="16" customFormat="1" x14ac:dyDescent="0.2">
      <c r="A464" s="8" t="s">
        <v>114</v>
      </c>
      <c r="B464" s="10" t="s">
        <v>115</v>
      </c>
      <c r="C464" s="8" t="s">
        <v>116</v>
      </c>
      <c r="D464" s="8"/>
      <c r="E464" s="91">
        <v>602</v>
      </c>
      <c r="F464" s="92" t="s">
        <v>117</v>
      </c>
      <c r="G464" s="93">
        <v>4.0113000000000003</v>
      </c>
      <c r="H464" s="9">
        <v>4</v>
      </c>
      <c r="I464" s="12">
        <v>7.33</v>
      </c>
      <c r="J464" s="12">
        <v>7.33</v>
      </c>
      <c r="K464" s="13">
        <v>7.33</v>
      </c>
      <c r="L464" s="12">
        <v>1124.513608</v>
      </c>
      <c r="M464" s="12">
        <v>126.98430640000001</v>
      </c>
      <c r="N464" s="12">
        <v>153.41249768076398</v>
      </c>
      <c r="O464" s="12">
        <v>17.323916289222375</v>
      </c>
      <c r="P464" s="12">
        <v>112.92376143481938</v>
      </c>
      <c r="Q464" s="12" t="s">
        <v>60</v>
      </c>
      <c r="R464" s="12" t="s">
        <v>37</v>
      </c>
      <c r="S464" s="12" t="s">
        <v>38</v>
      </c>
      <c r="T464" s="12">
        <v>12.29</v>
      </c>
      <c r="U464" s="12">
        <v>132.38745</v>
      </c>
      <c r="V464" s="21"/>
      <c r="W464" s="21"/>
      <c r="X464" s="15" t="s">
        <v>41</v>
      </c>
      <c r="Y464" s="15" t="s">
        <v>49</v>
      </c>
      <c r="AC464" s="13">
        <v>7.33</v>
      </c>
      <c r="AD464" s="44">
        <v>1079.5624</v>
      </c>
      <c r="AE464" s="44" t="s">
        <v>184</v>
      </c>
      <c r="AF464" s="44" t="s">
        <v>184</v>
      </c>
      <c r="AG464" s="152">
        <v>147.30000000000001</v>
      </c>
    </row>
    <row r="465" spans="1:153" s="16" customFormat="1" x14ac:dyDescent="0.2">
      <c r="A465" s="8" t="s">
        <v>114</v>
      </c>
      <c r="B465" s="10" t="s">
        <v>115</v>
      </c>
      <c r="C465" s="8" t="s">
        <v>116</v>
      </c>
      <c r="D465" s="8"/>
      <c r="E465" s="53">
        <v>602</v>
      </c>
      <c r="F465" s="54" t="s">
        <v>117</v>
      </c>
      <c r="G465" s="95">
        <v>4.0201000000000002</v>
      </c>
      <c r="H465" s="9">
        <v>4</v>
      </c>
      <c r="I465" s="12">
        <v>17.59</v>
      </c>
      <c r="J465" s="12">
        <v>17.59</v>
      </c>
      <c r="K465" s="13">
        <v>17.59</v>
      </c>
      <c r="L465" s="12">
        <v>2130.1908159999998</v>
      </c>
      <c r="M465" s="12">
        <v>256.23000960000002</v>
      </c>
      <c r="N465" s="12">
        <v>121.1023772598067</v>
      </c>
      <c r="O465" s="12">
        <v>14.566799863558842</v>
      </c>
      <c r="P465" s="12">
        <v>120.2850034257213</v>
      </c>
      <c r="Q465" s="12" t="s">
        <v>46</v>
      </c>
      <c r="R465" s="12" t="s">
        <v>70</v>
      </c>
      <c r="S465" s="12" t="s">
        <v>71</v>
      </c>
      <c r="T465" s="12">
        <v>11.86</v>
      </c>
      <c r="U465" s="12">
        <v>138.54509999999999</v>
      </c>
      <c r="V465" s="21"/>
      <c r="W465" s="21"/>
      <c r="X465" s="15" t="s">
        <v>149</v>
      </c>
      <c r="Y465" s="15" t="e">
        <v>#N/A</v>
      </c>
      <c r="AC465" s="13">
        <v>17.59</v>
      </c>
      <c r="AD465" s="44">
        <v>2486.4252000000001</v>
      </c>
      <c r="AE465" s="44" t="s">
        <v>72</v>
      </c>
      <c r="AF465" s="44" t="s">
        <v>72</v>
      </c>
      <c r="AG465" s="152">
        <v>141.4</v>
      </c>
    </row>
    <row r="466" spans="1:153" s="16" customFormat="1" x14ac:dyDescent="0.2">
      <c r="A466" s="8" t="s">
        <v>114</v>
      </c>
      <c r="B466" s="10" t="s">
        <v>115</v>
      </c>
      <c r="C466" s="8" t="s">
        <v>116</v>
      </c>
      <c r="D466" s="8"/>
      <c r="E466" s="53">
        <v>602</v>
      </c>
      <c r="F466" s="54" t="s">
        <v>117</v>
      </c>
      <c r="G466" s="95">
        <v>4.0202</v>
      </c>
      <c r="H466" s="9">
        <v>4</v>
      </c>
      <c r="I466" s="12">
        <v>10.130000000000001</v>
      </c>
      <c r="J466" s="12">
        <v>10.130000000000001</v>
      </c>
      <c r="K466" s="13">
        <v>10.130000000000001</v>
      </c>
      <c r="L466" s="12">
        <v>1404.7642840000001</v>
      </c>
      <c r="M466" s="12">
        <v>168.81355539999998</v>
      </c>
      <c r="N466" s="12">
        <v>138.67367068114513</v>
      </c>
      <c r="O466" s="12">
        <v>16.664714254689038</v>
      </c>
      <c r="P466" s="12">
        <v>120.17215793621357</v>
      </c>
      <c r="Q466" s="12" t="s">
        <v>99</v>
      </c>
      <c r="R466" s="12" t="s">
        <v>179</v>
      </c>
      <c r="S466" s="12" t="s">
        <v>180</v>
      </c>
      <c r="T466" s="12">
        <v>12.29</v>
      </c>
      <c r="U466" s="12">
        <v>140.43279999999999</v>
      </c>
      <c r="V466" s="21"/>
      <c r="W466" s="21"/>
      <c r="X466" s="15" t="s">
        <v>149</v>
      </c>
      <c r="Y466" s="15" t="e">
        <v>#N/A</v>
      </c>
      <c r="AC466" s="13">
        <v>10.130000000000001</v>
      </c>
      <c r="AD466" s="44">
        <v>1428.8264000000001</v>
      </c>
      <c r="AE466" s="44" t="s">
        <v>180</v>
      </c>
      <c r="AF466" s="44" t="s">
        <v>180</v>
      </c>
      <c r="AG466" s="152">
        <v>141</v>
      </c>
    </row>
    <row r="467" spans="1:153" s="16" customFormat="1" x14ac:dyDescent="0.2">
      <c r="A467" s="8" t="s">
        <v>114</v>
      </c>
      <c r="B467" s="10" t="s">
        <v>115</v>
      </c>
      <c r="C467" s="8" t="s">
        <v>116</v>
      </c>
      <c r="D467" s="8"/>
      <c r="E467" s="53">
        <v>602</v>
      </c>
      <c r="F467" s="54" t="s">
        <v>117</v>
      </c>
      <c r="G467" s="55">
        <v>4.0206999999999997</v>
      </c>
      <c r="H467" s="7">
        <v>4</v>
      </c>
      <c r="I467" s="12">
        <v>21.92</v>
      </c>
      <c r="J467" s="12">
        <v>21.92</v>
      </c>
      <c r="K467" s="13">
        <v>21.92</v>
      </c>
      <c r="L467" s="12">
        <v>3062.4892840000002</v>
      </c>
      <c r="M467" s="12">
        <v>374.73534760000001</v>
      </c>
      <c r="N467" s="12">
        <v>139.71210237226276</v>
      </c>
      <c r="O467" s="12">
        <v>17.095590675182482</v>
      </c>
      <c r="P467" s="12">
        <v>122.36299064222293</v>
      </c>
      <c r="Q467" s="12" t="s">
        <v>60</v>
      </c>
      <c r="R467" s="12" t="s">
        <v>54</v>
      </c>
      <c r="S467" s="12" t="s">
        <v>55</v>
      </c>
      <c r="T467" s="12">
        <v>12.32</v>
      </c>
      <c r="U467" s="12">
        <v>142.98519999999999</v>
      </c>
      <c r="V467" s="15"/>
      <c r="W467" s="15"/>
      <c r="X467" s="15" t="s">
        <v>123</v>
      </c>
      <c r="Y467" s="15" t="e">
        <v>#N/A</v>
      </c>
      <c r="AA467" s="15"/>
      <c r="AB467" s="15"/>
      <c r="AC467" s="13">
        <v>21.92</v>
      </c>
      <c r="AD467" s="44">
        <v>3008.6076000000003</v>
      </c>
      <c r="AE467" s="44" t="s">
        <v>55</v>
      </c>
      <c r="AF467" s="44" t="s">
        <v>55</v>
      </c>
      <c r="AG467" s="152">
        <v>137.30000000000001</v>
      </c>
    </row>
    <row r="468" spans="1:153" s="16" customFormat="1" x14ac:dyDescent="0.2">
      <c r="A468" s="8" t="s">
        <v>114</v>
      </c>
      <c r="B468" s="10" t="s">
        <v>115</v>
      </c>
      <c r="C468" s="8" t="s">
        <v>116</v>
      </c>
      <c r="D468" s="8"/>
      <c r="E468" s="53">
        <v>602</v>
      </c>
      <c r="F468" s="54" t="s">
        <v>117</v>
      </c>
      <c r="G468" s="55">
        <v>4.0208000000000004</v>
      </c>
      <c r="H468" s="7">
        <v>4</v>
      </c>
      <c r="I468" s="12">
        <v>21.63</v>
      </c>
      <c r="J468" s="12">
        <v>21.63</v>
      </c>
      <c r="K468" s="13">
        <v>21.63</v>
      </c>
      <c r="L468" s="12">
        <v>2429.157604</v>
      </c>
      <c r="M468" s="12">
        <v>271.866578</v>
      </c>
      <c r="N468" s="12">
        <v>112.30502098936662</v>
      </c>
      <c r="O468" s="12">
        <v>12.56895876098012</v>
      </c>
      <c r="P468" s="12">
        <v>111.91804827827055</v>
      </c>
      <c r="Q468" s="12" t="s">
        <v>60</v>
      </c>
      <c r="R468" s="12" t="s">
        <v>37</v>
      </c>
      <c r="S468" s="12" t="s">
        <v>38</v>
      </c>
      <c r="T468" s="12">
        <v>12.42</v>
      </c>
      <c r="U468" s="12">
        <v>130.51904999999999</v>
      </c>
      <c r="V468" s="15"/>
      <c r="W468" s="15"/>
      <c r="X468" s="15" t="s">
        <v>123</v>
      </c>
      <c r="Y468" s="15" t="e">
        <v>#N/A</v>
      </c>
      <c r="AA468" s="15"/>
      <c r="AB468" s="15"/>
      <c r="AC468" s="13">
        <v>21.63</v>
      </c>
      <c r="AD468" s="44">
        <v>3018.2064</v>
      </c>
      <c r="AE468" s="44" t="s">
        <v>184</v>
      </c>
      <c r="AF468" s="44" t="s">
        <v>184</v>
      </c>
      <c r="AG468" s="152">
        <v>139.5</v>
      </c>
    </row>
    <row r="469" spans="1:153" s="16" customFormat="1" x14ac:dyDescent="0.2">
      <c r="A469" s="8" t="s">
        <v>114</v>
      </c>
      <c r="B469" s="10" t="s">
        <v>115</v>
      </c>
      <c r="C469" s="8" t="s">
        <v>116</v>
      </c>
      <c r="D469" s="8"/>
      <c r="E469" s="53">
        <v>602</v>
      </c>
      <c r="F469" s="54" t="s">
        <v>117</v>
      </c>
      <c r="G469" s="55">
        <v>4.0209000000000001</v>
      </c>
      <c r="H469" s="7">
        <v>4</v>
      </c>
      <c r="I469" s="12">
        <v>8.5299999999999994</v>
      </c>
      <c r="J469" s="12">
        <v>8.5299999999999994</v>
      </c>
      <c r="K469" s="13">
        <v>8.5299999999999994</v>
      </c>
      <c r="L469" s="12">
        <v>1171.23866</v>
      </c>
      <c r="M469" s="12">
        <v>134.70540639999999</v>
      </c>
      <c r="N469" s="12">
        <v>137.30816647127784</v>
      </c>
      <c r="O469" s="12">
        <v>15.791958546307152</v>
      </c>
      <c r="P469" s="12">
        <v>115.01106563541883</v>
      </c>
      <c r="Q469" s="12" t="s">
        <v>60</v>
      </c>
      <c r="R469" s="12" t="s">
        <v>47</v>
      </c>
      <c r="S469" s="12" t="s">
        <v>48</v>
      </c>
      <c r="T469" s="12">
        <v>12.39</v>
      </c>
      <c r="U469" s="12">
        <v>134.5077</v>
      </c>
      <c r="V469" s="15"/>
      <c r="W469" s="15"/>
      <c r="X469" s="15" t="s">
        <v>123</v>
      </c>
      <c r="Y469" s="15" t="e">
        <v>#N/A</v>
      </c>
      <c r="AA469" s="15"/>
      <c r="AB469" s="15"/>
      <c r="AC469" s="13">
        <v>8.5299999999999994</v>
      </c>
      <c r="AD469" s="44">
        <v>1264.7284000000002</v>
      </c>
      <c r="AE469" s="44" t="s">
        <v>48</v>
      </c>
      <c r="AF469" s="44" t="s">
        <v>48</v>
      </c>
      <c r="AG469" s="152">
        <v>148.30000000000001</v>
      </c>
    </row>
    <row r="470" spans="1:153" s="16" customFormat="1" x14ac:dyDescent="0.2">
      <c r="A470" s="8" t="s">
        <v>114</v>
      </c>
      <c r="B470" s="10" t="s">
        <v>115</v>
      </c>
      <c r="C470" s="8" t="s">
        <v>116</v>
      </c>
      <c r="D470" s="8"/>
      <c r="E470" s="53">
        <v>602</v>
      </c>
      <c r="F470" s="54" t="s">
        <v>117</v>
      </c>
      <c r="G470" s="55">
        <v>4.0209999999999999</v>
      </c>
      <c r="H470" s="7">
        <v>4</v>
      </c>
      <c r="I470" s="12">
        <v>9.7200000000000006</v>
      </c>
      <c r="J470" s="12">
        <v>9.7200000000000006</v>
      </c>
      <c r="K470" s="13">
        <v>9.7200000000000006</v>
      </c>
      <c r="L470" s="12">
        <v>1593.305036</v>
      </c>
      <c r="M470" s="12">
        <v>175.8162734</v>
      </c>
      <c r="N470" s="12">
        <v>163.92027119341563</v>
      </c>
      <c r="O470" s="12">
        <v>18.088093971193416</v>
      </c>
      <c r="P470" s="12">
        <v>110.34690120693249</v>
      </c>
      <c r="Q470" s="12" t="s">
        <v>60</v>
      </c>
      <c r="R470" s="12" t="s">
        <v>47</v>
      </c>
      <c r="S470" s="12" t="s">
        <v>48</v>
      </c>
      <c r="T470" s="12">
        <v>12.42</v>
      </c>
      <c r="U470" s="12">
        <v>129.16315</v>
      </c>
      <c r="V470" s="15"/>
      <c r="W470" s="15"/>
      <c r="X470" s="15" t="s">
        <v>123</v>
      </c>
      <c r="Y470" s="15" t="e">
        <v>#N/A</v>
      </c>
      <c r="AA470" s="15"/>
      <c r="AB470" s="15"/>
      <c r="AC470" s="13">
        <v>9.7200000000000006</v>
      </c>
      <c r="AD470" s="44">
        <v>1070.2916</v>
      </c>
      <c r="AE470" s="44" t="s">
        <v>48</v>
      </c>
      <c r="AF470" s="44" t="s">
        <v>48</v>
      </c>
      <c r="AG470" s="152">
        <v>110.1</v>
      </c>
    </row>
    <row r="471" spans="1:153" s="16" customFormat="1" x14ac:dyDescent="0.2">
      <c r="A471" s="8" t="s">
        <v>114</v>
      </c>
      <c r="B471" s="10" t="s">
        <v>115</v>
      </c>
      <c r="C471" s="8" t="s">
        <v>116</v>
      </c>
      <c r="D471" s="8"/>
      <c r="E471" s="53">
        <v>602</v>
      </c>
      <c r="F471" s="54" t="s">
        <v>117</v>
      </c>
      <c r="G471" s="95">
        <v>4.0301</v>
      </c>
      <c r="H471" s="9">
        <v>4</v>
      </c>
      <c r="I471" s="12">
        <v>8.7799999999999994</v>
      </c>
      <c r="J471" s="12" t="e">
        <v>#N/A</v>
      </c>
      <c r="K471" s="13" t="e">
        <v>#N/A</v>
      </c>
      <c r="L471" s="12">
        <v>1173.6933120000001</v>
      </c>
      <c r="M471" s="12">
        <v>149.29463760000002</v>
      </c>
      <c r="N471" s="12">
        <v>133.67805375854218</v>
      </c>
      <c r="O471" s="12">
        <v>17.003945056947611</v>
      </c>
      <c r="P471" s="12">
        <v>127.20072277279876</v>
      </c>
      <c r="Q471" s="12" t="s">
        <v>99</v>
      </c>
      <c r="R471" s="12" t="s">
        <v>54</v>
      </c>
      <c r="S471" s="12" t="s">
        <v>55</v>
      </c>
      <c r="T471" s="12">
        <v>14.75</v>
      </c>
      <c r="U471" s="12">
        <v>146.65539999999999</v>
      </c>
      <c r="V471" s="21" t="s">
        <v>118</v>
      </c>
      <c r="W471" s="21" t="s">
        <v>118</v>
      </c>
      <c r="X471" s="15" t="s">
        <v>149</v>
      </c>
      <c r="Y471" s="15" t="e">
        <v>#N/A</v>
      </c>
      <c r="AC471" s="13">
        <v>8.7799999999999994</v>
      </c>
      <c r="AD471" s="44">
        <v>1337.3134</v>
      </c>
      <c r="AE471" s="44" t="s">
        <v>55</v>
      </c>
      <c r="AF471" s="44" t="s">
        <v>55</v>
      </c>
      <c r="AG471" s="152">
        <v>152.30000000000001</v>
      </c>
    </row>
    <row r="472" spans="1:153" s="16" customFormat="1" x14ac:dyDescent="0.2">
      <c r="A472" s="8" t="s">
        <v>114</v>
      </c>
      <c r="B472" s="10" t="s">
        <v>122</v>
      </c>
      <c r="C472" s="8" t="s">
        <v>116</v>
      </c>
      <c r="D472" s="8"/>
      <c r="E472" s="53">
        <v>602</v>
      </c>
      <c r="F472" s="54" t="s">
        <v>117</v>
      </c>
      <c r="G472" s="55">
        <v>4.0301999999999998</v>
      </c>
      <c r="H472" s="9">
        <v>4</v>
      </c>
      <c r="I472" s="12" t="e">
        <v>#N/A</v>
      </c>
      <c r="J472" s="12" t="e">
        <v>#N/A</v>
      </c>
      <c r="K472" s="13" t="e">
        <v>#N/A</v>
      </c>
      <c r="L472" s="12" t="e">
        <v>#N/A</v>
      </c>
      <c r="M472" s="12" t="e">
        <v>#N/A</v>
      </c>
      <c r="N472" s="12" t="e">
        <v>#N/A</v>
      </c>
      <c r="O472" s="12" t="e">
        <v>#N/A</v>
      </c>
      <c r="P472" s="12" t="e">
        <v>#N/A</v>
      </c>
      <c r="Q472" s="12" t="e">
        <v>#N/A</v>
      </c>
      <c r="R472" s="12" t="e">
        <v>#N/A</v>
      </c>
      <c r="S472" s="12" t="e">
        <v>#N/A</v>
      </c>
      <c r="T472" s="12" t="e">
        <v>#N/A</v>
      </c>
      <c r="U472" s="12" t="e">
        <v>#N/A</v>
      </c>
      <c r="V472" s="21" t="s">
        <v>118</v>
      </c>
      <c r="W472" s="21" t="s">
        <v>118</v>
      </c>
      <c r="X472" s="15" t="s">
        <v>149</v>
      </c>
      <c r="Y472" s="15" t="e">
        <v>#N/A</v>
      </c>
      <c r="AC472" s="13">
        <v>18.23</v>
      </c>
      <c r="AD472" s="44">
        <v>2540.4643999999998</v>
      </c>
      <c r="AE472" s="44" t="s">
        <v>72</v>
      </c>
      <c r="AF472" s="44" t="s">
        <v>72</v>
      </c>
      <c r="AG472" s="152">
        <v>139.4</v>
      </c>
    </row>
    <row r="473" spans="1:153" s="16" customFormat="1" x14ac:dyDescent="0.2">
      <c r="A473" s="8" t="s">
        <v>114</v>
      </c>
      <c r="B473" s="10" t="s">
        <v>115</v>
      </c>
      <c r="C473" s="8" t="s">
        <v>116</v>
      </c>
      <c r="D473" s="8"/>
      <c r="E473" s="53">
        <v>602</v>
      </c>
      <c r="F473" s="54" t="s">
        <v>117</v>
      </c>
      <c r="G473" s="95">
        <v>4.0303000000000004</v>
      </c>
      <c r="H473" s="9">
        <v>4</v>
      </c>
      <c r="I473" s="12">
        <v>10.83</v>
      </c>
      <c r="J473" s="12" t="e">
        <v>#N/A</v>
      </c>
      <c r="K473" s="13" t="e">
        <v>#N/A</v>
      </c>
      <c r="L473" s="12">
        <v>1702.2355200000002</v>
      </c>
      <c r="M473" s="12">
        <v>219.6915012</v>
      </c>
      <c r="N473" s="12">
        <v>157.17779501385044</v>
      </c>
      <c r="O473" s="12">
        <v>20.285457174515237</v>
      </c>
      <c r="P473" s="12">
        <v>129.06057864425247</v>
      </c>
      <c r="Q473" s="12" t="s">
        <v>99</v>
      </c>
      <c r="R473" s="12" t="s">
        <v>54</v>
      </c>
      <c r="S473" s="12" t="s">
        <v>55</v>
      </c>
      <c r="T473" s="12">
        <v>13.77</v>
      </c>
      <c r="U473" s="12">
        <v>149.3399</v>
      </c>
      <c r="V473" s="21" t="s">
        <v>118</v>
      </c>
      <c r="W473" s="21" t="s">
        <v>118</v>
      </c>
      <c r="X473" s="15" t="s">
        <v>149</v>
      </c>
      <c r="Y473" s="15" t="e">
        <v>#N/A</v>
      </c>
      <c r="AC473" s="13">
        <v>10.83</v>
      </c>
      <c r="AD473" s="44">
        <v>1595.0424</v>
      </c>
      <c r="AE473" s="44" t="s">
        <v>55</v>
      </c>
      <c r="AF473" s="44" t="s">
        <v>55</v>
      </c>
      <c r="AG473" s="152">
        <v>147.30000000000001</v>
      </c>
    </row>
    <row r="474" spans="1:153" s="16" customFormat="1" x14ac:dyDescent="0.2">
      <c r="A474" s="8" t="s">
        <v>114</v>
      </c>
      <c r="B474" s="10" t="s">
        <v>122</v>
      </c>
      <c r="C474" s="8" t="s">
        <v>116</v>
      </c>
      <c r="D474" s="8"/>
      <c r="E474" s="53">
        <v>602</v>
      </c>
      <c r="F474" s="54" t="s">
        <v>117</v>
      </c>
      <c r="G474" s="55">
        <v>4.0304000000000002</v>
      </c>
      <c r="H474" s="9">
        <v>4</v>
      </c>
      <c r="I474" s="12" t="e">
        <v>#N/A</v>
      </c>
      <c r="J474" s="12" t="e">
        <v>#N/A</v>
      </c>
      <c r="K474" s="13" t="e">
        <v>#N/A</v>
      </c>
      <c r="L474" s="12" t="e">
        <v>#N/A</v>
      </c>
      <c r="M474" s="12" t="e">
        <v>#N/A</v>
      </c>
      <c r="N474" s="12" t="e">
        <v>#N/A</v>
      </c>
      <c r="O474" s="12" t="e">
        <v>#N/A</v>
      </c>
      <c r="P474" s="12" t="e">
        <v>#N/A</v>
      </c>
      <c r="Q474" s="12" t="e">
        <v>#N/A</v>
      </c>
      <c r="R474" s="12" t="e">
        <v>#N/A</v>
      </c>
      <c r="S474" s="12" t="e">
        <v>#N/A</v>
      </c>
      <c r="T474" s="12" t="e">
        <v>#N/A</v>
      </c>
      <c r="U474" s="12" t="e">
        <v>#N/A</v>
      </c>
      <c r="V474" s="21" t="s">
        <v>118</v>
      </c>
      <c r="W474" s="21" t="s">
        <v>118</v>
      </c>
      <c r="X474" s="15" t="s">
        <v>149</v>
      </c>
      <c r="Y474" s="15" t="e">
        <v>#N/A</v>
      </c>
      <c r="AC474" s="13">
        <v>26.18</v>
      </c>
      <c r="AD474" s="44">
        <v>3459.6053999999999</v>
      </c>
      <c r="AE474" s="44" t="s">
        <v>72</v>
      </c>
      <c r="AF474" s="44" t="s">
        <v>72</v>
      </c>
      <c r="AG474" s="152">
        <v>132.1</v>
      </c>
    </row>
    <row r="475" spans="1:153" s="16" customFormat="1" x14ac:dyDescent="0.2">
      <c r="A475" s="8" t="s">
        <v>114</v>
      </c>
      <c r="B475" s="10" t="s">
        <v>115</v>
      </c>
      <c r="C475" s="8" t="s">
        <v>116</v>
      </c>
      <c r="D475" s="8"/>
      <c r="E475" s="53">
        <v>602</v>
      </c>
      <c r="F475" s="54" t="s">
        <v>117</v>
      </c>
      <c r="G475" s="95">
        <v>4.0308999999999999</v>
      </c>
      <c r="H475" s="9">
        <v>4</v>
      </c>
      <c r="I475" s="12">
        <v>4.76</v>
      </c>
      <c r="J475" s="12" t="e">
        <v>#N/A</v>
      </c>
      <c r="K475" s="13" t="e">
        <v>#N/A</v>
      </c>
      <c r="L475" s="12">
        <v>531.16154000000006</v>
      </c>
      <c r="M475" s="12">
        <v>57.394315000000006</v>
      </c>
      <c r="N475" s="12">
        <v>111.58855882352943</v>
      </c>
      <c r="O475" s="12">
        <v>12.057629201680674</v>
      </c>
      <c r="P475" s="12">
        <v>108.0543500947</v>
      </c>
      <c r="Q475" s="12" t="s">
        <v>99</v>
      </c>
      <c r="R475" s="12" t="s">
        <v>37</v>
      </c>
      <c r="S475" s="12" t="s">
        <v>38</v>
      </c>
      <c r="T475" s="12">
        <v>10.84</v>
      </c>
      <c r="U475" s="12">
        <v>128.47125</v>
      </c>
      <c r="V475" s="21" t="s">
        <v>118</v>
      </c>
      <c r="W475" s="21" t="s">
        <v>118</v>
      </c>
      <c r="X475" s="15" t="s">
        <v>149</v>
      </c>
      <c r="Y475" s="15" t="e">
        <v>#N/A</v>
      </c>
      <c r="AC475" s="13">
        <v>4.76</v>
      </c>
      <c r="AD475" s="44">
        <v>695.8528</v>
      </c>
      <c r="AE475" s="44" t="s">
        <v>184</v>
      </c>
      <c r="AF475" s="44" t="s">
        <v>184</v>
      </c>
      <c r="AG475" s="152">
        <v>146.19999999999999</v>
      </c>
    </row>
    <row r="476" spans="1:153" s="16" customFormat="1" x14ac:dyDescent="0.2">
      <c r="A476" s="8" t="s">
        <v>114</v>
      </c>
      <c r="B476" s="10" t="s">
        <v>115</v>
      </c>
      <c r="C476" s="8" t="s">
        <v>116</v>
      </c>
      <c r="D476" s="8"/>
      <c r="E476" s="53">
        <v>602</v>
      </c>
      <c r="F476" s="54" t="s">
        <v>117</v>
      </c>
      <c r="G476" s="55">
        <v>4.0309999999999997</v>
      </c>
      <c r="H476" s="9">
        <v>4</v>
      </c>
      <c r="I476" s="12">
        <v>9.86</v>
      </c>
      <c r="J476" s="12">
        <v>3.6</v>
      </c>
      <c r="K476" s="13">
        <v>3.6</v>
      </c>
      <c r="L476" s="12">
        <v>1168.4036799999999</v>
      </c>
      <c r="M476" s="12">
        <v>148.0357372</v>
      </c>
      <c r="N476" s="12">
        <v>118.49935902636916</v>
      </c>
      <c r="O476" s="12">
        <v>15.01376645030426</v>
      </c>
      <c r="P476" s="12">
        <v>126.69913638067281</v>
      </c>
      <c r="Q476" s="12" t="s">
        <v>99</v>
      </c>
      <c r="R476" s="12" t="s">
        <v>37</v>
      </c>
      <c r="S476" s="12" t="s">
        <v>38</v>
      </c>
      <c r="T476" s="12">
        <v>11.93</v>
      </c>
      <c r="U476" s="12">
        <v>144.86025000000001</v>
      </c>
      <c r="V476" s="21" t="s">
        <v>118</v>
      </c>
      <c r="W476" s="21" t="s">
        <v>118</v>
      </c>
      <c r="X476" s="15" t="s">
        <v>149</v>
      </c>
      <c r="Y476" s="15" t="e">
        <v>#N/A</v>
      </c>
      <c r="AC476" s="13">
        <v>9.86</v>
      </c>
      <c r="AD476" s="44">
        <v>1326.8708000000001</v>
      </c>
      <c r="AE476" s="44" t="s">
        <v>184</v>
      </c>
      <c r="AF476" s="44" t="s">
        <v>184</v>
      </c>
      <c r="AG476" s="152">
        <v>134.6</v>
      </c>
    </row>
    <row r="477" spans="1:153" s="16" customFormat="1" x14ac:dyDescent="0.2">
      <c r="A477" s="8" t="s">
        <v>114</v>
      </c>
      <c r="B477" s="10" t="s">
        <v>115</v>
      </c>
      <c r="C477" s="8" t="s">
        <v>116</v>
      </c>
      <c r="D477" s="8"/>
      <c r="E477" s="53">
        <v>602</v>
      </c>
      <c r="F477" s="54" t="s">
        <v>117</v>
      </c>
      <c r="G477" s="55">
        <v>4.0311000000000003</v>
      </c>
      <c r="H477" s="9">
        <v>4</v>
      </c>
      <c r="I477" s="12">
        <v>7.59</v>
      </c>
      <c r="J477" s="12">
        <v>7.35</v>
      </c>
      <c r="K477" s="13">
        <v>7.35</v>
      </c>
      <c r="L477" s="12">
        <v>945.41325200000006</v>
      </c>
      <c r="M477" s="12">
        <v>118.5988928</v>
      </c>
      <c r="N477" s="12">
        <v>124.56037575757577</v>
      </c>
      <c r="O477" s="12">
        <v>15.625677575757576</v>
      </c>
      <c r="P477" s="12">
        <v>125.44661559281803</v>
      </c>
      <c r="Q477" s="12" t="s">
        <v>99</v>
      </c>
      <c r="R477" s="12" t="s">
        <v>70</v>
      </c>
      <c r="S477" s="12" t="s">
        <v>71</v>
      </c>
      <c r="T477" s="12">
        <v>11.93</v>
      </c>
      <c r="U477" s="12">
        <v>142.93265</v>
      </c>
      <c r="V477" s="21" t="s">
        <v>118</v>
      </c>
      <c r="W477" s="21" t="s">
        <v>118</v>
      </c>
      <c r="X477" s="15" t="s">
        <v>149</v>
      </c>
      <c r="Y477" s="15" t="e">
        <v>#N/A</v>
      </c>
      <c r="AC477" s="13">
        <v>7.59</v>
      </c>
      <c r="AD477" s="44">
        <v>964.33519999999999</v>
      </c>
      <c r="AE477" s="44" t="s">
        <v>72</v>
      </c>
      <c r="AF477" s="44" t="s">
        <v>72</v>
      </c>
      <c r="AG477" s="152">
        <v>127.1</v>
      </c>
    </row>
    <row r="478" spans="1:153" s="16" customFormat="1" x14ac:dyDescent="0.2">
      <c r="A478" s="8" t="s">
        <v>114</v>
      </c>
      <c r="B478" s="10" t="s">
        <v>122</v>
      </c>
      <c r="C478" s="8" t="s">
        <v>116</v>
      </c>
      <c r="D478" s="8"/>
      <c r="E478" s="53">
        <v>602</v>
      </c>
      <c r="F478" s="54" t="s">
        <v>117</v>
      </c>
      <c r="G478" s="55">
        <v>4.0312000000000001</v>
      </c>
      <c r="H478" s="9">
        <v>4</v>
      </c>
      <c r="I478" s="12">
        <v>9.73</v>
      </c>
      <c r="J478" s="12" t="e">
        <v>#N/A</v>
      </c>
      <c r="K478" s="13" t="e">
        <v>#N/A</v>
      </c>
      <c r="L478" s="12">
        <v>1220.723712</v>
      </c>
      <c r="M478" s="12">
        <v>137.07003180000001</v>
      </c>
      <c r="N478" s="12">
        <v>125.45978540596094</v>
      </c>
      <c r="O478" s="12">
        <v>14.087361952723535</v>
      </c>
      <c r="P478" s="12">
        <v>112.28587636380738</v>
      </c>
      <c r="Q478" s="12" t="s">
        <v>99</v>
      </c>
      <c r="R478" s="12" t="s">
        <v>37</v>
      </c>
      <c r="S478" s="12" t="s">
        <v>38</v>
      </c>
      <c r="T478" s="12">
        <v>12.29</v>
      </c>
      <c r="U478" s="12">
        <v>135.37105</v>
      </c>
      <c r="V478" s="21"/>
      <c r="W478" s="21"/>
      <c r="X478" s="15" t="s">
        <v>123</v>
      </c>
      <c r="Y478" s="15" t="e">
        <v>#N/A</v>
      </c>
      <c r="AC478" s="13">
        <v>9.73</v>
      </c>
      <c r="AD478" s="44">
        <v>1164.8144000000002</v>
      </c>
      <c r="AE478" s="44" t="s">
        <v>184</v>
      </c>
      <c r="AF478" s="44" t="s">
        <v>184</v>
      </c>
      <c r="AG478" s="152">
        <v>119.7</v>
      </c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</row>
    <row r="479" spans="1:153" s="16" customFormat="1" x14ac:dyDescent="0.2">
      <c r="A479" s="8" t="s">
        <v>114</v>
      </c>
      <c r="B479" s="10" t="s">
        <v>115</v>
      </c>
      <c r="C479" s="8" t="s">
        <v>116</v>
      </c>
      <c r="D479" s="8"/>
      <c r="E479" s="53">
        <v>602</v>
      </c>
      <c r="F479" s="54" t="s">
        <v>117</v>
      </c>
      <c r="G479" s="55">
        <v>4.0312999999999999</v>
      </c>
      <c r="H479" s="9">
        <v>4</v>
      </c>
      <c r="I479" s="12">
        <v>6.02</v>
      </c>
      <c r="J479" s="12" t="e">
        <v>#N/A</v>
      </c>
      <c r="K479" s="13" t="e">
        <v>#N/A</v>
      </c>
      <c r="L479" s="12">
        <v>901.25306799999998</v>
      </c>
      <c r="M479" s="12">
        <v>100.2785832</v>
      </c>
      <c r="N479" s="12">
        <v>149.7098119601329</v>
      </c>
      <c r="O479" s="12">
        <v>16.657571960132891</v>
      </c>
      <c r="P479" s="12">
        <v>111.26573296724689</v>
      </c>
      <c r="Q479" s="12" t="s">
        <v>99</v>
      </c>
      <c r="R479" s="12" t="s">
        <v>70</v>
      </c>
      <c r="S479" s="12" t="s">
        <v>71</v>
      </c>
      <c r="T479" s="12">
        <v>11.43</v>
      </c>
      <c r="U479" s="12">
        <v>131.66565</v>
      </c>
      <c r="V479" s="21"/>
      <c r="W479" s="21"/>
      <c r="X479" s="15" t="s">
        <v>123</v>
      </c>
      <c r="Y479" s="15" t="e">
        <v>#N/A</v>
      </c>
      <c r="AC479" s="13">
        <v>6.02</v>
      </c>
      <c r="AD479" s="44">
        <v>839.46560000000011</v>
      </c>
      <c r="AE479" s="44" t="s">
        <v>72</v>
      </c>
      <c r="AF479" s="44" t="s">
        <v>72</v>
      </c>
      <c r="AG479" s="152">
        <v>139.4</v>
      </c>
    </row>
    <row r="480" spans="1:153" s="16" customFormat="1" x14ac:dyDescent="0.2">
      <c r="A480" s="8" t="s">
        <v>32</v>
      </c>
      <c r="B480" s="8" t="s">
        <v>32</v>
      </c>
      <c r="C480" s="8" t="s">
        <v>33</v>
      </c>
      <c r="D480" s="8" t="s">
        <v>56</v>
      </c>
      <c r="E480" s="9">
        <v>15</v>
      </c>
      <c r="F480" s="10" t="s">
        <v>57</v>
      </c>
      <c r="G480" s="11">
        <v>15.06</v>
      </c>
      <c r="H480" s="7"/>
      <c r="I480" s="12">
        <v>111.82</v>
      </c>
      <c r="J480" s="12">
        <v>111.82</v>
      </c>
      <c r="K480" s="13">
        <v>111.82</v>
      </c>
      <c r="L480" s="12">
        <v>15259.907427999999</v>
      </c>
      <c r="M480" s="12">
        <v>1400.0376965999999</v>
      </c>
      <c r="N480" s="12">
        <v>136.79881154639173</v>
      </c>
      <c r="O480" s="12">
        <v>12.550763752577319</v>
      </c>
      <c r="P480" s="12">
        <v>91.746146115611936</v>
      </c>
      <c r="Q480" s="12" t="s">
        <v>65</v>
      </c>
      <c r="R480" s="12" t="s">
        <v>54</v>
      </c>
      <c r="S480" s="12" t="s">
        <v>55</v>
      </c>
      <c r="T480" s="12">
        <v>12.12</v>
      </c>
      <c r="U480" s="12">
        <v>115.28245</v>
      </c>
      <c r="V480" s="15"/>
      <c r="W480" s="14" t="s">
        <v>59</v>
      </c>
      <c r="X480" s="15" t="s">
        <v>63</v>
      </c>
      <c r="Y480" s="15" t="s">
        <v>49</v>
      </c>
      <c r="AA480" s="15"/>
      <c r="AB480" s="17">
        <v>0.19227329636916474</v>
      </c>
      <c r="AC480" s="18">
        <v>111.62</v>
      </c>
      <c r="AD480" s="19">
        <v>14042.146156684255</v>
      </c>
      <c r="AE480" s="20" t="s">
        <v>55</v>
      </c>
      <c r="AF480" s="20" t="s">
        <v>55</v>
      </c>
      <c r="AG480" s="152">
        <v>125.8</v>
      </c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</row>
    <row r="481" spans="1:153" s="16" customFormat="1" x14ac:dyDescent="0.2">
      <c r="A481" s="8" t="s">
        <v>32</v>
      </c>
      <c r="B481" s="8" t="s">
        <v>32</v>
      </c>
      <c r="C481" s="8" t="s">
        <v>33</v>
      </c>
      <c r="D481" s="8" t="s">
        <v>56</v>
      </c>
      <c r="E481" s="9">
        <v>15</v>
      </c>
      <c r="F481" s="10" t="s">
        <v>57</v>
      </c>
      <c r="G481" s="11">
        <v>15.02</v>
      </c>
      <c r="H481" s="9">
        <v>1</v>
      </c>
      <c r="I481" s="12">
        <v>112.56</v>
      </c>
      <c r="J481" s="12">
        <v>112.82</v>
      </c>
      <c r="K481" s="13">
        <v>112.82</v>
      </c>
      <c r="L481" s="12">
        <v>13938.054004</v>
      </c>
      <c r="M481" s="12">
        <v>1415.1698612</v>
      </c>
      <c r="N481" s="12">
        <v>123.82777189054725</v>
      </c>
      <c r="O481" s="12">
        <v>12.572582277896233</v>
      </c>
      <c r="P481" s="12">
        <v>101.53281518308573</v>
      </c>
      <c r="Q481" s="12" t="s">
        <v>73</v>
      </c>
      <c r="R481" s="12" t="s">
        <v>37</v>
      </c>
      <c r="S481" s="12" t="s">
        <v>38</v>
      </c>
      <c r="T481" s="12">
        <v>12.09</v>
      </c>
      <c r="U481" s="12">
        <v>124.23350000000001</v>
      </c>
      <c r="V481" s="13" t="s">
        <v>58</v>
      </c>
      <c r="W481" s="14" t="s">
        <v>59</v>
      </c>
      <c r="X481" s="15" t="s">
        <v>41</v>
      </c>
      <c r="Y481" s="15" t="s">
        <v>49</v>
      </c>
      <c r="AB481" s="17">
        <v>0.22575784435383797</v>
      </c>
      <c r="AC481" s="18">
        <v>112.37</v>
      </c>
      <c r="AD481" s="19">
        <v>11850</v>
      </c>
      <c r="AE481" s="20" t="s">
        <v>55</v>
      </c>
      <c r="AF481" s="20" t="s">
        <v>55</v>
      </c>
      <c r="AG481" s="152">
        <v>105.5</v>
      </c>
    </row>
    <row r="482" spans="1:153" s="16" customFormat="1" x14ac:dyDescent="0.2">
      <c r="A482" s="8" t="s">
        <v>32</v>
      </c>
      <c r="B482" s="8" t="s">
        <v>32</v>
      </c>
      <c r="C482" s="9" t="s">
        <v>33</v>
      </c>
      <c r="D482" s="8" t="s">
        <v>56</v>
      </c>
      <c r="E482" s="9">
        <v>60</v>
      </c>
      <c r="F482" s="10" t="s">
        <v>64</v>
      </c>
      <c r="G482" s="11">
        <v>60.02</v>
      </c>
      <c r="H482" s="9"/>
      <c r="I482" s="12">
        <v>60.99</v>
      </c>
      <c r="J482" s="12">
        <v>60.99</v>
      </c>
      <c r="K482" s="13">
        <v>60.99</v>
      </c>
      <c r="L482" s="12">
        <v>6345.0304240000005</v>
      </c>
      <c r="M482" s="12">
        <v>636.34900400000004</v>
      </c>
      <c r="N482" s="12">
        <v>104.03394694212166</v>
      </c>
      <c r="O482" s="12">
        <v>10.43366132152812</v>
      </c>
      <c r="P482" s="12">
        <v>100.29093029924927</v>
      </c>
      <c r="Q482" s="12" t="s">
        <v>50</v>
      </c>
      <c r="R482" s="12" t="s">
        <v>47</v>
      </c>
      <c r="S482" s="12" t="s">
        <v>48</v>
      </c>
      <c r="T482" s="12">
        <v>12.32</v>
      </c>
      <c r="U482" s="12">
        <v>123.50385</v>
      </c>
      <c r="V482" s="13" t="s">
        <v>61</v>
      </c>
      <c r="W482" s="14" t="s">
        <v>40</v>
      </c>
      <c r="X482" s="15" t="s">
        <v>41</v>
      </c>
      <c r="Y482" s="15" t="s">
        <v>49</v>
      </c>
      <c r="AB482" s="17">
        <v>9.247417609444171E-2</v>
      </c>
      <c r="AC482" s="18">
        <v>61.38</v>
      </c>
      <c r="AD482" s="19">
        <v>7400</v>
      </c>
      <c r="AE482" s="20" t="s">
        <v>48</v>
      </c>
      <c r="AF482" s="20" t="s">
        <v>48</v>
      </c>
      <c r="AG482" s="152">
        <v>120.6</v>
      </c>
      <c r="EW482" s="16">
        <f>SUBTOTAL(9,D482:EV482)</f>
        <v>15217.024290738993</v>
      </c>
    </row>
    <row r="483" spans="1:153" s="16" customFormat="1" x14ac:dyDescent="0.2">
      <c r="A483" s="8" t="s">
        <v>32</v>
      </c>
      <c r="B483" s="8" t="s">
        <v>32</v>
      </c>
      <c r="C483" s="8" t="s">
        <v>33</v>
      </c>
      <c r="D483" s="8" t="s">
        <v>56</v>
      </c>
      <c r="E483" s="9">
        <v>60</v>
      </c>
      <c r="F483" s="10" t="s">
        <v>64</v>
      </c>
      <c r="G483" s="7">
        <v>60.03</v>
      </c>
      <c r="H483" s="7"/>
      <c r="I483" s="12">
        <v>118.8</v>
      </c>
      <c r="J483" s="12">
        <v>118.8</v>
      </c>
      <c r="K483" s="13">
        <v>118.8</v>
      </c>
      <c r="L483" s="12">
        <v>12086.164384000002</v>
      </c>
      <c r="M483" s="12">
        <v>1237.378058</v>
      </c>
      <c r="N483" s="12">
        <v>101.73539043771045</v>
      </c>
      <c r="O483" s="12">
        <v>10.41564021885522</v>
      </c>
      <c r="P483" s="12">
        <v>102.37971441444859</v>
      </c>
      <c r="Q483" s="12" t="s">
        <v>50</v>
      </c>
      <c r="R483" s="12" t="s">
        <v>47</v>
      </c>
      <c r="S483" s="12" t="s">
        <v>48</v>
      </c>
      <c r="T483" s="12">
        <v>12.19</v>
      </c>
      <c r="U483" s="12">
        <v>125.2607</v>
      </c>
      <c r="V483" s="13" t="s">
        <v>61</v>
      </c>
      <c r="W483" s="14" t="s">
        <v>40</v>
      </c>
      <c r="X483" s="15" t="s">
        <v>41</v>
      </c>
      <c r="Y483" s="15" t="s">
        <v>49</v>
      </c>
      <c r="AA483" s="15"/>
      <c r="AB483" s="17">
        <v>0.16389287826307339</v>
      </c>
      <c r="AC483" s="18">
        <v>118</v>
      </c>
      <c r="AD483" s="19">
        <v>13078.493351548272</v>
      </c>
      <c r="AE483" s="20" t="s">
        <v>48</v>
      </c>
      <c r="AF483" s="20" t="s">
        <v>48</v>
      </c>
      <c r="AG483" s="152">
        <v>110.8</v>
      </c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</row>
    <row r="484" spans="1:153" s="16" customFormat="1" x14ac:dyDescent="0.2">
      <c r="A484" s="8" t="s">
        <v>32</v>
      </c>
      <c r="B484" s="8" t="s">
        <v>32</v>
      </c>
      <c r="C484" s="8" t="s">
        <v>43</v>
      </c>
      <c r="D484" s="8" t="s">
        <v>56</v>
      </c>
      <c r="E484" s="9">
        <v>5</v>
      </c>
      <c r="F484" s="10" t="s">
        <v>185</v>
      </c>
      <c r="G484" s="11">
        <v>5.14</v>
      </c>
      <c r="H484" s="9">
        <v>4</v>
      </c>
      <c r="I484" s="12">
        <v>85.89</v>
      </c>
      <c r="J484" s="12">
        <v>85.46</v>
      </c>
      <c r="K484" s="13">
        <v>85.46</v>
      </c>
      <c r="L484" s="12">
        <v>13789.674564000001</v>
      </c>
      <c r="M484" s="12">
        <v>1391.7601714</v>
      </c>
      <c r="N484" s="12">
        <v>160.5878020729009</v>
      </c>
      <c r="O484" s="12">
        <v>16.207757906137182</v>
      </c>
      <c r="P484" s="12">
        <v>100.9277024588671</v>
      </c>
      <c r="Q484" s="12" t="s">
        <v>46</v>
      </c>
      <c r="R484" s="12" t="s">
        <v>54</v>
      </c>
      <c r="S484" s="12" t="s">
        <v>55</v>
      </c>
      <c r="T484" s="12">
        <v>11.63</v>
      </c>
      <c r="U484" s="12">
        <v>122.22845</v>
      </c>
      <c r="V484" s="13" t="s">
        <v>186</v>
      </c>
      <c r="W484" s="14" t="s">
        <v>40</v>
      </c>
      <c r="X484" s="15" t="s">
        <v>41</v>
      </c>
      <c r="Y484" s="15" t="s">
        <v>49</v>
      </c>
      <c r="AB484" s="17">
        <v>0.57254856073016624</v>
      </c>
      <c r="AC484" s="18">
        <v>85.890000000000015</v>
      </c>
      <c r="AD484" s="19">
        <v>12495.335774729981</v>
      </c>
      <c r="AE484" s="20" t="s">
        <v>55</v>
      </c>
      <c r="AF484" s="20" t="s">
        <v>55</v>
      </c>
      <c r="AG484" s="152">
        <v>145.5</v>
      </c>
    </row>
    <row r="485" spans="1:153" s="16" customFormat="1" x14ac:dyDescent="0.2">
      <c r="A485" s="8" t="s">
        <v>32</v>
      </c>
      <c r="B485" s="8" t="s">
        <v>32</v>
      </c>
      <c r="C485" s="8" t="s">
        <v>43</v>
      </c>
      <c r="D485" s="8" t="s">
        <v>56</v>
      </c>
      <c r="E485" s="9">
        <v>5</v>
      </c>
      <c r="F485" s="10" t="s">
        <v>185</v>
      </c>
      <c r="G485" s="11">
        <v>5.12</v>
      </c>
      <c r="H485" s="9">
        <v>4</v>
      </c>
      <c r="I485" s="12">
        <v>45.74</v>
      </c>
      <c r="J485" s="12">
        <v>53.21</v>
      </c>
      <c r="K485" s="13">
        <v>53.21</v>
      </c>
      <c r="L485" s="12">
        <v>7590.094024</v>
      </c>
      <c r="M485" s="12">
        <v>719.24522219999994</v>
      </c>
      <c r="N485" s="12">
        <v>166.19430751040071</v>
      </c>
      <c r="O485" s="12">
        <v>15.748745833150863</v>
      </c>
      <c r="P485" s="12">
        <v>94.761042475328367</v>
      </c>
      <c r="Q485" s="12" t="s">
        <v>46</v>
      </c>
      <c r="R485" s="12" t="s">
        <v>54</v>
      </c>
      <c r="S485" s="12" t="s">
        <v>55</v>
      </c>
      <c r="T485" s="12">
        <v>12.52</v>
      </c>
      <c r="U485" s="12">
        <v>116.55719999999999</v>
      </c>
      <c r="V485" s="13" t="s">
        <v>151</v>
      </c>
      <c r="W485" s="14" t="s">
        <v>40</v>
      </c>
      <c r="X485" s="15" t="s">
        <v>41</v>
      </c>
      <c r="Y485" s="15" t="s">
        <v>49</v>
      </c>
      <c r="AB485" s="17">
        <v>0.54279431664411371</v>
      </c>
      <c r="AC485" s="18">
        <v>51.91</v>
      </c>
      <c r="AD485" s="19">
        <v>6906.3048709039695</v>
      </c>
      <c r="AE485" s="20" t="s">
        <v>55</v>
      </c>
      <c r="AF485" s="20" t="s">
        <v>55</v>
      </c>
      <c r="AG485" s="152">
        <v>133</v>
      </c>
    </row>
    <row r="486" spans="1:153" s="16" customFormat="1" x14ac:dyDescent="0.2">
      <c r="A486" s="8" t="s">
        <v>114</v>
      </c>
      <c r="B486" s="10" t="s">
        <v>115</v>
      </c>
      <c r="C486" s="8" t="s">
        <v>116</v>
      </c>
      <c r="D486" s="8"/>
      <c r="E486" s="72">
        <v>602</v>
      </c>
      <c r="F486" s="73" t="s">
        <v>117</v>
      </c>
      <c r="G486" s="74">
        <v>4.0403000000000002</v>
      </c>
      <c r="H486" s="9">
        <v>4</v>
      </c>
      <c r="I486" s="12">
        <v>9.93</v>
      </c>
      <c r="J486" s="12">
        <v>9.93</v>
      </c>
      <c r="K486" s="13">
        <v>9.93</v>
      </c>
      <c r="L486" s="12">
        <v>1176.010792</v>
      </c>
      <c r="M486" s="12">
        <v>133.82966759999999</v>
      </c>
      <c r="N486" s="12">
        <v>118.43008982880161</v>
      </c>
      <c r="O486" s="12">
        <v>13.477307915407854</v>
      </c>
      <c r="P486" s="12">
        <v>113.79969343002423</v>
      </c>
      <c r="Q486" s="12" t="s">
        <v>65</v>
      </c>
      <c r="R486" s="12" t="s">
        <v>54</v>
      </c>
      <c r="S486" s="12" t="s">
        <v>55</v>
      </c>
      <c r="T486" s="12">
        <v>11.83</v>
      </c>
      <c r="U486" s="12">
        <v>130.922</v>
      </c>
      <c r="V486" s="21" t="s">
        <v>118</v>
      </c>
      <c r="W486" s="21" t="s">
        <v>118</v>
      </c>
      <c r="X486" s="15" t="s">
        <v>41</v>
      </c>
      <c r="Y486" s="15" t="s">
        <v>49</v>
      </c>
      <c r="AC486" s="13">
        <v>9.93</v>
      </c>
      <c r="AD486" s="44">
        <v>1439.85</v>
      </c>
      <c r="AE486" s="44" t="s">
        <v>55</v>
      </c>
      <c r="AF486" s="44" t="s">
        <v>55</v>
      </c>
      <c r="AG486" s="152">
        <v>145</v>
      </c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</row>
    <row r="487" spans="1:153" s="16" customFormat="1" x14ac:dyDescent="0.2">
      <c r="A487" s="8" t="s">
        <v>114</v>
      </c>
      <c r="B487" s="10" t="s">
        <v>115</v>
      </c>
      <c r="C487" s="8" t="s">
        <v>116</v>
      </c>
      <c r="D487" s="8"/>
      <c r="E487" s="72">
        <v>602</v>
      </c>
      <c r="F487" s="73" t="s">
        <v>117</v>
      </c>
      <c r="G487" s="74">
        <v>4.0404</v>
      </c>
      <c r="H487" s="9">
        <v>4</v>
      </c>
      <c r="I487" s="12">
        <v>5.48</v>
      </c>
      <c r="J487" s="12">
        <v>5.48</v>
      </c>
      <c r="K487" s="13">
        <v>5.48</v>
      </c>
      <c r="L487" s="12">
        <v>795.87258800000006</v>
      </c>
      <c r="M487" s="12">
        <v>87.2120532</v>
      </c>
      <c r="N487" s="12">
        <v>145.23222408759125</v>
      </c>
      <c r="O487" s="12">
        <v>15.914608248175181</v>
      </c>
      <c r="P487" s="12">
        <v>109.58042093039143</v>
      </c>
      <c r="Q487" s="12" t="s">
        <v>65</v>
      </c>
      <c r="R487" s="12" t="s">
        <v>54</v>
      </c>
      <c r="S487" s="12" t="s">
        <v>55</v>
      </c>
      <c r="T487" s="12">
        <v>11.86</v>
      </c>
      <c r="U487" s="12">
        <v>126.67585</v>
      </c>
      <c r="V487" s="21" t="s">
        <v>118</v>
      </c>
      <c r="W487" s="21" t="s">
        <v>118</v>
      </c>
      <c r="X487" s="15" t="s">
        <v>41</v>
      </c>
      <c r="Y487" s="15" t="s">
        <v>49</v>
      </c>
      <c r="AC487" s="13">
        <v>5.48</v>
      </c>
      <c r="AD487" s="44">
        <v>822.00000000000011</v>
      </c>
      <c r="AE487" s="44" t="s">
        <v>55</v>
      </c>
      <c r="AF487" s="44" t="s">
        <v>55</v>
      </c>
      <c r="AG487" s="152">
        <v>150</v>
      </c>
    </row>
    <row r="488" spans="1:153" s="16" customFormat="1" x14ac:dyDescent="0.2">
      <c r="A488" s="8" t="s">
        <v>114</v>
      </c>
      <c r="B488" s="10" t="s">
        <v>115</v>
      </c>
      <c r="C488" s="8" t="s">
        <v>116</v>
      </c>
      <c r="D488" s="8"/>
      <c r="E488" s="72">
        <v>602</v>
      </c>
      <c r="F488" s="73" t="s">
        <v>117</v>
      </c>
      <c r="G488" s="74">
        <v>4.0404999999999998</v>
      </c>
      <c r="H488" s="9">
        <v>4</v>
      </c>
      <c r="I488" s="12">
        <v>12.15</v>
      </c>
      <c r="J488" s="12">
        <v>12.15</v>
      </c>
      <c r="K488" s="13">
        <v>12.15</v>
      </c>
      <c r="L488" s="12">
        <v>2043.6462320000003</v>
      </c>
      <c r="M488" s="12">
        <v>241.55433059999999</v>
      </c>
      <c r="N488" s="12">
        <v>168.20133596707819</v>
      </c>
      <c r="O488" s="12">
        <v>19.881014864197528</v>
      </c>
      <c r="P488" s="12">
        <v>118.1977226868686</v>
      </c>
      <c r="Q488" s="12" t="s">
        <v>65</v>
      </c>
      <c r="R488" s="12" t="s">
        <v>54</v>
      </c>
      <c r="S488" s="12" t="s">
        <v>55</v>
      </c>
      <c r="T488" s="12">
        <v>11.86</v>
      </c>
      <c r="U488" s="12">
        <v>135.48474999999999</v>
      </c>
      <c r="V488" s="21" t="s">
        <v>118</v>
      </c>
      <c r="W488" s="21" t="s">
        <v>118</v>
      </c>
      <c r="X488" s="15" t="s">
        <v>41</v>
      </c>
      <c r="Y488" s="15" t="s">
        <v>49</v>
      </c>
      <c r="AC488" s="13">
        <v>12.15</v>
      </c>
      <c r="AD488" s="44">
        <v>1761.75</v>
      </c>
      <c r="AE488" s="44" t="s">
        <v>55</v>
      </c>
      <c r="AF488" s="44" t="s">
        <v>55</v>
      </c>
      <c r="AG488" s="152">
        <v>145</v>
      </c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</row>
    <row r="489" spans="1:153" s="16" customFormat="1" x14ac:dyDescent="0.2">
      <c r="A489" s="8" t="s">
        <v>114</v>
      </c>
      <c r="B489" s="10" t="s">
        <v>115</v>
      </c>
      <c r="C489" s="8" t="s">
        <v>116</v>
      </c>
      <c r="D489" s="8"/>
      <c r="E489" s="72">
        <v>602</v>
      </c>
      <c r="F489" s="73" t="s">
        <v>117</v>
      </c>
      <c r="G489" s="74">
        <v>4.0406000000000004</v>
      </c>
      <c r="H489" s="9">
        <v>4</v>
      </c>
      <c r="I489" s="12">
        <v>7.57</v>
      </c>
      <c r="J489" s="12">
        <v>7.57</v>
      </c>
      <c r="K489" s="13">
        <v>7.57</v>
      </c>
      <c r="L489" s="12">
        <v>989.51694799999996</v>
      </c>
      <c r="M489" s="12">
        <v>117.120301</v>
      </c>
      <c r="N489" s="12">
        <v>130.71558097754291</v>
      </c>
      <c r="O489" s="12">
        <v>15.47163817701453</v>
      </c>
      <c r="P489" s="12">
        <v>118.36108642375675</v>
      </c>
      <c r="Q489" s="12" t="s">
        <v>65</v>
      </c>
      <c r="R489" s="12" t="s">
        <v>54</v>
      </c>
      <c r="S489" s="12" t="s">
        <v>55</v>
      </c>
      <c r="T489" s="12">
        <v>11.89</v>
      </c>
      <c r="U489" s="12">
        <v>135.88650000000001</v>
      </c>
      <c r="V489" s="21"/>
      <c r="W489" s="21"/>
      <c r="X489" s="15" t="s">
        <v>41</v>
      </c>
      <c r="Y489" s="15" t="s">
        <v>49</v>
      </c>
      <c r="AC489" s="13">
        <v>7.57</v>
      </c>
      <c r="AD489" s="44">
        <v>1097.6500000000001</v>
      </c>
      <c r="AE489" s="44" t="s">
        <v>55</v>
      </c>
      <c r="AF489" s="44" t="s">
        <v>55</v>
      </c>
      <c r="AG489" s="152">
        <v>145</v>
      </c>
    </row>
    <row r="490" spans="1:153" s="16" customFormat="1" x14ac:dyDescent="0.2">
      <c r="A490" s="8" t="s">
        <v>114</v>
      </c>
      <c r="B490" s="10" t="s">
        <v>115</v>
      </c>
      <c r="C490" s="8" t="s">
        <v>116</v>
      </c>
      <c r="D490" s="8"/>
      <c r="E490" s="72">
        <v>602</v>
      </c>
      <c r="F490" s="73" t="s">
        <v>117</v>
      </c>
      <c r="G490" s="74">
        <v>4.0407000000000002</v>
      </c>
      <c r="H490" s="9">
        <v>4</v>
      </c>
      <c r="I490" s="12">
        <v>2.75</v>
      </c>
      <c r="J490" s="12">
        <v>2.75</v>
      </c>
      <c r="K490" s="13">
        <v>2.75</v>
      </c>
      <c r="L490" s="12">
        <v>404.97130400000003</v>
      </c>
      <c r="M490" s="12">
        <v>46.740245799999997</v>
      </c>
      <c r="N490" s="12">
        <v>147.26229236363636</v>
      </c>
      <c r="O490" s="12">
        <v>16.996453018181818</v>
      </c>
      <c r="P490" s="12">
        <v>115.41619205690681</v>
      </c>
      <c r="Q490" s="12" t="s">
        <v>65</v>
      </c>
      <c r="R490" s="12" t="s">
        <v>54</v>
      </c>
      <c r="S490" s="12" t="s">
        <v>55</v>
      </c>
      <c r="T490" s="12">
        <v>11.89</v>
      </c>
      <c r="U490" s="12">
        <v>132.46005</v>
      </c>
      <c r="V490" s="21" t="s">
        <v>118</v>
      </c>
      <c r="W490" s="21" t="s">
        <v>118</v>
      </c>
      <c r="X490" s="15" t="s">
        <v>41</v>
      </c>
      <c r="Y490" s="15" t="s">
        <v>49</v>
      </c>
      <c r="AC490" s="13">
        <v>2.75</v>
      </c>
      <c r="AD490" s="44">
        <v>398.75</v>
      </c>
      <c r="AE490" s="44" t="s">
        <v>55</v>
      </c>
      <c r="AF490" s="44" t="s">
        <v>55</v>
      </c>
      <c r="AG490" s="152">
        <v>145</v>
      </c>
    </row>
    <row r="491" spans="1:153" s="16" customFormat="1" x14ac:dyDescent="0.2">
      <c r="A491" s="8" t="s">
        <v>114</v>
      </c>
      <c r="B491" s="10" t="s">
        <v>115</v>
      </c>
      <c r="C491" s="8" t="s">
        <v>116</v>
      </c>
      <c r="D491" s="8"/>
      <c r="E491" s="72">
        <v>602</v>
      </c>
      <c r="F491" s="73" t="s">
        <v>117</v>
      </c>
      <c r="G491" s="74">
        <v>4.0407999999999999</v>
      </c>
      <c r="H491" s="9">
        <v>4</v>
      </c>
      <c r="I491" s="12">
        <v>14.78</v>
      </c>
      <c r="J491" s="12">
        <v>14.78</v>
      </c>
      <c r="K491" s="13">
        <v>14.78</v>
      </c>
      <c r="L491" s="12">
        <v>1988.7421039999999</v>
      </c>
      <c r="M491" s="12">
        <v>231.0951542</v>
      </c>
      <c r="N491" s="12">
        <v>134.55629932341</v>
      </c>
      <c r="O491" s="12">
        <v>15.635666725304466</v>
      </c>
      <c r="P491" s="12">
        <v>116.20167025940333</v>
      </c>
      <c r="Q491" s="12" t="s">
        <v>65</v>
      </c>
      <c r="R491" s="12" t="s">
        <v>54</v>
      </c>
      <c r="S491" s="12" t="s">
        <v>55</v>
      </c>
      <c r="T491" s="12">
        <v>11.89</v>
      </c>
      <c r="U491" s="12">
        <v>134.37395000000001</v>
      </c>
      <c r="V491" s="21" t="s">
        <v>118</v>
      </c>
      <c r="W491" s="21" t="s">
        <v>118</v>
      </c>
      <c r="X491" s="15" t="s">
        <v>41</v>
      </c>
      <c r="Y491" s="15" t="s">
        <v>49</v>
      </c>
      <c r="AC491" s="13">
        <v>14.78</v>
      </c>
      <c r="AD491" s="44">
        <v>2143.1</v>
      </c>
      <c r="AE491" s="44" t="s">
        <v>55</v>
      </c>
      <c r="AF491" s="44" t="s">
        <v>55</v>
      </c>
      <c r="AG491" s="152">
        <v>145</v>
      </c>
    </row>
    <row r="492" spans="1:153" s="16" customFormat="1" x14ac:dyDescent="0.2">
      <c r="A492" s="8" t="s">
        <v>114</v>
      </c>
      <c r="B492" s="10" t="s">
        <v>115</v>
      </c>
      <c r="C492" s="8" t="s">
        <v>116</v>
      </c>
      <c r="D492" s="8"/>
      <c r="E492" s="72">
        <v>602</v>
      </c>
      <c r="F492" s="73" t="s">
        <v>117</v>
      </c>
      <c r="G492" s="74">
        <v>4.0408999999999997</v>
      </c>
      <c r="H492" s="9">
        <v>4</v>
      </c>
      <c r="I492" s="12">
        <v>10.5</v>
      </c>
      <c r="J492" s="12">
        <v>10.5</v>
      </c>
      <c r="K492" s="13">
        <v>10.5</v>
      </c>
      <c r="L492" s="12">
        <v>2029.4363719999999</v>
      </c>
      <c r="M492" s="12">
        <v>231.42734780000001</v>
      </c>
      <c r="N492" s="12">
        <v>193.27965447619047</v>
      </c>
      <c r="O492" s="12">
        <v>22.040699790476189</v>
      </c>
      <c r="P492" s="12">
        <v>114.03528141753439</v>
      </c>
      <c r="Q492" s="12" t="s">
        <v>60</v>
      </c>
      <c r="R492" s="12" t="s">
        <v>54</v>
      </c>
      <c r="S492" s="12" t="s">
        <v>55</v>
      </c>
      <c r="T492" s="12">
        <v>11.86</v>
      </c>
      <c r="U492" s="12">
        <v>132.14269999999999</v>
      </c>
      <c r="V492" s="21" t="s">
        <v>118</v>
      </c>
      <c r="W492" s="21" t="s">
        <v>118</v>
      </c>
      <c r="X492" s="15" t="s">
        <v>41</v>
      </c>
      <c r="Y492" s="15" t="s">
        <v>49</v>
      </c>
      <c r="AC492" s="13">
        <v>10.5</v>
      </c>
      <c r="AD492" s="44">
        <v>1522.5</v>
      </c>
      <c r="AE492" s="44" t="s">
        <v>55</v>
      </c>
      <c r="AF492" s="44" t="s">
        <v>55</v>
      </c>
      <c r="AG492" s="152">
        <v>145</v>
      </c>
    </row>
    <row r="493" spans="1:153" s="16" customFormat="1" x14ac:dyDescent="0.2">
      <c r="A493" s="8" t="s">
        <v>114</v>
      </c>
      <c r="B493" s="10" t="s">
        <v>115</v>
      </c>
      <c r="C493" s="8" t="s">
        <v>116</v>
      </c>
      <c r="D493" s="8"/>
      <c r="E493" s="72">
        <v>602</v>
      </c>
      <c r="F493" s="73" t="s">
        <v>117</v>
      </c>
      <c r="G493" s="74">
        <v>4.0410000000000004</v>
      </c>
      <c r="H493" s="9">
        <v>4</v>
      </c>
      <c r="I493" s="12">
        <v>9.98</v>
      </c>
      <c r="J493" s="12">
        <v>9.98</v>
      </c>
      <c r="K493" s="13">
        <v>9.98</v>
      </c>
      <c r="L493" s="12">
        <v>1593.3066920000001</v>
      </c>
      <c r="M493" s="12">
        <v>196.77763159999998</v>
      </c>
      <c r="N493" s="12">
        <v>159.64996913827656</v>
      </c>
      <c r="O493" s="12">
        <v>19.717197555110218</v>
      </c>
      <c r="P493" s="12">
        <v>123.50267063335724</v>
      </c>
      <c r="Q493" s="12" t="s">
        <v>60</v>
      </c>
      <c r="R493" s="12" t="s">
        <v>54</v>
      </c>
      <c r="S493" s="12" t="s">
        <v>55</v>
      </c>
      <c r="T493" s="12">
        <v>12.06</v>
      </c>
      <c r="U493" s="12">
        <v>140.0361</v>
      </c>
      <c r="V493" s="21"/>
      <c r="W493" s="21"/>
      <c r="X493" s="15" t="s">
        <v>41</v>
      </c>
      <c r="Y493" s="15" t="s">
        <v>49</v>
      </c>
      <c r="AC493" s="13">
        <v>9.98</v>
      </c>
      <c r="AD493" s="44">
        <v>1497</v>
      </c>
      <c r="AE493" s="44" t="s">
        <v>55</v>
      </c>
      <c r="AF493" s="44" t="s">
        <v>55</v>
      </c>
      <c r="AG493" s="152">
        <v>150</v>
      </c>
    </row>
    <row r="494" spans="1:153" s="16" customFormat="1" x14ac:dyDescent="0.2">
      <c r="A494" s="8" t="s">
        <v>114</v>
      </c>
      <c r="B494" s="10" t="s">
        <v>115</v>
      </c>
      <c r="C494" s="66" t="s">
        <v>116</v>
      </c>
      <c r="D494" s="8"/>
      <c r="E494" s="72">
        <v>602</v>
      </c>
      <c r="F494" s="73" t="s">
        <v>117</v>
      </c>
      <c r="G494" s="74">
        <v>4.0411000000000001</v>
      </c>
      <c r="H494" s="9">
        <v>4</v>
      </c>
      <c r="I494" s="12">
        <v>8.0399999999999991</v>
      </c>
      <c r="J494" s="12" t="e">
        <v>#N/A</v>
      </c>
      <c r="K494" s="13" t="e">
        <v>#N/A</v>
      </c>
      <c r="L494" s="12">
        <v>1270.6838520000001</v>
      </c>
      <c r="M494" s="12">
        <v>157.3237628</v>
      </c>
      <c r="N494" s="12">
        <v>158.04525522388062</v>
      </c>
      <c r="O494" s="12">
        <v>19.567632189054727</v>
      </c>
      <c r="P494" s="12">
        <v>123.81031092224818</v>
      </c>
      <c r="Q494" s="12" t="s">
        <v>53</v>
      </c>
      <c r="R494" s="12" t="s">
        <v>136</v>
      </c>
      <c r="S494" s="12" t="s">
        <v>137</v>
      </c>
      <c r="T494" s="12">
        <v>11.7</v>
      </c>
      <c r="U494" s="12">
        <v>142.46254999999999</v>
      </c>
      <c r="V494" s="21"/>
      <c r="W494" s="21"/>
      <c r="X494" s="15" t="s">
        <v>149</v>
      </c>
      <c r="Y494" s="15" t="e">
        <v>#N/A</v>
      </c>
      <c r="AC494" s="13">
        <v>8.0399999999999991</v>
      </c>
      <c r="AD494" s="44">
        <v>1165.8</v>
      </c>
      <c r="AE494" s="44" t="s">
        <v>55</v>
      </c>
      <c r="AF494" s="44" t="s">
        <v>55</v>
      </c>
      <c r="AG494" s="152">
        <v>145</v>
      </c>
    </row>
    <row r="495" spans="1:153" s="16" customFormat="1" x14ac:dyDescent="0.2">
      <c r="A495" s="8" t="s">
        <v>114</v>
      </c>
      <c r="B495" s="10" t="s">
        <v>115</v>
      </c>
      <c r="C495" s="66" t="s">
        <v>116</v>
      </c>
      <c r="D495" s="8"/>
      <c r="E495" s="72">
        <v>602</v>
      </c>
      <c r="F495" s="73" t="s">
        <v>117</v>
      </c>
      <c r="G495" s="74">
        <v>4.0411999999999999</v>
      </c>
      <c r="H495" s="9">
        <v>4</v>
      </c>
      <c r="I495" s="12">
        <v>8.25</v>
      </c>
      <c r="J495" s="12" t="e">
        <v>#N/A</v>
      </c>
      <c r="K495" s="13" t="e">
        <v>#N/A</v>
      </c>
      <c r="L495" s="12">
        <v>1339.042612</v>
      </c>
      <c r="M495" s="12">
        <v>159.93840280000001</v>
      </c>
      <c r="N495" s="12">
        <v>162.3081953939394</v>
      </c>
      <c r="O495" s="12">
        <v>19.386473066666667</v>
      </c>
      <c r="P495" s="12">
        <v>119.44235483373848</v>
      </c>
      <c r="Q495" s="12" t="s">
        <v>53</v>
      </c>
      <c r="R495" s="12" t="s">
        <v>134</v>
      </c>
      <c r="S495" s="12" t="s">
        <v>135</v>
      </c>
      <c r="T495" s="12">
        <v>11.79</v>
      </c>
      <c r="U495" s="12">
        <v>137.22145</v>
      </c>
      <c r="V495" s="21" t="s">
        <v>118</v>
      </c>
      <c r="W495" s="21" t="s">
        <v>118</v>
      </c>
      <c r="X495" s="15" t="s">
        <v>149</v>
      </c>
      <c r="Y495" s="15" t="e">
        <v>#N/A</v>
      </c>
      <c r="AC495" s="13">
        <v>8.25</v>
      </c>
      <c r="AD495" s="44">
        <v>1237.5</v>
      </c>
      <c r="AE495" s="44" t="s">
        <v>135</v>
      </c>
      <c r="AF495" s="44" t="s">
        <v>135</v>
      </c>
      <c r="AG495" s="152">
        <v>150</v>
      </c>
    </row>
    <row r="496" spans="1:153" s="16" customFormat="1" x14ac:dyDescent="0.2">
      <c r="A496" s="8" t="s">
        <v>114</v>
      </c>
      <c r="B496" s="10" t="s">
        <v>115</v>
      </c>
      <c r="C496" s="66" t="s">
        <v>116</v>
      </c>
      <c r="D496" s="8"/>
      <c r="E496" s="72">
        <v>602</v>
      </c>
      <c r="F496" s="73" t="s">
        <v>117</v>
      </c>
      <c r="G496" s="74">
        <v>4.0412999999999997</v>
      </c>
      <c r="H496" s="9">
        <v>4</v>
      </c>
      <c r="I496" s="12">
        <v>9.3800000000000008</v>
      </c>
      <c r="J496" s="12" t="e">
        <v>#N/A</v>
      </c>
      <c r="K496" s="13" t="e">
        <v>#N/A</v>
      </c>
      <c r="L496" s="12">
        <v>1198.56404</v>
      </c>
      <c r="M496" s="12">
        <v>134.68725480000001</v>
      </c>
      <c r="N496" s="12">
        <v>127.77868230277184</v>
      </c>
      <c r="O496" s="12">
        <v>14.358982388059701</v>
      </c>
      <c r="P496" s="12">
        <v>112.37384929386002</v>
      </c>
      <c r="Q496" s="12" t="s">
        <v>53</v>
      </c>
      <c r="R496" s="12" t="s">
        <v>136</v>
      </c>
      <c r="S496" s="12" t="s">
        <v>137</v>
      </c>
      <c r="T496" s="12">
        <v>11.7</v>
      </c>
      <c r="U496" s="12">
        <v>130.40989999999999</v>
      </c>
      <c r="V496" s="21"/>
      <c r="W496" s="21"/>
      <c r="X496" s="15" t="s">
        <v>149</v>
      </c>
      <c r="Y496" s="15" t="e">
        <v>#N/A</v>
      </c>
      <c r="AC496" s="13">
        <v>9.3800000000000008</v>
      </c>
      <c r="AD496" s="44">
        <v>1360.1000000000001</v>
      </c>
      <c r="AE496" s="44" t="s">
        <v>55</v>
      </c>
      <c r="AF496" s="44" t="s">
        <v>55</v>
      </c>
      <c r="AG496" s="152">
        <v>145</v>
      </c>
    </row>
    <row r="497" spans="1:153" s="16" customFormat="1" x14ac:dyDescent="0.2">
      <c r="A497" s="8" t="s">
        <v>114</v>
      </c>
      <c r="B497" s="10" t="s">
        <v>115</v>
      </c>
      <c r="C497" s="66" t="s">
        <v>116</v>
      </c>
      <c r="D497" s="8"/>
      <c r="E497" s="72">
        <v>602</v>
      </c>
      <c r="F497" s="73" t="s">
        <v>117</v>
      </c>
      <c r="G497" s="74">
        <v>4.0414000000000003</v>
      </c>
      <c r="H497" s="9">
        <v>4</v>
      </c>
      <c r="I497" s="12">
        <v>9.2100000000000009</v>
      </c>
      <c r="J497" s="12" t="e">
        <v>#N/A</v>
      </c>
      <c r="K497" s="13" t="e">
        <v>#N/A</v>
      </c>
      <c r="L497" s="12">
        <v>1239.7450800000001</v>
      </c>
      <c r="M497" s="12">
        <v>143.60428579999999</v>
      </c>
      <c r="N497" s="12">
        <v>134.60858631921823</v>
      </c>
      <c r="O497" s="12">
        <v>15.592213441910964</v>
      </c>
      <c r="P497" s="12">
        <v>115.83372107433567</v>
      </c>
      <c r="Q497" s="12" t="s">
        <v>53</v>
      </c>
      <c r="R497" s="12" t="s">
        <v>134</v>
      </c>
      <c r="S497" s="12" t="s">
        <v>135</v>
      </c>
      <c r="T497" s="12">
        <v>11.79</v>
      </c>
      <c r="U497" s="12">
        <v>132.86985000000001</v>
      </c>
      <c r="V497" s="21"/>
      <c r="W497" s="21"/>
      <c r="X497" s="15" t="s">
        <v>149</v>
      </c>
      <c r="Y497" s="15" t="e">
        <v>#N/A</v>
      </c>
      <c r="AC497" s="13">
        <v>9.2100000000000009</v>
      </c>
      <c r="AD497" s="44">
        <v>1310.425</v>
      </c>
      <c r="AE497" s="44" t="s">
        <v>135</v>
      </c>
      <c r="AF497" s="44" t="s">
        <v>135</v>
      </c>
      <c r="AG497" s="152">
        <v>142.30000000000001</v>
      </c>
    </row>
    <row r="498" spans="1:153" s="16" customFormat="1" x14ac:dyDescent="0.2">
      <c r="A498" s="8" t="s">
        <v>114</v>
      </c>
      <c r="B498" s="10" t="s">
        <v>115</v>
      </c>
      <c r="C498" s="66" t="s">
        <v>116</v>
      </c>
      <c r="D498" s="8"/>
      <c r="E498" s="72">
        <v>602</v>
      </c>
      <c r="F498" s="73" t="s">
        <v>117</v>
      </c>
      <c r="G498" s="74">
        <v>4.0415999999999999</v>
      </c>
      <c r="H498" s="9">
        <v>4</v>
      </c>
      <c r="I498" s="12">
        <v>11.94</v>
      </c>
      <c r="J498" s="12" t="e">
        <v>#N/A</v>
      </c>
      <c r="K498" s="13" t="e">
        <v>#N/A</v>
      </c>
      <c r="L498" s="12">
        <v>1894.01504</v>
      </c>
      <c r="M498" s="12">
        <v>226.04690260000001</v>
      </c>
      <c r="N498" s="12">
        <v>158.62772529313233</v>
      </c>
      <c r="O498" s="12">
        <v>18.931901390284757</v>
      </c>
      <c r="P498" s="12">
        <v>119.34799768010291</v>
      </c>
      <c r="Q498" s="12" t="s">
        <v>53</v>
      </c>
      <c r="R498" s="12" t="s">
        <v>134</v>
      </c>
      <c r="S498" s="12" t="s">
        <v>135</v>
      </c>
      <c r="T498" s="12">
        <v>11.7</v>
      </c>
      <c r="U498" s="12">
        <v>135.57595000000001</v>
      </c>
      <c r="V498" s="21"/>
      <c r="W498" s="21"/>
      <c r="X498" s="15" t="s">
        <v>149</v>
      </c>
      <c r="Y498" s="15" t="e">
        <v>#N/A</v>
      </c>
      <c r="AC498" s="13">
        <v>11.94</v>
      </c>
      <c r="AD498" s="44">
        <v>1622.5350000000001</v>
      </c>
      <c r="AE498" s="44" t="s">
        <v>135</v>
      </c>
      <c r="AF498" s="44" t="s">
        <v>135</v>
      </c>
      <c r="AG498" s="152">
        <v>135.9</v>
      </c>
    </row>
    <row r="499" spans="1:153" s="16" customFormat="1" x14ac:dyDescent="0.2">
      <c r="A499" s="8" t="s">
        <v>114</v>
      </c>
      <c r="B499" s="10" t="s">
        <v>115</v>
      </c>
      <c r="C499" s="66" t="s">
        <v>116</v>
      </c>
      <c r="D499" s="8"/>
      <c r="E499" s="53">
        <v>602</v>
      </c>
      <c r="F499" s="54" t="s">
        <v>117</v>
      </c>
      <c r="G499" s="55">
        <v>4.0415000000000001</v>
      </c>
      <c r="H499" s="9">
        <v>4</v>
      </c>
      <c r="I499" s="12">
        <v>11.66</v>
      </c>
      <c r="J499" s="12" t="e">
        <v>#N/A</v>
      </c>
      <c r="K499" s="13" t="e">
        <v>#N/A</v>
      </c>
      <c r="L499" s="12">
        <v>1735.3055640000002</v>
      </c>
      <c r="M499" s="12">
        <v>208.24697719999998</v>
      </c>
      <c r="N499" s="12">
        <v>148.82552006861064</v>
      </c>
      <c r="O499" s="12">
        <v>17.859946586620925</v>
      </c>
      <c r="P499" s="12">
        <v>120.00594104013369</v>
      </c>
      <c r="Q499" s="12" t="s">
        <v>53</v>
      </c>
      <c r="R499" s="12" t="s">
        <v>134</v>
      </c>
      <c r="S499" s="12" t="s">
        <v>135</v>
      </c>
      <c r="T499" s="12">
        <v>11.7</v>
      </c>
      <c r="U499" s="12">
        <v>137.07655</v>
      </c>
      <c r="V499" s="21"/>
      <c r="W499" s="21"/>
      <c r="X499" s="15" t="s">
        <v>149</v>
      </c>
      <c r="Y499" s="15" t="e">
        <v>#N/A</v>
      </c>
      <c r="AC499" s="13">
        <v>11.66</v>
      </c>
      <c r="AD499" s="44">
        <v>1749</v>
      </c>
      <c r="AE499" s="44" t="s">
        <v>135</v>
      </c>
      <c r="AF499" s="44" t="s">
        <v>135</v>
      </c>
      <c r="AG499" s="152">
        <v>150</v>
      </c>
    </row>
    <row r="500" spans="1:153" s="16" customFormat="1" x14ac:dyDescent="0.2">
      <c r="A500" s="8" t="s">
        <v>114</v>
      </c>
      <c r="B500" s="10" t="s">
        <v>122</v>
      </c>
      <c r="C500" s="8" t="s">
        <v>116</v>
      </c>
      <c r="D500" s="8"/>
      <c r="E500" s="53">
        <v>602</v>
      </c>
      <c r="F500" s="54" t="s">
        <v>117</v>
      </c>
      <c r="G500" s="55">
        <v>4.0603999999999996</v>
      </c>
      <c r="H500" s="9">
        <v>4</v>
      </c>
      <c r="I500" s="12">
        <v>9.41</v>
      </c>
      <c r="J500" s="12" t="e">
        <v>#N/A</v>
      </c>
      <c r="K500" s="13" t="e">
        <v>#N/A</v>
      </c>
      <c r="L500" s="12">
        <v>1345.6840000000002</v>
      </c>
      <c r="M500" s="12">
        <v>154.40105160000002</v>
      </c>
      <c r="N500" s="12">
        <v>143.005738575983</v>
      </c>
      <c r="O500" s="12">
        <v>16.408188267800213</v>
      </c>
      <c r="P500" s="12">
        <v>114.73797087577766</v>
      </c>
      <c r="Q500" s="12" t="s">
        <v>65</v>
      </c>
      <c r="R500" s="12" t="s">
        <v>47</v>
      </c>
      <c r="S500" s="12" t="s">
        <v>48</v>
      </c>
      <c r="T500" s="12">
        <v>11.7</v>
      </c>
      <c r="U500" s="12">
        <v>131.78210000000001</v>
      </c>
      <c r="V500" s="21" t="s">
        <v>118</v>
      </c>
      <c r="W500" s="21" t="s">
        <v>118</v>
      </c>
      <c r="X500" s="15" t="s">
        <v>123</v>
      </c>
      <c r="Y500" s="15" t="e">
        <v>#N/A</v>
      </c>
      <c r="AC500" s="13">
        <v>9.41</v>
      </c>
      <c r="AD500" s="44">
        <v>1364.45</v>
      </c>
      <c r="AE500" s="44" t="s">
        <v>55</v>
      </c>
      <c r="AF500" s="44" t="s">
        <v>55</v>
      </c>
      <c r="AG500" s="152">
        <v>145</v>
      </c>
    </row>
    <row r="501" spans="1:153" s="16" customFormat="1" x14ac:dyDescent="0.2">
      <c r="A501" s="8" t="s">
        <v>114</v>
      </c>
      <c r="B501" s="10" t="s">
        <v>122</v>
      </c>
      <c r="C501" s="8" t="s">
        <v>116</v>
      </c>
      <c r="D501" s="8"/>
      <c r="E501" s="53">
        <v>602</v>
      </c>
      <c r="F501" s="54" t="s">
        <v>117</v>
      </c>
      <c r="G501" s="55">
        <v>4.0605000000000002</v>
      </c>
      <c r="H501" s="9">
        <v>4</v>
      </c>
      <c r="I501" s="12">
        <v>6.41</v>
      </c>
      <c r="J501" s="12" t="e">
        <v>#N/A</v>
      </c>
      <c r="K501" s="13" t="e">
        <v>#N/A</v>
      </c>
      <c r="L501" s="12">
        <v>808.91257600000006</v>
      </c>
      <c r="M501" s="12">
        <v>92.68092879999999</v>
      </c>
      <c r="N501" s="12">
        <v>126.1954096723869</v>
      </c>
      <c r="O501" s="12">
        <v>14.458803244929795</v>
      </c>
      <c r="P501" s="12">
        <v>114.5747161680918</v>
      </c>
      <c r="Q501" s="12" t="s">
        <v>65</v>
      </c>
      <c r="R501" s="12" t="s">
        <v>47</v>
      </c>
      <c r="S501" s="12" t="s">
        <v>48</v>
      </c>
      <c r="T501" s="12">
        <v>11.7</v>
      </c>
      <c r="U501" s="12">
        <v>131.6627</v>
      </c>
      <c r="V501" s="21" t="s">
        <v>118</v>
      </c>
      <c r="W501" s="21" t="s">
        <v>118</v>
      </c>
      <c r="X501" s="15" t="s">
        <v>123</v>
      </c>
      <c r="Y501" s="15" t="e">
        <v>#N/A</v>
      </c>
      <c r="AC501" s="13">
        <v>6.41</v>
      </c>
      <c r="AD501" s="44">
        <v>929.45</v>
      </c>
      <c r="AE501" s="44" t="s">
        <v>55</v>
      </c>
      <c r="AF501" s="44" t="s">
        <v>55</v>
      </c>
      <c r="AG501" s="152">
        <v>145</v>
      </c>
    </row>
    <row r="502" spans="1:153" s="16" customFormat="1" x14ac:dyDescent="0.2">
      <c r="A502" s="8" t="s">
        <v>114</v>
      </c>
      <c r="B502" s="10" t="s">
        <v>115</v>
      </c>
      <c r="C502" s="66" t="s">
        <v>116</v>
      </c>
      <c r="D502" s="8"/>
      <c r="E502" s="53">
        <v>602</v>
      </c>
      <c r="F502" s="54" t="s">
        <v>117</v>
      </c>
      <c r="G502" s="55">
        <v>4.0503</v>
      </c>
      <c r="H502" s="9">
        <v>4</v>
      </c>
      <c r="I502" s="12">
        <v>17.59</v>
      </c>
      <c r="J502" s="12" t="e">
        <v>#N/A</v>
      </c>
      <c r="K502" s="13" t="e">
        <v>#N/A</v>
      </c>
      <c r="L502" s="12">
        <v>2620.9530400000003</v>
      </c>
      <c r="M502" s="12">
        <v>306.27416399999998</v>
      </c>
      <c r="N502" s="12">
        <v>149.00244684479821</v>
      </c>
      <c r="O502" s="12">
        <v>17.411834223990905</v>
      </c>
      <c r="P502" s="12">
        <v>116.85602882835319</v>
      </c>
      <c r="Q502" s="12" t="s">
        <v>46</v>
      </c>
      <c r="R502" s="12" t="s">
        <v>54</v>
      </c>
      <c r="S502" s="12" t="s">
        <v>55</v>
      </c>
      <c r="T502" s="12">
        <v>11.56</v>
      </c>
      <c r="U502" s="12">
        <v>137.07894999999999</v>
      </c>
      <c r="V502" s="21" t="s">
        <v>118</v>
      </c>
      <c r="W502" s="21" t="s">
        <v>118</v>
      </c>
      <c r="X502" s="15" t="s">
        <v>149</v>
      </c>
      <c r="Y502" s="15" t="e">
        <v>#N/A</v>
      </c>
      <c r="AC502" s="13">
        <v>17.59</v>
      </c>
      <c r="AD502" s="44">
        <v>2638.5</v>
      </c>
      <c r="AE502" s="44" t="s">
        <v>55</v>
      </c>
      <c r="AF502" s="44" t="s">
        <v>55</v>
      </c>
      <c r="AG502" s="152">
        <v>150</v>
      </c>
      <c r="EW502" s="16" t="e">
        <f>SUBTOTAL(9,D502:EV502)</f>
        <v>#N/A</v>
      </c>
    </row>
    <row r="503" spans="1:153" s="16" customFormat="1" x14ac:dyDescent="0.2">
      <c r="A503" s="8" t="s">
        <v>114</v>
      </c>
      <c r="B503" s="10" t="s">
        <v>115</v>
      </c>
      <c r="C503" s="66" t="s">
        <v>116</v>
      </c>
      <c r="D503" s="8"/>
      <c r="E503" s="53">
        <v>602</v>
      </c>
      <c r="F503" s="54" t="s">
        <v>117</v>
      </c>
      <c r="G503" s="55">
        <v>4.0505000000000004</v>
      </c>
      <c r="H503" s="9">
        <v>4</v>
      </c>
      <c r="I503" s="12">
        <v>19.91</v>
      </c>
      <c r="J503" s="12" t="e">
        <v>#N/A</v>
      </c>
      <c r="K503" s="13" t="e">
        <v>#N/A</v>
      </c>
      <c r="L503" s="12">
        <v>2777.633272</v>
      </c>
      <c r="M503" s="12">
        <v>329.314322</v>
      </c>
      <c r="N503" s="12">
        <v>139.50945615268708</v>
      </c>
      <c r="O503" s="12">
        <v>16.540146760421898</v>
      </c>
      <c r="P503" s="12">
        <v>118.55932362261824</v>
      </c>
      <c r="Q503" s="12" t="s">
        <v>46</v>
      </c>
      <c r="R503" s="12" t="s">
        <v>54</v>
      </c>
      <c r="S503" s="12" t="s">
        <v>55</v>
      </c>
      <c r="T503" s="12">
        <v>11.53</v>
      </c>
      <c r="U503" s="12">
        <v>138.50104999999999</v>
      </c>
      <c r="V503" s="21" t="s">
        <v>118</v>
      </c>
      <c r="W503" s="21" t="s">
        <v>118</v>
      </c>
      <c r="X503" s="15" t="s">
        <v>149</v>
      </c>
      <c r="Y503" s="15" t="e">
        <v>#N/A</v>
      </c>
      <c r="AC503" s="13">
        <v>19.91</v>
      </c>
      <c r="AD503" s="44">
        <v>2986.5</v>
      </c>
      <c r="AE503" s="44" t="s">
        <v>55</v>
      </c>
      <c r="AF503" s="44" t="s">
        <v>55</v>
      </c>
      <c r="AG503" s="152">
        <v>150</v>
      </c>
    </row>
    <row r="504" spans="1:153" s="16" customFormat="1" x14ac:dyDescent="0.2">
      <c r="A504" s="8" t="s">
        <v>114</v>
      </c>
      <c r="B504" s="10" t="s">
        <v>115</v>
      </c>
      <c r="C504" s="66" t="s">
        <v>116</v>
      </c>
      <c r="D504" s="8"/>
      <c r="E504" s="53">
        <v>602</v>
      </c>
      <c r="F504" s="54" t="s">
        <v>117</v>
      </c>
      <c r="G504" s="55">
        <v>4.0507</v>
      </c>
      <c r="H504" s="9">
        <v>4</v>
      </c>
      <c r="I504" s="12">
        <v>16.43</v>
      </c>
      <c r="J504" s="12" t="e">
        <v>#N/A</v>
      </c>
      <c r="K504" s="13" t="e">
        <v>#N/A</v>
      </c>
      <c r="L504" s="12">
        <v>2411.9742120000001</v>
      </c>
      <c r="M504" s="12">
        <v>280.2733126</v>
      </c>
      <c r="N504" s="12">
        <v>146.80305611685941</v>
      </c>
      <c r="O504" s="12">
        <v>17.058631320754717</v>
      </c>
      <c r="P504" s="12">
        <v>116.20079153648928</v>
      </c>
      <c r="Q504" s="12" t="s">
        <v>46</v>
      </c>
      <c r="R504" s="12" t="s">
        <v>54</v>
      </c>
      <c r="S504" s="12" t="s">
        <v>55</v>
      </c>
      <c r="T504" s="12">
        <v>11.73</v>
      </c>
      <c r="U504" s="12">
        <v>136.21365</v>
      </c>
      <c r="V504" s="21" t="s">
        <v>118</v>
      </c>
      <c r="W504" s="21" t="s">
        <v>118</v>
      </c>
      <c r="X504" s="15" t="s">
        <v>149</v>
      </c>
      <c r="Y504" s="15" t="e">
        <v>#N/A</v>
      </c>
      <c r="AC504" s="13">
        <v>16.43</v>
      </c>
      <c r="AD504" s="44">
        <v>2292.4299999999998</v>
      </c>
      <c r="AE504" s="44" t="s">
        <v>55</v>
      </c>
      <c r="AF504" s="44" t="s">
        <v>55</v>
      </c>
      <c r="AG504" s="152">
        <v>139.5</v>
      </c>
    </row>
    <row r="505" spans="1:153" s="16" customFormat="1" x14ac:dyDescent="0.2">
      <c r="A505" s="8" t="s">
        <v>114</v>
      </c>
      <c r="B505" s="10" t="s">
        <v>122</v>
      </c>
      <c r="C505" s="8" t="s">
        <v>116</v>
      </c>
      <c r="D505" s="8"/>
      <c r="E505" s="53">
        <v>602</v>
      </c>
      <c r="F505" s="54" t="s">
        <v>117</v>
      </c>
      <c r="G505" s="55">
        <v>4.0509000000000004</v>
      </c>
      <c r="H505" s="9">
        <v>4</v>
      </c>
      <c r="I505" s="12">
        <v>26.52</v>
      </c>
      <c r="J505" s="12" t="e">
        <v>#N/A</v>
      </c>
      <c r="K505" s="13" t="e">
        <v>#N/A</v>
      </c>
      <c r="L505" s="12">
        <v>4643.0853480000005</v>
      </c>
      <c r="M505" s="12">
        <v>539.02038240000002</v>
      </c>
      <c r="N505" s="12">
        <v>175.07863303167423</v>
      </c>
      <c r="O505" s="12">
        <v>20.325052126696832</v>
      </c>
      <c r="P505" s="12">
        <v>116.09099165755848</v>
      </c>
      <c r="Q505" s="12" t="s">
        <v>46</v>
      </c>
      <c r="R505" s="12" t="s">
        <v>54</v>
      </c>
      <c r="S505" s="12" t="s">
        <v>55</v>
      </c>
      <c r="T505" s="12">
        <v>11.53</v>
      </c>
      <c r="U505" s="12">
        <v>136.18545</v>
      </c>
      <c r="V505" s="21" t="s">
        <v>118</v>
      </c>
      <c r="W505" s="21" t="s">
        <v>118</v>
      </c>
      <c r="X505" s="15" t="s">
        <v>123</v>
      </c>
      <c r="Y505" s="15" t="e">
        <v>#N/A</v>
      </c>
      <c r="AC505" s="13">
        <v>26.52</v>
      </c>
      <c r="AD505" s="44">
        <v>3978</v>
      </c>
      <c r="AE505" s="44" t="s">
        <v>55</v>
      </c>
      <c r="AF505" s="44" t="s">
        <v>55</v>
      </c>
      <c r="AG505" s="152">
        <v>150</v>
      </c>
    </row>
    <row r="506" spans="1:153" s="16" customFormat="1" x14ac:dyDescent="0.2">
      <c r="A506" s="8" t="s">
        <v>114</v>
      </c>
      <c r="B506" s="10" t="s">
        <v>115</v>
      </c>
      <c r="C506" s="8" t="s">
        <v>116</v>
      </c>
      <c r="D506" s="8"/>
      <c r="E506" s="53">
        <v>602</v>
      </c>
      <c r="F506" s="54" t="s">
        <v>117</v>
      </c>
      <c r="G506" s="55">
        <v>4.0510999999999999</v>
      </c>
      <c r="H506" s="9">
        <v>4</v>
      </c>
      <c r="I506" s="12">
        <v>14.3</v>
      </c>
      <c r="J506" s="12">
        <v>14.3</v>
      </c>
      <c r="K506" s="13">
        <v>14.3</v>
      </c>
      <c r="L506" s="12">
        <v>2092.7118559999999</v>
      </c>
      <c r="M506" s="12">
        <v>237.096351</v>
      </c>
      <c r="N506" s="12">
        <v>146.34348643356643</v>
      </c>
      <c r="O506" s="12">
        <v>16.580164405594406</v>
      </c>
      <c r="P506" s="12">
        <v>113.2962239021214</v>
      </c>
      <c r="Q506" s="12" t="s">
        <v>46</v>
      </c>
      <c r="R506" s="12" t="s">
        <v>54</v>
      </c>
      <c r="S506" s="12" t="s">
        <v>55</v>
      </c>
      <c r="T506" s="12">
        <v>11.6</v>
      </c>
      <c r="U506" s="12">
        <v>133.58685</v>
      </c>
      <c r="V506" s="21" t="s">
        <v>118</v>
      </c>
      <c r="W506" s="21" t="s">
        <v>118</v>
      </c>
      <c r="X506" s="15" t="s">
        <v>149</v>
      </c>
      <c r="Y506" s="15" t="e">
        <v>#N/A</v>
      </c>
      <c r="AC506" s="13">
        <v>14.3</v>
      </c>
      <c r="AD506" s="44">
        <v>2145</v>
      </c>
      <c r="AE506" s="44" t="s">
        <v>55</v>
      </c>
      <c r="AF506" s="44" t="s">
        <v>55</v>
      </c>
      <c r="AG506" s="152">
        <v>150</v>
      </c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</row>
    <row r="507" spans="1:153" s="16" customFormat="1" x14ac:dyDescent="0.2">
      <c r="A507" s="8" t="s">
        <v>114</v>
      </c>
      <c r="B507" s="10" t="s">
        <v>115</v>
      </c>
      <c r="C507" s="8" t="s">
        <v>116</v>
      </c>
      <c r="D507" s="8"/>
      <c r="E507" s="53">
        <v>602</v>
      </c>
      <c r="F507" s="54" t="s">
        <v>117</v>
      </c>
      <c r="G507" s="55">
        <v>2.0600999999999998</v>
      </c>
      <c r="H507" s="9">
        <v>1</v>
      </c>
      <c r="I507" s="12">
        <v>24.72</v>
      </c>
      <c r="J507" s="12">
        <v>24.72</v>
      </c>
      <c r="K507" s="13">
        <v>24.72</v>
      </c>
      <c r="L507" s="12">
        <v>3915.1174080000001</v>
      </c>
      <c r="M507" s="12">
        <v>455.22187880000001</v>
      </c>
      <c r="N507" s="12">
        <v>158.37853592233012</v>
      </c>
      <c r="O507" s="12">
        <v>18.415124546925568</v>
      </c>
      <c r="P507" s="12">
        <v>116.27285502851515</v>
      </c>
      <c r="Q507" s="12" t="s">
        <v>65</v>
      </c>
      <c r="R507" s="12" t="s">
        <v>54</v>
      </c>
      <c r="S507" s="12" t="s">
        <v>55</v>
      </c>
      <c r="T507" s="12">
        <v>12.02</v>
      </c>
      <c r="U507" s="12">
        <v>135.59275</v>
      </c>
      <c r="V507" s="21"/>
      <c r="W507" s="21"/>
      <c r="X507" s="15" t="s">
        <v>41</v>
      </c>
      <c r="Y507" s="15" t="s">
        <v>49</v>
      </c>
      <c r="AC507" s="13">
        <v>9.59</v>
      </c>
      <c r="AD507" s="44">
        <v>1371.37</v>
      </c>
      <c r="AE507" s="44" t="s">
        <v>55</v>
      </c>
      <c r="AF507" s="44" t="s">
        <v>55</v>
      </c>
      <c r="AG507" s="152">
        <v>143</v>
      </c>
      <c r="EW507" s="16">
        <f>SUBTOTAL(9,D507:EV507)</f>
        <v>7014.1986522977722</v>
      </c>
    </row>
    <row r="508" spans="1:153" s="16" customFormat="1" x14ac:dyDescent="0.2">
      <c r="A508" s="8" t="s">
        <v>114</v>
      </c>
      <c r="B508" s="10" t="s">
        <v>115</v>
      </c>
      <c r="C508" s="8" t="s">
        <v>116</v>
      </c>
      <c r="D508" s="8"/>
      <c r="E508" s="53">
        <v>602</v>
      </c>
      <c r="F508" s="54" t="s">
        <v>117</v>
      </c>
      <c r="G508" s="55">
        <v>2.0604</v>
      </c>
      <c r="H508" s="9">
        <v>1</v>
      </c>
      <c r="I508" s="12">
        <v>24.4</v>
      </c>
      <c r="J508" s="12">
        <v>24.4</v>
      </c>
      <c r="K508" s="13">
        <v>24.4</v>
      </c>
      <c r="L508" s="12">
        <v>3334.8308120000002</v>
      </c>
      <c r="M508" s="12">
        <v>373.58891259999996</v>
      </c>
      <c r="N508" s="12">
        <v>136.67339393442623</v>
      </c>
      <c r="O508" s="12">
        <v>15.31102100819672</v>
      </c>
      <c r="P508" s="12">
        <v>112.02634666073128</v>
      </c>
      <c r="Q508" s="12" t="s">
        <v>65</v>
      </c>
      <c r="R508" s="12" t="s">
        <v>54</v>
      </c>
      <c r="S508" s="12" t="s">
        <v>55</v>
      </c>
      <c r="T508" s="12">
        <v>12.06</v>
      </c>
      <c r="U508" s="12">
        <v>133.8897</v>
      </c>
      <c r="V508" s="15"/>
      <c r="W508" s="15"/>
      <c r="X508" s="15" t="s">
        <v>41</v>
      </c>
      <c r="Y508" s="15" t="s">
        <v>49</v>
      </c>
      <c r="AA508" s="15"/>
      <c r="AB508" s="15"/>
      <c r="AC508" s="13">
        <v>9.81</v>
      </c>
      <c r="AD508" s="44">
        <v>1402.8300000000002</v>
      </c>
      <c r="AE508" s="44" t="s">
        <v>55</v>
      </c>
      <c r="AF508" s="44" t="s">
        <v>55</v>
      </c>
      <c r="AG508" s="152">
        <v>143</v>
      </c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</row>
    <row r="509" spans="1:153" s="16" customFormat="1" x14ac:dyDescent="0.2">
      <c r="A509" s="8" t="s">
        <v>114</v>
      </c>
      <c r="B509" s="10" t="s">
        <v>115</v>
      </c>
      <c r="C509" s="8" t="s">
        <v>116</v>
      </c>
      <c r="D509" s="8"/>
      <c r="E509" s="96">
        <v>602</v>
      </c>
      <c r="F509" s="97" t="s">
        <v>117</v>
      </c>
      <c r="G509" s="98">
        <v>2.0308000000000002</v>
      </c>
      <c r="H509" s="9">
        <v>1</v>
      </c>
      <c r="I509" s="12">
        <v>22.8</v>
      </c>
      <c r="J509" s="12">
        <v>22.8</v>
      </c>
      <c r="K509" s="13">
        <v>22.8</v>
      </c>
      <c r="L509" s="12">
        <v>3349.7100640000003</v>
      </c>
      <c r="M509" s="12">
        <v>403.7873836</v>
      </c>
      <c r="N509" s="12">
        <v>146.91710807017546</v>
      </c>
      <c r="O509" s="12">
        <v>17.709972964912279</v>
      </c>
      <c r="P509" s="12">
        <v>120.54398019087778</v>
      </c>
      <c r="Q509" s="12" t="s">
        <v>65</v>
      </c>
      <c r="R509" s="12" t="s">
        <v>54</v>
      </c>
      <c r="S509" s="12" t="s">
        <v>55</v>
      </c>
      <c r="T509" s="12">
        <v>12.02</v>
      </c>
      <c r="U509" s="12">
        <v>138.76204999999999</v>
      </c>
      <c r="V509" s="15"/>
      <c r="W509" s="15"/>
      <c r="X509" s="15" t="s">
        <v>41</v>
      </c>
      <c r="Y509" s="15" t="s">
        <v>49</v>
      </c>
      <c r="AA509" s="15"/>
      <c r="AB509" s="15"/>
      <c r="AC509" s="13">
        <v>4.74</v>
      </c>
      <c r="AD509" s="44">
        <v>677.82</v>
      </c>
      <c r="AE509" s="44" t="s">
        <v>55</v>
      </c>
      <c r="AF509" s="44" t="s">
        <v>55</v>
      </c>
      <c r="AG509" s="152">
        <v>143</v>
      </c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</row>
    <row r="510" spans="1:153" s="16" customFormat="1" x14ac:dyDescent="0.2">
      <c r="A510" s="8" t="s">
        <v>114</v>
      </c>
      <c r="B510" s="10" t="s">
        <v>122</v>
      </c>
      <c r="C510" s="8" t="s">
        <v>116</v>
      </c>
      <c r="D510" s="8"/>
      <c r="E510" s="96">
        <v>602</v>
      </c>
      <c r="F510" s="97" t="s">
        <v>117</v>
      </c>
      <c r="G510" s="98">
        <v>2.0310999999999999</v>
      </c>
      <c r="H510" s="9">
        <v>1</v>
      </c>
      <c r="I510" s="12" t="e">
        <v>#N/A</v>
      </c>
      <c r="J510" s="12" t="e">
        <v>#N/A</v>
      </c>
      <c r="K510" s="13" t="e">
        <v>#N/A</v>
      </c>
      <c r="L510" s="12" t="e">
        <v>#N/A</v>
      </c>
      <c r="M510" s="12" t="e">
        <v>#N/A</v>
      </c>
      <c r="N510" s="12" t="e">
        <v>#N/A</v>
      </c>
      <c r="O510" s="12" t="e">
        <v>#N/A</v>
      </c>
      <c r="P510" s="12" t="e">
        <v>#N/A</v>
      </c>
      <c r="Q510" s="12" t="e">
        <v>#N/A</v>
      </c>
      <c r="R510" s="12" t="e">
        <v>#N/A</v>
      </c>
      <c r="S510" s="12" t="e">
        <v>#N/A</v>
      </c>
      <c r="T510" s="12" t="e">
        <v>#N/A</v>
      </c>
      <c r="U510" s="12" t="e">
        <v>#N/A</v>
      </c>
      <c r="V510" s="21" t="s">
        <v>118</v>
      </c>
      <c r="W510" s="21" t="s">
        <v>118</v>
      </c>
      <c r="X510" s="15" t="s">
        <v>123</v>
      </c>
      <c r="Y510" s="15" t="e">
        <v>#N/A</v>
      </c>
      <c r="AC510" s="13">
        <v>10.15</v>
      </c>
      <c r="AD510" s="44">
        <v>1451.45</v>
      </c>
      <c r="AE510" s="44" t="s">
        <v>55</v>
      </c>
      <c r="AF510" s="44" t="s">
        <v>55</v>
      </c>
      <c r="AG510" s="152">
        <v>143</v>
      </c>
    </row>
    <row r="511" spans="1:153" s="16" customFormat="1" x14ac:dyDescent="0.2">
      <c r="A511" s="8" t="s">
        <v>114</v>
      </c>
      <c r="B511" s="10" t="s">
        <v>122</v>
      </c>
      <c r="C511" s="8" t="s">
        <v>116</v>
      </c>
      <c r="D511" s="8"/>
      <c r="E511" s="96">
        <v>602</v>
      </c>
      <c r="F511" s="97" t="s">
        <v>117</v>
      </c>
      <c r="G511" s="98">
        <v>2.0314000000000001</v>
      </c>
      <c r="H511" s="9">
        <v>1</v>
      </c>
      <c r="I511" s="12" t="e">
        <v>#N/A</v>
      </c>
      <c r="J511" s="12" t="e">
        <v>#N/A</v>
      </c>
      <c r="K511" s="13" t="e">
        <v>#N/A</v>
      </c>
      <c r="L511" s="12" t="e">
        <v>#N/A</v>
      </c>
      <c r="M511" s="12" t="e">
        <v>#N/A</v>
      </c>
      <c r="N511" s="12" t="e">
        <v>#N/A</v>
      </c>
      <c r="O511" s="12" t="e">
        <v>#N/A</v>
      </c>
      <c r="P511" s="12" t="e">
        <v>#N/A</v>
      </c>
      <c r="Q511" s="12" t="e">
        <v>#N/A</v>
      </c>
      <c r="R511" s="12" t="e">
        <v>#N/A</v>
      </c>
      <c r="S511" s="12" t="e">
        <v>#N/A</v>
      </c>
      <c r="T511" s="12" t="e">
        <v>#N/A</v>
      </c>
      <c r="U511" s="12" t="e">
        <v>#N/A</v>
      </c>
      <c r="V511" s="21" t="s">
        <v>118</v>
      </c>
      <c r="W511" s="21" t="s">
        <v>118</v>
      </c>
      <c r="X511" s="15" t="s">
        <v>123</v>
      </c>
      <c r="Y511" s="15" t="e">
        <v>#N/A</v>
      </c>
      <c r="AC511" s="13">
        <v>12.45</v>
      </c>
      <c r="AD511" s="44">
        <v>1780.35</v>
      </c>
      <c r="AE511" s="44" t="s">
        <v>55</v>
      </c>
      <c r="AF511" s="44" t="s">
        <v>55</v>
      </c>
      <c r="AG511" s="152">
        <v>143</v>
      </c>
    </row>
    <row r="512" spans="1:153" s="16" customFormat="1" x14ac:dyDescent="0.2">
      <c r="A512" s="8" t="s">
        <v>114</v>
      </c>
      <c r="B512" s="10" t="s">
        <v>122</v>
      </c>
      <c r="C512" s="8" t="s">
        <v>116</v>
      </c>
      <c r="D512" s="8"/>
      <c r="E512" s="96">
        <v>602</v>
      </c>
      <c r="F512" s="97" t="s">
        <v>117</v>
      </c>
      <c r="G512" s="98">
        <v>1.0201</v>
      </c>
      <c r="H512" s="9">
        <v>1</v>
      </c>
      <c r="I512" s="12">
        <v>22.97</v>
      </c>
      <c r="J512" s="12" t="e">
        <v>#N/A</v>
      </c>
      <c r="K512" s="13" t="e">
        <v>#N/A</v>
      </c>
      <c r="L512" s="12">
        <v>2946.4294439999999</v>
      </c>
      <c r="M512" s="12">
        <v>277.04513379999997</v>
      </c>
      <c r="N512" s="12">
        <v>128.27294053112755</v>
      </c>
      <c r="O512" s="12">
        <v>12.061172564214193</v>
      </c>
      <c r="P512" s="12">
        <v>94.0274115045125</v>
      </c>
      <c r="Q512" s="12" t="s">
        <v>65</v>
      </c>
      <c r="R512" s="12" t="s">
        <v>47</v>
      </c>
      <c r="S512" s="12" t="s">
        <v>48</v>
      </c>
      <c r="T512" s="12">
        <v>12.32</v>
      </c>
      <c r="U512" s="12">
        <v>113.76655</v>
      </c>
      <c r="V512" s="21"/>
      <c r="W512" s="21"/>
      <c r="X512" s="15" t="s">
        <v>123</v>
      </c>
      <c r="Y512" s="15" t="e">
        <v>#N/A</v>
      </c>
      <c r="AC512" s="13">
        <v>22.97</v>
      </c>
      <c r="AD512" s="44">
        <v>3330.6499999999996</v>
      </c>
      <c r="AE512" s="44" t="s">
        <v>55</v>
      </c>
      <c r="AF512" s="44" t="s">
        <v>55</v>
      </c>
      <c r="AG512" s="152">
        <v>145</v>
      </c>
    </row>
    <row r="513" spans="1:153" s="16" customFormat="1" x14ac:dyDescent="0.2">
      <c r="A513" s="8" t="s">
        <v>114</v>
      </c>
      <c r="B513" s="10" t="s">
        <v>122</v>
      </c>
      <c r="C513" s="8" t="s">
        <v>116</v>
      </c>
      <c r="D513" s="8"/>
      <c r="E513" s="96">
        <v>602</v>
      </c>
      <c r="F513" s="97" t="s">
        <v>117</v>
      </c>
      <c r="G513" s="98">
        <v>1.0202</v>
      </c>
      <c r="H513" s="9">
        <v>1</v>
      </c>
      <c r="I513" s="12">
        <v>16.7</v>
      </c>
      <c r="J513" s="12" t="e">
        <v>#N/A</v>
      </c>
      <c r="K513" s="13" t="e">
        <v>#N/A</v>
      </c>
      <c r="L513" s="12">
        <v>2561.7587680000001</v>
      </c>
      <c r="M513" s="12">
        <v>232.31381379999999</v>
      </c>
      <c r="N513" s="12">
        <v>153.3987286227545</v>
      </c>
      <c r="O513" s="12">
        <v>13.911006814371257</v>
      </c>
      <c r="P513" s="12">
        <v>90.68528102721028</v>
      </c>
      <c r="Q513" s="12" t="s">
        <v>65</v>
      </c>
      <c r="R513" s="12" t="s">
        <v>47</v>
      </c>
      <c r="S513" s="12" t="s">
        <v>48</v>
      </c>
      <c r="T513" s="12">
        <v>12.29</v>
      </c>
      <c r="U513" s="12">
        <v>109.16885000000001</v>
      </c>
      <c r="V513" s="21"/>
      <c r="W513" s="21"/>
      <c r="X513" s="15" t="s">
        <v>123</v>
      </c>
      <c r="Y513" s="15" t="e">
        <v>#N/A</v>
      </c>
      <c r="AC513" s="13">
        <v>16.7</v>
      </c>
      <c r="AD513" s="44">
        <v>2421.5</v>
      </c>
      <c r="AE513" s="44" t="s">
        <v>55</v>
      </c>
      <c r="AF513" s="44" t="s">
        <v>55</v>
      </c>
      <c r="AG513" s="152">
        <v>145</v>
      </c>
    </row>
    <row r="514" spans="1:153" s="15" customFormat="1" x14ac:dyDescent="0.2">
      <c r="A514" s="8" t="s">
        <v>114</v>
      </c>
      <c r="B514" s="10" t="s">
        <v>122</v>
      </c>
      <c r="C514" s="8" t="s">
        <v>116</v>
      </c>
      <c r="D514" s="8"/>
      <c r="E514" s="96">
        <v>602</v>
      </c>
      <c r="F514" s="97" t="s">
        <v>117</v>
      </c>
      <c r="G514" s="98">
        <v>1.0203</v>
      </c>
      <c r="H514" s="9">
        <v>1</v>
      </c>
      <c r="I514" s="12">
        <v>1.96</v>
      </c>
      <c r="J514" s="12" t="e">
        <v>#N/A</v>
      </c>
      <c r="K514" s="13" t="e">
        <v>#N/A</v>
      </c>
      <c r="L514" s="12">
        <v>259.07991200000004</v>
      </c>
      <c r="M514" s="12">
        <v>18.2213636</v>
      </c>
      <c r="N514" s="12">
        <v>132.18362857142859</v>
      </c>
      <c r="O514" s="12">
        <v>9.2966140816326526</v>
      </c>
      <c r="P514" s="12">
        <v>70.331055230557581</v>
      </c>
      <c r="Q514" s="12" t="s">
        <v>65</v>
      </c>
      <c r="R514" s="12" t="s">
        <v>47</v>
      </c>
      <c r="S514" s="12" t="s">
        <v>48</v>
      </c>
      <c r="T514" s="12">
        <v>12.45</v>
      </c>
      <c r="U514" s="12">
        <v>95.572400000000002</v>
      </c>
      <c r="V514" s="21"/>
      <c r="W514" s="21"/>
      <c r="X514" s="15" t="s">
        <v>123</v>
      </c>
      <c r="Y514" s="15" t="e">
        <v>#N/A</v>
      </c>
      <c r="Z514" s="16"/>
      <c r="AA514" s="16"/>
      <c r="AB514" s="16"/>
      <c r="AC514" s="13">
        <v>1.96</v>
      </c>
      <c r="AD514" s="44">
        <v>284.2</v>
      </c>
      <c r="AE514" s="44" t="s">
        <v>55</v>
      </c>
      <c r="AF514" s="44" t="s">
        <v>55</v>
      </c>
      <c r="AG514" s="152">
        <v>145</v>
      </c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</row>
    <row r="515" spans="1:153" s="16" customFormat="1" x14ac:dyDescent="0.2">
      <c r="A515" s="8" t="s">
        <v>114</v>
      </c>
      <c r="B515" s="10" t="s">
        <v>122</v>
      </c>
      <c r="C515" s="8" t="s">
        <v>116</v>
      </c>
      <c r="D515" s="8"/>
      <c r="E515" s="96">
        <v>602</v>
      </c>
      <c r="F515" s="97" t="s">
        <v>117</v>
      </c>
      <c r="G515" s="98">
        <v>1.0204</v>
      </c>
      <c r="H515" s="9">
        <v>4</v>
      </c>
      <c r="I515" s="12">
        <v>26.95</v>
      </c>
      <c r="J515" s="12" t="e">
        <v>#N/A</v>
      </c>
      <c r="K515" s="13" t="e">
        <v>#N/A</v>
      </c>
      <c r="L515" s="12">
        <v>4082.602488</v>
      </c>
      <c r="M515" s="12">
        <v>391.04046160000001</v>
      </c>
      <c r="N515" s="12">
        <v>151.48803294990725</v>
      </c>
      <c r="O515" s="12">
        <v>14.509850152133582</v>
      </c>
      <c r="P515" s="12">
        <v>95.782154336452265</v>
      </c>
      <c r="Q515" s="12" t="s">
        <v>65</v>
      </c>
      <c r="R515" s="12" t="s">
        <v>47</v>
      </c>
      <c r="S515" s="12" t="s">
        <v>48</v>
      </c>
      <c r="T515" s="12">
        <v>12.25</v>
      </c>
      <c r="U515" s="12">
        <v>115.28695</v>
      </c>
      <c r="V515" s="21" t="s">
        <v>118</v>
      </c>
      <c r="W515" s="21" t="s">
        <v>118</v>
      </c>
      <c r="X515" s="15" t="s">
        <v>123</v>
      </c>
      <c r="Y515" s="15" t="e">
        <v>#N/A</v>
      </c>
      <c r="AC515" s="13">
        <v>26.95</v>
      </c>
      <c r="AD515" s="44">
        <v>3907.75</v>
      </c>
      <c r="AE515" s="44" t="s">
        <v>187</v>
      </c>
      <c r="AF515" s="44" t="s">
        <v>187</v>
      </c>
      <c r="AG515" s="152">
        <v>145</v>
      </c>
    </row>
    <row r="516" spans="1:153" s="16" customFormat="1" x14ac:dyDescent="0.2">
      <c r="A516" s="8" t="s">
        <v>114</v>
      </c>
      <c r="B516" s="10" t="s">
        <v>122</v>
      </c>
      <c r="C516" s="8" t="s">
        <v>116</v>
      </c>
      <c r="D516" s="8"/>
      <c r="E516" s="96">
        <v>602</v>
      </c>
      <c r="F516" s="97" t="s">
        <v>117</v>
      </c>
      <c r="G516" s="98">
        <v>1.0205</v>
      </c>
      <c r="H516" s="9">
        <v>1</v>
      </c>
      <c r="I516" s="12">
        <v>23.86</v>
      </c>
      <c r="J516" s="12" t="e">
        <v>#N/A</v>
      </c>
      <c r="K516" s="13" t="e">
        <v>#N/A</v>
      </c>
      <c r="L516" s="12">
        <v>3689.51188</v>
      </c>
      <c r="M516" s="12">
        <v>348.38249500000001</v>
      </c>
      <c r="N516" s="12">
        <v>154.6316797988265</v>
      </c>
      <c r="O516" s="12">
        <v>14.601110435875944</v>
      </c>
      <c r="P516" s="12">
        <v>94.42509099604797</v>
      </c>
      <c r="Q516" s="12" t="s">
        <v>65</v>
      </c>
      <c r="R516" s="12" t="s">
        <v>47</v>
      </c>
      <c r="S516" s="12" t="s">
        <v>48</v>
      </c>
      <c r="T516" s="12">
        <v>12.29</v>
      </c>
      <c r="U516" s="12">
        <v>113.437</v>
      </c>
      <c r="V516" s="21"/>
      <c r="W516" s="21"/>
      <c r="X516" s="15" t="s">
        <v>123</v>
      </c>
      <c r="Y516" s="15" t="e">
        <v>#N/A</v>
      </c>
      <c r="AC516" s="13">
        <v>23.86</v>
      </c>
      <c r="AD516" s="44">
        <v>3459.7</v>
      </c>
      <c r="AE516" s="44" t="s">
        <v>55</v>
      </c>
      <c r="AF516" s="44" t="s">
        <v>55</v>
      </c>
      <c r="AG516" s="152">
        <v>145</v>
      </c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</row>
    <row r="517" spans="1:153" s="16" customFormat="1" x14ac:dyDescent="0.2">
      <c r="A517" s="8" t="s">
        <v>114</v>
      </c>
      <c r="B517" s="10" t="s">
        <v>122</v>
      </c>
      <c r="C517" s="8" t="s">
        <v>116</v>
      </c>
      <c r="D517" s="8"/>
      <c r="E517" s="96">
        <v>602</v>
      </c>
      <c r="F517" s="97" t="s">
        <v>117</v>
      </c>
      <c r="G517" s="98">
        <v>1.0206</v>
      </c>
      <c r="H517" s="9">
        <v>1</v>
      </c>
      <c r="I517" s="12">
        <v>2.06</v>
      </c>
      <c r="J517" s="12" t="e">
        <v>#N/A</v>
      </c>
      <c r="K517" s="13" t="e">
        <v>#N/A</v>
      </c>
      <c r="L517" s="12">
        <v>330.372184</v>
      </c>
      <c r="M517" s="12">
        <v>26.319548599999997</v>
      </c>
      <c r="N517" s="12">
        <v>160.37484660194175</v>
      </c>
      <c r="O517" s="12">
        <v>12.776479902912619</v>
      </c>
      <c r="P517" s="12">
        <v>79.666357746389437</v>
      </c>
      <c r="Q517" s="12" t="s">
        <v>65</v>
      </c>
      <c r="R517" s="12" t="s">
        <v>47</v>
      </c>
      <c r="S517" s="12" t="s">
        <v>48</v>
      </c>
      <c r="T517" s="12">
        <v>12.45</v>
      </c>
      <c r="U517" s="12">
        <v>99.745199999999997</v>
      </c>
      <c r="V517" s="21"/>
      <c r="W517" s="21"/>
      <c r="X517" s="15" t="s">
        <v>123</v>
      </c>
      <c r="Y517" s="15" t="e">
        <v>#N/A</v>
      </c>
      <c r="AC517" s="13">
        <v>2.06</v>
      </c>
      <c r="AD517" s="44">
        <v>298.7</v>
      </c>
      <c r="AE517" s="44" t="s">
        <v>55</v>
      </c>
      <c r="AF517" s="44" t="s">
        <v>55</v>
      </c>
      <c r="AG517" s="152">
        <v>145</v>
      </c>
    </row>
    <row r="518" spans="1:153" s="16" customFormat="1" x14ac:dyDescent="0.2">
      <c r="A518" s="8" t="s">
        <v>114</v>
      </c>
      <c r="B518" s="10" t="s">
        <v>115</v>
      </c>
      <c r="C518" s="8" t="s">
        <v>116</v>
      </c>
      <c r="D518" s="8"/>
      <c r="E518" s="99">
        <v>602</v>
      </c>
      <c r="F518" s="100" t="s">
        <v>117</v>
      </c>
      <c r="G518" s="101">
        <v>1.0302</v>
      </c>
      <c r="H518" s="9">
        <v>1</v>
      </c>
      <c r="I518" s="12" t="e">
        <v>#N/A</v>
      </c>
      <c r="J518" s="12">
        <v>15.85</v>
      </c>
      <c r="K518" s="13">
        <v>15.85</v>
      </c>
      <c r="L518" s="12" t="e">
        <v>#N/A</v>
      </c>
      <c r="M518" s="12" t="e">
        <v>#N/A</v>
      </c>
      <c r="N518" s="12" t="e">
        <v>#N/A</v>
      </c>
      <c r="O518" s="12" t="e">
        <v>#N/A</v>
      </c>
      <c r="P518" s="12" t="e">
        <v>#N/A</v>
      </c>
      <c r="Q518" s="12" t="e">
        <v>#N/A</v>
      </c>
      <c r="R518" s="12" t="e">
        <v>#N/A</v>
      </c>
      <c r="S518" s="12" t="e">
        <v>#N/A</v>
      </c>
      <c r="T518" s="12" t="e">
        <v>#N/A</v>
      </c>
      <c r="U518" s="12" t="e">
        <v>#N/A</v>
      </c>
      <c r="V518" s="21"/>
      <c r="W518" s="21"/>
      <c r="X518" s="15" t="s">
        <v>123</v>
      </c>
      <c r="Y518" s="15" t="e">
        <v>#N/A</v>
      </c>
      <c r="AC518" s="13">
        <v>15.85</v>
      </c>
      <c r="AD518" s="44">
        <v>2186.73</v>
      </c>
      <c r="AE518" s="44" t="s">
        <v>55</v>
      </c>
      <c r="AF518" s="44" t="s">
        <v>55</v>
      </c>
      <c r="AG518" s="152">
        <v>138</v>
      </c>
      <c r="EW518" s="16" t="e">
        <f>SUBTOTAL(9,D518:EV518)</f>
        <v>#N/A</v>
      </c>
    </row>
    <row r="519" spans="1:153" s="16" customFormat="1" x14ac:dyDescent="0.2">
      <c r="A519" s="8" t="s">
        <v>114</v>
      </c>
      <c r="B519" s="10" t="s">
        <v>115</v>
      </c>
      <c r="C519" s="8" t="s">
        <v>116</v>
      </c>
      <c r="D519" s="8"/>
      <c r="E519" s="99">
        <v>602</v>
      </c>
      <c r="F519" s="100" t="s">
        <v>117</v>
      </c>
      <c r="G519" s="101">
        <v>1.0301</v>
      </c>
      <c r="H519" s="9">
        <v>1</v>
      </c>
      <c r="I519" s="12" t="e">
        <v>#N/A</v>
      </c>
      <c r="J519" s="12">
        <v>30.3</v>
      </c>
      <c r="K519" s="13">
        <v>30.3</v>
      </c>
      <c r="L519" s="12" t="e">
        <v>#N/A</v>
      </c>
      <c r="M519" s="12" t="e">
        <v>#N/A</v>
      </c>
      <c r="N519" s="12" t="e">
        <v>#N/A</v>
      </c>
      <c r="O519" s="12" t="e">
        <v>#N/A</v>
      </c>
      <c r="P519" s="12" t="e">
        <v>#N/A</v>
      </c>
      <c r="Q519" s="12" t="e">
        <v>#N/A</v>
      </c>
      <c r="R519" s="12" t="e">
        <v>#N/A</v>
      </c>
      <c r="S519" s="12" t="e">
        <v>#N/A</v>
      </c>
      <c r="T519" s="12" t="e">
        <v>#N/A</v>
      </c>
      <c r="U519" s="12" t="e">
        <v>#N/A</v>
      </c>
      <c r="V519" s="21"/>
      <c r="W519" s="21"/>
      <c r="X519" s="15" t="s">
        <v>123</v>
      </c>
      <c r="Y519" s="15" t="e">
        <v>#N/A</v>
      </c>
      <c r="AC519" s="13">
        <v>30.3</v>
      </c>
      <c r="AD519" s="44">
        <v>3673.46</v>
      </c>
      <c r="AE519" s="44" t="s">
        <v>55</v>
      </c>
      <c r="AF519" s="44" t="s">
        <v>55</v>
      </c>
      <c r="AG519" s="152">
        <v>121.2</v>
      </c>
      <c r="EW519" s="16" t="e">
        <f>SUBTOTAL(9,D519:EV519)</f>
        <v>#N/A</v>
      </c>
    </row>
    <row r="520" spans="1:153" s="16" customFormat="1" x14ac:dyDescent="0.2">
      <c r="A520" s="8" t="s">
        <v>114</v>
      </c>
      <c r="B520" s="10" t="s">
        <v>115</v>
      </c>
      <c r="C520" s="8" t="s">
        <v>116</v>
      </c>
      <c r="D520" s="8"/>
      <c r="E520" s="99">
        <v>602</v>
      </c>
      <c r="F520" s="100" t="s">
        <v>117</v>
      </c>
      <c r="G520" s="101">
        <v>1.0305</v>
      </c>
      <c r="H520" s="9">
        <v>1</v>
      </c>
      <c r="I520" s="12" t="e">
        <v>#N/A</v>
      </c>
      <c r="J520" s="12">
        <v>30.82</v>
      </c>
      <c r="K520" s="13">
        <v>30.82</v>
      </c>
      <c r="L520" s="12" t="e">
        <v>#N/A</v>
      </c>
      <c r="M520" s="12" t="e">
        <v>#N/A</v>
      </c>
      <c r="N520" s="12" t="e">
        <v>#N/A</v>
      </c>
      <c r="O520" s="12" t="e">
        <v>#N/A</v>
      </c>
      <c r="P520" s="12" t="e">
        <v>#N/A</v>
      </c>
      <c r="Q520" s="12" t="e">
        <v>#N/A</v>
      </c>
      <c r="R520" s="12" t="e">
        <v>#N/A</v>
      </c>
      <c r="S520" s="12" t="e">
        <v>#N/A</v>
      </c>
      <c r="T520" s="12" t="e">
        <v>#N/A</v>
      </c>
      <c r="U520" s="12" t="e">
        <v>#N/A</v>
      </c>
      <c r="V520" s="21"/>
      <c r="W520" s="21"/>
      <c r="X520" s="15" t="s">
        <v>63</v>
      </c>
      <c r="Y520" s="15" t="s">
        <v>49</v>
      </c>
      <c r="AC520" s="13">
        <v>30.68</v>
      </c>
      <c r="AD520" s="44">
        <v>4448.6000000000004</v>
      </c>
      <c r="AE520" s="44" t="s">
        <v>55</v>
      </c>
      <c r="AF520" s="44" t="s">
        <v>55</v>
      </c>
      <c r="AG520" s="152">
        <v>145</v>
      </c>
    </row>
    <row r="521" spans="1:153" s="16" customFormat="1" x14ac:dyDescent="0.2">
      <c r="A521" s="8" t="s">
        <v>114</v>
      </c>
      <c r="B521" s="10" t="s">
        <v>115</v>
      </c>
      <c r="C521" s="8" t="s">
        <v>116</v>
      </c>
      <c r="D521" s="8"/>
      <c r="E521" s="99">
        <v>602</v>
      </c>
      <c r="F521" s="100" t="s">
        <v>117</v>
      </c>
      <c r="G521" s="101">
        <v>1.0306</v>
      </c>
      <c r="H521" s="9">
        <v>1</v>
      </c>
      <c r="I521" s="12" t="e">
        <v>#N/A</v>
      </c>
      <c r="J521" s="12">
        <v>12.24</v>
      </c>
      <c r="K521" s="13">
        <v>12.24</v>
      </c>
      <c r="L521" s="12" t="e">
        <v>#N/A</v>
      </c>
      <c r="M521" s="12" t="e">
        <v>#N/A</v>
      </c>
      <c r="N521" s="12" t="e">
        <v>#N/A</v>
      </c>
      <c r="O521" s="12" t="e">
        <v>#N/A</v>
      </c>
      <c r="P521" s="12" t="e">
        <v>#N/A</v>
      </c>
      <c r="Q521" s="12" t="e">
        <v>#N/A</v>
      </c>
      <c r="R521" s="12" t="e">
        <v>#N/A</v>
      </c>
      <c r="S521" s="12" t="e">
        <v>#N/A</v>
      </c>
      <c r="T521" s="12" t="e">
        <v>#N/A</v>
      </c>
      <c r="U521" s="12" t="e">
        <v>#N/A</v>
      </c>
      <c r="V521" s="15"/>
      <c r="W521" s="15"/>
      <c r="X521" s="15" t="s">
        <v>123</v>
      </c>
      <c r="Y521" s="15" t="e">
        <v>#N/A</v>
      </c>
      <c r="AA521" s="15"/>
      <c r="AB521" s="15"/>
      <c r="AC521" s="13">
        <v>12.13</v>
      </c>
      <c r="AD521" s="44">
        <v>1758.8500000000001</v>
      </c>
      <c r="AE521" s="44" t="s">
        <v>55</v>
      </c>
      <c r="AF521" s="44" t="s">
        <v>55</v>
      </c>
      <c r="AG521" s="152">
        <v>145</v>
      </c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</row>
    <row r="522" spans="1:153" s="16" customFormat="1" x14ac:dyDescent="0.2">
      <c r="A522" s="8" t="s">
        <v>114</v>
      </c>
      <c r="B522" s="10" t="s">
        <v>122</v>
      </c>
      <c r="C522" s="8" t="s">
        <v>116</v>
      </c>
      <c r="D522" s="8"/>
      <c r="E522" s="99">
        <v>602</v>
      </c>
      <c r="F522" s="100" t="s">
        <v>117</v>
      </c>
      <c r="G522" s="101">
        <v>1.0503</v>
      </c>
      <c r="H522" s="9">
        <v>1</v>
      </c>
      <c r="I522" s="12" t="e">
        <v>#N/A</v>
      </c>
      <c r="J522" s="12" t="e">
        <v>#N/A</v>
      </c>
      <c r="K522" s="13" t="e">
        <v>#N/A</v>
      </c>
      <c r="L522" s="12" t="e">
        <v>#N/A</v>
      </c>
      <c r="M522" s="12" t="e">
        <v>#N/A</v>
      </c>
      <c r="N522" s="12" t="e">
        <v>#N/A</v>
      </c>
      <c r="O522" s="12" t="e">
        <v>#N/A</v>
      </c>
      <c r="P522" s="12" t="e">
        <v>#N/A</v>
      </c>
      <c r="Q522" s="12" t="e">
        <v>#N/A</v>
      </c>
      <c r="R522" s="12" t="e">
        <v>#N/A</v>
      </c>
      <c r="S522" s="12" t="e">
        <v>#N/A</v>
      </c>
      <c r="T522" s="12" t="e">
        <v>#N/A</v>
      </c>
      <c r="U522" s="12" t="e">
        <v>#N/A</v>
      </c>
      <c r="V522" s="21" t="s">
        <v>118</v>
      </c>
      <c r="W522" s="21" t="s">
        <v>118</v>
      </c>
      <c r="X522" s="15" t="s">
        <v>123</v>
      </c>
      <c r="Y522" s="15" t="e">
        <v>#N/A</v>
      </c>
      <c r="AC522" s="13">
        <v>14.56</v>
      </c>
      <c r="AD522" s="44">
        <v>2184</v>
      </c>
      <c r="AE522" s="44" t="s">
        <v>48</v>
      </c>
      <c r="AF522" s="44" t="s">
        <v>48</v>
      </c>
      <c r="AG522" s="152">
        <v>150</v>
      </c>
    </row>
    <row r="523" spans="1:153" s="16" customFormat="1" x14ac:dyDescent="0.2">
      <c r="A523" s="8" t="s">
        <v>114</v>
      </c>
      <c r="B523" s="10" t="s">
        <v>122</v>
      </c>
      <c r="C523" s="8" t="s">
        <v>116</v>
      </c>
      <c r="D523" s="8"/>
      <c r="E523" s="99">
        <v>602</v>
      </c>
      <c r="F523" s="100" t="s">
        <v>117</v>
      </c>
      <c r="G523" s="101">
        <v>1.0506</v>
      </c>
      <c r="H523" s="9">
        <v>1</v>
      </c>
      <c r="I523" s="12" t="e">
        <v>#N/A</v>
      </c>
      <c r="J523" s="12" t="e">
        <v>#N/A</v>
      </c>
      <c r="K523" s="13" t="e">
        <v>#N/A</v>
      </c>
      <c r="L523" s="12" t="e">
        <v>#N/A</v>
      </c>
      <c r="M523" s="12" t="e">
        <v>#N/A</v>
      </c>
      <c r="N523" s="12" t="e">
        <v>#N/A</v>
      </c>
      <c r="O523" s="12" t="e">
        <v>#N/A</v>
      </c>
      <c r="P523" s="12" t="e">
        <v>#N/A</v>
      </c>
      <c r="Q523" s="12" t="e">
        <v>#N/A</v>
      </c>
      <c r="R523" s="12" t="e">
        <v>#N/A</v>
      </c>
      <c r="S523" s="12" t="e">
        <v>#N/A</v>
      </c>
      <c r="T523" s="12" t="e">
        <v>#N/A</v>
      </c>
      <c r="U523" s="12" t="e">
        <v>#N/A</v>
      </c>
      <c r="V523" s="21" t="s">
        <v>118</v>
      </c>
      <c r="W523" s="21" t="s">
        <v>118</v>
      </c>
      <c r="X523" s="15" t="s">
        <v>149</v>
      </c>
      <c r="Y523" s="15" t="e">
        <v>#N/A</v>
      </c>
      <c r="AC523" s="13">
        <v>13.08</v>
      </c>
      <c r="AD523" s="44">
        <v>1962</v>
      </c>
      <c r="AE523" s="44" t="s">
        <v>48</v>
      </c>
      <c r="AF523" s="44" t="s">
        <v>48</v>
      </c>
      <c r="AG523" s="152">
        <v>150</v>
      </c>
    </row>
    <row r="524" spans="1:153" s="16" customFormat="1" x14ac:dyDescent="0.2">
      <c r="A524" s="8" t="s">
        <v>114</v>
      </c>
      <c r="B524" s="10" t="s">
        <v>122</v>
      </c>
      <c r="C524" s="8" t="s">
        <v>116</v>
      </c>
      <c r="D524" s="8"/>
      <c r="E524" s="99">
        <v>602</v>
      </c>
      <c r="F524" s="100" t="s">
        <v>117</v>
      </c>
      <c r="G524" s="101">
        <v>1.0508999999999999</v>
      </c>
      <c r="H524" s="9">
        <v>1</v>
      </c>
      <c r="I524" s="12" t="e">
        <v>#N/A</v>
      </c>
      <c r="J524" s="12" t="e">
        <v>#N/A</v>
      </c>
      <c r="K524" s="13" t="e">
        <v>#N/A</v>
      </c>
      <c r="L524" s="12" t="e">
        <v>#N/A</v>
      </c>
      <c r="M524" s="12" t="e">
        <v>#N/A</v>
      </c>
      <c r="N524" s="12" t="e">
        <v>#N/A</v>
      </c>
      <c r="O524" s="12" t="e">
        <v>#N/A</v>
      </c>
      <c r="P524" s="12" t="e">
        <v>#N/A</v>
      </c>
      <c r="Q524" s="12" t="e">
        <v>#N/A</v>
      </c>
      <c r="R524" s="12" t="e">
        <v>#N/A</v>
      </c>
      <c r="S524" s="12" t="e">
        <v>#N/A</v>
      </c>
      <c r="T524" s="12" t="e">
        <v>#N/A</v>
      </c>
      <c r="U524" s="12" t="e">
        <v>#N/A</v>
      </c>
      <c r="V524" s="21" t="s">
        <v>118</v>
      </c>
      <c r="W524" s="21" t="s">
        <v>118</v>
      </c>
      <c r="X524" s="15" t="s">
        <v>149</v>
      </c>
      <c r="Y524" s="15" t="e">
        <v>#N/A</v>
      </c>
      <c r="AC524" s="13">
        <v>11.62</v>
      </c>
      <c r="AD524" s="44">
        <v>1742.9999999999998</v>
      </c>
      <c r="AE524" s="44" t="s">
        <v>48</v>
      </c>
      <c r="AF524" s="44" t="s">
        <v>48</v>
      </c>
      <c r="AG524" s="152">
        <v>150</v>
      </c>
    </row>
    <row r="525" spans="1:153" s="16" customFormat="1" x14ac:dyDescent="0.2">
      <c r="A525" s="8" t="s">
        <v>114</v>
      </c>
      <c r="B525" s="10" t="s">
        <v>122</v>
      </c>
      <c r="C525" s="8" t="s">
        <v>116</v>
      </c>
      <c r="D525" s="8"/>
      <c r="E525" s="99">
        <v>602</v>
      </c>
      <c r="F525" s="100" t="s">
        <v>117</v>
      </c>
      <c r="G525" s="101">
        <v>1.0510999999999999</v>
      </c>
      <c r="H525" s="9">
        <v>1</v>
      </c>
      <c r="I525" s="12" t="e">
        <v>#N/A</v>
      </c>
      <c r="J525" s="12" t="e">
        <v>#N/A</v>
      </c>
      <c r="K525" s="13" t="e">
        <v>#N/A</v>
      </c>
      <c r="L525" s="12" t="e">
        <v>#N/A</v>
      </c>
      <c r="M525" s="12" t="e">
        <v>#N/A</v>
      </c>
      <c r="N525" s="12" t="e">
        <v>#N/A</v>
      </c>
      <c r="O525" s="12" t="e">
        <v>#N/A</v>
      </c>
      <c r="P525" s="12" t="e">
        <v>#N/A</v>
      </c>
      <c r="Q525" s="12" t="e">
        <v>#N/A</v>
      </c>
      <c r="R525" s="12" t="e">
        <v>#N/A</v>
      </c>
      <c r="S525" s="12" t="e">
        <v>#N/A</v>
      </c>
      <c r="T525" s="12" t="e">
        <v>#N/A</v>
      </c>
      <c r="U525" s="12" t="e">
        <v>#N/A</v>
      </c>
      <c r="V525" s="21" t="s">
        <v>118</v>
      </c>
      <c r="W525" s="21" t="s">
        <v>118</v>
      </c>
      <c r="X525" s="15" t="s">
        <v>149</v>
      </c>
      <c r="Y525" s="15" t="e">
        <v>#N/A</v>
      </c>
      <c r="AC525" s="13">
        <v>9.82</v>
      </c>
      <c r="AD525" s="44">
        <v>1428.16</v>
      </c>
      <c r="AE525" s="44" t="s">
        <v>48</v>
      </c>
      <c r="AF525" s="44" t="s">
        <v>48</v>
      </c>
      <c r="AG525" s="152">
        <v>145.4</v>
      </c>
    </row>
    <row r="526" spans="1:153" s="16" customFormat="1" x14ac:dyDescent="0.2">
      <c r="A526" s="8" t="s">
        <v>114</v>
      </c>
      <c r="B526" s="10" t="s">
        <v>122</v>
      </c>
      <c r="C526" s="8" t="s">
        <v>116</v>
      </c>
      <c r="D526" s="8"/>
      <c r="E526" s="99">
        <v>602</v>
      </c>
      <c r="F526" s="100" t="s">
        <v>117</v>
      </c>
      <c r="G526" s="101">
        <v>1.0511999999999999</v>
      </c>
      <c r="H526" s="9">
        <v>1</v>
      </c>
      <c r="I526" s="12" t="e">
        <v>#N/A</v>
      </c>
      <c r="J526" s="12" t="e">
        <v>#N/A</v>
      </c>
      <c r="K526" s="13" t="e">
        <v>#N/A</v>
      </c>
      <c r="L526" s="12" t="e">
        <v>#N/A</v>
      </c>
      <c r="M526" s="12" t="e">
        <v>#N/A</v>
      </c>
      <c r="N526" s="12" t="e">
        <v>#N/A</v>
      </c>
      <c r="O526" s="12" t="e">
        <v>#N/A</v>
      </c>
      <c r="P526" s="12" t="e">
        <v>#N/A</v>
      </c>
      <c r="Q526" s="12" t="e">
        <v>#N/A</v>
      </c>
      <c r="R526" s="12" t="e">
        <v>#N/A</v>
      </c>
      <c r="S526" s="12" t="e">
        <v>#N/A</v>
      </c>
      <c r="T526" s="12" t="e">
        <v>#N/A</v>
      </c>
      <c r="U526" s="12" t="e">
        <v>#N/A</v>
      </c>
      <c r="V526" s="21" t="s">
        <v>118</v>
      </c>
      <c r="W526" s="21" t="s">
        <v>118</v>
      </c>
      <c r="X526" s="15" t="s">
        <v>149</v>
      </c>
      <c r="Y526" s="15" t="e">
        <v>#N/A</v>
      </c>
      <c r="AC526" s="13">
        <v>12.15</v>
      </c>
      <c r="AD526" s="44">
        <v>1700.57</v>
      </c>
      <c r="AE526" s="44" t="s">
        <v>48</v>
      </c>
      <c r="AF526" s="44" t="s">
        <v>48</v>
      </c>
      <c r="AG526" s="152">
        <v>140</v>
      </c>
    </row>
    <row r="527" spans="1:153" s="16" customFormat="1" x14ac:dyDescent="0.2">
      <c r="A527" s="8" t="s">
        <v>32</v>
      </c>
      <c r="B527" s="8" t="s">
        <v>32</v>
      </c>
      <c r="C527" s="8" t="s">
        <v>33</v>
      </c>
      <c r="D527" s="8" t="s">
        <v>44</v>
      </c>
      <c r="E527" s="102">
        <v>74</v>
      </c>
      <c r="F527" s="103" t="s">
        <v>188</v>
      </c>
      <c r="G527" s="104">
        <v>74.05</v>
      </c>
      <c r="H527" s="9">
        <v>8</v>
      </c>
      <c r="I527" s="12">
        <v>154.41999999999999</v>
      </c>
      <c r="J527" s="12">
        <v>146.51</v>
      </c>
      <c r="K527" s="13">
        <v>146.51</v>
      </c>
      <c r="L527" s="12">
        <v>19044.060260000002</v>
      </c>
      <c r="M527" s="12">
        <v>2040.1014627999998</v>
      </c>
      <c r="N527" s="12">
        <v>123.32638427664813</v>
      </c>
      <c r="O527" s="12">
        <v>13.21138105685792</v>
      </c>
      <c r="P527" s="12">
        <v>107.12534170483661</v>
      </c>
      <c r="Q527" s="12" t="s">
        <v>65</v>
      </c>
      <c r="R527" s="12" t="s">
        <v>54</v>
      </c>
      <c r="S527" s="12" t="s">
        <v>55</v>
      </c>
      <c r="T527" s="12">
        <v>12.39</v>
      </c>
      <c r="U527" s="12">
        <v>128.536</v>
      </c>
      <c r="V527" s="21" t="s">
        <v>118</v>
      </c>
      <c r="W527" s="14" t="s">
        <v>40</v>
      </c>
      <c r="X527" s="15" t="s">
        <v>112</v>
      </c>
      <c r="Y527" s="15" t="s">
        <v>113</v>
      </c>
      <c r="AB527" s="17">
        <v>0.56357927786499218</v>
      </c>
      <c r="AC527" s="18">
        <v>154.4</v>
      </c>
      <c r="AD527" s="19">
        <v>21500</v>
      </c>
      <c r="AE527" s="20" t="s">
        <v>55</v>
      </c>
      <c r="AF527" s="20" t="s">
        <v>55</v>
      </c>
      <c r="AG527" s="152">
        <v>139.19999999999999</v>
      </c>
    </row>
    <row r="528" spans="1:153" s="16" customFormat="1" x14ac:dyDescent="0.2">
      <c r="A528" s="8" t="s">
        <v>32</v>
      </c>
      <c r="B528" s="8" t="s">
        <v>32</v>
      </c>
      <c r="C528" s="8" t="s">
        <v>33</v>
      </c>
      <c r="D528" s="8" t="s">
        <v>44</v>
      </c>
      <c r="E528" s="53">
        <v>74</v>
      </c>
      <c r="F528" s="54" t="s">
        <v>188</v>
      </c>
      <c r="G528" s="105">
        <v>74.03</v>
      </c>
      <c r="H528" s="9">
        <v>8</v>
      </c>
      <c r="I528" s="12">
        <v>32.43</v>
      </c>
      <c r="J528" s="12">
        <v>31.81</v>
      </c>
      <c r="K528" s="13">
        <v>31.81</v>
      </c>
      <c r="L528" s="12">
        <v>4279.1537720000006</v>
      </c>
      <c r="M528" s="12">
        <v>405.76143679999996</v>
      </c>
      <c r="N528" s="12">
        <v>131.95047092198584</v>
      </c>
      <c r="O528" s="12">
        <v>12.511916028368793</v>
      </c>
      <c r="P528" s="12">
        <v>94.822822085768195</v>
      </c>
      <c r="Q528" s="12" t="s">
        <v>46</v>
      </c>
      <c r="R528" s="12" t="s">
        <v>54</v>
      </c>
      <c r="S528" s="12" t="s">
        <v>55</v>
      </c>
      <c r="T528" s="12">
        <v>11.7</v>
      </c>
      <c r="U528" s="12">
        <v>118.25879999999999</v>
      </c>
      <c r="V528" s="21"/>
      <c r="W528" s="14" t="s">
        <v>40</v>
      </c>
      <c r="X528" s="15" t="s">
        <v>112</v>
      </c>
      <c r="Y528" s="15" t="s">
        <v>113</v>
      </c>
      <c r="AB528" s="17">
        <v>0.56523105941527829</v>
      </c>
      <c r="AC528" s="18">
        <v>32.43</v>
      </c>
      <c r="AD528" s="19">
        <v>4850</v>
      </c>
      <c r="AE528" s="20" t="s">
        <v>55</v>
      </c>
      <c r="AF528" s="20" t="s">
        <v>55</v>
      </c>
      <c r="AG528" s="152">
        <v>149.6</v>
      </c>
    </row>
    <row r="529" spans="1:153" s="16" customFormat="1" x14ac:dyDescent="0.2">
      <c r="A529" s="8" t="s">
        <v>32</v>
      </c>
      <c r="B529" s="8" t="s">
        <v>32</v>
      </c>
      <c r="C529" s="8" t="s">
        <v>33</v>
      </c>
      <c r="D529" s="8" t="s">
        <v>44</v>
      </c>
      <c r="E529" s="106">
        <v>74</v>
      </c>
      <c r="F529" s="54" t="s">
        <v>188</v>
      </c>
      <c r="G529" s="105">
        <v>74.069999999999993</v>
      </c>
      <c r="H529" s="9">
        <v>3</v>
      </c>
      <c r="I529" s="12">
        <v>72.98</v>
      </c>
      <c r="J529" s="12">
        <v>75.47</v>
      </c>
      <c r="K529" s="13">
        <v>75.47</v>
      </c>
      <c r="L529" s="12">
        <v>9667.2704840000006</v>
      </c>
      <c r="M529" s="12">
        <v>1135.3628506</v>
      </c>
      <c r="N529" s="12">
        <v>132.46465448067963</v>
      </c>
      <c r="O529" s="12">
        <v>15.55717800219238</v>
      </c>
      <c r="P529" s="12">
        <v>117.44399336701127</v>
      </c>
      <c r="Q529" s="12" t="s">
        <v>46</v>
      </c>
      <c r="R529" s="12" t="s">
        <v>54</v>
      </c>
      <c r="S529" s="12" t="s">
        <v>55</v>
      </c>
      <c r="T529" s="12">
        <v>12.22</v>
      </c>
      <c r="U529" s="12">
        <v>138.0985</v>
      </c>
      <c r="V529" s="21" t="s">
        <v>118</v>
      </c>
      <c r="W529" s="14" t="s">
        <v>40</v>
      </c>
      <c r="X529" s="15" t="s">
        <v>112</v>
      </c>
      <c r="Y529" s="15" t="s">
        <v>113</v>
      </c>
      <c r="AB529" s="17">
        <v>0.60262355903007814</v>
      </c>
      <c r="AC529" s="18">
        <v>72.98</v>
      </c>
      <c r="AD529" s="19">
        <v>10831.70467419034</v>
      </c>
      <c r="AE529" s="20" t="s">
        <v>55</v>
      </c>
      <c r="AF529" s="20" t="s">
        <v>55</v>
      </c>
      <c r="AG529" s="152">
        <v>148.4</v>
      </c>
    </row>
    <row r="530" spans="1:153" s="16" customFormat="1" x14ac:dyDescent="0.2">
      <c r="A530" s="8" t="s">
        <v>32</v>
      </c>
      <c r="B530" s="8" t="s">
        <v>32</v>
      </c>
      <c r="C530" s="8" t="s">
        <v>33</v>
      </c>
      <c r="D530" s="8" t="s">
        <v>44</v>
      </c>
      <c r="E530" s="41">
        <v>74</v>
      </c>
      <c r="F530" s="42" t="s">
        <v>188</v>
      </c>
      <c r="G530" s="107">
        <v>74.08</v>
      </c>
      <c r="H530" s="9">
        <v>8</v>
      </c>
      <c r="I530" s="12">
        <v>65.31</v>
      </c>
      <c r="J530" s="12">
        <v>65.430000000000007</v>
      </c>
      <c r="K530" s="13">
        <v>65.430000000000007</v>
      </c>
      <c r="L530" s="12">
        <v>3917.7932280000005</v>
      </c>
      <c r="M530" s="12">
        <v>474.27044660000001</v>
      </c>
      <c r="N530" s="12">
        <v>144.72823154783896</v>
      </c>
      <c r="O530" s="12">
        <v>17.520149486516438</v>
      </c>
      <c r="P530" s="12">
        <v>121.05550727140108</v>
      </c>
      <c r="Q530" s="12" t="s">
        <v>46</v>
      </c>
      <c r="R530" s="12" t="s">
        <v>54</v>
      </c>
      <c r="S530" s="12" t="s">
        <v>55</v>
      </c>
      <c r="T530" s="12">
        <v>12.12</v>
      </c>
      <c r="U530" s="12">
        <v>141.07865000000001</v>
      </c>
      <c r="V530" s="21" t="s">
        <v>118</v>
      </c>
      <c r="W530" s="14" t="s">
        <v>40</v>
      </c>
      <c r="X530" s="15" t="s">
        <v>112</v>
      </c>
      <c r="Y530" s="15" t="s">
        <v>113</v>
      </c>
      <c r="AB530" s="17">
        <v>0.47653981354118902</v>
      </c>
      <c r="AC530" s="18">
        <v>65.31</v>
      </c>
      <c r="AD530" s="19">
        <v>7579</v>
      </c>
      <c r="AE530" s="20" t="s">
        <v>55</v>
      </c>
      <c r="AF530" s="20" t="s">
        <v>55</v>
      </c>
      <c r="AG530" s="152">
        <v>116</v>
      </c>
    </row>
    <row r="531" spans="1:153" s="16" customFormat="1" x14ac:dyDescent="0.2">
      <c r="A531" s="8" t="s">
        <v>114</v>
      </c>
      <c r="B531" s="10" t="s">
        <v>122</v>
      </c>
      <c r="C531" s="8" t="s">
        <v>116</v>
      </c>
      <c r="D531" s="8"/>
      <c r="E531" s="45">
        <v>602</v>
      </c>
      <c r="F531" s="46" t="s">
        <v>117</v>
      </c>
      <c r="G531" s="47">
        <v>1.0501</v>
      </c>
      <c r="H531" s="9">
        <v>1</v>
      </c>
      <c r="I531" s="12" t="e">
        <v>#N/A</v>
      </c>
      <c r="J531" s="12" t="e">
        <v>#N/A</v>
      </c>
      <c r="K531" s="13" t="e">
        <v>#N/A</v>
      </c>
      <c r="L531" s="12" t="e">
        <v>#N/A</v>
      </c>
      <c r="M531" s="12" t="e">
        <v>#N/A</v>
      </c>
      <c r="N531" s="12" t="e">
        <v>#N/A</v>
      </c>
      <c r="O531" s="12" t="e">
        <v>#N/A</v>
      </c>
      <c r="P531" s="12" t="e">
        <v>#N/A</v>
      </c>
      <c r="Q531" s="12" t="e">
        <v>#N/A</v>
      </c>
      <c r="R531" s="12" t="e">
        <v>#N/A</v>
      </c>
      <c r="S531" s="12" t="e">
        <v>#N/A</v>
      </c>
      <c r="T531" s="12" t="e">
        <v>#N/A</v>
      </c>
      <c r="U531" s="12" t="e">
        <v>#N/A</v>
      </c>
      <c r="V531" s="21" t="s">
        <v>118</v>
      </c>
      <c r="W531" s="21" t="s">
        <v>118</v>
      </c>
      <c r="X531" s="15" t="s">
        <v>123</v>
      </c>
      <c r="Y531" s="15" t="e">
        <v>#N/A</v>
      </c>
      <c r="AC531" s="13">
        <v>6.92</v>
      </c>
      <c r="AD531" s="44">
        <v>1038</v>
      </c>
      <c r="AE531" s="44" t="s">
        <v>72</v>
      </c>
      <c r="AF531" s="44" t="s">
        <v>72</v>
      </c>
      <c r="AG531" s="152">
        <v>150</v>
      </c>
    </row>
    <row r="532" spans="1:153" s="16" customFormat="1" x14ac:dyDescent="0.2">
      <c r="A532" s="8" t="s">
        <v>114</v>
      </c>
      <c r="B532" s="10" t="s">
        <v>122</v>
      </c>
      <c r="C532" s="8" t="s">
        <v>116</v>
      </c>
      <c r="D532" s="8"/>
      <c r="E532" s="45">
        <v>602</v>
      </c>
      <c r="F532" s="46" t="s">
        <v>117</v>
      </c>
      <c r="G532" s="47">
        <v>1.0502</v>
      </c>
      <c r="H532" s="9">
        <v>1</v>
      </c>
      <c r="I532" s="12" t="e">
        <v>#N/A</v>
      </c>
      <c r="J532" s="12" t="e">
        <v>#N/A</v>
      </c>
      <c r="K532" s="13" t="e">
        <v>#N/A</v>
      </c>
      <c r="L532" s="12" t="e">
        <v>#N/A</v>
      </c>
      <c r="M532" s="12" t="e">
        <v>#N/A</v>
      </c>
      <c r="N532" s="12" t="e">
        <v>#N/A</v>
      </c>
      <c r="O532" s="12" t="e">
        <v>#N/A</v>
      </c>
      <c r="P532" s="12" t="e">
        <v>#N/A</v>
      </c>
      <c r="Q532" s="12" t="e">
        <v>#N/A</v>
      </c>
      <c r="R532" s="12" t="e">
        <v>#N/A</v>
      </c>
      <c r="S532" s="12" t="e">
        <v>#N/A</v>
      </c>
      <c r="T532" s="12" t="e">
        <v>#N/A</v>
      </c>
      <c r="U532" s="12" t="e">
        <v>#N/A</v>
      </c>
      <c r="V532" s="21" t="s">
        <v>118</v>
      </c>
      <c r="W532" s="21" t="s">
        <v>118</v>
      </c>
      <c r="X532" s="15" t="s">
        <v>123</v>
      </c>
      <c r="Y532" s="15" t="e">
        <v>#N/A</v>
      </c>
      <c r="AC532" s="13">
        <v>13.06</v>
      </c>
      <c r="AD532" s="44">
        <v>1959</v>
      </c>
      <c r="AE532" s="44" t="s">
        <v>55</v>
      </c>
      <c r="AF532" s="44" t="s">
        <v>55</v>
      </c>
      <c r="AG532" s="152">
        <v>150</v>
      </c>
    </row>
    <row r="533" spans="1:153" s="16" customFormat="1" x14ac:dyDescent="0.2">
      <c r="A533" s="8" t="s">
        <v>114</v>
      </c>
      <c r="B533" s="10" t="s">
        <v>122</v>
      </c>
      <c r="C533" s="8" t="s">
        <v>116</v>
      </c>
      <c r="D533" s="8"/>
      <c r="E533" s="45">
        <v>602</v>
      </c>
      <c r="F533" s="46" t="s">
        <v>117</v>
      </c>
      <c r="G533" s="47">
        <v>1.0504</v>
      </c>
      <c r="H533" s="9">
        <v>1</v>
      </c>
      <c r="I533" s="12" t="e">
        <v>#N/A</v>
      </c>
      <c r="J533" s="12" t="e">
        <v>#N/A</v>
      </c>
      <c r="K533" s="13" t="e">
        <v>#N/A</v>
      </c>
      <c r="L533" s="12" t="e">
        <v>#N/A</v>
      </c>
      <c r="M533" s="12" t="e">
        <v>#N/A</v>
      </c>
      <c r="N533" s="12" t="e">
        <v>#N/A</v>
      </c>
      <c r="O533" s="12" t="e">
        <v>#N/A</v>
      </c>
      <c r="P533" s="12" t="e">
        <v>#N/A</v>
      </c>
      <c r="Q533" s="12" t="e">
        <v>#N/A</v>
      </c>
      <c r="R533" s="12" t="e">
        <v>#N/A</v>
      </c>
      <c r="S533" s="12" t="e">
        <v>#N/A</v>
      </c>
      <c r="T533" s="12" t="e">
        <v>#N/A</v>
      </c>
      <c r="U533" s="12" t="e">
        <v>#N/A</v>
      </c>
      <c r="V533" s="21" t="s">
        <v>118</v>
      </c>
      <c r="W533" s="21" t="s">
        <v>118</v>
      </c>
      <c r="X533" s="15" t="s">
        <v>123</v>
      </c>
      <c r="Y533" s="15" t="e">
        <v>#N/A</v>
      </c>
      <c r="AC533" s="13">
        <v>5.24</v>
      </c>
      <c r="AD533" s="44">
        <v>786</v>
      </c>
      <c r="AE533" s="44" t="s">
        <v>72</v>
      </c>
      <c r="AF533" s="44" t="s">
        <v>72</v>
      </c>
      <c r="AG533" s="152">
        <v>150</v>
      </c>
    </row>
    <row r="534" spans="1:153" s="16" customFormat="1" x14ac:dyDescent="0.2">
      <c r="A534" s="8" t="s">
        <v>114</v>
      </c>
      <c r="B534" s="10" t="s">
        <v>122</v>
      </c>
      <c r="C534" s="8" t="s">
        <v>116</v>
      </c>
      <c r="D534" s="8"/>
      <c r="E534" s="45">
        <v>602</v>
      </c>
      <c r="F534" s="46" t="s">
        <v>117</v>
      </c>
      <c r="G534" s="47">
        <v>1.0505</v>
      </c>
      <c r="H534" s="9">
        <v>1</v>
      </c>
      <c r="I534" s="12" t="e">
        <v>#N/A</v>
      </c>
      <c r="J534" s="12" t="e">
        <v>#N/A</v>
      </c>
      <c r="K534" s="13" t="e">
        <v>#N/A</v>
      </c>
      <c r="L534" s="12" t="e">
        <v>#N/A</v>
      </c>
      <c r="M534" s="12" t="e">
        <v>#N/A</v>
      </c>
      <c r="N534" s="12" t="e">
        <v>#N/A</v>
      </c>
      <c r="O534" s="12" t="e">
        <v>#N/A</v>
      </c>
      <c r="P534" s="12" t="e">
        <v>#N/A</v>
      </c>
      <c r="Q534" s="12" t="e">
        <v>#N/A</v>
      </c>
      <c r="R534" s="12" t="e">
        <v>#N/A</v>
      </c>
      <c r="S534" s="12" t="e">
        <v>#N/A</v>
      </c>
      <c r="T534" s="12" t="e">
        <v>#N/A</v>
      </c>
      <c r="U534" s="12" t="e">
        <v>#N/A</v>
      </c>
      <c r="V534" s="21" t="s">
        <v>118</v>
      </c>
      <c r="W534" s="21" t="s">
        <v>118</v>
      </c>
      <c r="X534" s="15" t="s">
        <v>149</v>
      </c>
      <c r="Y534" s="15" t="e">
        <v>#N/A</v>
      </c>
      <c r="AC534" s="13">
        <v>17.440000000000001</v>
      </c>
      <c r="AD534" s="44">
        <v>2616</v>
      </c>
      <c r="AE534" s="44" t="s">
        <v>55</v>
      </c>
      <c r="AF534" s="44" t="s">
        <v>55</v>
      </c>
      <c r="AG534" s="152">
        <v>150</v>
      </c>
    </row>
    <row r="535" spans="1:153" s="16" customFormat="1" x14ac:dyDescent="0.2">
      <c r="A535" s="8" t="s">
        <v>114</v>
      </c>
      <c r="B535" s="10" t="s">
        <v>122</v>
      </c>
      <c r="C535" s="8" t="s">
        <v>116</v>
      </c>
      <c r="D535" s="8"/>
      <c r="E535" s="45">
        <v>602</v>
      </c>
      <c r="F535" s="46" t="s">
        <v>117</v>
      </c>
      <c r="G535" s="47">
        <v>1.0507</v>
      </c>
      <c r="H535" s="9">
        <v>1</v>
      </c>
      <c r="I535" s="12" t="e">
        <v>#N/A</v>
      </c>
      <c r="J535" s="12">
        <v>9.2799999999999994</v>
      </c>
      <c r="K535" s="13">
        <v>9.2799999999999994</v>
      </c>
      <c r="L535" s="12" t="e">
        <v>#N/A</v>
      </c>
      <c r="M535" s="12" t="e">
        <v>#N/A</v>
      </c>
      <c r="N535" s="12" t="e">
        <v>#N/A</v>
      </c>
      <c r="O535" s="12" t="e">
        <v>#N/A</v>
      </c>
      <c r="P535" s="12" t="e">
        <v>#N/A</v>
      </c>
      <c r="Q535" s="12" t="e">
        <v>#N/A</v>
      </c>
      <c r="R535" s="12" t="e">
        <v>#N/A</v>
      </c>
      <c r="S535" s="12" t="e">
        <v>#N/A</v>
      </c>
      <c r="T535" s="12" t="e">
        <v>#N/A</v>
      </c>
      <c r="U535" s="12" t="e">
        <v>#N/A</v>
      </c>
      <c r="V535" s="21" t="s">
        <v>118</v>
      </c>
      <c r="W535" s="21" t="s">
        <v>118</v>
      </c>
      <c r="X535" s="15" t="s">
        <v>123</v>
      </c>
      <c r="Y535" s="15" t="e">
        <v>#N/A</v>
      </c>
      <c r="AC535" s="13">
        <v>6.53</v>
      </c>
      <c r="AD535" s="44">
        <v>979.5</v>
      </c>
      <c r="AE535" s="44" t="s">
        <v>72</v>
      </c>
      <c r="AF535" s="44" t="s">
        <v>72</v>
      </c>
      <c r="AG535" s="152">
        <v>150</v>
      </c>
      <c r="EW535" s="16" t="e">
        <f>SUBTOTAL(9,D535:EV535)</f>
        <v>#N/A</v>
      </c>
    </row>
    <row r="536" spans="1:153" s="16" customFormat="1" x14ac:dyDescent="0.2">
      <c r="A536" s="8" t="s">
        <v>114</v>
      </c>
      <c r="B536" s="10" t="s">
        <v>122</v>
      </c>
      <c r="C536" s="8" t="s">
        <v>116</v>
      </c>
      <c r="D536" s="8"/>
      <c r="E536" s="45">
        <v>602</v>
      </c>
      <c r="F536" s="46" t="s">
        <v>117</v>
      </c>
      <c r="G536" s="47">
        <v>1.0508</v>
      </c>
      <c r="H536" s="9">
        <v>1</v>
      </c>
      <c r="I536" s="12" t="e">
        <v>#N/A</v>
      </c>
      <c r="J536" s="12" t="e">
        <v>#N/A</v>
      </c>
      <c r="K536" s="13" t="e">
        <v>#N/A</v>
      </c>
      <c r="L536" s="12" t="e">
        <v>#N/A</v>
      </c>
      <c r="M536" s="12" t="e">
        <v>#N/A</v>
      </c>
      <c r="N536" s="12" t="e">
        <v>#N/A</v>
      </c>
      <c r="O536" s="12" t="e">
        <v>#N/A</v>
      </c>
      <c r="P536" s="12" t="e">
        <v>#N/A</v>
      </c>
      <c r="Q536" s="12" t="e">
        <v>#N/A</v>
      </c>
      <c r="R536" s="12" t="e">
        <v>#N/A</v>
      </c>
      <c r="S536" s="12" t="e">
        <v>#N/A</v>
      </c>
      <c r="T536" s="12" t="e">
        <v>#N/A</v>
      </c>
      <c r="U536" s="12" t="e">
        <v>#N/A</v>
      </c>
      <c r="V536" s="21" t="s">
        <v>118</v>
      </c>
      <c r="W536" s="21" t="s">
        <v>118</v>
      </c>
      <c r="X536" s="15" t="s">
        <v>149</v>
      </c>
      <c r="Y536" s="15" t="e">
        <v>#N/A</v>
      </c>
      <c r="AC536" s="13">
        <v>17.899999999999999</v>
      </c>
      <c r="AD536" s="44">
        <v>2685</v>
      </c>
      <c r="AE536" s="44" t="s">
        <v>55</v>
      </c>
      <c r="AF536" s="44" t="s">
        <v>55</v>
      </c>
      <c r="AG536" s="152">
        <v>150</v>
      </c>
    </row>
    <row r="537" spans="1:153" s="16" customFormat="1" x14ac:dyDescent="0.2">
      <c r="A537" s="8" t="s">
        <v>114</v>
      </c>
      <c r="B537" s="10" t="s">
        <v>122</v>
      </c>
      <c r="C537" s="8" t="s">
        <v>116</v>
      </c>
      <c r="D537" s="8"/>
      <c r="E537" s="45">
        <v>602</v>
      </c>
      <c r="F537" s="46" t="s">
        <v>117</v>
      </c>
      <c r="G537" s="47">
        <v>1.0509999999999999</v>
      </c>
      <c r="H537" s="9">
        <v>1</v>
      </c>
      <c r="I537" s="12" t="e">
        <v>#N/A</v>
      </c>
      <c r="J537" s="12" t="e">
        <v>#N/A</v>
      </c>
      <c r="K537" s="13" t="e">
        <v>#N/A</v>
      </c>
      <c r="L537" s="12" t="e">
        <v>#N/A</v>
      </c>
      <c r="M537" s="12" t="e">
        <v>#N/A</v>
      </c>
      <c r="N537" s="12" t="e">
        <v>#N/A</v>
      </c>
      <c r="O537" s="12" t="e">
        <v>#N/A</v>
      </c>
      <c r="P537" s="12" t="e">
        <v>#N/A</v>
      </c>
      <c r="Q537" s="12" t="e">
        <v>#N/A</v>
      </c>
      <c r="R537" s="12" t="e">
        <v>#N/A</v>
      </c>
      <c r="S537" s="12" t="e">
        <v>#N/A</v>
      </c>
      <c r="T537" s="12" t="e">
        <v>#N/A</v>
      </c>
      <c r="U537" s="12" t="e">
        <v>#N/A</v>
      </c>
      <c r="V537" s="21" t="s">
        <v>118</v>
      </c>
      <c r="W537" s="21" t="s">
        <v>118</v>
      </c>
      <c r="X537" s="15" t="s">
        <v>149</v>
      </c>
      <c r="Y537" s="15" t="e">
        <v>#N/A</v>
      </c>
      <c r="AC537" s="13">
        <v>11.64</v>
      </c>
      <c r="AD537" s="44">
        <v>1746</v>
      </c>
      <c r="AE537" s="44" t="s">
        <v>55</v>
      </c>
      <c r="AF537" s="44" t="s">
        <v>55</v>
      </c>
      <c r="AG537" s="152">
        <v>150</v>
      </c>
    </row>
    <row r="538" spans="1:153" s="16" customFormat="1" x14ac:dyDescent="0.2">
      <c r="A538" s="8" t="s">
        <v>114</v>
      </c>
      <c r="B538" s="10" t="s">
        <v>115</v>
      </c>
      <c r="C538" s="8" t="s">
        <v>116</v>
      </c>
      <c r="D538" s="8"/>
      <c r="E538" s="45">
        <v>602</v>
      </c>
      <c r="F538" s="46" t="s">
        <v>117</v>
      </c>
      <c r="G538" s="47">
        <v>1.0801000000000001</v>
      </c>
      <c r="H538" s="9">
        <v>1</v>
      </c>
      <c r="I538" s="12" t="e">
        <v>#N/A</v>
      </c>
      <c r="J538" s="12">
        <v>15.6</v>
      </c>
      <c r="K538" s="13">
        <v>15.6</v>
      </c>
      <c r="L538" s="12" t="e">
        <v>#N/A</v>
      </c>
      <c r="M538" s="12" t="e">
        <v>#N/A</v>
      </c>
      <c r="N538" s="12" t="e">
        <v>#N/A</v>
      </c>
      <c r="O538" s="12" t="e">
        <v>#N/A</v>
      </c>
      <c r="P538" s="12" t="e">
        <v>#N/A</v>
      </c>
      <c r="Q538" s="12" t="e">
        <v>#N/A</v>
      </c>
      <c r="R538" s="12" t="e">
        <v>#N/A</v>
      </c>
      <c r="S538" s="12" t="e">
        <v>#N/A</v>
      </c>
      <c r="T538" s="12" t="e">
        <v>#N/A</v>
      </c>
      <c r="U538" s="12" t="e">
        <v>#N/A</v>
      </c>
      <c r="V538" s="21" t="s">
        <v>118</v>
      </c>
      <c r="W538" s="21" t="s">
        <v>118</v>
      </c>
      <c r="X538" s="15" t="s">
        <v>149</v>
      </c>
      <c r="Y538" s="15" t="e">
        <v>#N/A</v>
      </c>
      <c r="AC538" s="13">
        <v>15.51</v>
      </c>
      <c r="AD538" s="44">
        <v>2171.4</v>
      </c>
      <c r="AE538" s="44" t="s">
        <v>72</v>
      </c>
      <c r="AF538" s="44" t="s">
        <v>72</v>
      </c>
      <c r="AG538" s="152">
        <v>140</v>
      </c>
    </row>
    <row r="539" spans="1:153" s="16" customFormat="1" x14ac:dyDescent="0.2">
      <c r="A539" s="8" t="s">
        <v>114</v>
      </c>
      <c r="B539" s="10" t="s">
        <v>115</v>
      </c>
      <c r="C539" s="8" t="s">
        <v>116</v>
      </c>
      <c r="D539" s="8"/>
      <c r="E539" s="45">
        <v>602</v>
      </c>
      <c r="F539" s="46" t="s">
        <v>117</v>
      </c>
      <c r="G539" s="47">
        <v>1.0804</v>
      </c>
      <c r="H539" s="9">
        <v>1</v>
      </c>
      <c r="I539" s="12" t="e">
        <v>#N/A</v>
      </c>
      <c r="J539" s="12">
        <v>11.7</v>
      </c>
      <c r="K539" s="13">
        <v>11.7</v>
      </c>
      <c r="L539" s="12" t="e">
        <v>#N/A</v>
      </c>
      <c r="M539" s="12" t="e">
        <v>#N/A</v>
      </c>
      <c r="N539" s="12" t="e">
        <v>#N/A</v>
      </c>
      <c r="O539" s="12" t="e">
        <v>#N/A</v>
      </c>
      <c r="P539" s="12" t="e">
        <v>#N/A</v>
      </c>
      <c r="Q539" s="12" t="e">
        <v>#N/A</v>
      </c>
      <c r="R539" s="12" t="e">
        <v>#N/A</v>
      </c>
      <c r="S539" s="12" t="e">
        <v>#N/A</v>
      </c>
      <c r="T539" s="12" t="e">
        <v>#N/A</v>
      </c>
      <c r="U539" s="12" t="e">
        <v>#N/A</v>
      </c>
      <c r="V539" s="21" t="s">
        <v>118</v>
      </c>
      <c r="W539" s="21" t="s">
        <v>118</v>
      </c>
      <c r="X539" s="15" t="s">
        <v>149</v>
      </c>
      <c r="Y539" s="15" t="e">
        <v>#N/A</v>
      </c>
      <c r="AC539" s="13">
        <v>11.64</v>
      </c>
      <c r="AD539" s="44">
        <v>1629.6000000000001</v>
      </c>
      <c r="AE539" s="44" t="s">
        <v>72</v>
      </c>
      <c r="AF539" s="44" t="s">
        <v>72</v>
      </c>
      <c r="AG539" s="152">
        <v>140</v>
      </c>
    </row>
    <row r="540" spans="1:153" s="16" customFormat="1" x14ac:dyDescent="0.2">
      <c r="A540" s="8" t="s">
        <v>114</v>
      </c>
      <c r="B540" s="10" t="s">
        <v>115</v>
      </c>
      <c r="C540" s="8" t="s">
        <v>116</v>
      </c>
      <c r="D540" s="8"/>
      <c r="E540" s="45">
        <v>602</v>
      </c>
      <c r="F540" s="46" t="s">
        <v>117</v>
      </c>
      <c r="G540" s="47">
        <v>1.0807</v>
      </c>
      <c r="H540" s="9">
        <v>1</v>
      </c>
      <c r="I540" s="12" t="e">
        <v>#N/A</v>
      </c>
      <c r="J540" s="12">
        <v>13.81</v>
      </c>
      <c r="K540" s="13">
        <v>13.81</v>
      </c>
      <c r="L540" s="12" t="e">
        <v>#N/A</v>
      </c>
      <c r="M540" s="12" t="e">
        <v>#N/A</v>
      </c>
      <c r="N540" s="12" t="e">
        <v>#N/A</v>
      </c>
      <c r="O540" s="12" t="e">
        <v>#N/A</v>
      </c>
      <c r="P540" s="12" t="e">
        <v>#N/A</v>
      </c>
      <c r="Q540" s="12" t="e">
        <v>#N/A</v>
      </c>
      <c r="R540" s="12" t="e">
        <v>#N/A</v>
      </c>
      <c r="S540" s="12" t="e">
        <v>#N/A</v>
      </c>
      <c r="T540" s="12" t="e">
        <v>#N/A</v>
      </c>
      <c r="U540" s="12" t="e">
        <v>#N/A</v>
      </c>
      <c r="V540" s="21" t="s">
        <v>118</v>
      </c>
      <c r="W540" s="21" t="s">
        <v>118</v>
      </c>
      <c r="X540" s="15" t="s">
        <v>149</v>
      </c>
      <c r="Y540" s="15" t="e">
        <v>#N/A</v>
      </c>
      <c r="AC540" s="13">
        <v>13.77</v>
      </c>
      <c r="AD540" s="44">
        <v>1863.71</v>
      </c>
      <c r="AE540" s="44" t="s">
        <v>72</v>
      </c>
      <c r="AF540" s="44" t="s">
        <v>72</v>
      </c>
      <c r="AG540" s="152">
        <v>135.30000000000001</v>
      </c>
    </row>
    <row r="541" spans="1:153" s="16" customFormat="1" x14ac:dyDescent="0.2">
      <c r="A541" s="8" t="s">
        <v>114</v>
      </c>
      <c r="B541" s="10" t="s">
        <v>115</v>
      </c>
      <c r="C541" s="8" t="s">
        <v>116</v>
      </c>
      <c r="D541" s="8"/>
      <c r="E541" s="45">
        <v>602</v>
      </c>
      <c r="F541" s="46" t="s">
        <v>117</v>
      </c>
      <c r="G541" s="47">
        <v>1.0808</v>
      </c>
      <c r="H541" s="9">
        <v>1</v>
      </c>
      <c r="I541" s="12" t="e">
        <v>#N/A</v>
      </c>
      <c r="J541" s="12">
        <v>2.0499999999999998</v>
      </c>
      <c r="K541" s="13">
        <v>2.0499999999999998</v>
      </c>
      <c r="L541" s="12" t="e">
        <v>#N/A</v>
      </c>
      <c r="M541" s="12" t="e">
        <v>#N/A</v>
      </c>
      <c r="N541" s="12" t="e">
        <v>#N/A</v>
      </c>
      <c r="O541" s="12" t="e">
        <v>#N/A</v>
      </c>
      <c r="P541" s="12" t="e">
        <v>#N/A</v>
      </c>
      <c r="Q541" s="12" t="e">
        <v>#N/A</v>
      </c>
      <c r="R541" s="12" t="e">
        <v>#N/A</v>
      </c>
      <c r="S541" s="12" t="e">
        <v>#N/A</v>
      </c>
      <c r="T541" s="12" t="e">
        <v>#N/A</v>
      </c>
      <c r="U541" s="12" t="e">
        <v>#N/A</v>
      </c>
      <c r="V541" s="21" t="s">
        <v>118</v>
      </c>
      <c r="W541" s="21" t="s">
        <v>118</v>
      </c>
      <c r="X541" s="15" t="s">
        <v>149</v>
      </c>
      <c r="Y541" s="15" t="e">
        <v>#N/A</v>
      </c>
      <c r="AC541" s="13">
        <v>2.0499999999999998</v>
      </c>
      <c r="AD541" s="44">
        <v>287</v>
      </c>
      <c r="AE541" s="44" t="s">
        <v>72</v>
      </c>
      <c r="AF541" s="44" t="s">
        <v>72</v>
      </c>
      <c r="AG541" s="152">
        <v>140</v>
      </c>
      <c r="EW541" s="16" t="e">
        <f>SUBTOTAL(9,D541:EV541)</f>
        <v>#N/A</v>
      </c>
    </row>
    <row r="542" spans="1:153" s="22" customFormat="1" x14ac:dyDescent="0.2">
      <c r="A542" s="8" t="s">
        <v>114</v>
      </c>
      <c r="B542" s="8" t="s">
        <v>114</v>
      </c>
      <c r="C542" s="8" t="s">
        <v>116</v>
      </c>
      <c r="D542" s="8"/>
      <c r="E542" s="9">
        <v>367</v>
      </c>
      <c r="F542" s="10" t="s">
        <v>130</v>
      </c>
      <c r="G542" s="11">
        <v>6.03</v>
      </c>
      <c r="H542" s="9">
        <v>6</v>
      </c>
      <c r="I542" s="12">
        <v>11.24</v>
      </c>
      <c r="J542" s="12">
        <v>11.24</v>
      </c>
      <c r="K542" s="13">
        <v>11.24</v>
      </c>
      <c r="L542" s="12">
        <v>1135.159664</v>
      </c>
      <c r="M542" s="12">
        <v>121.64593740000001</v>
      </c>
      <c r="N542" s="12">
        <v>100.99285266903915</v>
      </c>
      <c r="O542" s="12">
        <v>10.822592295373665</v>
      </c>
      <c r="P542" s="12">
        <v>107.16196254838034</v>
      </c>
      <c r="Q542" s="12" t="s">
        <v>36</v>
      </c>
      <c r="R542" s="12" t="s">
        <v>134</v>
      </c>
      <c r="S542" s="12" t="s">
        <v>135</v>
      </c>
      <c r="T542" s="12">
        <v>12.12</v>
      </c>
      <c r="U542" s="12">
        <v>127.00024999999999</v>
      </c>
      <c r="V542" s="21"/>
      <c r="W542" s="21"/>
      <c r="X542" s="15" t="s">
        <v>63</v>
      </c>
      <c r="Y542" s="15" t="s">
        <v>49</v>
      </c>
      <c r="Z542" s="16"/>
      <c r="AA542" s="16"/>
      <c r="AB542" s="16"/>
      <c r="AC542" s="13">
        <v>11.24</v>
      </c>
      <c r="AD542" s="44">
        <v>1305.3089757807329</v>
      </c>
      <c r="AE542" s="44" t="s">
        <v>55</v>
      </c>
      <c r="AF542" s="44" t="s">
        <v>55</v>
      </c>
      <c r="AG542" s="152">
        <v>116.1</v>
      </c>
    </row>
    <row r="543" spans="1:153" s="16" customFormat="1" x14ac:dyDescent="0.2">
      <c r="A543" s="8" t="s">
        <v>114</v>
      </c>
      <c r="B543" s="10" t="s">
        <v>115</v>
      </c>
      <c r="C543" s="8" t="s">
        <v>116</v>
      </c>
      <c r="D543" s="8"/>
      <c r="E543" s="45">
        <v>602</v>
      </c>
      <c r="F543" s="46" t="s">
        <v>117</v>
      </c>
      <c r="G543" s="47">
        <v>1.0809</v>
      </c>
      <c r="H543" s="9">
        <v>1</v>
      </c>
      <c r="I543" s="12" t="e">
        <v>#N/A</v>
      </c>
      <c r="J543" s="12">
        <v>13.23</v>
      </c>
      <c r="K543" s="13">
        <v>13.23</v>
      </c>
      <c r="L543" s="12" t="e">
        <v>#N/A</v>
      </c>
      <c r="M543" s="12" t="e">
        <v>#N/A</v>
      </c>
      <c r="N543" s="12" t="e">
        <v>#N/A</v>
      </c>
      <c r="O543" s="12" t="e">
        <v>#N/A</v>
      </c>
      <c r="P543" s="12" t="e">
        <v>#N/A</v>
      </c>
      <c r="Q543" s="12" t="e">
        <v>#N/A</v>
      </c>
      <c r="R543" s="12" t="e">
        <v>#N/A</v>
      </c>
      <c r="S543" s="12" t="e">
        <v>#N/A</v>
      </c>
      <c r="T543" s="12" t="e">
        <v>#N/A</v>
      </c>
      <c r="U543" s="12" t="e">
        <v>#N/A</v>
      </c>
      <c r="V543" s="21" t="s">
        <v>118</v>
      </c>
      <c r="W543" s="21" t="s">
        <v>118</v>
      </c>
      <c r="X543" s="15" t="s">
        <v>149</v>
      </c>
      <c r="Y543" s="15" t="e">
        <v>#N/A</v>
      </c>
      <c r="AC543" s="13">
        <v>13.07</v>
      </c>
      <c r="AD543" s="44">
        <v>1829.8</v>
      </c>
      <c r="AE543" s="44" t="s">
        <v>72</v>
      </c>
      <c r="AF543" s="44" t="s">
        <v>72</v>
      </c>
      <c r="AG543" s="152">
        <v>140</v>
      </c>
    </row>
    <row r="544" spans="1:153" s="16" customFormat="1" x14ac:dyDescent="0.2">
      <c r="A544" s="8" t="s">
        <v>114</v>
      </c>
      <c r="B544" s="10" t="s">
        <v>115</v>
      </c>
      <c r="C544" s="8" t="s">
        <v>116</v>
      </c>
      <c r="D544" s="8"/>
      <c r="E544" s="69">
        <v>602</v>
      </c>
      <c r="F544" s="70" t="s">
        <v>117</v>
      </c>
      <c r="G544" s="71">
        <v>1.1002000000000001</v>
      </c>
      <c r="H544" s="9">
        <v>1</v>
      </c>
      <c r="I544" s="12" t="e">
        <v>#N/A</v>
      </c>
      <c r="J544" s="12">
        <v>17.899999999999999</v>
      </c>
      <c r="K544" s="13">
        <v>17.899999999999999</v>
      </c>
      <c r="L544" s="12" t="e">
        <v>#N/A</v>
      </c>
      <c r="M544" s="12" t="e">
        <v>#N/A</v>
      </c>
      <c r="N544" s="12" t="e">
        <v>#N/A</v>
      </c>
      <c r="O544" s="12" t="e">
        <v>#N/A</v>
      </c>
      <c r="P544" s="12" t="e">
        <v>#N/A</v>
      </c>
      <c r="Q544" s="12" t="e">
        <v>#N/A</v>
      </c>
      <c r="R544" s="12" t="e">
        <v>#N/A</v>
      </c>
      <c r="S544" s="12" t="e">
        <v>#N/A</v>
      </c>
      <c r="T544" s="12" t="e">
        <v>#N/A</v>
      </c>
      <c r="U544" s="12" t="e">
        <v>#N/A</v>
      </c>
      <c r="V544" s="21" t="s">
        <v>118</v>
      </c>
      <c r="W544" s="21" t="s">
        <v>118</v>
      </c>
      <c r="X544" s="15" t="s">
        <v>41</v>
      </c>
      <c r="Y544" s="15" t="s">
        <v>49</v>
      </c>
      <c r="AC544" s="13">
        <v>17.88</v>
      </c>
      <c r="AD544" s="44">
        <v>2592.6</v>
      </c>
      <c r="AE544" s="44" t="s">
        <v>72</v>
      </c>
      <c r="AF544" s="44" t="s">
        <v>72</v>
      </c>
      <c r="AG544" s="152">
        <v>145</v>
      </c>
      <c r="EW544" s="16" t="e">
        <f>SUBTOTAL(9,D544:EV544)</f>
        <v>#N/A</v>
      </c>
    </row>
    <row r="545" spans="1:153" s="16" customFormat="1" x14ac:dyDescent="0.2">
      <c r="A545" s="8" t="s">
        <v>114</v>
      </c>
      <c r="B545" s="8" t="s">
        <v>114</v>
      </c>
      <c r="C545" s="8" t="s">
        <v>116</v>
      </c>
      <c r="D545" s="8"/>
      <c r="E545" s="9">
        <v>367</v>
      </c>
      <c r="F545" s="10" t="s">
        <v>130</v>
      </c>
      <c r="G545" s="11">
        <v>6.04</v>
      </c>
      <c r="H545" s="9">
        <v>6</v>
      </c>
      <c r="I545" s="12">
        <v>9.1999999999999993</v>
      </c>
      <c r="J545" s="12">
        <v>9.1999999999999993</v>
      </c>
      <c r="K545" s="13">
        <v>9.1999999999999993</v>
      </c>
      <c r="L545" s="12">
        <v>987.25522000000001</v>
      </c>
      <c r="M545" s="12">
        <v>107.60387159999999</v>
      </c>
      <c r="N545" s="12">
        <v>107.31035000000001</v>
      </c>
      <c r="O545" s="12">
        <v>11.696073</v>
      </c>
      <c r="P545" s="12">
        <v>108.9929629341438</v>
      </c>
      <c r="Q545" s="12" t="s">
        <v>36</v>
      </c>
      <c r="R545" s="12" t="s">
        <v>134</v>
      </c>
      <c r="S545" s="12" t="s">
        <v>135</v>
      </c>
      <c r="T545" s="12">
        <v>12.16</v>
      </c>
      <c r="U545" s="12">
        <v>128.36525</v>
      </c>
      <c r="V545" s="21"/>
      <c r="W545" s="21"/>
      <c r="X545" s="15" t="s">
        <v>63</v>
      </c>
      <c r="Y545" s="15" t="s">
        <v>49</v>
      </c>
      <c r="AC545" s="13">
        <v>9.1999999999999993</v>
      </c>
      <c r="AD545" s="44">
        <v>1111.1283431657243</v>
      </c>
      <c r="AE545" s="44" t="s">
        <v>55</v>
      </c>
      <c r="AF545" s="44" t="s">
        <v>55</v>
      </c>
      <c r="AG545" s="152">
        <v>120.8</v>
      </c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/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/>
      <c r="EB545" s="22"/>
      <c r="EC545" s="22"/>
      <c r="ED545" s="22"/>
      <c r="EE545" s="22"/>
      <c r="EF545" s="22"/>
      <c r="EG545" s="22"/>
      <c r="EH545" s="22"/>
      <c r="EI545" s="22"/>
      <c r="EJ545" s="22"/>
      <c r="EK545" s="22"/>
      <c r="EL545" s="22"/>
      <c r="EM545" s="22"/>
      <c r="EN545" s="22"/>
      <c r="EO545" s="22"/>
      <c r="EP545" s="22"/>
      <c r="EQ545" s="22"/>
      <c r="ER545" s="22"/>
      <c r="ES545" s="22"/>
      <c r="ET545" s="22"/>
      <c r="EU545" s="22"/>
      <c r="EV545" s="22"/>
      <c r="EW545" s="22"/>
    </row>
    <row r="546" spans="1:153" s="15" customFormat="1" x14ac:dyDescent="0.2">
      <c r="A546" s="8" t="s">
        <v>32</v>
      </c>
      <c r="B546" s="8" t="s">
        <v>32</v>
      </c>
      <c r="C546" s="8" t="s">
        <v>43</v>
      </c>
      <c r="D546" s="8" t="s">
        <v>34</v>
      </c>
      <c r="E546" s="9">
        <v>9</v>
      </c>
      <c r="F546" s="10" t="s">
        <v>88</v>
      </c>
      <c r="G546" s="11">
        <v>9.11</v>
      </c>
      <c r="H546" s="9"/>
      <c r="I546" s="12">
        <v>106.3</v>
      </c>
      <c r="J546" s="12">
        <v>106.3</v>
      </c>
      <c r="K546" s="13">
        <v>106.3</v>
      </c>
      <c r="L546" s="12">
        <v>10842.505440000001</v>
      </c>
      <c r="M546" s="12">
        <v>1249.7801778</v>
      </c>
      <c r="N546" s="12">
        <v>104.96133049370766</v>
      </c>
      <c r="O546" s="12">
        <v>12.098549639883835</v>
      </c>
      <c r="P546" s="12">
        <v>115.26673283366137</v>
      </c>
      <c r="Q546" s="12" t="s">
        <v>53</v>
      </c>
      <c r="R546" s="12" t="s">
        <v>54</v>
      </c>
      <c r="S546" s="12" t="s">
        <v>55</v>
      </c>
      <c r="T546" s="12">
        <v>12.68</v>
      </c>
      <c r="U546" s="12">
        <v>133.95904999999999</v>
      </c>
      <c r="V546" s="13" t="s">
        <v>86</v>
      </c>
      <c r="W546" s="14" t="s">
        <v>87</v>
      </c>
      <c r="X546" s="15" t="s">
        <v>41</v>
      </c>
      <c r="Y546" s="15" t="s">
        <v>49</v>
      </c>
      <c r="Z546" s="16"/>
      <c r="AA546" s="16"/>
      <c r="AB546" s="17">
        <v>3.8664158043273757E-2</v>
      </c>
      <c r="AC546" s="18">
        <v>105.83</v>
      </c>
      <c r="AD546" s="19">
        <v>9103.2824537886154</v>
      </c>
      <c r="AE546" s="20" t="s">
        <v>55</v>
      </c>
      <c r="AF546" s="20" t="s">
        <v>55</v>
      </c>
      <c r="AG546" s="152">
        <v>86</v>
      </c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</row>
    <row r="547" spans="1:153" s="16" customFormat="1" x14ac:dyDescent="0.2">
      <c r="A547" s="8" t="s">
        <v>114</v>
      </c>
      <c r="B547" s="10" t="s">
        <v>115</v>
      </c>
      <c r="C547" s="8" t="s">
        <v>116</v>
      </c>
      <c r="D547" s="8"/>
      <c r="E547" s="69">
        <v>602</v>
      </c>
      <c r="F547" s="70" t="s">
        <v>117</v>
      </c>
      <c r="G547" s="71">
        <v>1.1006</v>
      </c>
      <c r="H547" s="9">
        <v>1</v>
      </c>
      <c r="I547" s="12" t="e">
        <v>#N/A</v>
      </c>
      <c r="J547" s="12">
        <v>15.09</v>
      </c>
      <c r="K547" s="13">
        <v>15.09</v>
      </c>
      <c r="L547" s="12" t="e">
        <v>#N/A</v>
      </c>
      <c r="M547" s="12" t="e">
        <v>#N/A</v>
      </c>
      <c r="N547" s="12" t="e">
        <v>#N/A</v>
      </c>
      <c r="O547" s="12" t="e">
        <v>#N/A</v>
      </c>
      <c r="P547" s="12" t="e">
        <v>#N/A</v>
      </c>
      <c r="Q547" s="12" t="e">
        <v>#N/A</v>
      </c>
      <c r="R547" s="12" t="e">
        <v>#N/A</v>
      </c>
      <c r="S547" s="12" t="e">
        <v>#N/A</v>
      </c>
      <c r="T547" s="12" t="e">
        <v>#N/A</v>
      </c>
      <c r="U547" s="12" t="e">
        <v>#N/A</v>
      </c>
      <c r="V547" s="21" t="s">
        <v>118</v>
      </c>
      <c r="W547" s="21" t="s">
        <v>118</v>
      </c>
      <c r="X547" s="15" t="s">
        <v>41</v>
      </c>
      <c r="Y547" s="15" t="s">
        <v>49</v>
      </c>
      <c r="AC547" s="13">
        <v>15.09</v>
      </c>
      <c r="AD547" s="44">
        <v>2094.4299999999998</v>
      </c>
      <c r="AE547" s="44" t="s">
        <v>72</v>
      </c>
      <c r="AF547" s="44" t="s">
        <v>72</v>
      </c>
      <c r="AG547" s="152">
        <v>138.80000000000001</v>
      </c>
    </row>
    <row r="548" spans="1:153" s="15" customFormat="1" x14ac:dyDescent="0.2">
      <c r="A548" s="8" t="s">
        <v>32</v>
      </c>
      <c r="B548" s="8" t="s">
        <v>32</v>
      </c>
      <c r="C548" s="8" t="s">
        <v>43</v>
      </c>
      <c r="D548" s="8" t="s">
        <v>56</v>
      </c>
      <c r="E548" s="9">
        <v>5</v>
      </c>
      <c r="F548" s="10" t="s">
        <v>185</v>
      </c>
      <c r="G548" s="11">
        <v>5.0599999999999996</v>
      </c>
      <c r="H548" s="9">
        <v>2</v>
      </c>
      <c r="I548" s="12">
        <v>80.2</v>
      </c>
      <c r="J548" s="12">
        <v>47.17</v>
      </c>
      <c r="K548" s="13">
        <v>47.17</v>
      </c>
      <c r="L548" s="12">
        <v>10022.902372</v>
      </c>
      <c r="M548" s="12">
        <v>1081.4388445999998</v>
      </c>
      <c r="N548" s="12">
        <v>125.6002803508772</v>
      </c>
      <c r="O548" s="12">
        <v>13.551865220551377</v>
      </c>
      <c r="P548" s="12">
        <v>107.89677525155882</v>
      </c>
      <c r="Q548" s="12" t="s">
        <v>65</v>
      </c>
      <c r="R548" s="12" t="s">
        <v>37</v>
      </c>
      <c r="S548" s="12" t="s">
        <v>38</v>
      </c>
      <c r="T548" s="12">
        <v>12.85</v>
      </c>
      <c r="U548" s="12">
        <v>129.40995000000001</v>
      </c>
      <c r="V548" s="13" t="s">
        <v>84</v>
      </c>
      <c r="W548" s="14" t="s">
        <v>40</v>
      </c>
      <c r="X548" s="15" t="s">
        <v>41</v>
      </c>
      <c r="Y548" s="15" t="s">
        <v>49</v>
      </c>
      <c r="Z548" s="16"/>
      <c r="AA548" s="16"/>
      <c r="AB548" s="17">
        <v>0.58299766800932795</v>
      </c>
      <c r="AC548" s="18">
        <v>58.24</v>
      </c>
      <c r="AD548" s="19">
        <v>7584.3788355380848</v>
      </c>
      <c r="AE548" s="20" t="s">
        <v>38</v>
      </c>
      <c r="AF548" s="20" t="s">
        <v>38</v>
      </c>
      <c r="AG548" s="152">
        <v>130.19999999999999</v>
      </c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</row>
    <row r="549" spans="1:153" s="22" customFormat="1" x14ac:dyDescent="0.2">
      <c r="A549" s="8" t="s">
        <v>114</v>
      </c>
      <c r="B549" s="8" t="s">
        <v>114</v>
      </c>
      <c r="C549" s="8" t="s">
        <v>116</v>
      </c>
      <c r="D549" s="8"/>
      <c r="E549" s="9">
        <v>367</v>
      </c>
      <c r="F549" s="10" t="s">
        <v>130</v>
      </c>
      <c r="G549" s="11">
        <v>6.05</v>
      </c>
      <c r="H549" s="9">
        <v>6</v>
      </c>
      <c r="I549" s="12">
        <v>8.7799999999999994</v>
      </c>
      <c r="J549" s="12">
        <v>8.7799999999999994</v>
      </c>
      <c r="K549" s="13">
        <v>8.7799999999999994</v>
      </c>
      <c r="L549" s="12">
        <v>949.64405600000009</v>
      </c>
      <c r="M549" s="12">
        <v>104.6625166</v>
      </c>
      <c r="N549" s="12">
        <v>108.15991526195901</v>
      </c>
      <c r="O549" s="12">
        <v>11.920559977220957</v>
      </c>
      <c r="P549" s="12">
        <v>110.21236424187127</v>
      </c>
      <c r="Q549" s="12" t="s">
        <v>189</v>
      </c>
      <c r="R549" s="12" t="s">
        <v>134</v>
      </c>
      <c r="S549" s="12" t="s">
        <v>135</v>
      </c>
      <c r="T549" s="12">
        <v>12.16</v>
      </c>
      <c r="U549" s="12">
        <v>129.73480000000001</v>
      </c>
      <c r="V549" s="21"/>
      <c r="W549" s="21"/>
      <c r="X549" s="15" t="s">
        <v>63</v>
      </c>
      <c r="Y549" s="15" t="s">
        <v>49</v>
      </c>
      <c r="Z549" s="16"/>
      <c r="AA549" s="16"/>
      <c r="AB549" s="16"/>
      <c r="AC549" s="13">
        <v>8.7799999999999994</v>
      </c>
      <c r="AD549" s="44">
        <v>1053.5999999999999</v>
      </c>
      <c r="AE549" s="44" t="s">
        <v>55</v>
      </c>
      <c r="AF549" s="44" t="s">
        <v>55</v>
      </c>
      <c r="AG549" s="152">
        <v>120</v>
      </c>
    </row>
    <row r="550" spans="1:153" s="16" customFormat="1" x14ac:dyDescent="0.2">
      <c r="A550" s="8" t="s">
        <v>32</v>
      </c>
      <c r="B550" s="8" t="s">
        <v>32</v>
      </c>
      <c r="C550" s="8" t="s">
        <v>43</v>
      </c>
      <c r="D550" s="8" t="s">
        <v>56</v>
      </c>
      <c r="E550" s="9">
        <v>2</v>
      </c>
      <c r="F550" s="10" t="s">
        <v>74</v>
      </c>
      <c r="G550" s="11">
        <v>2.2000000000000002</v>
      </c>
      <c r="H550" s="9">
        <v>2</v>
      </c>
      <c r="I550" s="12">
        <v>10.79</v>
      </c>
      <c r="J550" s="12">
        <v>12.05</v>
      </c>
      <c r="K550" s="13">
        <v>12.05</v>
      </c>
      <c r="L550" s="12">
        <v>957.60831200000007</v>
      </c>
      <c r="M550" s="12">
        <v>121.28781819999999</v>
      </c>
      <c r="N550" s="12">
        <v>88.749611862835977</v>
      </c>
      <c r="O550" s="12">
        <v>11.240761649675626</v>
      </c>
      <c r="P550" s="12">
        <v>126.65702321096811</v>
      </c>
      <c r="Q550" s="12" t="s">
        <v>46</v>
      </c>
      <c r="R550" s="12" t="s">
        <v>102</v>
      </c>
      <c r="S550" s="12" t="s">
        <v>103</v>
      </c>
      <c r="T550" s="12">
        <v>14.09</v>
      </c>
      <c r="U550" s="12">
        <v>143.38505000000001</v>
      </c>
      <c r="V550" s="13" t="s">
        <v>92</v>
      </c>
      <c r="W550" s="14" t="s">
        <v>78</v>
      </c>
      <c r="X550" s="15" t="s">
        <v>79</v>
      </c>
      <c r="Y550" s="15" t="s">
        <v>49</v>
      </c>
      <c r="AB550" s="17">
        <v>0</v>
      </c>
      <c r="AC550" s="18">
        <v>10.79</v>
      </c>
      <c r="AD550" s="19">
        <v>971.01482836800005</v>
      </c>
      <c r="AE550" s="20" t="s">
        <v>104</v>
      </c>
      <c r="AF550" s="20" t="s">
        <v>104</v>
      </c>
      <c r="AG550" s="152">
        <v>90</v>
      </c>
    </row>
    <row r="551" spans="1:153" s="16" customFormat="1" x14ac:dyDescent="0.2">
      <c r="A551" s="8" t="s">
        <v>114</v>
      </c>
      <c r="B551" s="8" t="s">
        <v>114</v>
      </c>
      <c r="C551" s="8" t="s">
        <v>116</v>
      </c>
      <c r="D551" s="7"/>
      <c r="E551" s="9">
        <v>367</v>
      </c>
      <c r="F551" s="10" t="s">
        <v>130</v>
      </c>
      <c r="G551" s="11">
        <v>6.33</v>
      </c>
      <c r="H551" s="9">
        <v>6</v>
      </c>
      <c r="I551" s="12">
        <v>8.25</v>
      </c>
      <c r="J551" s="12">
        <v>8.25</v>
      </c>
      <c r="K551" s="13">
        <v>8.25</v>
      </c>
      <c r="L551" s="12">
        <v>1022.14346</v>
      </c>
      <c r="M551" s="12">
        <v>129.31998859999999</v>
      </c>
      <c r="N551" s="12">
        <v>123.89617696969697</v>
      </c>
      <c r="O551" s="12">
        <v>15.675150133333332</v>
      </c>
      <c r="P551" s="12">
        <v>126.51843274524302</v>
      </c>
      <c r="Q551" s="12" t="s">
        <v>46</v>
      </c>
      <c r="R551" s="12" t="s">
        <v>54</v>
      </c>
      <c r="S551" s="12" t="s">
        <v>55</v>
      </c>
      <c r="T551" s="12">
        <v>11.33</v>
      </c>
      <c r="U551" s="12">
        <v>145.37105</v>
      </c>
      <c r="V551" s="15"/>
      <c r="W551" s="15"/>
      <c r="X551" s="15" t="s">
        <v>63</v>
      </c>
      <c r="Y551" s="15" t="s">
        <v>49</v>
      </c>
      <c r="AA551" s="15"/>
      <c r="AB551" s="15"/>
      <c r="AC551" s="13">
        <v>8.25</v>
      </c>
      <c r="AD551" s="44">
        <v>947.64226425187235</v>
      </c>
      <c r="AE551" s="44" t="s">
        <v>55</v>
      </c>
      <c r="AF551" s="44" t="s">
        <v>55</v>
      </c>
      <c r="AG551" s="152">
        <v>114.9</v>
      </c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</row>
    <row r="552" spans="1:153" s="16" customFormat="1" x14ac:dyDescent="0.2">
      <c r="A552" s="8" t="s">
        <v>114</v>
      </c>
      <c r="B552" s="8" t="s">
        <v>114</v>
      </c>
      <c r="C552" s="8" t="s">
        <v>116</v>
      </c>
      <c r="D552" s="8"/>
      <c r="E552" s="9">
        <v>367</v>
      </c>
      <c r="F552" s="10" t="s">
        <v>130</v>
      </c>
      <c r="G552" s="11">
        <v>6.09</v>
      </c>
      <c r="H552" s="9">
        <v>6</v>
      </c>
      <c r="I552" s="12">
        <v>11.93</v>
      </c>
      <c r="J552" s="12">
        <v>11.93</v>
      </c>
      <c r="K552" s="13">
        <v>11.93</v>
      </c>
      <c r="L552" s="12">
        <v>1494.2777080000001</v>
      </c>
      <c r="M552" s="12">
        <v>190.4184674</v>
      </c>
      <c r="N552" s="12">
        <v>125.25378943839063</v>
      </c>
      <c r="O552" s="12">
        <v>15.961313277451803</v>
      </c>
      <c r="P552" s="12">
        <v>127.43177950159182</v>
      </c>
      <c r="Q552" s="12" t="s">
        <v>46</v>
      </c>
      <c r="R552" s="12" t="s">
        <v>54</v>
      </c>
      <c r="S552" s="12" t="s">
        <v>55</v>
      </c>
      <c r="T552" s="12">
        <v>11.37</v>
      </c>
      <c r="U552" s="12">
        <v>147.22055</v>
      </c>
      <c r="V552" s="21"/>
      <c r="W552" s="21"/>
      <c r="X552" s="15" t="s">
        <v>63</v>
      </c>
      <c r="Y552" s="15" t="s">
        <v>49</v>
      </c>
      <c r="AC552" s="13">
        <v>11.93</v>
      </c>
      <c r="AD552" s="44">
        <v>1368.8936015181621</v>
      </c>
      <c r="AE552" s="44" t="s">
        <v>55</v>
      </c>
      <c r="AF552" s="44" t="s">
        <v>55</v>
      </c>
      <c r="AG552" s="152">
        <v>114.7</v>
      </c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/>
      <c r="DX552" s="22"/>
      <c r="DY552" s="22"/>
      <c r="DZ552" s="22"/>
      <c r="EA552" s="22"/>
      <c r="EB552" s="22"/>
      <c r="EC552" s="22"/>
      <c r="ED552" s="22"/>
      <c r="EE552" s="22"/>
      <c r="EF552" s="22"/>
      <c r="EG552" s="22"/>
      <c r="EH552" s="22"/>
      <c r="EI552" s="22"/>
      <c r="EJ552" s="22"/>
      <c r="EK552" s="22"/>
      <c r="EL552" s="22"/>
      <c r="EM552" s="22"/>
      <c r="EN552" s="22"/>
      <c r="EO552" s="22"/>
      <c r="EP552" s="22"/>
      <c r="EQ552" s="22"/>
      <c r="ER552" s="22"/>
      <c r="ES552" s="22"/>
      <c r="ET552" s="22"/>
      <c r="EU552" s="22"/>
      <c r="EV552" s="22"/>
      <c r="EW552" s="22"/>
    </row>
    <row r="553" spans="1:153" s="16" customFormat="1" x14ac:dyDescent="0.2">
      <c r="A553" s="8" t="s">
        <v>114</v>
      </c>
      <c r="B553" s="8" t="s">
        <v>142</v>
      </c>
      <c r="C553" s="8" t="s">
        <v>142</v>
      </c>
      <c r="D553" s="8"/>
      <c r="E553" s="9">
        <v>548</v>
      </c>
      <c r="F553" s="10" t="s">
        <v>175</v>
      </c>
      <c r="G553" s="11">
        <v>1.31</v>
      </c>
      <c r="H553" s="9">
        <v>1</v>
      </c>
      <c r="I553" s="12">
        <v>11.2</v>
      </c>
      <c r="J553" s="12">
        <v>10.35</v>
      </c>
      <c r="K553" s="13">
        <v>10.35</v>
      </c>
      <c r="L553" s="12">
        <v>1160.484136</v>
      </c>
      <c r="M553" s="12">
        <v>118.6642726</v>
      </c>
      <c r="N553" s="12">
        <v>103.61465500000001</v>
      </c>
      <c r="O553" s="12">
        <v>10.595024339285715</v>
      </c>
      <c r="P553" s="12">
        <v>102.254110089791</v>
      </c>
      <c r="Q553" s="12" t="s">
        <v>99</v>
      </c>
      <c r="R553" s="12" t="s">
        <v>54</v>
      </c>
      <c r="S553" s="12" t="s">
        <v>55</v>
      </c>
      <c r="T553" s="12">
        <v>8.08</v>
      </c>
      <c r="U553" s="12">
        <v>123.32955</v>
      </c>
      <c r="V553" s="21" t="s">
        <v>118</v>
      </c>
      <c r="W553" s="21" t="s">
        <v>118</v>
      </c>
      <c r="X553" s="15" t="s">
        <v>63</v>
      </c>
      <c r="Y553" s="15" t="s">
        <v>49</v>
      </c>
      <c r="AC553" s="13">
        <v>11.2</v>
      </c>
      <c r="AD553" s="44">
        <v>1000</v>
      </c>
      <c r="AE553" s="44" t="s">
        <v>55</v>
      </c>
      <c r="AF553" s="44" t="s">
        <v>55</v>
      </c>
      <c r="AG553" s="152">
        <v>89.3</v>
      </c>
    </row>
    <row r="554" spans="1:153" s="16" customFormat="1" x14ac:dyDescent="0.2">
      <c r="A554" s="8" t="s">
        <v>114</v>
      </c>
      <c r="B554" s="8" t="s">
        <v>142</v>
      </c>
      <c r="C554" s="8" t="s">
        <v>142</v>
      </c>
      <c r="D554" s="8"/>
      <c r="E554" s="9">
        <v>548</v>
      </c>
      <c r="F554" s="10" t="s">
        <v>175</v>
      </c>
      <c r="G554" s="11">
        <v>2.04</v>
      </c>
      <c r="H554" s="9">
        <v>2</v>
      </c>
      <c r="I554" s="12">
        <v>35.19</v>
      </c>
      <c r="J554" s="12">
        <v>35.19</v>
      </c>
      <c r="K554" s="13">
        <v>35.19</v>
      </c>
      <c r="L554" s="12">
        <v>4226.8832359999997</v>
      </c>
      <c r="M554" s="12">
        <v>458.86504660000003</v>
      </c>
      <c r="N554" s="12">
        <v>120.1160339869281</v>
      </c>
      <c r="O554" s="12">
        <v>13.039643267973858</v>
      </c>
      <c r="P554" s="12">
        <v>108.55872305435031</v>
      </c>
      <c r="Q554" s="12" t="s">
        <v>53</v>
      </c>
      <c r="R554" s="12" t="s">
        <v>54</v>
      </c>
      <c r="S554" s="12" t="s">
        <v>55</v>
      </c>
      <c r="T554" s="12">
        <v>13.17</v>
      </c>
      <c r="U554" s="12">
        <v>128.20155</v>
      </c>
      <c r="V554" s="21" t="s">
        <v>118</v>
      </c>
      <c r="W554" s="21" t="s">
        <v>118</v>
      </c>
      <c r="X554" s="15" t="s">
        <v>63</v>
      </c>
      <c r="Y554" s="15" t="s">
        <v>49</v>
      </c>
      <c r="AC554" s="13">
        <v>35.19</v>
      </c>
      <c r="AD554" s="44">
        <v>3000</v>
      </c>
      <c r="AE554" s="44" t="s">
        <v>55</v>
      </c>
      <c r="AF554" s="44" t="s">
        <v>55</v>
      </c>
      <c r="AG554" s="152">
        <v>85.3</v>
      </c>
    </row>
    <row r="555" spans="1:153" s="16" customFormat="1" x14ac:dyDescent="0.2">
      <c r="A555" s="8" t="s">
        <v>114</v>
      </c>
      <c r="B555" s="8" t="s">
        <v>142</v>
      </c>
      <c r="C555" s="8" t="s">
        <v>142</v>
      </c>
      <c r="D555" s="8"/>
      <c r="E555" s="9">
        <v>548</v>
      </c>
      <c r="F555" s="10" t="s">
        <v>175</v>
      </c>
      <c r="G555" s="11">
        <v>2.02</v>
      </c>
      <c r="H555" s="9">
        <v>2</v>
      </c>
      <c r="I555" s="12">
        <v>10.48</v>
      </c>
      <c r="J555" s="12">
        <v>10.48</v>
      </c>
      <c r="K555" s="13">
        <v>10.48</v>
      </c>
      <c r="L555" s="12">
        <v>1273.7639200000001</v>
      </c>
      <c r="M555" s="12">
        <v>128.2440532</v>
      </c>
      <c r="N555" s="12">
        <v>121.54235877862595</v>
      </c>
      <c r="O555" s="12">
        <v>12.237027977099237</v>
      </c>
      <c r="P555" s="12">
        <v>100.68117897388707</v>
      </c>
      <c r="Q555" s="12" t="s">
        <v>53</v>
      </c>
      <c r="R555" s="12" t="s">
        <v>54</v>
      </c>
      <c r="S555" s="12" t="s">
        <v>55</v>
      </c>
      <c r="T555" s="12">
        <v>11.89</v>
      </c>
      <c r="U555" s="12">
        <v>122.95295</v>
      </c>
      <c r="V555" s="21" t="s">
        <v>118</v>
      </c>
      <c r="W555" s="21" t="s">
        <v>118</v>
      </c>
      <c r="X555" s="15" t="s">
        <v>63</v>
      </c>
      <c r="Y555" s="15" t="s">
        <v>49</v>
      </c>
      <c r="AC555" s="13">
        <v>10.48</v>
      </c>
      <c r="AD555" s="44">
        <v>900</v>
      </c>
      <c r="AE555" s="44" t="s">
        <v>55</v>
      </c>
      <c r="AF555" s="44" t="s">
        <v>55</v>
      </c>
      <c r="AG555" s="152">
        <v>85.9</v>
      </c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</row>
    <row r="556" spans="1:153" s="16" customFormat="1" x14ac:dyDescent="0.2">
      <c r="A556" s="8" t="s">
        <v>114</v>
      </c>
      <c r="B556" s="8" t="s">
        <v>142</v>
      </c>
      <c r="C556" s="8" t="s">
        <v>142</v>
      </c>
      <c r="D556" s="8"/>
      <c r="E556" s="9">
        <v>548</v>
      </c>
      <c r="F556" s="10" t="s">
        <v>175</v>
      </c>
      <c r="G556" s="11">
        <v>2.0299999999999998</v>
      </c>
      <c r="H556" s="9">
        <v>2</v>
      </c>
      <c r="I556" s="12">
        <v>5.79</v>
      </c>
      <c r="J556" s="12">
        <v>5.79</v>
      </c>
      <c r="K556" s="13">
        <v>5.79</v>
      </c>
      <c r="L556" s="12">
        <v>808.1824640000001</v>
      </c>
      <c r="M556" s="12">
        <v>87.379617400000001</v>
      </c>
      <c r="N556" s="12">
        <v>139.5824635578584</v>
      </c>
      <c r="O556" s="12">
        <v>15.091471053540587</v>
      </c>
      <c r="P556" s="12">
        <v>108.11867528964349</v>
      </c>
      <c r="Q556" s="12" t="s">
        <v>53</v>
      </c>
      <c r="R556" s="12" t="s">
        <v>54</v>
      </c>
      <c r="S556" s="12" t="s">
        <v>55</v>
      </c>
      <c r="T556" s="12">
        <v>12.02</v>
      </c>
      <c r="U556" s="12">
        <v>128.09115</v>
      </c>
      <c r="V556" s="21" t="s">
        <v>118</v>
      </c>
      <c r="W556" s="21" t="s">
        <v>118</v>
      </c>
      <c r="X556" s="15" t="s">
        <v>63</v>
      </c>
      <c r="Y556" s="15" t="s">
        <v>49</v>
      </c>
      <c r="AC556" s="13">
        <v>5.79</v>
      </c>
      <c r="AD556" s="44">
        <v>500</v>
      </c>
      <c r="AE556" s="44" t="s">
        <v>55</v>
      </c>
      <c r="AF556" s="44" t="s">
        <v>55</v>
      </c>
      <c r="AG556" s="152">
        <v>86.4</v>
      </c>
    </row>
    <row r="557" spans="1:153" s="16" customFormat="1" x14ac:dyDescent="0.2">
      <c r="A557" s="8" t="s">
        <v>114</v>
      </c>
      <c r="B557" s="8" t="s">
        <v>114</v>
      </c>
      <c r="C557" s="8" t="s">
        <v>116</v>
      </c>
      <c r="D557" s="8"/>
      <c r="E557" s="9">
        <v>367</v>
      </c>
      <c r="F557" s="10" t="s">
        <v>130</v>
      </c>
      <c r="G557" s="11">
        <v>6.18</v>
      </c>
      <c r="H557" s="9">
        <v>6</v>
      </c>
      <c r="I557" s="12">
        <v>1.99</v>
      </c>
      <c r="J557" s="12">
        <v>1.99</v>
      </c>
      <c r="K557" s="13">
        <v>1.99</v>
      </c>
      <c r="L557" s="12">
        <v>261.49987999999996</v>
      </c>
      <c r="M557" s="12">
        <v>28.147469000000001</v>
      </c>
      <c r="N557" s="12">
        <v>131.40697487437185</v>
      </c>
      <c r="O557" s="12">
        <v>14.144456783919599</v>
      </c>
      <c r="P557" s="12">
        <v>107.63855417447994</v>
      </c>
      <c r="Q557" s="12" t="s">
        <v>60</v>
      </c>
      <c r="R557" s="12" t="s">
        <v>47</v>
      </c>
      <c r="S557" s="12" t="s">
        <v>48</v>
      </c>
      <c r="T557" s="12">
        <v>12.22</v>
      </c>
      <c r="U557" s="12">
        <v>128.60085000000001</v>
      </c>
      <c r="V557" s="21"/>
      <c r="W557" s="21"/>
      <c r="X557" s="15" t="s">
        <v>63</v>
      </c>
      <c r="Y557" s="15" t="s">
        <v>49</v>
      </c>
      <c r="AC557" s="13">
        <v>1.99</v>
      </c>
      <c r="AD557" s="44">
        <v>194.57189161954253</v>
      </c>
      <c r="AE557" s="44" t="s">
        <v>48</v>
      </c>
      <c r="AF557" s="44" t="s">
        <v>48</v>
      </c>
      <c r="AG557" s="152">
        <v>97.8</v>
      </c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  <c r="DU557" s="22"/>
      <c r="DV557" s="22"/>
      <c r="DW557" s="22"/>
      <c r="DX557" s="22"/>
      <c r="DY557" s="22"/>
      <c r="DZ557" s="22"/>
      <c r="EA557" s="22"/>
      <c r="EB557" s="22"/>
      <c r="EC557" s="22"/>
      <c r="ED557" s="22"/>
      <c r="EE557" s="22"/>
      <c r="EF557" s="22"/>
      <c r="EG557" s="22"/>
      <c r="EH557" s="22"/>
      <c r="EI557" s="22"/>
      <c r="EJ557" s="22"/>
      <c r="EK557" s="22"/>
      <c r="EL557" s="22"/>
      <c r="EM557" s="22"/>
      <c r="EN557" s="22"/>
      <c r="EO557" s="22"/>
      <c r="EP557" s="22"/>
      <c r="EQ557" s="22"/>
      <c r="ER557" s="22"/>
      <c r="ES557" s="22"/>
      <c r="ET557" s="22"/>
      <c r="EU557" s="22"/>
      <c r="EV557" s="22"/>
      <c r="EW557" s="22"/>
    </row>
    <row r="558" spans="1:153" s="16" customFormat="1" x14ac:dyDescent="0.2">
      <c r="A558" s="8" t="s">
        <v>114</v>
      </c>
      <c r="B558" s="8" t="s">
        <v>142</v>
      </c>
      <c r="C558" s="8" t="s">
        <v>142</v>
      </c>
      <c r="D558" s="8"/>
      <c r="E558" s="9">
        <v>548</v>
      </c>
      <c r="F558" s="10" t="s">
        <v>175</v>
      </c>
      <c r="G558" s="11">
        <v>2.0099999999999998</v>
      </c>
      <c r="H558" s="9">
        <v>2</v>
      </c>
      <c r="I558" s="12">
        <v>4.7300000000000004</v>
      </c>
      <c r="J558" s="12">
        <v>4.7300000000000004</v>
      </c>
      <c r="K558" s="13">
        <v>4.7300000000000004</v>
      </c>
      <c r="L558" s="12">
        <v>546.41173600000002</v>
      </c>
      <c r="M558" s="12">
        <v>53.060015599999993</v>
      </c>
      <c r="N558" s="12">
        <v>115.52045158562368</v>
      </c>
      <c r="O558" s="12">
        <v>11.217762283298095</v>
      </c>
      <c r="P558" s="12">
        <v>97.1062883612734</v>
      </c>
      <c r="Q558" s="12" t="s">
        <v>53</v>
      </c>
      <c r="R558" s="12" t="s">
        <v>54</v>
      </c>
      <c r="S558" s="12" t="s">
        <v>55</v>
      </c>
      <c r="T558" s="12">
        <v>11.86</v>
      </c>
      <c r="U558" s="12">
        <v>118.99655</v>
      </c>
      <c r="V558" s="21" t="s">
        <v>118</v>
      </c>
      <c r="W558" s="21" t="s">
        <v>118</v>
      </c>
      <c r="X558" s="15" t="s">
        <v>63</v>
      </c>
      <c r="Y558" s="15" t="s">
        <v>49</v>
      </c>
      <c r="AC558" s="13">
        <v>4.7300000000000004</v>
      </c>
      <c r="AD558" s="44">
        <v>450</v>
      </c>
      <c r="AE558" s="44" t="s">
        <v>55</v>
      </c>
      <c r="AF558" s="44" t="s">
        <v>55</v>
      </c>
      <c r="AG558" s="152">
        <v>95.1</v>
      </c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</row>
    <row r="559" spans="1:153" s="16" customFormat="1" x14ac:dyDescent="0.2">
      <c r="A559" s="8" t="s">
        <v>114</v>
      </c>
      <c r="B559" s="8" t="s">
        <v>142</v>
      </c>
      <c r="C559" s="8" t="s">
        <v>142</v>
      </c>
      <c r="D559" s="8"/>
      <c r="E559" s="9">
        <v>548</v>
      </c>
      <c r="F559" s="10" t="s">
        <v>175</v>
      </c>
      <c r="G559" s="11">
        <v>1.22</v>
      </c>
      <c r="H559" s="9">
        <v>1</v>
      </c>
      <c r="I559" s="12">
        <v>9.6</v>
      </c>
      <c r="J559" s="12">
        <v>9.6</v>
      </c>
      <c r="K559" s="13">
        <v>9.6</v>
      </c>
      <c r="L559" s="12">
        <v>345.26091200000002</v>
      </c>
      <c r="M559" s="12">
        <v>35.420459999999999</v>
      </c>
      <c r="N559" s="12">
        <v>35.964678333333339</v>
      </c>
      <c r="O559" s="12">
        <v>3.6896312500000001</v>
      </c>
      <c r="P559" s="12">
        <v>102.59041428935343</v>
      </c>
      <c r="Q559" s="12" t="s">
        <v>65</v>
      </c>
      <c r="R559" s="12" t="s">
        <v>54</v>
      </c>
      <c r="S559" s="12" t="s">
        <v>55</v>
      </c>
      <c r="T559" s="12">
        <v>11.63</v>
      </c>
      <c r="U559" s="12">
        <v>123.57535</v>
      </c>
      <c r="V559" s="21" t="s">
        <v>118</v>
      </c>
      <c r="W559" s="21" t="s">
        <v>118</v>
      </c>
      <c r="X559" s="15" t="s">
        <v>63</v>
      </c>
      <c r="Y559" s="15" t="s">
        <v>42</v>
      </c>
      <c r="AC559" s="13">
        <v>4</v>
      </c>
      <c r="AD559" s="44">
        <v>350</v>
      </c>
      <c r="AE559" s="44" t="s">
        <v>55</v>
      </c>
      <c r="AF559" s="44" t="s">
        <v>55</v>
      </c>
      <c r="AG559" s="152">
        <v>87.5</v>
      </c>
    </row>
    <row r="560" spans="1:153" s="16" customFormat="1" x14ac:dyDescent="0.2">
      <c r="A560" s="8" t="s">
        <v>114</v>
      </c>
      <c r="B560" s="8" t="s">
        <v>142</v>
      </c>
      <c r="C560" s="8" t="s">
        <v>142</v>
      </c>
      <c r="D560" s="8"/>
      <c r="E560" s="9">
        <v>548</v>
      </c>
      <c r="F560" s="10" t="s">
        <v>175</v>
      </c>
      <c r="G560" s="11">
        <v>3.16</v>
      </c>
      <c r="H560" s="9">
        <v>3</v>
      </c>
      <c r="I560" s="12">
        <v>3</v>
      </c>
      <c r="J560" s="12">
        <v>3</v>
      </c>
      <c r="K560" s="13">
        <v>3</v>
      </c>
      <c r="L560" s="12">
        <v>289.31092799999999</v>
      </c>
      <c r="M560" s="12">
        <v>22.154427999999999</v>
      </c>
      <c r="N560" s="12">
        <v>96.436976000000001</v>
      </c>
      <c r="O560" s="12">
        <v>7.3848093333333331</v>
      </c>
      <c r="P560" s="12">
        <v>76.576533604012354</v>
      </c>
      <c r="Q560" s="12" t="s">
        <v>53</v>
      </c>
      <c r="R560" s="12" t="s">
        <v>54</v>
      </c>
      <c r="S560" s="12" t="s">
        <v>55</v>
      </c>
      <c r="T560" s="12">
        <v>10.94</v>
      </c>
      <c r="U560" s="12">
        <v>100.1576</v>
      </c>
      <c r="V560" s="21" t="s">
        <v>118</v>
      </c>
      <c r="W560" s="21" t="s">
        <v>118</v>
      </c>
      <c r="X560" s="15" t="s">
        <v>63</v>
      </c>
      <c r="Y560" s="15" t="s">
        <v>42</v>
      </c>
      <c r="AC560" s="13">
        <v>1.5</v>
      </c>
      <c r="AD560" s="44">
        <v>120</v>
      </c>
      <c r="AE560" s="44" t="s">
        <v>55</v>
      </c>
      <c r="AF560" s="44" t="s">
        <v>55</v>
      </c>
      <c r="AG560" s="152">
        <v>80</v>
      </c>
    </row>
    <row r="561" spans="1:153" s="16" customFormat="1" x14ac:dyDescent="0.2">
      <c r="A561" s="8" t="s">
        <v>114</v>
      </c>
      <c r="B561" s="8" t="s">
        <v>142</v>
      </c>
      <c r="C561" s="8" t="s">
        <v>142</v>
      </c>
      <c r="D561" s="8"/>
      <c r="E561" s="9">
        <v>548</v>
      </c>
      <c r="F561" s="10" t="s">
        <v>175</v>
      </c>
      <c r="G561" s="11">
        <v>3.09</v>
      </c>
      <c r="H561" s="9">
        <v>3</v>
      </c>
      <c r="I561" s="12">
        <v>1.79</v>
      </c>
      <c r="J561" s="12">
        <v>1.79</v>
      </c>
      <c r="K561" s="13">
        <v>1.79</v>
      </c>
      <c r="L561" s="12">
        <v>115.37020800000001</v>
      </c>
      <c r="M561" s="12">
        <v>8.5670859999999998</v>
      </c>
      <c r="N561" s="12">
        <v>64.452630167597761</v>
      </c>
      <c r="O561" s="12">
        <v>4.7860815642458094</v>
      </c>
      <c r="P561" s="12">
        <v>74.257350736509025</v>
      </c>
      <c r="Q561" s="12" t="s">
        <v>60</v>
      </c>
      <c r="R561" s="12" t="s">
        <v>54</v>
      </c>
      <c r="S561" s="12" t="s">
        <v>55</v>
      </c>
      <c r="T561" s="12">
        <v>11.27</v>
      </c>
      <c r="U561" s="12">
        <v>98.844149999999999</v>
      </c>
      <c r="V561" s="21" t="s">
        <v>118</v>
      </c>
      <c r="W561" s="21" t="s">
        <v>118</v>
      </c>
      <c r="X561" s="15" t="s">
        <v>63</v>
      </c>
      <c r="Y561" s="15" t="s">
        <v>42</v>
      </c>
      <c r="AC561" s="13">
        <v>1.79</v>
      </c>
      <c r="AD561" s="44">
        <v>150</v>
      </c>
      <c r="AE561" s="44" t="s">
        <v>55</v>
      </c>
      <c r="AF561" s="44" t="s">
        <v>55</v>
      </c>
      <c r="AG561" s="152">
        <v>83.8</v>
      </c>
    </row>
    <row r="562" spans="1:153" s="16" customFormat="1" x14ac:dyDescent="0.2">
      <c r="A562" s="8" t="s">
        <v>114</v>
      </c>
      <c r="B562" s="8" t="s">
        <v>114</v>
      </c>
      <c r="C562" s="8" t="s">
        <v>116</v>
      </c>
      <c r="D562" s="8"/>
      <c r="E562" s="9">
        <v>367</v>
      </c>
      <c r="F562" s="10" t="s">
        <v>130</v>
      </c>
      <c r="G562" s="11">
        <v>6.19</v>
      </c>
      <c r="H562" s="9">
        <v>6</v>
      </c>
      <c r="I562" s="12">
        <v>0.56000000000000005</v>
      </c>
      <c r="J562" s="12">
        <v>0.56000000000000005</v>
      </c>
      <c r="K562" s="13">
        <v>0.56000000000000005</v>
      </c>
      <c r="L562" s="12">
        <v>161.78954400000001</v>
      </c>
      <c r="M562" s="12">
        <v>19.035448599999999</v>
      </c>
      <c r="N562" s="12">
        <v>288.90989999999999</v>
      </c>
      <c r="O562" s="12">
        <v>33.991872499999992</v>
      </c>
      <c r="P562" s="12">
        <v>117.65561685494335</v>
      </c>
      <c r="Q562" s="12" t="s">
        <v>60</v>
      </c>
      <c r="R562" s="12" t="s">
        <v>47</v>
      </c>
      <c r="S562" s="12" t="s">
        <v>48</v>
      </c>
      <c r="T562" s="12">
        <v>12.22</v>
      </c>
      <c r="U562" s="12">
        <v>137.51400000000001</v>
      </c>
      <c r="V562" s="21"/>
      <c r="W562" s="21"/>
      <c r="X562" s="15" t="s">
        <v>63</v>
      </c>
      <c r="Y562" s="15" t="s">
        <v>49</v>
      </c>
      <c r="AC562" s="13">
        <v>0.56000000000000005</v>
      </c>
      <c r="AD562" s="44">
        <v>54.753899149218014</v>
      </c>
      <c r="AE562" s="44" t="s">
        <v>48</v>
      </c>
      <c r="AF562" s="44" t="s">
        <v>48</v>
      </c>
      <c r="AG562" s="152">
        <v>97.8</v>
      </c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  <c r="DU562" s="22"/>
      <c r="DV562" s="22"/>
      <c r="DW562" s="22"/>
      <c r="DX562" s="22"/>
      <c r="DY562" s="22"/>
      <c r="DZ562" s="22"/>
      <c r="EA562" s="22"/>
      <c r="EB562" s="22"/>
      <c r="EC562" s="22"/>
      <c r="ED562" s="22"/>
      <c r="EE562" s="22"/>
      <c r="EF562" s="22"/>
      <c r="EG562" s="22"/>
      <c r="EH562" s="22"/>
      <c r="EI562" s="22"/>
      <c r="EJ562" s="22"/>
      <c r="EK562" s="22"/>
      <c r="EL562" s="22"/>
      <c r="EM562" s="22"/>
      <c r="EN562" s="22"/>
      <c r="EO562" s="22"/>
      <c r="EP562" s="22"/>
      <c r="EQ562" s="22"/>
      <c r="ER562" s="22"/>
      <c r="ES562" s="22"/>
      <c r="ET562" s="22"/>
      <c r="EU562" s="22"/>
      <c r="EV562" s="22"/>
      <c r="EW562" s="22"/>
    </row>
    <row r="563" spans="1:153" s="16" customFormat="1" x14ac:dyDescent="0.2">
      <c r="A563" s="8" t="s">
        <v>114</v>
      </c>
      <c r="B563" s="8" t="s">
        <v>114</v>
      </c>
      <c r="C563" s="8" t="s">
        <v>116</v>
      </c>
      <c r="D563" s="8"/>
      <c r="E563" s="9">
        <v>367</v>
      </c>
      <c r="F563" s="10" t="s">
        <v>130</v>
      </c>
      <c r="G563" s="11">
        <v>6.15</v>
      </c>
      <c r="H563" s="9">
        <v>6</v>
      </c>
      <c r="I563" s="12">
        <v>13.75</v>
      </c>
      <c r="J563" s="12">
        <v>13.75</v>
      </c>
      <c r="K563" s="13">
        <v>13.75</v>
      </c>
      <c r="L563" s="12">
        <v>1569.6579079999999</v>
      </c>
      <c r="M563" s="12">
        <v>201.44424420000001</v>
      </c>
      <c r="N563" s="12">
        <v>114.15693876363636</v>
      </c>
      <c r="O563" s="12">
        <v>14.650490487272728</v>
      </c>
      <c r="P563" s="12">
        <v>128.33639939843505</v>
      </c>
      <c r="Q563" s="12" t="s">
        <v>46</v>
      </c>
      <c r="R563" s="12" t="s">
        <v>54</v>
      </c>
      <c r="S563" s="12" t="s">
        <v>55</v>
      </c>
      <c r="T563" s="12">
        <v>11.43</v>
      </c>
      <c r="U563" s="12">
        <v>147.81899999999999</v>
      </c>
      <c r="V563" s="21"/>
      <c r="W563" s="21"/>
      <c r="X563" s="15" t="s">
        <v>63</v>
      </c>
      <c r="Y563" s="15" t="s">
        <v>49</v>
      </c>
      <c r="AC563" s="13">
        <v>13.75</v>
      </c>
      <c r="AD563" s="44">
        <v>1479.4037737531205</v>
      </c>
      <c r="AE563" s="44" t="s">
        <v>55</v>
      </c>
      <c r="AF563" s="44" t="s">
        <v>55</v>
      </c>
      <c r="AG563" s="152">
        <v>107.6</v>
      </c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  <c r="DU563" s="22"/>
      <c r="DV563" s="22"/>
      <c r="DW563" s="22"/>
      <c r="DX563" s="22"/>
      <c r="DY563" s="22"/>
      <c r="DZ563" s="22"/>
      <c r="EA563" s="22"/>
      <c r="EB563" s="22"/>
      <c r="EC563" s="22"/>
      <c r="ED563" s="22"/>
      <c r="EE563" s="22"/>
      <c r="EF563" s="22"/>
      <c r="EG563" s="22"/>
      <c r="EH563" s="22"/>
      <c r="EI563" s="22"/>
      <c r="EJ563" s="22"/>
      <c r="EK563" s="22"/>
      <c r="EL563" s="22"/>
      <c r="EM563" s="22"/>
      <c r="EN563" s="22"/>
      <c r="EO563" s="22"/>
      <c r="EP563" s="22"/>
      <c r="EQ563" s="22"/>
      <c r="ER563" s="22"/>
      <c r="ES563" s="22"/>
      <c r="ET563" s="22"/>
      <c r="EU563" s="22"/>
      <c r="EV563" s="22"/>
      <c r="EW563" s="22"/>
    </row>
    <row r="564" spans="1:153" s="16" customFormat="1" x14ac:dyDescent="0.2">
      <c r="A564" s="8" t="s">
        <v>114</v>
      </c>
      <c r="B564" s="8" t="s">
        <v>114</v>
      </c>
      <c r="C564" s="8" t="s">
        <v>116</v>
      </c>
      <c r="D564" s="8"/>
      <c r="E564" s="9">
        <v>367</v>
      </c>
      <c r="F564" s="10" t="s">
        <v>130</v>
      </c>
      <c r="G564" s="11">
        <v>6.16</v>
      </c>
      <c r="H564" s="9">
        <v>6</v>
      </c>
      <c r="I564" s="12">
        <v>4.22</v>
      </c>
      <c r="J564" s="12">
        <v>4.22</v>
      </c>
      <c r="K564" s="13">
        <v>4.22</v>
      </c>
      <c r="L564" s="12">
        <v>547.11967600000003</v>
      </c>
      <c r="M564" s="12">
        <v>62.839928399999998</v>
      </c>
      <c r="N564" s="12">
        <v>129.64921232227491</v>
      </c>
      <c r="O564" s="12">
        <v>14.890978293838863</v>
      </c>
      <c r="P564" s="12">
        <v>114.85591024512888</v>
      </c>
      <c r="Q564" s="12" t="s">
        <v>53</v>
      </c>
      <c r="R564" s="12" t="s">
        <v>54</v>
      </c>
      <c r="S564" s="12" t="s">
        <v>55</v>
      </c>
      <c r="T564" s="12">
        <v>12.25</v>
      </c>
      <c r="U564" s="12">
        <v>135.1662</v>
      </c>
      <c r="V564" s="21"/>
      <c r="W564" s="21"/>
      <c r="X564" s="15" t="s">
        <v>63</v>
      </c>
      <c r="Y564" s="15" t="s">
        <v>49</v>
      </c>
      <c r="AC564" s="13">
        <v>4.22</v>
      </c>
      <c r="AD564" s="44">
        <v>509.66974001732137</v>
      </c>
      <c r="AE564" s="44" t="s">
        <v>55</v>
      </c>
      <c r="AF564" s="44" t="s">
        <v>55</v>
      </c>
      <c r="AG564" s="152">
        <v>120.8</v>
      </c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  <c r="DU564" s="22"/>
      <c r="DV564" s="22"/>
      <c r="DW564" s="22"/>
      <c r="DX564" s="22"/>
      <c r="DY564" s="22"/>
      <c r="DZ564" s="22"/>
      <c r="EA564" s="22"/>
      <c r="EB564" s="22"/>
      <c r="EC564" s="22"/>
      <c r="ED564" s="22"/>
      <c r="EE564" s="22"/>
      <c r="EF564" s="22"/>
      <c r="EG564" s="22"/>
      <c r="EH564" s="22"/>
      <c r="EI564" s="22"/>
      <c r="EJ564" s="22"/>
      <c r="EK564" s="22"/>
      <c r="EL564" s="22"/>
      <c r="EM564" s="22"/>
      <c r="EN564" s="22"/>
      <c r="EO564" s="22"/>
      <c r="EP564" s="22"/>
      <c r="EQ564" s="22"/>
      <c r="ER564" s="22"/>
      <c r="ES564" s="22"/>
      <c r="ET564" s="22"/>
      <c r="EU564" s="22"/>
      <c r="EV564" s="22"/>
      <c r="EW564" s="22"/>
    </row>
    <row r="565" spans="1:153" s="16" customFormat="1" x14ac:dyDescent="0.2">
      <c r="A565" s="8" t="s">
        <v>114</v>
      </c>
      <c r="B565" s="8" t="s">
        <v>142</v>
      </c>
      <c r="C565" s="8" t="s">
        <v>142</v>
      </c>
      <c r="D565" s="8"/>
      <c r="E565" s="9">
        <v>548</v>
      </c>
      <c r="F565" s="10" t="s">
        <v>175</v>
      </c>
      <c r="G565" s="11">
        <v>3.06</v>
      </c>
      <c r="H565" s="9">
        <v>2</v>
      </c>
      <c r="I565" s="12">
        <v>2.42</v>
      </c>
      <c r="J565" s="12">
        <v>2.42</v>
      </c>
      <c r="K565" s="13">
        <v>2.42</v>
      </c>
      <c r="L565" s="12">
        <v>301.85098800000003</v>
      </c>
      <c r="M565" s="12">
        <v>27.5822486</v>
      </c>
      <c r="N565" s="12">
        <v>124.73181322314051</v>
      </c>
      <c r="O565" s="12">
        <v>11.397623388429752</v>
      </c>
      <c r="P565" s="12">
        <v>91.377036009569068</v>
      </c>
      <c r="Q565" s="12" t="s">
        <v>53</v>
      </c>
      <c r="R565" s="12" t="s">
        <v>54</v>
      </c>
      <c r="S565" s="12" t="s">
        <v>55</v>
      </c>
      <c r="T565" s="12">
        <v>10.87</v>
      </c>
      <c r="U565" s="12">
        <v>114.70595</v>
      </c>
      <c r="V565" s="21"/>
      <c r="W565" s="21"/>
      <c r="X565" s="15" t="s">
        <v>63</v>
      </c>
      <c r="Y565" s="15" t="s">
        <v>49</v>
      </c>
      <c r="AC565" s="13">
        <v>2.42</v>
      </c>
      <c r="AD565" s="44">
        <v>220</v>
      </c>
      <c r="AE565" s="44" t="s">
        <v>55</v>
      </c>
      <c r="AF565" s="44" t="s">
        <v>55</v>
      </c>
      <c r="AG565" s="152">
        <v>90.9</v>
      </c>
    </row>
    <row r="566" spans="1:153" s="16" customFormat="1" x14ac:dyDescent="0.2">
      <c r="A566" s="8" t="s">
        <v>114</v>
      </c>
      <c r="B566" s="8" t="s">
        <v>142</v>
      </c>
      <c r="C566" s="8" t="s">
        <v>142</v>
      </c>
      <c r="D566" s="8"/>
      <c r="E566" s="9">
        <v>548</v>
      </c>
      <c r="F566" s="10" t="s">
        <v>175</v>
      </c>
      <c r="G566" s="11">
        <v>3.25</v>
      </c>
      <c r="H566" s="9">
        <v>3</v>
      </c>
      <c r="I566" s="12">
        <v>1.93</v>
      </c>
      <c r="J566" s="12">
        <v>1.93</v>
      </c>
      <c r="K566" s="13">
        <v>1.93</v>
      </c>
      <c r="L566" s="12">
        <v>162.11044000000001</v>
      </c>
      <c r="M566" s="12">
        <v>14.072784599999999</v>
      </c>
      <c r="N566" s="12">
        <v>83.995046632124357</v>
      </c>
      <c r="O566" s="12">
        <v>7.291598238341968</v>
      </c>
      <c r="P566" s="12">
        <v>86.809859994211337</v>
      </c>
      <c r="Q566" s="12" t="s">
        <v>65</v>
      </c>
      <c r="R566" s="12" t="s">
        <v>54</v>
      </c>
      <c r="S566" s="12" t="s">
        <v>55</v>
      </c>
      <c r="T566" s="12">
        <v>10.41</v>
      </c>
      <c r="U566" s="12">
        <v>110.18955</v>
      </c>
      <c r="V566" s="15"/>
      <c r="W566" s="15"/>
      <c r="X566" s="15" t="s">
        <v>63</v>
      </c>
      <c r="Y566" s="15" t="s">
        <v>42</v>
      </c>
      <c r="AA566" s="15"/>
      <c r="AB566" s="15"/>
      <c r="AC566" s="13">
        <v>1.93</v>
      </c>
      <c r="AD566" s="44">
        <v>150</v>
      </c>
      <c r="AE566" s="44" t="s">
        <v>55</v>
      </c>
      <c r="AF566" s="44" t="s">
        <v>55</v>
      </c>
      <c r="AG566" s="152">
        <v>77.7</v>
      </c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</row>
    <row r="567" spans="1:153" s="16" customFormat="1" x14ac:dyDescent="0.2">
      <c r="A567" s="8" t="s">
        <v>32</v>
      </c>
      <c r="B567" s="8" t="s">
        <v>32</v>
      </c>
      <c r="C567" s="8" t="s">
        <v>43</v>
      </c>
      <c r="D567" s="8" t="s">
        <v>56</v>
      </c>
      <c r="E567" s="9">
        <v>2</v>
      </c>
      <c r="F567" s="10" t="s">
        <v>74</v>
      </c>
      <c r="G567" s="11">
        <v>2.0299999999999998</v>
      </c>
      <c r="H567" s="9">
        <v>2</v>
      </c>
      <c r="I567" s="12">
        <v>8.43</v>
      </c>
      <c r="J567" s="12">
        <v>8.43</v>
      </c>
      <c r="K567" s="13">
        <v>8.43</v>
      </c>
      <c r="L567" s="12">
        <v>714.17318400000011</v>
      </c>
      <c r="M567" s="12">
        <v>88.144109799999995</v>
      </c>
      <c r="N567" s="12">
        <v>84.718052669039167</v>
      </c>
      <c r="O567" s="12">
        <v>10.456003534994069</v>
      </c>
      <c r="P567" s="12">
        <v>123.42119779171095</v>
      </c>
      <c r="Q567" s="12" t="s">
        <v>99</v>
      </c>
      <c r="R567" s="12" t="s">
        <v>37</v>
      </c>
      <c r="S567" s="12" t="s">
        <v>38</v>
      </c>
      <c r="T567" s="12">
        <v>11.6</v>
      </c>
      <c r="U567" s="12">
        <v>140.34725</v>
      </c>
      <c r="V567" s="13" t="s">
        <v>92</v>
      </c>
      <c r="W567" s="14" t="s">
        <v>78</v>
      </c>
      <c r="X567" s="15" t="s">
        <v>79</v>
      </c>
      <c r="Y567" s="15" t="s">
        <v>49</v>
      </c>
      <c r="AB567" s="17">
        <v>0</v>
      </c>
      <c r="AC567" s="18">
        <v>8.43</v>
      </c>
      <c r="AD567" s="19">
        <v>724.17160857600015</v>
      </c>
      <c r="AE567" s="20" t="s">
        <v>38</v>
      </c>
      <c r="AF567" s="20" t="s">
        <v>38</v>
      </c>
      <c r="AG567" s="152">
        <v>85.9</v>
      </c>
    </row>
    <row r="568" spans="1:153" s="16" customFormat="1" x14ac:dyDescent="0.2">
      <c r="A568" s="8" t="s">
        <v>114</v>
      </c>
      <c r="B568" s="8" t="s">
        <v>142</v>
      </c>
      <c r="C568" s="8" t="s">
        <v>142</v>
      </c>
      <c r="D568" s="8"/>
      <c r="E568" s="9">
        <v>548</v>
      </c>
      <c r="F568" s="10" t="s">
        <v>175</v>
      </c>
      <c r="G568" s="11">
        <v>1.21</v>
      </c>
      <c r="H568" s="9">
        <v>1</v>
      </c>
      <c r="I568" s="12">
        <v>14.49</v>
      </c>
      <c r="J568" s="12">
        <v>14.49</v>
      </c>
      <c r="K568" s="13">
        <v>14.49</v>
      </c>
      <c r="L568" s="12">
        <v>642.08198400000003</v>
      </c>
      <c r="M568" s="12">
        <v>68.334789400000005</v>
      </c>
      <c r="N568" s="12">
        <v>44.312076190476191</v>
      </c>
      <c r="O568" s="12">
        <v>4.7159965079365085</v>
      </c>
      <c r="P568" s="12">
        <v>106.42689111800402</v>
      </c>
      <c r="Q568" s="12" t="s">
        <v>99</v>
      </c>
      <c r="R568" s="12" t="s">
        <v>54</v>
      </c>
      <c r="S568" s="12" t="s">
        <v>55</v>
      </c>
      <c r="T568" s="12">
        <v>10.74</v>
      </c>
      <c r="U568" s="12">
        <v>129.04150000000001</v>
      </c>
      <c r="V568" s="21" t="s">
        <v>118</v>
      </c>
      <c r="W568" s="21" t="s">
        <v>118</v>
      </c>
      <c r="X568" s="15" t="s">
        <v>63</v>
      </c>
      <c r="Y568" s="15" t="s">
        <v>49</v>
      </c>
      <c r="AC568" s="13">
        <v>14.49</v>
      </c>
      <c r="AD568" s="44">
        <v>1200</v>
      </c>
      <c r="AE568" s="44" t="s">
        <v>55</v>
      </c>
      <c r="AF568" s="44" t="s">
        <v>55</v>
      </c>
      <c r="AG568" s="152">
        <v>82.8</v>
      </c>
    </row>
    <row r="569" spans="1:153" s="16" customFormat="1" x14ac:dyDescent="0.2">
      <c r="A569" s="8" t="s">
        <v>32</v>
      </c>
      <c r="B569" s="8" t="s">
        <v>32</v>
      </c>
      <c r="C569" s="8" t="s">
        <v>43</v>
      </c>
      <c r="D569" s="8" t="s">
        <v>56</v>
      </c>
      <c r="E569" s="9">
        <v>5</v>
      </c>
      <c r="F569" s="10" t="s">
        <v>185</v>
      </c>
      <c r="G569" s="11">
        <v>5.05</v>
      </c>
      <c r="H569" s="9">
        <v>2</v>
      </c>
      <c r="I569" s="12">
        <v>75.41</v>
      </c>
      <c r="J569" s="12">
        <v>75.41</v>
      </c>
      <c r="K569" s="13">
        <v>75.41</v>
      </c>
      <c r="L569" s="12">
        <v>11777.467676000002</v>
      </c>
      <c r="M569" s="12">
        <v>1156.9945806000001</v>
      </c>
      <c r="N569" s="12">
        <v>156.17912314016712</v>
      </c>
      <c r="O569" s="12">
        <v>15.342720867258986</v>
      </c>
      <c r="P569" s="12">
        <v>98.237975465448415</v>
      </c>
      <c r="Q569" s="12" t="s">
        <v>53</v>
      </c>
      <c r="R569" s="12" t="s">
        <v>54</v>
      </c>
      <c r="S569" s="12" t="s">
        <v>55</v>
      </c>
      <c r="T569" s="12">
        <v>12.16</v>
      </c>
      <c r="U569" s="12">
        <v>117.42059999999999</v>
      </c>
      <c r="V569" s="13" t="s">
        <v>84</v>
      </c>
      <c r="W569" s="14" t="s">
        <v>40</v>
      </c>
      <c r="X569" s="15" t="s">
        <v>41</v>
      </c>
      <c r="Y569" s="15" t="s">
        <v>49</v>
      </c>
      <c r="AB569" s="17">
        <v>9.2825885161119226E-2</v>
      </c>
      <c r="AC569" s="18">
        <v>75.41</v>
      </c>
      <c r="AD569" s="19">
        <v>8511.1252508264333</v>
      </c>
      <c r="AE569" s="20" t="s">
        <v>55</v>
      </c>
      <c r="AF569" s="20" t="s">
        <v>55</v>
      </c>
      <c r="AG569" s="152">
        <v>112.9</v>
      </c>
    </row>
    <row r="570" spans="1:153" s="16" customFormat="1" x14ac:dyDescent="0.2">
      <c r="A570" s="8" t="s">
        <v>114</v>
      </c>
      <c r="B570" s="10" t="s">
        <v>115</v>
      </c>
      <c r="C570" s="8" t="s">
        <v>116</v>
      </c>
      <c r="D570" s="8"/>
      <c r="E570" s="69">
        <v>602</v>
      </c>
      <c r="F570" s="70" t="s">
        <v>117</v>
      </c>
      <c r="G570" s="71">
        <v>1.1009</v>
      </c>
      <c r="H570" s="9">
        <v>1</v>
      </c>
      <c r="I570" s="12" t="e">
        <v>#N/A</v>
      </c>
      <c r="J570" s="12">
        <v>8.3699999999999992</v>
      </c>
      <c r="K570" s="13">
        <v>8.3699999999999992</v>
      </c>
      <c r="L570" s="12" t="e">
        <v>#N/A</v>
      </c>
      <c r="M570" s="12" t="e">
        <v>#N/A</v>
      </c>
      <c r="N570" s="12" t="e">
        <v>#N/A</v>
      </c>
      <c r="O570" s="12" t="e">
        <v>#N/A</v>
      </c>
      <c r="P570" s="12" t="e">
        <v>#N/A</v>
      </c>
      <c r="Q570" s="12" t="e">
        <v>#N/A</v>
      </c>
      <c r="R570" s="12" t="e">
        <v>#N/A</v>
      </c>
      <c r="S570" s="12" t="e">
        <v>#N/A</v>
      </c>
      <c r="T570" s="12" t="e">
        <v>#N/A</v>
      </c>
      <c r="U570" s="12" t="e">
        <v>#N/A</v>
      </c>
      <c r="V570" s="21" t="s">
        <v>118</v>
      </c>
      <c r="W570" s="21" t="s">
        <v>118</v>
      </c>
      <c r="X570" s="15" t="s">
        <v>41</v>
      </c>
      <c r="Y570" s="15" t="s">
        <v>49</v>
      </c>
      <c r="AC570" s="13">
        <v>8.3699999999999992</v>
      </c>
      <c r="AD570" s="44">
        <v>1213.6499999999999</v>
      </c>
      <c r="AE570" s="44" t="s">
        <v>72</v>
      </c>
      <c r="AF570" s="44" t="s">
        <v>72</v>
      </c>
      <c r="AG570" s="152">
        <v>145</v>
      </c>
    </row>
    <row r="571" spans="1:153" s="16" customFormat="1" x14ac:dyDescent="0.2">
      <c r="A571" s="8" t="s">
        <v>32</v>
      </c>
      <c r="B571" s="8" t="s">
        <v>32</v>
      </c>
      <c r="C571" s="8" t="s">
        <v>43</v>
      </c>
      <c r="D571" s="8" t="s">
        <v>56</v>
      </c>
      <c r="E571" s="9">
        <v>2</v>
      </c>
      <c r="F571" s="10" t="s">
        <v>74</v>
      </c>
      <c r="G571" s="11">
        <v>2.39</v>
      </c>
      <c r="H571" s="9">
        <v>2</v>
      </c>
      <c r="I571" s="12">
        <v>2.42</v>
      </c>
      <c r="J571" s="12">
        <v>2.42</v>
      </c>
      <c r="K571" s="13">
        <v>2.42</v>
      </c>
      <c r="L571" s="12">
        <v>173.7397</v>
      </c>
      <c r="M571" s="12">
        <v>17.061105599999998</v>
      </c>
      <c r="N571" s="12">
        <v>71.793264462809915</v>
      </c>
      <c r="O571" s="12">
        <v>7.0500436363636352</v>
      </c>
      <c r="P571" s="12">
        <v>98.199234832338249</v>
      </c>
      <c r="Q571" s="12" t="s">
        <v>60</v>
      </c>
      <c r="R571" s="12" t="s">
        <v>37</v>
      </c>
      <c r="S571" s="12" t="s">
        <v>38</v>
      </c>
      <c r="T571" s="12">
        <v>9.0299999999999994</v>
      </c>
      <c r="U571" s="12">
        <v>121.3994</v>
      </c>
      <c r="V571" s="13" t="s">
        <v>90</v>
      </c>
      <c r="W571" s="14" t="s">
        <v>78</v>
      </c>
      <c r="X571" s="15" t="s">
        <v>79</v>
      </c>
      <c r="Y571" s="15" t="s">
        <v>49</v>
      </c>
      <c r="AB571" s="17">
        <v>0</v>
      </c>
      <c r="AC571" s="18">
        <v>2.42</v>
      </c>
      <c r="AD571" s="19">
        <v>176.17205580000001</v>
      </c>
      <c r="AE571" s="20" t="s">
        <v>76</v>
      </c>
      <c r="AF571" s="20" t="s">
        <v>76</v>
      </c>
      <c r="AG571" s="152">
        <v>72.8</v>
      </c>
    </row>
    <row r="572" spans="1:153" s="16" customFormat="1" x14ac:dyDescent="0.2">
      <c r="A572" s="8" t="s">
        <v>32</v>
      </c>
      <c r="B572" s="8" t="s">
        <v>32</v>
      </c>
      <c r="C572" s="8" t="s">
        <v>43</v>
      </c>
      <c r="D572" s="8" t="s">
        <v>56</v>
      </c>
      <c r="E572" s="9">
        <v>2</v>
      </c>
      <c r="F572" s="10" t="s">
        <v>74</v>
      </c>
      <c r="G572" s="11">
        <v>2.0499999999999998</v>
      </c>
      <c r="H572" s="9">
        <v>2</v>
      </c>
      <c r="I572" s="12">
        <v>6.9</v>
      </c>
      <c r="J572" s="12">
        <v>6.9</v>
      </c>
      <c r="K572" s="13">
        <v>6.9</v>
      </c>
      <c r="L572" s="12">
        <v>538.50764800000002</v>
      </c>
      <c r="M572" s="12">
        <v>57.816056799999998</v>
      </c>
      <c r="N572" s="12">
        <v>78.04458666666666</v>
      </c>
      <c r="O572" s="12">
        <v>8.3791386666666661</v>
      </c>
      <c r="P572" s="12">
        <v>107.36348316449538</v>
      </c>
      <c r="Q572" s="12" t="s">
        <v>60</v>
      </c>
      <c r="R572" s="12" t="s">
        <v>37</v>
      </c>
      <c r="S572" s="12" t="s">
        <v>38</v>
      </c>
      <c r="T572" s="12">
        <v>8.7100000000000009</v>
      </c>
      <c r="U572" s="12">
        <v>123.15955</v>
      </c>
      <c r="V572" s="13" t="s">
        <v>92</v>
      </c>
      <c r="W572" s="14" t="s">
        <v>78</v>
      </c>
      <c r="X572" s="15" t="s">
        <v>91</v>
      </c>
      <c r="Y572" s="15" t="s">
        <v>49</v>
      </c>
      <c r="AB572" s="17">
        <v>0</v>
      </c>
      <c r="AC572" s="18">
        <v>6.9</v>
      </c>
      <c r="AD572" s="19">
        <v>498.95288210966157</v>
      </c>
      <c r="AE572" s="20" t="s">
        <v>190</v>
      </c>
      <c r="AF572" s="20" t="s">
        <v>190</v>
      </c>
      <c r="AG572" s="152">
        <v>72.3</v>
      </c>
    </row>
    <row r="573" spans="1:153" s="16" customFormat="1" x14ac:dyDescent="0.2">
      <c r="A573" s="8" t="s">
        <v>114</v>
      </c>
      <c r="B573" s="10" t="s">
        <v>115</v>
      </c>
      <c r="C573" s="8" t="s">
        <v>116</v>
      </c>
      <c r="D573" s="8"/>
      <c r="E573" s="69">
        <v>602</v>
      </c>
      <c r="F573" s="70" t="s">
        <v>117</v>
      </c>
      <c r="G573" s="71">
        <v>1.1001000000000001</v>
      </c>
      <c r="H573" s="9">
        <v>1</v>
      </c>
      <c r="I573" s="12" t="e">
        <v>#N/A</v>
      </c>
      <c r="J573" s="12">
        <v>7.76</v>
      </c>
      <c r="K573" s="13">
        <v>7.76</v>
      </c>
      <c r="L573" s="12" t="e">
        <v>#N/A</v>
      </c>
      <c r="M573" s="12" t="e">
        <v>#N/A</v>
      </c>
      <c r="N573" s="12" t="e">
        <v>#N/A</v>
      </c>
      <c r="O573" s="12" t="e">
        <v>#N/A</v>
      </c>
      <c r="P573" s="12" t="e">
        <v>#N/A</v>
      </c>
      <c r="Q573" s="12" t="e">
        <v>#N/A</v>
      </c>
      <c r="R573" s="12" t="e">
        <v>#N/A</v>
      </c>
      <c r="S573" s="12" t="e">
        <v>#N/A</v>
      </c>
      <c r="T573" s="12" t="e">
        <v>#N/A</v>
      </c>
      <c r="U573" s="12" t="e">
        <v>#N/A</v>
      </c>
      <c r="V573" s="21" t="s">
        <v>118</v>
      </c>
      <c r="W573" s="21" t="s">
        <v>118</v>
      </c>
      <c r="X573" s="15" t="s">
        <v>41</v>
      </c>
      <c r="Y573" s="15" t="s">
        <v>49</v>
      </c>
      <c r="AC573" s="13">
        <v>7.76</v>
      </c>
      <c r="AD573" s="44">
        <v>1125.2</v>
      </c>
      <c r="AE573" s="44" t="s">
        <v>72</v>
      </c>
      <c r="AF573" s="44" t="s">
        <v>72</v>
      </c>
      <c r="AG573" s="152">
        <v>145</v>
      </c>
    </row>
    <row r="574" spans="1:153" s="16" customFormat="1" x14ac:dyDescent="0.2">
      <c r="A574" s="8" t="s">
        <v>32</v>
      </c>
      <c r="B574" s="8" t="s">
        <v>32</v>
      </c>
      <c r="C574" s="8" t="s">
        <v>43</v>
      </c>
      <c r="D574" s="8" t="s">
        <v>56</v>
      </c>
      <c r="E574" s="9">
        <v>2</v>
      </c>
      <c r="F574" s="10" t="s">
        <v>74</v>
      </c>
      <c r="G574" s="11">
        <v>2.64</v>
      </c>
      <c r="H574" s="9">
        <v>2</v>
      </c>
      <c r="I574" s="12">
        <v>14.31</v>
      </c>
      <c r="J574" s="12">
        <v>14.31</v>
      </c>
      <c r="K574" s="13">
        <v>14.31</v>
      </c>
      <c r="L574" s="12">
        <v>1066.1035440000001</v>
      </c>
      <c r="M574" s="12">
        <v>125.6134328</v>
      </c>
      <c r="N574" s="12">
        <v>74.50059706498952</v>
      </c>
      <c r="O574" s="12">
        <v>8.7780176659678535</v>
      </c>
      <c r="P574" s="12">
        <v>117.82479620009592</v>
      </c>
      <c r="Q574" s="12" t="s">
        <v>60</v>
      </c>
      <c r="R574" s="12" t="s">
        <v>191</v>
      </c>
      <c r="S574" s="12" t="s">
        <v>192</v>
      </c>
      <c r="T574" s="12">
        <v>10.91</v>
      </c>
      <c r="U574" s="12">
        <v>139.75815</v>
      </c>
      <c r="V574" s="13" t="s">
        <v>90</v>
      </c>
      <c r="W574" s="14" t="s">
        <v>78</v>
      </c>
      <c r="X574" s="15" t="s">
        <v>91</v>
      </c>
      <c r="Y574" s="15" t="s">
        <v>49</v>
      </c>
      <c r="AB574" s="17">
        <v>0</v>
      </c>
      <c r="AC574" s="18">
        <v>14.31</v>
      </c>
      <c r="AD574" s="19">
        <v>1081.028993616</v>
      </c>
      <c r="AE574" s="20" t="s">
        <v>190</v>
      </c>
      <c r="AF574" s="20" t="s">
        <v>190</v>
      </c>
      <c r="AG574" s="152">
        <v>75.5</v>
      </c>
    </row>
    <row r="575" spans="1:153" s="16" customFormat="1" x14ac:dyDescent="0.2">
      <c r="A575" s="8" t="s">
        <v>32</v>
      </c>
      <c r="B575" s="8" t="s">
        <v>32</v>
      </c>
      <c r="C575" s="8" t="s">
        <v>43</v>
      </c>
      <c r="D575" s="8" t="s">
        <v>56</v>
      </c>
      <c r="E575" s="9">
        <v>2</v>
      </c>
      <c r="F575" s="10" t="s">
        <v>74</v>
      </c>
      <c r="G575" s="11">
        <v>2.63</v>
      </c>
      <c r="H575" s="9">
        <v>2</v>
      </c>
      <c r="I575" s="12">
        <v>6.85</v>
      </c>
      <c r="J575" s="12">
        <v>6.85</v>
      </c>
      <c r="K575" s="13">
        <v>6.85</v>
      </c>
      <c r="L575" s="12">
        <v>698.68314400000008</v>
      </c>
      <c r="M575" s="12">
        <v>68.372780800000001</v>
      </c>
      <c r="N575" s="12">
        <v>101.99753927007301</v>
      </c>
      <c r="O575" s="12">
        <v>9.9814278540145995</v>
      </c>
      <c r="P575" s="12">
        <v>97.859496664771399</v>
      </c>
      <c r="Q575" s="12" t="s">
        <v>99</v>
      </c>
      <c r="R575" s="12" t="s">
        <v>95</v>
      </c>
      <c r="S575" s="12" t="s">
        <v>96</v>
      </c>
      <c r="T575" s="12">
        <v>11.01</v>
      </c>
      <c r="U575" s="12">
        <v>120.65349999999999</v>
      </c>
      <c r="V575" s="13" t="s">
        <v>90</v>
      </c>
      <c r="W575" s="14" t="s">
        <v>78</v>
      </c>
      <c r="X575" s="15" t="s">
        <v>79</v>
      </c>
      <c r="Y575" s="15" t="s">
        <v>49</v>
      </c>
      <c r="AB575" s="17">
        <v>0</v>
      </c>
      <c r="AC575" s="18">
        <v>6.85</v>
      </c>
      <c r="AD575" s="19">
        <v>708.46470801600003</v>
      </c>
      <c r="AE575" s="20" t="s">
        <v>96</v>
      </c>
      <c r="AF575" s="20" t="s">
        <v>96</v>
      </c>
      <c r="AG575" s="152">
        <v>103.4</v>
      </c>
    </row>
    <row r="576" spans="1:153" s="22" customFormat="1" x14ac:dyDescent="0.2">
      <c r="A576" s="8" t="s">
        <v>114</v>
      </c>
      <c r="B576" s="8" t="s">
        <v>142</v>
      </c>
      <c r="C576" s="8" t="s">
        <v>142</v>
      </c>
      <c r="D576" s="8"/>
      <c r="E576" s="9">
        <v>548</v>
      </c>
      <c r="F576" s="10" t="s">
        <v>175</v>
      </c>
      <c r="G576" s="11">
        <v>1.41</v>
      </c>
      <c r="H576" s="9">
        <v>1</v>
      </c>
      <c r="I576" s="12">
        <v>5.88</v>
      </c>
      <c r="J576" s="12">
        <v>5.88</v>
      </c>
      <c r="K576" s="13">
        <v>5.88</v>
      </c>
      <c r="L576" s="12">
        <v>686.06240000000003</v>
      </c>
      <c r="M576" s="12">
        <v>68.890280799999999</v>
      </c>
      <c r="N576" s="12">
        <v>116.67727891156463</v>
      </c>
      <c r="O576" s="12">
        <v>11.716034149659864</v>
      </c>
      <c r="P576" s="12">
        <v>100.41401598455184</v>
      </c>
      <c r="Q576" s="12" t="s">
        <v>53</v>
      </c>
      <c r="R576" s="12" t="s">
        <v>54</v>
      </c>
      <c r="S576" s="12" t="s">
        <v>55</v>
      </c>
      <c r="T576" s="12">
        <v>10.61</v>
      </c>
      <c r="U576" s="12">
        <v>125.2052</v>
      </c>
      <c r="V576" s="21" t="s">
        <v>118</v>
      </c>
      <c r="W576" s="21" t="s">
        <v>118</v>
      </c>
      <c r="X576" s="15" t="s">
        <v>63</v>
      </c>
      <c r="Y576" s="15" t="s">
        <v>49</v>
      </c>
      <c r="Z576" s="16"/>
      <c r="AA576" s="16"/>
      <c r="AB576" s="16"/>
      <c r="AC576" s="13">
        <v>5.88</v>
      </c>
      <c r="AD576" s="44">
        <v>500</v>
      </c>
      <c r="AE576" s="44" t="s">
        <v>55</v>
      </c>
      <c r="AF576" s="44" t="s">
        <v>55</v>
      </c>
      <c r="AG576" s="152">
        <v>85</v>
      </c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</row>
    <row r="577" spans="1:153" s="16" customFormat="1" x14ac:dyDescent="0.2">
      <c r="A577" s="8" t="s">
        <v>114</v>
      </c>
      <c r="B577" s="8" t="s">
        <v>142</v>
      </c>
      <c r="C577" s="8" t="s">
        <v>142</v>
      </c>
      <c r="D577" s="8"/>
      <c r="E577" s="9">
        <v>548</v>
      </c>
      <c r="F577" s="10" t="s">
        <v>175</v>
      </c>
      <c r="G577" s="11">
        <v>3.1</v>
      </c>
      <c r="H577" s="9">
        <v>3</v>
      </c>
      <c r="I577" s="12">
        <v>5.79</v>
      </c>
      <c r="J577" s="12">
        <v>5.79</v>
      </c>
      <c r="K577" s="13">
        <v>5.79</v>
      </c>
      <c r="L577" s="12">
        <v>640.77227199999993</v>
      </c>
      <c r="M577" s="12">
        <v>50.238886199999996</v>
      </c>
      <c r="N577" s="12">
        <v>110.66878618307425</v>
      </c>
      <c r="O577" s="12">
        <v>8.6768369948186521</v>
      </c>
      <c r="P577" s="12">
        <v>78.403651960770247</v>
      </c>
      <c r="Q577" s="12" t="s">
        <v>46</v>
      </c>
      <c r="R577" s="12" t="s">
        <v>66</v>
      </c>
      <c r="S577" s="12" t="s">
        <v>67</v>
      </c>
      <c r="T577" s="12">
        <v>12.25</v>
      </c>
      <c r="U577" s="12">
        <v>103.73455</v>
      </c>
      <c r="V577" s="21" t="s">
        <v>118</v>
      </c>
      <c r="W577" s="21" t="s">
        <v>118</v>
      </c>
      <c r="X577" s="15" t="s">
        <v>63</v>
      </c>
      <c r="Y577" s="15" t="s">
        <v>42</v>
      </c>
      <c r="AC577" s="13">
        <v>5.79</v>
      </c>
      <c r="AD577" s="44">
        <v>450</v>
      </c>
      <c r="AE577" s="44" t="s">
        <v>67</v>
      </c>
      <c r="AF577" s="44" t="s">
        <v>67</v>
      </c>
      <c r="AG577" s="152">
        <v>77.7</v>
      </c>
    </row>
    <row r="578" spans="1:153" s="22" customFormat="1" x14ac:dyDescent="0.2">
      <c r="A578" s="8" t="s">
        <v>114</v>
      </c>
      <c r="B578" s="8" t="s">
        <v>142</v>
      </c>
      <c r="C578" s="8" t="s">
        <v>142</v>
      </c>
      <c r="D578" s="8"/>
      <c r="E578" s="9">
        <v>548</v>
      </c>
      <c r="F578" s="10" t="s">
        <v>175</v>
      </c>
      <c r="G578" s="11">
        <v>1.69</v>
      </c>
      <c r="H578" s="9">
        <v>1</v>
      </c>
      <c r="I578" s="12">
        <v>10.59</v>
      </c>
      <c r="J578" s="12">
        <v>10.59</v>
      </c>
      <c r="K578" s="13">
        <v>10.59</v>
      </c>
      <c r="L578" s="12">
        <v>742.64230800000007</v>
      </c>
      <c r="M578" s="12">
        <v>71.230171999999996</v>
      </c>
      <c r="N578" s="12">
        <v>70.126752407932017</v>
      </c>
      <c r="O578" s="12">
        <v>6.7261729933899899</v>
      </c>
      <c r="P578" s="12">
        <v>95.914508549652936</v>
      </c>
      <c r="Q578" s="12" t="s">
        <v>53</v>
      </c>
      <c r="R578" s="12" t="s">
        <v>54</v>
      </c>
      <c r="S578" s="12" t="s">
        <v>55</v>
      </c>
      <c r="T578" s="12">
        <v>12.35</v>
      </c>
      <c r="U578" s="12">
        <v>119.69074999999999</v>
      </c>
      <c r="V578" s="21" t="s">
        <v>118</v>
      </c>
      <c r="W578" s="21" t="s">
        <v>118</v>
      </c>
      <c r="X578" s="15" t="s">
        <v>63</v>
      </c>
      <c r="Y578" s="15" t="s">
        <v>49</v>
      </c>
      <c r="Z578" s="16"/>
      <c r="AA578" s="16"/>
      <c r="AB578" s="16"/>
      <c r="AC578" s="13">
        <v>10.59</v>
      </c>
      <c r="AD578" s="44">
        <v>900</v>
      </c>
      <c r="AE578" s="44" t="s">
        <v>176</v>
      </c>
      <c r="AF578" s="44" t="s">
        <v>176</v>
      </c>
      <c r="AG578" s="152">
        <v>85</v>
      </c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</row>
    <row r="579" spans="1:153" s="22" customFormat="1" x14ac:dyDescent="0.2">
      <c r="A579" s="8" t="s">
        <v>114</v>
      </c>
      <c r="B579" s="8" t="s">
        <v>142</v>
      </c>
      <c r="C579" s="8" t="s">
        <v>142</v>
      </c>
      <c r="D579" s="8"/>
      <c r="E579" s="9">
        <v>548</v>
      </c>
      <c r="F579" s="10" t="s">
        <v>175</v>
      </c>
      <c r="G579" s="11">
        <v>1.61</v>
      </c>
      <c r="H579" s="9">
        <v>1</v>
      </c>
      <c r="I579" s="12">
        <v>10.95</v>
      </c>
      <c r="J579" s="12">
        <v>10.95</v>
      </c>
      <c r="K579" s="13">
        <v>10.95</v>
      </c>
      <c r="L579" s="12">
        <v>1347.50422</v>
      </c>
      <c r="M579" s="12">
        <v>112.48000500000001</v>
      </c>
      <c r="N579" s="12">
        <v>123.05974611872148</v>
      </c>
      <c r="O579" s="12">
        <v>10.272146575342466</v>
      </c>
      <c r="P579" s="12">
        <v>83.47284062679968</v>
      </c>
      <c r="Q579" s="12" t="s">
        <v>60</v>
      </c>
      <c r="R579" s="12" t="s">
        <v>193</v>
      </c>
      <c r="S579" s="12" t="s">
        <v>194</v>
      </c>
      <c r="T579" s="12">
        <v>12.42</v>
      </c>
      <c r="U579" s="12">
        <v>109.544</v>
      </c>
      <c r="V579" s="21" t="s">
        <v>118</v>
      </c>
      <c r="W579" s="21" t="s">
        <v>118</v>
      </c>
      <c r="X579" s="15" t="s">
        <v>63</v>
      </c>
      <c r="Y579" s="15" t="s">
        <v>42</v>
      </c>
      <c r="Z579" s="16"/>
      <c r="AA579" s="16"/>
      <c r="AB579" s="16"/>
      <c r="AC579" s="13">
        <v>10.95</v>
      </c>
      <c r="AD579" s="44">
        <v>950</v>
      </c>
      <c r="AE579" s="44" t="s">
        <v>176</v>
      </c>
      <c r="AF579" s="44" t="s">
        <v>176</v>
      </c>
      <c r="AG579" s="152">
        <v>86.8</v>
      </c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</row>
    <row r="580" spans="1:153" s="22" customFormat="1" x14ac:dyDescent="0.2">
      <c r="A580" s="8" t="s">
        <v>114</v>
      </c>
      <c r="B580" s="8" t="s">
        <v>142</v>
      </c>
      <c r="C580" s="8" t="s">
        <v>142</v>
      </c>
      <c r="D580" s="8"/>
      <c r="E580" s="9">
        <v>548</v>
      </c>
      <c r="F580" s="10" t="s">
        <v>175</v>
      </c>
      <c r="G580" s="11">
        <v>1.5</v>
      </c>
      <c r="H580" s="9">
        <v>1</v>
      </c>
      <c r="I580" s="12">
        <v>15</v>
      </c>
      <c r="J580" s="12">
        <v>15</v>
      </c>
      <c r="K580" s="13">
        <v>15</v>
      </c>
      <c r="L580" s="12">
        <v>1700.7351840000001</v>
      </c>
      <c r="M580" s="12">
        <v>183.97414800000001</v>
      </c>
      <c r="N580" s="12">
        <v>113.38234560000001</v>
      </c>
      <c r="O580" s="12">
        <v>12.264943200000001</v>
      </c>
      <c r="P580" s="12">
        <v>108.1733063035168</v>
      </c>
      <c r="Q580" s="12" t="s">
        <v>53</v>
      </c>
      <c r="R580" s="12" t="s">
        <v>54</v>
      </c>
      <c r="S580" s="12" t="s">
        <v>55</v>
      </c>
      <c r="T580" s="12">
        <v>12.12</v>
      </c>
      <c r="U580" s="12">
        <v>130.27950000000001</v>
      </c>
      <c r="V580" s="21" t="s">
        <v>118</v>
      </c>
      <c r="W580" s="21" t="s">
        <v>118</v>
      </c>
      <c r="X580" s="15" t="s">
        <v>63</v>
      </c>
      <c r="Y580" s="15" t="s">
        <v>49</v>
      </c>
      <c r="Z580" s="16"/>
      <c r="AA580" s="16"/>
      <c r="AB580" s="16"/>
      <c r="AC580" s="13">
        <v>15</v>
      </c>
      <c r="AD580" s="44">
        <v>1300</v>
      </c>
      <c r="AE580" s="44" t="s">
        <v>55</v>
      </c>
      <c r="AF580" s="44" t="s">
        <v>55</v>
      </c>
      <c r="AG580" s="152">
        <v>86.7</v>
      </c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</row>
    <row r="581" spans="1:153" s="16" customFormat="1" x14ac:dyDescent="0.2">
      <c r="A581" s="8" t="s">
        <v>114</v>
      </c>
      <c r="B581" s="8" t="s">
        <v>114</v>
      </c>
      <c r="C581" s="8" t="s">
        <v>116</v>
      </c>
      <c r="D581" s="8"/>
      <c r="E581" s="8">
        <v>552</v>
      </c>
      <c r="F581" s="10" t="s">
        <v>195</v>
      </c>
      <c r="G581" s="11">
        <v>5.01</v>
      </c>
      <c r="H581" s="15"/>
      <c r="I581" s="12">
        <v>94.02</v>
      </c>
      <c r="J581" s="15"/>
      <c r="K581" s="15"/>
      <c r="L581" s="12">
        <v>12681.481296000002</v>
      </c>
      <c r="M581" s="12">
        <v>1283.1515907999999</v>
      </c>
      <c r="N581" s="12">
        <v>134.88067747287815</v>
      </c>
      <c r="O581" s="12">
        <v>13.647645084024676</v>
      </c>
      <c r="P581" s="12">
        <v>101.18310005351914</v>
      </c>
      <c r="Q581" s="12" t="s">
        <v>60</v>
      </c>
      <c r="R581" s="12" t="s">
        <v>54</v>
      </c>
      <c r="S581" s="12" t="s">
        <v>55</v>
      </c>
      <c r="T581" s="12">
        <v>11.79</v>
      </c>
      <c r="U581" s="12">
        <v>119.6772</v>
      </c>
      <c r="V581" s="15"/>
      <c r="W581" s="15"/>
      <c r="X581" s="15"/>
      <c r="Y581" s="15"/>
      <c r="Z581" s="15"/>
      <c r="AA581" s="15"/>
      <c r="AB581" s="15"/>
      <c r="AC581" s="13" t="e">
        <v>#N/A</v>
      </c>
      <c r="AD581" s="13" t="e">
        <v>#N/A</v>
      </c>
      <c r="AE581" s="44" t="e">
        <v>#N/A</v>
      </c>
      <c r="AF581" s="44" t="e">
        <v>#N/A</v>
      </c>
      <c r="AG581" s="152" t="e">
        <v>#N/A</v>
      </c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</row>
    <row r="582" spans="1:153" s="22" customFormat="1" x14ac:dyDescent="0.2">
      <c r="A582" s="8" t="s">
        <v>114</v>
      </c>
      <c r="B582" s="8" t="s">
        <v>142</v>
      </c>
      <c r="C582" s="8" t="s">
        <v>142</v>
      </c>
      <c r="D582" s="8"/>
      <c r="E582" s="9">
        <v>548</v>
      </c>
      <c r="F582" s="10" t="s">
        <v>175</v>
      </c>
      <c r="G582" s="11">
        <v>1.67</v>
      </c>
      <c r="H582" s="9">
        <v>2</v>
      </c>
      <c r="I582" s="12">
        <v>2.69</v>
      </c>
      <c r="J582" s="12">
        <v>6.42</v>
      </c>
      <c r="K582" s="13">
        <v>6.42</v>
      </c>
      <c r="L582" s="12">
        <v>107.470536</v>
      </c>
      <c r="M582" s="12">
        <v>7.7189931999999999</v>
      </c>
      <c r="N582" s="12">
        <v>107.470536</v>
      </c>
      <c r="O582" s="12">
        <v>7.7189931999999999</v>
      </c>
      <c r="P582" s="12">
        <v>71.824273771185062</v>
      </c>
      <c r="Q582" s="12" t="s">
        <v>46</v>
      </c>
      <c r="R582" s="12" t="s">
        <v>196</v>
      </c>
      <c r="S582" s="12" t="s">
        <v>176</v>
      </c>
      <c r="T582" s="12">
        <v>13.67</v>
      </c>
      <c r="U582" s="12">
        <v>103.73755</v>
      </c>
      <c r="V582" s="21"/>
      <c r="W582" s="21"/>
      <c r="X582" s="15" t="s">
        <v>63</v>
      </c>
      <c r="Y582" s="15" t="s">
        <v>49</v>
      </c>
      <c r="Z582" s="16"/>
      <c r="AA582" s="16"/>
      <c r="AB582" s="16"/>
      <c r="AC582" s="13">
        <v>2.09</v>
      </c>
      <c r="AD582" s="44">
        <v>180</v>
      </c>
      <c r="AE582" s="44" t="s">
        <v>67</v>
      </c>
      <c r="AF582" s="44" t="s">
        <v>67</v>
      </c>
      <c r="AG582" s="152">
        <v>86.1</v>
      </c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</row>
    <row r="583" spans="1:153" s="16" customFormat="1" x14ac:dyDescent="0.2">
      <c r="A583" s="8" t="s">
        <v>114</v>
      </c>
      <c r="B583" s="8" t="s">
        <v>142</v>
      </c>
      <c r="C583" s="8" t="s">
        <v>142</v>
      </c>
      <c r="D583" s="8"/>
      <c r="E583" s="9">
        <v>548</v>
      </c>
      <c r="F583" s="10" t="s">
        <v>175</v>
      </c>
      <c r="G583" s="11">
        <v>2.06</v>
      </c>
      <c r="H583" s="9">
        <v>1</v>
      </c>
      <c r="I583" s="12">
        <v>2.02</v>
      </c>
      <c r="J583" s="12">
        <v>2.02</v>
      </c>
      <c r="K583" s="13">
        <v>2.02</v>
      </c>
      <c r="L583" s="12">
        <v>140.14047200000002</v>
      </c>
      <c r="M583" s="12">
        <v>13.2443016</v>
      </c>
      <c r="N583" s="12">
        <v>69.376471287128723</v>
      </c>
      <c r="O583" s="12">
        <v>6.5565849504950497</v>
      </c>
      <c r="P583" s="12">
        <v>94.507328332674646</v>
      </c>
      <c r="Q583" s="12" t="s">
        <v>99</v>
      </c>
      <c r="R583" s="12" t="s">
        <v>54</v>
      </c>
      <c r="S583" s="12" t="s">
        <v>55</v>
      </c>
      <c r="T583" s="12">
        <v>9.43</v>
      </c>
      <c r="U583" s="12">
        <v>123.69674999999999</v>
      </c>
      <c r="V583" s="21" t="s">
        <v>118</v>
      </c>
      <c r="W583" s="21" t="s">
        <v>118</v>
      </c>
      <c r="X583" s="15" t="s">
        <v>63</v>
      </c>
      <c r="Y583" s="15" t="s">
        <v>49</v>
      </c>
      <c r="AC583" s="13">
        <v>2.02</v>
      </c>
      <c r="AD583" s="44">
        <v>180</v>
      </c>
      <c r="AE583" s="44" t="s">
        <v>55</v>
      </c>
      <c r="AF583" s="44" t="s">
        <v>55</v>
      </c>
      <c r="AG583" s="152">
        <v>89.1</v>
      </c>
    </row>
    <row r="584" spans="1:153" s="16" customFormat="1" x14ac:dyDescent="0.2">
      <c r="A584" s="8" t="s">
        <v>114</v>
      </c>
      <c r="B584" s="10" t="s">
        <v>115</v>
      </c>
      <c r="C584" s="8" t="s">
        <v>116</v>
      </c>
      <c r="D584" s="8"/>
      <c r="E584" s="69">
        <v>602</v>
      </c>
      <c r="F584" s="70" t="s">
        <v>117</v>
      </c>
      <c r="G584" s="71">
        <v>1.1005</v>
      </c>
      <c r="H584" s="9">
        <v>1</v>
      </c>
      <c r="I584" s="12" t="e">
        <v>#N/A</v>
      </c>
      <c r="J584" s="12">
        <v>9.51</v>
      </c>
      <c r="K584" s="13">
        <v>9.51</v>
      </c>
      <c r="L584" s="12" t="e">
        <v>#N/A</v>
      </c>
      <c r="M584" s="12" t="e">
        <v>#N/A</v>
      </c>
      <c r="N584" s="12" t="e">
        <v>#N/A</v>
      </c>
      <c r="O584" s="12" t="e">
        <v>#N/A</v>
      </c>
      <c r="P584" s="12" t="e">
        <v>#N/A</v>
      </c>
      <c r="Q584" s="12" t="e">
        <v>#N/A</v>
      </c>
      <c r="R584" s="12" t="e">
        <v>#N/A</v>
      </c>
      <c r="S584" s="12" t="e">
        <v>#N/A</v>
      </c>
      <c r="T584" s="12" t="e">
        <v>#N/A</v>
      </c>
      <c r="U584" s="12" t="e">
        <v>#N/A</v>
      </c>
      <c r="V584" s="21" t="s">
        <v>118</v>
      </c>
      <c r="W584" s="21" t="s">
        <v>118</v>
      </c>
      <c r="X584" s="15" t="s">
        <v>41</v>
      </c>
      <c r="Y584" s="15" t="s">
        <v>49</v>
      </c>
      <c r="AC584" s="13">
        <v>9.51</v>
      </c>
      <c r="AD584" s="44">
        <v>1363.37</v>
      </c>
      <c r="AE584" s="44" t="s">
        <v>72</v>
      </c>
      <c r="AF584" s="44" t="s">
        <v>72</v>
      </c>
      <c r="AG584" s="152">
        <v>143.4</v>
      </c>
    </row>
    <row r="585" spans="1:153" x14ac:dyDescent="0.2">
      <c r="A585" s="8" t="s">
        <v>32</v>
      </c>
      <c r="B585" s="8" t="s">
        <v>32</v>
      </c>
      <c r="C585" s="8" t="s">
        <v>43</v>
      </c>
      <c r="D585" s="8" t="s">
        <v>56</v>
      </c>
      <c r="E585" s="9">
        <v>5</v>
      </c>
      <c r="F585" s="10" t="s">
        <v>185</v>
      </c>
      <c r="G585" s="11">
        <v>5.04</v>
      </c>
      <c r="H585" s="9">
        <v>1</v>
      </c>
      <c r="I585" s="12">
        <v>97.74</v>
      </c>
      <c r="J585" s="12">
        <v>99.49</v>
      </c>
      <c r="K585" s="13">
        <v>99.49</v>
      </c>
      <c r="L585" s="12">
        <v>13140.532500000001</v>
      </c>
      <c r="M585" s="12">
        <v>1331.6289024</v>
      </c>
      <c r="N585" s="12">
        <v>141.61582605884254</v>
      </c>
      <c r="O585" s="12">
        <v>14.350995822825734</v>
      </c>
      <c r="P585" s="12">
        <v>101.33751447287239</v>
      </c>
      <c r="Q585" s="12" t="s">
        <v>65</v>
      </c>
      <c r="R585" s="12" t="s">
        <v>51</v>
      </c>
      <c r="S585" s="12" t="s">
        <v>52</v>
      </c>
      <c r="T585" s="12">
        <v>11.73</v>
      </c>
      <c r="U585" s="12">
        <v>121.5076</v>
      </c>
      <c r="V585" s="13" t="s">
        <v>84</v>
      </c>
      <c r="W585" s="14" t="s">
        <v>197</v>
      </c>
      <c r="X585" s="15" t="s">
        <v>41</v>
      </c>
      <c r="Y585" s="15" t="s">
        <v>49</v>
      </c>
      <c r="Z585" s="16"/>
      <c r="AA585" s="16"/>
      <c r="AB585" s="17">
        <v>0.43793355239138376</v>
      </c>
      <c r="AC585" s="18">
        <v>97.740000000000009</v>
      </c>
      <c r="AD585" s="19">
        <v>9012.3922003208681</v>
      </c>
      <c r="AE585" s="20" t="s">
        <v>52</v>
      </c>
      <c r="AF585" s="20" t="s">
        <v>52</v>
      </c>
      <c r="AG585" s="152">
        <v>92.2</v>
      </c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</row>
    <row r="586" spans="1:153" s="22" customFormat="1" x14ac:dyDescent="0.2">
      <c r="A586" s="8" t="s">
        <v>32</v>
      </c>
      <c r="B586" s="8" t="s">
        <v>32</v>
      </c>
      <c r="C586" s="8" t="s">
        <v>43</v>
      </c>
      <c r="D586" s="8" t="s">
        <v>56</v>
      </c>
      <c r="E586" s="9">
        <v>5</v>
      </c>
      <c r="F586" s="10" t="s">
        <v>185</v>
      </c>
      <c r="G586" s="11">
        <v>5.1100000000000003</v>
      </c>
      <c r="H586" s="9">
        <v>5</v>
      </c>
      <c r="I586" s="12">
        <v>126.67</v>
      </c>
      <c r="J586" s="12">
        <v>125.59</v>
      </c>
      <c r="K586" s="13">
        <v>125.59</v>
      </c>
      <c r="L586" s="12">
        <v>17725.117623999999</v>
      </c>
      <c r="M586" s="12">
        <v>1871.7446</v>
      </c>
      <c r="N586" s="12">
        <v>140.3080631995567</v>
      </c>
      <c r="O586" s="12">
        <v>14.816311248317898</v>
      </c>
      <c r="P586" s="12">
        <v>105.59843041411685</v>
      </c>
      <c r="Q586" s="12" t="s">
        <v>46</v>
      </c>
      <c r="R586" s="12" t="s">
        <v>54</v>
      </c>
      <c r="S586" s="12" t="s">
        <v>55</v>
      </c>
      <c r="T586" s="12">
        <v>10.51</v>
      </c>
      <c r="U586" s="12">
        <v>126.5852</v>
      </c>
      <c r="V586" s="13" t="s">
        <v>151</v>
      </c>
      <c r="W586" s="14" t="s">
        <v>40</v>
      </c>
      <c r="X586" s="15" t="s">
        <v>41</v>
      </c>
      <c r="Y586" s="15" t="s">
        <v>49</v>
      </c>
      <c r="Z586" s="16"/>
      <c r="AA586" s="16"/>
      <c r="AB586" s="17">
        <v>0.31256416331043196</v>
      </c>
      <c r="AC586" s="18">
        <v>126.67</v>
      </c>
      <c r="AD586" s="19">
        <v>16063.568368871056</v>
      </c>
      <c r="AE586" s="20" t="s">
        <v>55</v>
      </c>
      <c r="AF586" s="20" t="s">
        <v>55</v>
      </c>
      <c r="AG586" s="152">
        <v>126.8</v>
      </c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</row>
    <row r="587" spans="1:153" s="22" customFormat="1" x14ac:dyDescent="0.2">
      <c r="A587" s="8" t="s">
        <v>114</v>
      </c>
      <c r="B587" s="8" t="s">
        <v>142</v>
      </c>
      <c r="C587" s="8" t="s">
        <v>142</v>
      </c>
      <c r="D587" s="8"/>
      <c r="E587" s="9">
        <v>548</v>
      </c>
      <c r="F587" s="10" t="s">
        <v>175</v>
      </c>
      <c r="G587" s="11">
        <v>2.21</v>
      </c>
      <c r="H587" s="9">
        <v>1</v>
      </c>
      <c r="I587" s="12">
        <v>7.12</v>
      </c>
      <c r="J587" s="12">
        <v>3</v>
      </c>
      <c r="K587" s="13">
        <v>3</v>
      </c>
      <c r="L587" s="12">
        <v>737.48248799999999</v>
      </c>
      <c r="M587" s="12">
        <v>66.5727732</v>
      </c>
      <c r="N587" s="12">
        <v>103.5790011235955</v>
      </c>
      <c r="O587" s="12">
        <v>9.3501085955056187</v>
      </c>
      <c r="P587" s="12">
        <v>90.270310527020953</v>
      </c>
      <c r="Q587" s="12" t="s">
        <v>36</v>
      </c>
      <c r="R587" s="12" t="s">
        <v>134</v>
      </c>
      <c r="S587" s="12" t="s">
        <v>135</v>
      </c>
      <c r="T587" s="12">
        <v>12.88</v>
      </c>
      <c r="U587" s="12">
        <v>114.87455</v>
      </c>
      <c r="V587" s="21" t="s">
        <v>118</v>
      </c>
      <c r="W587" s="21" t="s">
        <v>118</v>
      </c>
      <c r="X587" s="15" t="s">
        <v>63</v>
      </c>
      <c r="Y587" s="15" t="s">
        <v>49</v>
      </c>
      <c r="Z587" s="16"/>
      <c r="AA587" s="16"/>
      <c r="AB587" s="16"/>
      <c r="AC587" s="13">
        <v>7.12</v>
      </c>
      <c r="AD587" s="44">
        <v>700</v>
      </c>
      <c r="AE587" s="44" t="s">
        <v>135</v>
      </c>
      <c r="AF587" s="44" t="s">
        <v>135</v>
      </c>
      <c r="AG587" s="152">
        <v>98.3</v>
      </c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</row>
    <row r="588" spans="1:153" s="16" customFormat="1" x14ac:dyDescent="0.2">
      <c r="A588" s="8" t="s">
        <v>114</v>
      </c>
      <c r="B588" s="8" t="s">
        <v>114</v>
      </c>
      <c r="C588" s="8" t="s">
        <v>116</v>
      </c>
      <c r="D588" s="8"/>
      <c r="E588" s="37">
        <v>590</v>
      </c>
      <c r="F588" s="108" t="s">
        <v>198</v>
      </c>
      <c r="G588" s="109">
        <v>2.02</v>
      </c>
      <c r="H588" s="7">
        <v>2</v>
      </c>
      <c r="I588" s="12">
        <v>12.16</v>
      </c>
      <c r="J588" s="12">
        <v>12.16</v>
      </c>
      <c r="K588" s="13">
        <v>12.16</v>
      </c>
      <c r="L588" s="12">
        <v>1899.7958600000002</v>
      </c>
      <c r="M588" s="12">
        <v>159.80392639999999</v>
      </c>
      <c r="N588" s="12">
        <v>156.23321217105266</v>
      </c>
      <c r="O588" s="12">
        <v>13.141770263157895</v>
      </c>
      <c r="P588" s="12">
        <v>84.116367323802876</v>
      </c>
      <c r="Q588" s="12" t="s">
        <v>65</v>
      </c>
      <c r="R588" s="12" t="s">
        <v>54</v>
      </c>
      <c r="S588" s="12" t="s">
        <v>55</v>
      </c>
      <c r="T588" s="12">
        <v>11.89</v>
      </c>
      <c r="U588" s="12">
        <v>108.03135</v>
      </c>
      <c r="V588" s="15"/>
      <c r="W588" s="15"/>
      <c r="X588" s="15" t="s">
        <v>112</v>
      </c>
      <c r="Y588" s="15" t="s">
        <v>113</v>
      </c>
      <c r="AA588" s="15"/>
      <c r="AB588" s="15"/>
      <c r="AC588" s="13">
        <v>12.1580547112462</v>
      </c>
      <c r="AD588" s="44">
        <v>1713.3311644951364</v>
      </c>
      <c r="AE588" s="44" t="s">
        <v>55</v>
      </c>
      <c r="AF588" s="44" t="s">
        <v>55</v>
      </c>
      <c r="AG588" s="152">
        <v>140.9</v>
      </c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</row>
    <row r="589" spans="1:153" s="22" customFormat="1" x14ac:dyDescent="0.2">
      <c r="A589" s="8" t="s">
        <v>114</v>
      </c>
      <c r="B589" s="8" t="s">
        <v>142</v>
      </c>
      <c r="C589" s="8" t="s">
        <v>142</v>
      </c>
      <c r="D589" s="8"/>
      <c r="E589" s="9">
        <v>548</v>
      </c>
      <c r="F589" s="10" t="s">
        <v>175</v>
      </c>
      <c r="G589" s="11">
        <v>1.33</v>
      </c>
      <c r="H589" s="9">
        <v>1</v>
      </c>
      <c r="I589" s="12">
        <v>2.6</v>
      </c>
      <c r="J589" s="12">
        <v>2.6</v>
      </c>
      <c r="K589" s="13">
        <v>2.6</v>
      </c>
      <c r="L589" s="12">
        <v>172.97067200000001</v>
      </c>
      <c r="M589" s="12">
        <v>15.463700399999999</v>
      </c>
      <c r="N589" s="12">
        <v>66.527181538461534</v>
      </c>
      <c r="O589" s="12">
        <v>5.9475770769230758</v>
      </c>
      <c r="P589" s="12">
        <v>89.400707190407388</v>
      </c>
      <c r="Q589" s="12" t="s">
        <v>53</v>
      </c>
      <c r="R589" s="12" t="s">
        <v>54</v>
      </c>
      <c r="S589" s="12" t="s">
        <v>55</v>
      </c>
      <c r="T589" s="12">
        <v>14.59</v>
      </c>
      <c r="U589" s="12">
        <v>115.63894999999999</v>
      </c>
      <c r="V589" s="21" t="s">
        <v>118</v>
      </c>
      <c r="W589" s="21" t="s">
        <v>118</v>
      </c>
      <c r="X589" s="15" t="s">
        <v>63</v>
      </c>
      <c r="Y589" s="15" t="s">
        <v>42</v>
      </c>
      <c r="Z589" s="16"/>
      <c r="AA589" s="16"/>
      <c r="AB589" s="16"/>
      <c r="AC589" s="13">
        <v>2.6</v>
      </c>
      <c r="AD589" s="44">
        <v>200</v>
      </c>
      <c r="AE589" s="44" t="s">
        <v>55</v>
      </c>
      <c r="AF589" s="44" t="s">
        <v>55</v>
      </c>
      <c r="AG589" s="152">
        <v>76.900000000000006</v>
      </c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</row>
    <row r="590" spans="1:153" s="22" customFormat="1" x14ac:dyDescent="0.2">
      <c r="A590" s="8" t="s">
        <v>114</v>
      </c>
      <c r="B590" s="8" t="s">
        <v>142</v>
      </c>
      <c r="C590" s="8" t="s">
        <v>142</v>
      </c>
      <c r="D590" s="8"/>
      <c r="E590" s="9">
        <v>548</v>
      </c>
      <c r="F590" s="10" t="s">
        <v>175</v>
      </c>
      <c r="G590" s="11">
        <v>1.54</v>
      </c>
      <c r="H590" s="9">
        <v>1</v>
      </c>
      <c r="I590" s="12">
        <v>1.39</v>
      </c>
      <c r="J590" s="12">
        <v>1.39</v>
      </c>
      <c r="K590" s="13">
        <v>1.39</v>
      </c>
      <c r="L590" s="12">
        <v>226.60078400000003</v>
      </c>
      <c r="M590" s="12">
        <v>16.3703374</v>
      </c>
      <c r="N590" s="12">
        <v>163.02214676258995</v>
      </c>
      <c r="O590" s="12">
        <v>11.777221151079138</v>
      </c>
      <c r="P590" s="12">
        <v>72.243074851850452</v>
      </c>
      <c r="Q590" s="12" t="s">
        <v>53</v>
      </c>
      <c r="R590" s="12" t="s">
        <v>54</v>
      </c>
      <c r="S590" s="12" t="s">
        <v>55</v>
      </c>
      <c r="T590" s="12">
        <v>11.4</v>
      </c>
      <c r="U590" s="12">
        <v>97.486949999999993</v>
      </c>
      <c r="V590" s="21"/>
      <c r="W590" s="21"/>
      <c r="X590" s="15" t="s">
        <v>63</v>
      </c>
      <c r="Y590" s="15" t="s">
        <v>42</v>
      </c>
      <c r="Z590" s="16"/>
      <c r="AA590" s="16"/>
      <c r="AB590" s="16"/>
      <c r="AC590" s="13">
        <v>1.39</v>
      </c>
      <c r="AD590" s="44">
        <v>120</v>
      </c>
      <c r="AE590" s="44" t="s">
        <v>55</v>
      </c>
      <c r="AF590" s="44" t="s">
        <v>55</v>
      </c>
      <c r="AG590" s="152">
        <v>86.3</v>
      </c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</row>
    <row r="591" spans="1:153" s="22" customFormat="1" x14ac:dyDescent="0.2">
      <c r="A591" s="8" t="s">
        <v>114</v>
      </c>
      <c r="B591" s="8" t="s">
        <v>142</v>
      </c>
      <c r="C591" s="8" t="s">
        <v>142</v>
      </c>
      <c r="D591" s="8"/>
      <c r="E591" s="9">
        <v>548</v>
      </c>
      <c r="F591" s="10" t="s">
        <v>175</v>
      </c>
      <c r="G591" s="11">
        <v>3.19</v>
      </c>
      <c r="H591" s="9">
        <v>3</v>
      </c>
      <c r="I591" s="12" t="e">
        <v>#N/A</v>
      </c>
      <c r="J591" s="12">
        <v>1.4</v>
      </c>
      <c r="K591" s="13">
        <v>1.4</v>
      </c>
      <c r="L591" s="12" t="e">
        <v>#N/A</v>
      </c>
      <c r="M591" s="12" t="e">
        <v>#N/A</v>
      </c>
      <c r="N591" s="12" t="e">
        <v>#N/A</v>
      </c>
      <c r="O591" s="12" t="e">
        <v>#N/A</v>
      </c>
      <c r="P591" s="12" t="e">
        <v>#N/A</v>
      </c>
      <c r="Q591" s="12" t="e">
        <v>#N/A</v>
      </c>
      <c r="R591" s="12" t="e">
        <v>#N/A</v>
      </c>
      <c r="S591" s="12" t="e">
        <v>#N/A</v>
      </c>
      <c r="T591" s="12" t="e">
        <v>#N/A</v>
      </c>
      <c r="U591" s="12" t="e">
        <v>#N/A</v>
      </c>
      <c r="V591" s="21" t="s">
        <v>118</v>
      </c>
      <c r="W591" s="21" t="s">
        <v>118</v>
      </c>
      <c r="X591" s="15" t="s">
        <v>63</v>
      </c>
      <c r="Y591" s="15" t="s">
        <v>49</v>
      </c>
      <c r="Z591" s="16"/>
      <c r="AA591" s="16"/>
      <c r="AB591" s="16"/>
      <c r="AC591" s="13" t="e">
        <v>#N/A</v>
      </c>
      <c r="AD591" s="13" t="e">
        <v>#N/A</v>
      </c>
      <c r="AE591" s="44" t="e">
        <v>#N/A</v>
      </c>
      <c r="AF591" s="44" t="e">
        <v>#N/A</v>
      </c>
      <c r="AG591" s="152" t="e">
        <v>#N/A</v>
      </c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</row>
    <row r="592" spans="1:153" s="22" customFormat="1" x14ac:dyDescent="0.2">
      <c r="A592" s="8" t="s">
        <v>114</v>
      </c>
      <c r="B592" s="8" t="s">
        <v>142</v>
      </c>
      <c r="C592" s="8" t="s">
        <v>142</v>
      </c>
      <c r="D592" s="8"/>
      <c r="E592" s="9">
        <v>548</v>
      </c>
      <c r="F592" s="10" t="s">
        <v>175</v>
      </c>
      <c r="G592" s="11">
        <v>1.72</v>
      </c>
      <c r="H592" s="9">
        <v>1</v>
      </c>
      <c r="I592" s="12">
        <v>12.51</v>
      </c>
      <c r="J592" s="12">
        <v>12.51</v>
      </c>
      <c r="K592" s="13">
        <v>12.51</v>
      </c>
      <c r="L592" s="12">
        <v>1127.00368</v>
      </c>
      <c r="M592" s="12">
        <v>99.950800999999998</v>
      </c>
      <c r="N592" s="12">
        <v>90.088223820943256</v>
      </c>
      <c r="O592" s="12">
        <v>7.9896723421262994</v>
      </c>
      <c r="P592" s="12">
        <v>88.687200205060549</v>
      </c>
      <c r="Q592" s="12" t="s">
        <v>60</v>
      </c>
      <c r="R592" s="12" t="s">
        <v>54</v>
      </c>
      <c r="S592" s="12" t="s">
        <v>55</v>
      </c>
      <c r="T592" s="12">
        <v>11.43</v>
      </c>
      <c r="U592" s="12">
        <v>117.245</v>
      </c>
      <c r="V592" s="21" t="s">
        <v>118</v>
      </c>
      <c r="W592" s="21" t="s">
        <v>118</v>
      </c>
      <c r="X592" s="15" t="s">
        <v>63</v>
      </c>
      <c r="Y592" s="15" t="s">
        <v>49</v>
      </c>
      <c r="Z592" s="16"/>
      <c r="AA592" s="16"/>
      <c r="AB592" s="16"/>
      <c r="AC592" s="13">
        <v>12.51</v>
      </c>
      <c r="AD592" s="44">
        <v>1050</v>
      </c>
      <c r="AE592" s="44" t="s">
        <v>55</v>
      </c>
      <c r="AF592" s="44" t="s">
        <v>55</v>
      </c>
      <c r="AG592" s="152">
        <v>83.9</v>
      </c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</row>
    <row r="593" spans="1:153" s="22" customFormat="1" x14ac:dyDescent="0.2">
      <c r="A593" s="8" t="s">
        <v>114</v>
      </c>
      <c r="B593" s="8" t="s">
        <v>142</v>
      </c>
      <c r="C593" s="8" t="s">
        <v>142</v>
      </c>
      <c r="D593" s="8"/>
      <c r="E593" s="9">
        <v>548</v>
      </c>
      <c r="F593" s="10" t="s">
        <v>175</v>
      </c>
      <c r="G593" s="11">
        <v>2.11</v>
      </c>
      <c r="H593" s="9">
        <v>2</v>
      </c>
      <c r="I593" s="12">
        <v>4.8899999999999997</v>
      </c>
      <c r="J593" s="12">
        <v>4.8899999999999997</v>
      </c>
      <c r="K593" s="13">
        <v>4.8899999999999997</v>
      </c>
      <c r="L593" s="12">
        <v>298.36115200000006</v>
      </c>
      <c r="M593" s="12">
        <v>31.509908000000003</v>
      </c>
      <c r="N593" s="12">
        <v>61.014550511247464</v>
      </c>
      <c r="O593" s="12">
        <v>6.4437439672801649</v>
      </c>
      <c r="P593" s="12">
        <v>105.60995554810029</v>
      </c>
      <c r="Q593" s="12" t="s">
        <v>53</v>
      </c>
      <c r="R593" s="12" t="s">
        <v>54</v>
      </c>
      <c r="S593" s="12" t="s">
        <v>55</v>
      </c>
      <c r="T593" s="12">
        <v>11.76</v>
      </c>
      <c r="U593" s="12">
        <v>138.50030000000001</v>
      </c>
      <c r="V593" s="21" t="s">
        <v>118</v>
      </c>
      <c r="W593" s="21" t="s">
        <v>118</v>
      </c>
      <c r="X593" s="15" t="s">
        <v>63</v>
      </c>
      <c r="Y593" s="15" t="s">
        <v>49</v>
      </c>
      <c r="Z593" s="16"/>
      <c r="AA593" s="16"/>
      <c r="AB593" s="16"/>
      <c r="AC593" s="13">
        <v>4.8899999999999997</v>
      </c>
      <c r="AD593" s="44">
        <v>480</v>
      </c>
      <c r="AE593" s="44" t="s">
        <v>55</v>
      </c>
      <c r="AF593" s="44" t="s">
        <v>55</v>
      </c>
      <c r="AG593" s="152">
        <v>98.2</v>
      </c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</row>
    <row r="594" spans="1:153" s="22" customFormat="1" x14ac:dyDescent="0.2">
      <c r="A594" s="66" t="s">
        <v>114</v>
      </c>
      <c r="B594" s="8" t="s">
        <v>142</v>
      </c>
      <c r="C594" s="8" t="s">
        <v>142</v>
      </c>
      <c r="D594" s="8"/>
      <c r="E594" s="41">
        <v>548</v>
      </c>
      <c r="F594" s="42" t="s">
        <v>175</v>
      </c>
      <c r="G594" s="107">
        <v>2.12</v>
      </c>
      <c r="H594" s="9">
        <v>2</v>
      </c>
      <c r="I594" s="12">
        <v>23.73</v>
      </c>
      <c r="J594" s="12">
        <v>23.73</v>
      </c>
      <c r="K594" s="13">
        <v>23.73</v>
      </c>
      <c r="L594" s="12">
        <v>1654.2650640000002</v>
      </c>
      <c r="M594" s="12">
        <v>135.9385652</v>
      </c>
      <c r="N594" s="12">
        <v>69.711970670037928</v>
      </c>
      <c r="O594" s="12">
        <v>5.7285531057732824</v>
      </c>
      <c r="P594" s="12">
        <v>82.174597141827803</v>
      </c>
      <c r="Q594" s="12" t="s">
        <v>65</v>
      </c>
      <c r="R594" s="12" t="s">
        <v>47</v>
      </c>
      <c r="S594" s="12" t="s">
        <v>48</v>
      </c>
      <c r="T594" s="12">
        <v>9.76</v>
      </c>
      <c r="U594" s="12">
        <v>111.9928</v>
      </c>
      <c r="V594" s="21" t="s">
        <v>118</v>
      </c>
      <c r="W594" s="21" t="s">
        <v>118</v>
      </c>
      <c r="X594" s="15" t="s">
        <v>63</v>
      </c>
      <c r="Y594" s="15" t="s">
        <v>49</v>
      </c>
      <c r="Z594" s="16"/>
      <c r="AA594" s="16"/>
      <c r="AB594" s="16"/>
      <c r="AC594" s="13">
        <v>23.73</v>
      </c>
      <c r="AD594" s="44">
        <v>1900</v>
      </c>
      <c r="AE594" s="44" t="s">
        <v>48</v>
      </c>
      <c r="AF594" s="44" t="s">
        <v>48</v>
      </c>
      <c r="AG594" s="152">
        <v>80.099999999999994</v>
      </c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/>
      <c r="BJ594" s="66"/>
      <c r="BK594" s="66"/>
      <c r="BL594" s="66"/>
      <c r="BM594" s="66"/>
      <c r="BN594" s="66"/>
      <c r="BO594" s="66"/>
      <c r="BP594" s="66"/>
      <c r="BQ594" s="66"/>
      <c r="BR594" s="66"/>
      <c r="BS594" s="66"/>
      <c r="BT594" s="66"/>
      <c r="BU594" s="66"/>
      <c r="BV594" s="66"/>
      <c r="BW594" s="66"/>
      <c r="BX594" s="66"/>
      <c r="BY594" s="66"/>
      <c r="BZ594" s="66"/>
      <c r="CA594" s="66"/>
      <c r="CB594" s="66"/>
      <c r="CC594" s="66"/>
      <c r="CD594" s="66"/>
      <c r="CE594" s="66"/>
      <c r="CF594" s="66"/>
      <c r="CG594" s="66"/>
      <c r="CH594" s="66"/>
      <c r="CI594" s="66"/>
      <c r="CJ594" s="66"/>
      <c r="CK594" s="66"/>
      <c r="CL594" s="66"/>
      <c r="CM594" s="66"/>
      <c r="CN594" s="66"/>
      <c r="CO594" s="66"/>
      <c r="CP594" s="66"/>
      <c r="CQ594" s="66"/>
      <c r="CR594" s="66"/>
      <c r="CS594" s="66"/>
      <c r="CT594" s="66"/>
      <c r="CU594" s="66"/>
      <c r="CV594" s="66"/>
      <c r="CW594" s="66"/>
      <c r="CX594" s="66"/>
      <c r="CY594" s="66"/>
      <c r="CZ594" s="66"/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/>
      <c r="DL594" s="66"/>
      <c r="DM594" s="66"/>
      <c r="DN594" s="66"/>
      <c r="DO594" s="66"/>
      <c r="DP594" s="66"/>
      <c r="DQ594" s="66"/>
      <c r="DR594" s="66"/>
      <c r="DS594" s="66"/>
      <c r="DT594" s="66"/>
      <c r="DU594" s="66"/>
      <c r="DV594" s="66"/>
      <c r="DW594" s="66"/>
      <c r="DX594" s="66"/>
      <c r="DY594" s="66"/>
      <c r="DZ594" s="66"/>
      <c r="EA594" s="66"/>
      <c r="EB594" s="66"/>
      <c r="EC594" s="66"/>
      <c r="ED594" s="66"/>
      <c r="EE594" s="66"/>
      <c r="EF594" s="66"/>
      <c r="EG594" s="66"/>
      <c r="EH594" s="66"/>
      <c r="EI594" s="66"/>
      <c r="EJ594" s="66"/>
      <c r="EK594" s="66"/>
      <c r="EL594" s="66"/>
      <c r="EM594" s="66"/>
      <c r="EN594" s="66"/>
      <c r="EO594" s="66"/>
      <c r="EP594" s="66"/>
      <c r="EQ594" s="66"/>
      <c r="ER594" s="66"/>
      <c r="ES594" s="66"/>
      <c r="ET594" s="66"/>
      <c r="EU594" s="66"/>
      <c r="EV594" s="66"/>
      <c r="EW594" s="66"/>
    </row>
    <row r="595" spans="1:153" s="22" customFormat="1" x14ac:dyDescent="0.2">
      <c r="A595" s="8" t="s">
        <v>114</v>
      </c>
      <c r="B595" s="10" t="s">
        <v>115</v>
      </c>
      <c r="C595" s="8" t="s">
        <v>116</v>
      </c>
      <c r="D595" s="8"/>
      <c r="E595" s="69">
        <v>602</v>
      </c>
      <c r="F595" s="70" t="s">
        <v>117</v>
      </c>
      <c r="G595" s="71">
        <v>1.1012</v>
      </c>
      <c r="H595" s="9">
        <v>1</v>
      </c>
      <c r="I595" s="12">
        <v>12.58</v>
      </c>
      <c r="J595" s="12">
        <v>12.58</v>
      </c>
      <c r="K595" s="13">
        <v>12.58</v>
      </c>
      <c r="L595" s="12">
        <v>1948.8502600000002</v>
      </c>
      <c r="M595" s="12">
        <v>237.92307220000001</v>
      </c>
      <c r="N595" s="12">
        <v>154.91655484896663</v>
      </c>
      <c r="O595" s="12">
        <v>18.912803831478538</v>
      </c>
      <c r="P595" s="12">
        <v>122.0838137661741</v>
      </c>
      <c r="Q595" s="12" t="s">
        <v>53</v>
      </c>
      <c r="R595" s="12" t="s">
        <v>54</v>
      </c>
      <c r="S595" s="12" t="s">
        <v>55</v>
      </c>
      <c r="T595" s="12">
        <v>13.4</v>
      </c>
      <c r="U595" s="12">
        <v>140.67685</v>
      </c>
      <c r="V595" s="21" t="s">
        <v>118</v>
      </c>
      <c r="W595" s="21" t="s">
        <v>118</v>
      </c>
      <c r="X595" s="15" t="s">
        <v>41</v>
      </c>
      <c r="Y595" s="15" t="s">
        <v>49</v>
      </c>
      <c r="Z595" s="16"/>
      <c r="AA595" s="16"/>
      <c r="AB595" s="16"/>
      <c r="AC595" s="13">
        <v>12.58</v>
      </c>
      <c r="AD595" s="44">
        <v>1824.1</v>
      </c>
      <c r="AE595" s="44" t="s">
        <v>55</v>
      </c>
      <c r="AF595" s="44" t="s">
        <v>55</v>
      </c>
      <c r="AG595" s="152">
        <v>145</v>
      </c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</row>
    <row r="596" spans="1:153" s="22" customFormat="1" x14ac:dyDescent="0.2">
      <c r="A596" s="8" t="s">
        <v>114</v>
      </c>
      <c r="B596" s="8" t="s">
        <v>142</v>
      </c>
      <c r="C596" s="8" t="s">
        <v>142</v>
      </c>
      <c r="D596" s="8"/>
      <c r="E596" s="9">
        <v>548</v>
      </c>
      <c r="F596" s="10" t="s">
        <v>175</v>
      </c>
      <c r="G596" s="11">
        <v>1.28</v>
      </c>
      <c r="H596" s="9">
        <v>1</v>
      </c>
      <c r="I596" s="12">
        <v>11.66</v>
      </c>
      <c r="J596" s="12">
        <v>11.66</v>
      </c>
      <c r="K596" s="13">
        <v>11.66</v>
      </c>
      <c r="L596" s="12">
        <v>885.01341200000002</v>
      </c>
      <c r="M596" s="12">
        <v>87.719313600000007</v>
      </c>
      <c r="N596" s="12">
        <v>75.901664837049736</v>
      </c>
      <c r="O596" s="12">
        <v>7.523097221269297</v>
      </c>
      <c r="P596" s="12">
        <v>99.116366385642991</v>
      </c>
      <c r="Q596" s="12" t="s">
        <v>53</v>
      </c>
      <c r="R596" s="12" t="s">
        <v>54</v>
      </c>
      <c r="S596" s="12" t="s">
        <v>55</v>
      </c>
      <c r="T596" s="12">
        <v>12.71</v>
      </c>
      <c r="U596" s="12">
        <v>126.96325</v>
      </c>
      <c r="V596" s="21" t="s">
        <v>118</v>
      </c>
      <c r="W596" s="21" t="s">
        <v>118</v>
      </c>
      <c r="X596" s="15" t="s">
        <v>63</v>
      </c>
      <c r="Y596" s="15" t="s">
        <v>49</v>
      </c>
      <c r="Z596" s="16"/>
      <c r="AA596" s="16"/>
      <c r="AB596" s="16"/>
      <c r="AC596" s="13">
        <v>11.66</v>
      </c>
      <c r="AD596" s="44">
        <v>990</v>
      </c>
      <c r="AE596" s="44" t="s">
        <v>55</v>
      </c>
      <c r="AF596" s="44" t="s">
        <v>55</v>
      </c>
      <c r="AG596" s="152">
        <v>84.9</v>
      </c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</row>
    <row r="597" spans="1:153" s="22" customFormat="1" x14ac:dyDescent="0.2">
      <c r="A597" s="8" t="s">
        <v>114</v>
      </c>
      <c r="B597" s="8" t="s">
        <v>142</v>
      </c>
      <c r="C597" s="8" t="s">
        <v>142</v>
      </c>
      <c r="D597" s="8"/>
      <c r="E597" s="9">
        <v>548</v>
      </c>
      <c r="F597" s="10" t="s">
        <v>175</v>
      </c>
      <c r="G597" s="11">
        <v>1.29</v>
      </c>
      <c r="H597" s="9">
        <v>1</v>
      </c>
      <c r="I597" s="12">
        <v>14.1</v>
      </c>
      <c r="J597" s="12">
        <v>11.53</v>
      </c>
      <c r="K597" s="13">
        <v>11.53</v>
      </c>
      <c r="L597" s="12">
        <v>1218.364096</v>
      </c>
      <c r="M597" s="12">
        <v>117.38601079999999</v>
      </c>
      <c r="N597" s="12">
        <v>86.408801134751783</v>
      </c>
      <c r="O597" s="12">
        <v>8.3252489929078006</v>
      </c>
      <c r="P597" s="12">
        <v>96.347234119413827</v>
      </c>
      <c r="Q597" s="12" t="s">
        <v>60</v>
      </c>
      <c r="R597" s="12" t="s">
        <v>54</v>
      </c>
      <c r="S597" s="12" t="s">
        <v>55</v>
      </c>
      <c r="T597" s="12">
        <v>13.67</v>
      </c>
      <c r="U597" s="12">
        <v>129.78864999999999</v>
      </c>
      <c r="V597" s="21" t="s">
        <v>118</v>
      </c>
      <c r="W597" s="21" t="s">
        <v>118</v>
      </c>
      <c r="X597" s="15" t="s">
        <v>63</v>
      </c>
      <c r="Y597" s="15" t="s">
        <v>49</v>
      </c>
      <c r="Z597" s="16"/>
      <c r="AA597" s="16"/>
      <c r="AB597" s="16"/>
      <c r="AC597" s="13">
        <v>14.1</v>
      </c>
      <c r="AD597" s="44">
        <v>1200</v>
      </c>
      <c r="AE597" s="44" t="s">
        <v>55</v>
      </c>
      <c r="AF597" s="44" t="s">
        <v>55</v>
      </c>
      <c r="AG597" s="152">
        <v>85.1</v>
      </c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</row>
    <row r="598" spans="1:153" s="22" customFormat="1" x14ac:dyDescent="0.2">
      <c r="A598" s="8" t="s">
        <v>114</v>
      </c>
      <c r="B598" s="10" t="s">
        <v>115</v>
      </c>
      <c r="C598" s="8" t="s">
        <v>116</v>
      </c>
      <c r="D598" s="8"/>
      <c r="E598" s="69">
        <v>602</v>
      </c>
      <c r="F598" s="70" t="s">
        <v>117</v>
      </c>
      <c r="G598" s="71">
        <v>1.1014999999999999</v>
      </c>
      <c r="H598" s="9">
        <v>1</v>
      </c>
      <c r="I598" s="12">
        <v>19.54</v>
      </c>
      <c r="J598" s="12">
        <v>19.54</v>
      </c>
      <c r="K598" s="13">
        <v>19.54</v>
      </c>
      <c r="L598" s="12">
        <v>3486.8122360000002</v>
      </c>
      <c r="M598" s="12">
        <v>421.15805539999997</v>
      </c>
      <c r="N598" s="12">
        <v>178.44484319344934</v>
      </c>
      <c r="O598" s="12">
        <v>21.553636407369499</v>
      </c>
      <c r="P598" s="12">
        <v>120.78598642384709</v>
      </c>
      <c r="Q598" s="12" t="s">
        <v>53</v>
      </c>
      <c r="R598" s="12" t="s">
        <v>54</v>
      </c>
      <c r="S598" s="12" t="s">
        <v>55</v>
      </c>
      <c r="T598" s="12">
        <v>13.44</v>
      </c>
      <c r="U598" s="12">
        <v>139.28864999999999</v>
      </c>
      <c r="V598" s="21" t="s">
        <v>118</v>
      </c>
      <c r="W598" s="21" t="s">
        <v>118</v>
      </c>
      <c r="X598" s="15" t="s">
        <v>41</v>
      </c>
      <c r="Y598" s="15" t="s">
        <v>49</v>
      </c>
      <c r="Z598" s="16"/>
      <c r="AA598" s="16"/>
      <c r="AB598" s="16"/>
      <c r="AC598" s="13">
        <v>19.54</v>
      </c>
      <c r="AD598" s="44">
        <v>2833.2999999999997</v>
      </c>
      <c r="AE598" s="44" t="s">
        <v>55</v>
      </c>
      <c r="AF598" s="44" t="s">
        <v>55</v>
      </c>
      <c r="AG598" s="152">
        <v>145</v>
      </c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</row>
    <row r="599" spans="1:153" s="22" customFormat="1" x14ac:dyDescent="0.2">
      <c r="A599" s="8" t="s">
        <v>114</v>
      </c>
      <c r="B599" s="8" t="s">
        <v>142</v>
      </c>
      <c r="C599" s="8" t="s">
        <v>142</v>
      </c>
      <c r="D599" s="8"/>
      <c r="E599" s="9">
        <v>548</v>
      </c>
      <c r="F599" s="10" t="s">
        <v>175</v>
      </c>
      <c r="G599" s="7">
        <v>3.07</v>
      </c>
      <c r="H599" s="7">
        <v>3</v>
      </c>
      <c r="I599" s="12">
        <v>2</v>
      </c>
      <c r="J599" s="12">
        <v>2</v>
      </c>
      <c r="K599" s="13">
        <v>2</v>
      </c>
      <c r="L599" s="12">
        <v>116.000316</v>
      </c>
      <c r="M599" s="12">
        <v>6.4460259999999998</v>
      </c>
      <c r="N599" s="12">
        <v>58.000157999999999</v>
      </c>
      <c r="O599" s="12">
        <v>3.2230129999999999</v>
      </c>
      <c r="P599" s="12">
        <v>55.569038277447447</v>
      </c>
      <c r="Q599" s="12" t="s">
        <v>53</v>
      </c>
      <c r="R599" s="12" t="s">
        <v>54</v>
      </c>
      <c r="S599" s="12" t="s">
        <v>55</v>
      </c>
      <c r="T599" s="12">
        <v>9.5299999999999994</v>
      </c>
      <c r="U599" s="12">
        <v>82.443250000000006</v>
      </c>
      <c r="V599" s="15"/>
      <c r="W599" s="15"/>
      <c r="X599" s="15" t="s">
        <v>63</v>
      </c>
      <c r="Y599" s="15" t="s">
        <v>49</v>
      </c>
      <c r="Z599" s="15"/>
      <c r="AA599" s="15"/>
      <c r="AB599" s="15"/>
      <c r="AC599" s="13">
        <v>2</v>
      </c>
      <c r="AD599" s="44">
        <v>150</v>
      </c>
      <c r="AE599" s="44" t="s">
        <v>55</v>
      </c>
      <c r="AF599" s="44" t="s">
        <v>55</v>
      </c>
      <c r="AG599" s="152">
        <v>75</v>
      </c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</row>
    <row r="600" spans="1:153" s="16" customFormat="1" x14ac:dyDescent="0.2">
      <c r="A600" s="8" t="s">
        <v>114</v>
      </c>
      <c r="B600" s="8" t="s">
        <v>142</v>
      </c>
      <c r="C600" s="8" t="s">
        <v>142</v>
      </c>
      <c r="D600" s="8"/>
      <c r="E600" s="9">
        <v>548</v>
      </c>
      <c r="F600" s="10" t="s">
        <v>175</v>
      </c>
      <c r="G600" s="11">
        <v>3.14</v>
      </c>
      <c r="H600" s="9">
        <v>3</v>
      </c>
      <c r="I600" s="12">
        <v>2.27</v>
      </c>
      <c r="J600" s="12">
        <v>2.27</v>
      </c>
      <c r="K600" s="13">
        <v>2.27</v>
      </c>
      <c r="L600" s="12">
        <v>31.040063999999997</v>
      </c>
      <c r="M600" s="12">
        <v>2.7770752000000001</v>
      </c>
      <c r="N600" s="12">
        <v>62.080127999999995</v>
      </c>
      <c r="O600" s="12">
        <v>5.5541504000000002</v>
      </c>
      <c r="P600" s="12">
        <v>89.467444397021865</v>
      </c>
      <c r="Q600" s="12" t="s">
        <v>99</v>
      </c>
      <c r="R600" s="12" t="s">
        <v>66</v>
      </c>
      <c r="S600" s="12" t="s">
        <v>67</v>
      </c>
      <c r="T600" s="12">
        <v>12.85</v>
      </c>
      <c r="U600" s="12">
        <v>122.08905</v>
      </c>
      <c r="V600" s="21"/>
      <c r="W600" s="21"/>
      <c r="X600" s="15" t="s">
        <v>63</v>
      </c>
      <c r="Y600" s="15" t="s">
        <v>42</v>
      </c>
      <c r="AC600" s="13">
        <v>5.3</v>
      </c>
      <c r="AD600" s="44">
        <v>450</v>
      </c>
      <c r="AE600" s="44" t="s">
        <v>67</v>
      </c>
      <c r="AF600" s="44" t="s">
        <v>67</v>
      </c>
      <c r="AG600" s="152">
        <v>84.9</v>
      </c>
    </row>
    <row r="601" spans="1:153" s="22" customFormat="1" x14ac:dyDescent="0.2">
      <c r="A601" s="8" t="s">
        <v>114</v>
      </c>
      <c r="B601" s="8" t="s">
        <v>142</v>
      </c>
      <c r="C601" s="8" t="s">
        <v>142</v>
      </c>
      <c r="D601" s="8"/>
      <c r="E601" s="9">
        <v>548</v>
      </c>
      <c r="F601" s="10" t="s">
        <v>175</v>
      </c>
      <c r="G601" s="11">
        <v>3.11</v>
      </c>
      <c r="H601" s="9">
        <v>3</v>
      </c>
      <c r="I601" s="12">
        <v>1.78</v>
      </c>
      <c r="J601" s="12">
        <v>1.78</v>
      </c>
      <c r="K601" s="13">
        <v>1.78</v>
      </c>
      <c r="L601" s="12">
        <v>92.67031200000001</v>
      </c>
      <c r="M601" s="12">
        <v>9.0305498000000011</v>
      </c>
      <c r="N601" s="12">
        <v>52.061973033707872</v>
      </c>
      <c r="O601" s="12">
        <v>5.0733425842696631</v>
      </c>
      <c r="P601" s="12">
        <v>97.448142831330927</v>
      </c>
      <c r="Q601" s="12" t="s">
        <v>53</v>
      </c>
      <c r="R601" s="12" t="s">
        <v>54</v>
      </c>
      <c r="S601" s="12" t="s">
        <v>55</v>
      </c>
      <c r="T601" s="12">
        <v>10.61</v>
      </c>
      <c r="U601" s="12">
        <v>126.52030000000001</v>
      </c>
      <c r="V601" s="15"/>
      <c r="W601" s="15"/>
      <c r="X601" s="15" t="s">
        <v>63</v>
      </c>
      <c r="Y601" s="15" t="s">
        <v>49</v>
      </c>
      <c r="Z601" s="16"/>
      <c r="AA601" s="15"/>
      <c r="AB601" s="15"/>
      <c r="AC601" s="13">
        <v>1.78</v>
      </c>
      <c r="AD601" s="44">
        <v>150</v>
      </c>
      <c r="AE601" s="44" t="s">
        <v>55</v>
      </c>
      <c r="AF601" s="44" t="s">
        <v>55</v>
      </c>
      <c r="AG601" s="152">
        <v>84.3</v>
      </c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</row>
    <row r="602" spans="1:153" s="22" customFormat="1" x14ac:dyDescent="0.2">
      <c r="A602" s="8" t="s">
        <v>114</v>
      </c>
      <c r="B602" s="8" t="s">
        <v>142</v>
      </c>
      <c r="C602" s="8" t="s">
        <v>142</v>
      </c>
      <c r="D602" s="8"/>
      <c r="E602" s="9">
        <v>548</v>
      </c>
      <c r="F602" s="10" t="s">
        <v>175</v>
      </c>
      <c r="G602" s="11">
        <v>3.12</v>
      </c>
      <c r="H602" s="9">
        <v>3</v>
      </c>
      <c r="I602" s="12">
        <v>8.5</v>
      </c>
      <c r="J602" s="12">
        <v>8.5</v>
      </c>
      <c r="K602" s="13">
        <v>8.5</v>
      </c>
      <c r="L602" s="12">
        <v>961.01341600000001</v>
      </c>
      <c r="M602" s="12">
        <v>65.932453199999998</v>
      </c>
      <c r="N602" s="12">
        <v>113.06040188235295</v>
      </c>
      <c r="O602" s="12">
        <v>7.7567591999999994</v>
      </c>
      <c r="P602" s="12">
        <v>68.607214116145073</v>
      </c>
      <c r="Q602" s="12" t="s">
        <v>99</v>
      </c>
      <c r="R602" s="12" t="s">
        <v>54</v>
      </c>
      <c r="S602" s="12" t="s">
        <v>55</v>
      </c>
      <c r="T602" s="12">
        <v>10.32</v>
      </c>
      <c r="U602" s="12">
        <v>99.696899999999999</v>
      </c>
      <c r="V602" s="21" t="s">
        <v>118</v>
      </c>
      <c r="W602" s="21" t="s">
        <v>118</v>
      </c>
      <c r="X602" s="15" t="s">
        <v>63</v>
      </c>
      <c r="Y602" s="15" t="s">
        <v>42</v>
      </c>
      <c r="Z602" s="16"/>
      <c r="AA602" s="16"/>
      <c r="AB602" s="16"/>
      <c r="AC602" s="13">
        <v>8.5</v>
      </c>
      <c r="AD602" s="44">
        <v>750</v>
      </c>
      <c r="AE602" s="44" t="s">
        <v>55</v>
      </c>
      <c r="AF602" s="44" t="s">
        <v>55</v>
      </c>
      <c r="AG602" s="152">
        <v>88.2</v>
      </c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</row>
    <row r="603" spans="1:153" s="22" customFormat="1" x14ac:dyDescent="0.2">
      <c r="A603" s="8" t="s">
        <v>114</v>
      </c>
      <c r="B603" s="8" t="s">
        <v>142</v>
      </c>
      <c r="C603" s="8" t="s">
        <v>142</v>
      </c>
      <c r="D603" s="8"/>
      <c r="E603" s="9">
        <v>548</v>
      </c>
      <c r="F603" s="10" t="s">
        <v>175</v>
      </c>
      <c r="G603" s="11">
        <v>3.22</v>
      </c>
      <c r="H603" s="9">
        <v>3</v>
      </c>
      <c r="I603" s="12">
        <v>3.14</v>
      </c>
      <c r="J603" s="12">
        <v>3.14</v>
      </c>
      <c r="K603" s="13">
        <v>3.14</v>
      </c>
      <c r="L603" s="12">
        <v>192.78048000000001</v>
      </c>
      <c r="M603" s="12">
        <v>19.665823400000001</v>
      </c>
      <c r="N603" s="12">
        <v>61.395057324840764</v>
      </c>
      <c r="O603" s="12">
        <v>6.263001082802548</v>
      </c>
      <c r="P603" s="12">
        <v>102.01148684763105</v>
      </c>
      <c r="Q603" s="12" t="s">
        <v>65</v>
      </c>
      <c r="R603" s="12" t="s">
        <v>54</v>
      </c>
      <c r="S603" s="12" t="s">
        <v>55</v>
      </c>
      <c r="T603" s="12">
        <v>10.51</v>
      </c>
      <c r="U603" s="12">
        <v>129.02144999999999</v>
      </c>
      <c r="V603" s="21" t="s">
        <v>118</v>
      </c>
      <c r="W603" s="21" t="s">
        <v>118</v>
      </c>
      <c r="X603" s="15" t="s">
        <v>63</v>
      </c>
      <c r="Y603" s="15" t="s">
        <v>49</v>
      </c>
      <c r="Z603" s="16"/>
      <c r="AA603" s="16"/>
      <c r="AB603" s="16"/>
      <c r="AC603" s="13">
        <v>3.14</v>
      </c>
      <c r="AD603" s="44">
        <v>250</v>
      </c>
      <c r="AE603" s="44" t="s">
        <v>55</v>
      </c>
      <c r="AF603" s="44" t="s">
        <v>55</v>
      </c>
      <c r="AG603" s="152">
        <v>79.599999999999994</v>
      </c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</row>
    <row r="604" spans="1:153" x14ac:dyDescent="0.2">
      <c r="A604" s="8" t="s">
        <v>114</v>
      </c>
      <c r="B604" s="8" t="s">
        <v>142</v>
      </c>
      <c r="C604" s="8" t="s">
        <v>142</v>
      </c>
      <c r="D604" s="8"/>
      <c r="E604" s="9">
        <v>548</v>
      </c>
      <c r="F604" s="10" t="s">
        <v>175</v>
      </c>
      <c r="G604" s="11">
        <v>3.21</v>
      </c>
      <c r="H604" s="9">
        <v>3</v>
      </c>
      <c r="I604" s="12">
        <v>5.65</v>
      </c>
      <c r="J604" s="12">
        <v>5.65</v>
      </c>
      <c r="K604" s="13">
        <v>5.65</v>
      </c>
      <c r="L604" s="12">
        <v>513.27158800000007</v>
      </c>
      <c r="M604" s="12">
        <v>54.9834228</v>
      </c>
      <c r="N604" s="12">
        <v>90.844528849557534</v>
      </c>
      <c r="O604" s="12">
        <v>9.7315792566371666</v>
      </c>
      <c r="P604" s="12">
        <v>107.12344903844549</v>
      </c>
      <c r="Q604" s="12" t="s">
        <v>60</v>
      </c>
      <c r="R604" s="12" t="s">
        <v>54</v>
      </c>
      <c r="S604" s="12" t="s">
        <v>55</v>
      </c>
      <c r="T604" s="12">
        <v>13.01</v>
      </c>
      <c r="U604" s="12">
        <v>133.27969999999999</v>
      </c>
      <c r="V604" s="21" t="s">
        <v>118</v>
      </c>
      <c r="W604" s="21" t="s">
        <v>118</v>
      </c>
      <c r="X604" s="15" t="s">
        <v>63</v>
      </c>
      <c r="Y604" s="15" t="s">
        <v>42</v>
      </c>
      <c r="Z604" s="16"/>
      <c r="AA604" s="16"/>
      <c r="AB604" s="16"/>
      <c r="AC604" s="13">
        <v>5.65</v>
      </c>
      <c r="AD604" s="44">
        <v>450</v>
      </c>
      <c r="AE604" s="44" t="s">
        <v>55</v>
      </c>
      <c r="AF604" s="44" t="s">
        <v>55</v>
      </c>
      <c r="AG604" s="152">
        <v>79.599999999999994</v>
      </c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</row>
    <row r="605" spans="1:153" s="22" customFormat="1" x14ac:dyDescent="0.2">
      <c r="A605" s="8" t="s">
        <v>114</v>
      </c>
      <c r="B605" s="8" t="s">
        <v>142</v>
      </c>
      <c r="C605" s="8" t="s">
        <v>142</v>
      </c>
      <c r="D605" s="8"/>
      <c r="E605" s="9">
        <v>548</v>
      </c>
      <c r="F605" s="10" t="s">
        <v>175</v>
      </c>
      <c r="G605" s="11">
        <v>3.2</v>
      </c>
      <c r="H605" s="9">
        <v>3</v>
      </c>
      <c r="I605" s="12">
        <v>6.25</v>
      </c>
      <c r="J605" s="12">
        <v>6.25</v>
      </c>
      <c r="K605" s="13">
        <v>6.25</v>
      </c>
      <c r="L605" s="12">
        <v>517.141752</v>
      </c>
      <c r="M605" s="12">
        <v>61.676726399999993</v>
      </c>
      <c r="N605" s="12">
        <v>82.742680320000005</v>
      </c>
      <c r="O605" s="12">
        <v>9.8682762239999988</v>
      </c>
      <c r="P605" s="12">
        <v>119.26464293681704</v>
      </c>
      <c r="Q605" s="12" t="s">
        <v>60</v>
      </c>
      <c r="R605" s="12" t="s">
        <v>54</v>
      </c>
      <c r="S605" s="12" t="s">
        <v>55</v>
      </c>
      <c r="T605" s="12">
        <v>11.96</v>
      </c>
      <c r="U605" s="12">
        <v>146.67894999999999</v>
      </c>
      <c r="V605" s="21" t="s">
        <v>118</v>
      </c>
      <c r="W605" s="21" t="s">
        <v>118</v>
      </c>
      <c r="X605" s="15" t="s">
        <v>63</v>
      </c>
      <c r="Y605" s="15" t="s">
        <v>42</v>
      </c>
      <c r="Z605" s="16"/>
      <c r="AA605" s="16"/>
      <c r="AB605" s="16"/>
      <c r="AC605" s="13">
        <v>6.25</v>
      </c>
      <c r="AD605" s="44">
        <v>400</v>
      </c>
      <c r="AE605" s="44" t="s">
        <v>55</v>
      </c>
      <c r="AF605" s="44" t="s">
        <v>55</v>
      </c>
      <c r="AG605" s="152">
        <v>64</v>
      </c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</row>
    <row r="606" spans="1:153" s="22" customFormat="1" x14ac:dyDescent="0.2">
      <c r="A606" s="8" t="s">
        <v>114</v>
      </c>
      <c r="B606" s="8" t="s">
        <v>142</v>
      </c>
      <c r="C606" s="8" t="s">
        <v>142</v>
      </c>
      <c r="D606" s="8"/>
      <c r="E606" s="9">
        <v>548</v>
      </c>
      <c r="F606" s="10" t="s">
        <v>175</v>
      </c>
      <c r="G606" s="11">
        <v>3.02</v>
      </c>
      <c r="H606" s="9">
        <v>3</v>
      </c>
      <c r="I606" s="12">
        <v>1.53</v>
      </c>
      <c r="J606" s="12">
        <v>1.53</v>
      </c>
      <c r="K606" s="13">
        <v>1.53</v>
      </c>
      <c r="L606" s="12">
        <v>87.660360000000011</v>
      </c>
      <c r="M606" s="12">
        <v>8.1171278000000004</v>
      </c>
      <c r="N606" s="12">
        <v>57.294352941176477</v>
      </c>
      <c r="O606" s="12">
        <v>5.3053122875816996</v>
      </c>
      <c r="P606" s="12">
        <v>92.597472791578767</v>
      </c>
      <c r="Q606" s="12" t="s">
        <v>99</v>
      </c>
      <c r="R606" s="12" t="s">
        <v>54</v>
      </c>
      <c r="S606" s="12" t="s">
        <v>55</v>
      </c>
      <c r="T606" s="12">
        <v>10.71</v>
      </c>
      <c r="U606" s="12">
        <v>118.50525</v>
      </c>
      <c r="V606" s="15"/>
      <c r="W606" s="15"/>
      <c r="X606" s="15" t="s">
        <v>63</v>
      </c>
      <c r="Y606" s="15" t="s">
        <v>42</v>
      </c>
      <c r="Z606" s="16"/>
      <c r="AA606" s="15"/>
      <c r="AB606" s="15"/>
      <c r="AC606" s="13">
        <v>1.53</v>
      </c>
      <c r="AD606" s="44">
        <v>140</v>
      </c>
      <c r="AE606" s="44" t="s">
        <v>55</v>
      </c>
      <c r="AF606" s="44" t="s">
        <v>55</v>
      </c>
      <c r="AG606" s="152">
        <v>91.5</v>
      </c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</row>
    <row r="607" spans="1:153" s="16" customFormat="1" x14ac:dyDescent="0.2">
      <c r="A607" s="8" t="s">
        <v>114</v>
      </c>
      <c r="B607" s="8" t="s">
        <v>142</v>
      </c>
      <c r="C607" s="8" t="s">
        <v>142</v>
      </c>
      <c r="D607" s="8"/>
      <c r="E607" s="9">
        <v>548</v>
      </c>
      <c r="F607" s="10" t="s">
        <v>175</v>
      </c>
      <c r="G607" s="11">
        <v>3.13</v>
      </c>
      <c r="H607" s="9">
        <v>3</v>
      </c>
      <c r="I607" s="12">
        <v>8.74</v>
      </c>
      <c r="J607" s="12">
        <v>8.74</v>
      </c>
      <c r="K607" s="13">
        <v>8.74</v>
      </c>
      <c r="L607" s="12">
        <v>392.35148000000004</v>
      </c>
      <c r="M607" s="12">
        <v>38.534940599999999</v>
      </c>
      <c r="N607" s="12">
        <v>44.891473684210531</v>
      </c>
      <c r="O607" s="12">
        <v>4.409032105263158</v>
      </c>
      <c r="P607" s="12">
        <v>98.215356802018434</v>
      </c>
      <c r="Q607" s="12" t="s">
        <v>53</v>
      </c>
      <c r="R607" s="12" t="s">
        <v>54</v>
      </c>
      <c r="S607" s="12" t="s">
        <v>55</v>
      </c>
      <c r="T607" s="12">
        <v>11.56</v>
      </c>
      <c r="U607" s="12">
        <v>128.27195</v>
      </c>
      <c r="V607" s="21" t="s">
        <v>118</v>
      </c>
      <c r="W607" s="21" t="s">
        <v>118</v>
      </c>
      <c r="X607" s="15" t="s">
        <v>63</v>
      </c>
      <c r="Y607" s="15" t="s">
        <v>49</v>
      </c>
      <c r="AC607" s="13">
        <v>8.74</v>
      </c>
      <c r="AD607" s="44">
        <v>689.01</v>
      </c>
      <c r="AE607" s="44" t="s">
        <v>55</v>
      </c>
      <c r="AF607" s="44" t="s">
        <v>55</v>
      </c>
      <c r="AG607" s="152">
        <v>78.8</v>
      </c>
    </row>
    <row r="608" spans="1:153" s="22" customFormat="1" x14ac:dyDescent="0.2">
      <c r="A608" s="8" t="s">
        <v>114</v>
      </c>
      <c r="B608" s="8" t="s">
        <v>142</v>
      </c>
      <c r="C608" s="8" t="s">
        <v>142</v>
      </c>
      <c r="D608" s="8"/>
      <c r="E608" s="9">
        <v>548</v>
      </c>
      <c r="F608" s="10" t="s">
        <v>175</v>
      </c>
      <c r="G608" s="11">
        <v>3.23</v>
      </c>
      <c r="H608" s="9">
        <v>3</v>
      </c>
      <c r="I608" s="12">
        <v>2.1</v>
      </c>
      <c r="J608" s="12">
        <v>2.1</v>
      </c>
      <c r="K608" s="13">
        <v>2.1</v>
      </c>
      <c r="L608" s="12">
        <v>237.25070399999998</v>
      </c>
      <c r="M608" s="12">
        <v>24.155989199999997</v>
      </c>
      <c r="N608" s="12">
        <v>112.9765257142857</v>
      </c>
      <c r="O608" s="12">
        <v>11.502851999999997</v>
      </c>
      <c r="P608" s="12">
        <v>101.81630145974192</v>
      </c>
      <c r="Q608" s="12" t="s">
        <v>53</v>
      </c>
      <c r="R608" s="12" t="s">
        <v>54</v>
      </c>
      <c r="S608" s="12" t="s">
        <v>55</v>
      </c>
      <c r="T608" s="12">
        <v>11.47</v>
      </c>
      <c r="U608" s="12">
        <v>129.23609999999999</v>
      </c>
      <c r="V608" s="21" t="s">
        <v>118</v>
      </c>
      <c r="W608" s="21" t="s">
        <v>118</v>
      </c>
      <c r="X608" s="15" t="s">
        <v>63</v>
      </c>
      <c r="Y608" s="15" t="s">
        <v>49</v>
      </c>
      <c r="Z608" s="16"/>
      <c r="AA608" s="16"/>
      <c r="AB608" s="16"/>
      <c r="AC608" s="13">
        <v>2.1</v>
      </c>
      <c r="AD608" s="44">
        <v>190</v>
      </c>
      <c r="AE608" s="44" t="s">
        <v>55</v>
      </c>
      <c r="AF608" s="44" t="s">
        <v>55</v>
      </c>
      <c r="AG608" s="152">
        <v>90.5</v>
      </c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</row>
    <row r="609" spans="1:153" s="22" customFormat="1" x14ac:dyDescent="0.2">
      <c r="A609" s="8" t="s">
        <v>114</v>
      </c>
      <c r="B609" s="8" t="s">
        <v>114</v>
      </c>
      <c r="C609" s="8" t="s">
        <v>116</v>
      </c>
      <c r="D609" s="8"/>
      <c r="E609" s="9">
        <v>367</v>
      </c>
      <c r="F609" s="10" t="s">
        <v>130</v>
      </c>
      <c r="G609" s="11">
        <v>6.17</v>
      </c>
      <c r="H609" s="9">
        <v>6</v>
      </c>
      <c r="I609" s="12">
        <v>6.34</v>
      </c>
      <c r="J609" s="12">
        <v>6.34</v>
      </c>
      <c r="K609" s="13">
        <v>6.34</v>
      </c>
      <c r="L609" s="12">
        <v>850.26160800000002</v>
      </c>
      <c r="M609" s="12">
        <v>87.289820800000001</v>
      </c>
      <c r="N609" s="12">
        <v>134.11066372239748</v>
      </c>
      <c r="O609" s="12">
        <v>13.768110536277604</v>
      </c>
      <c r="P609" s="12">
        <v>102.66231002164689</v>
      </c>
      <c r="Q609" s="12" t="s">
        <v>53</v>
      </c>
      <c r="R609" s="12" t="s">
        <v>54</v>
      </c>
      <c r="S609" s="12" t="s">
        <v>55</v>
      </c>
      <c r="T609" s="12">
        <v>12.22</v>
      </c>
      <c r="U609" s="12">
        <v>121.8634</v>
      </c>
      <c r="V609" s="21"/>
      <c r="W609" s="21"/>
      <c r="X609" s="15" t="s">
        <v>63</v>
      </c>
      <c r="Y609" s="15" t="s">
        <v>49</v>
      </c>
      <c r="Z609" s="16"/>
      <c r="AA609" s="16"/>
      <c r="AB609" s="16"/>
      <c r="AC609" s="13">
        <v>6.34</v>
      </c>
      <c r="AD609" s="44">
        <v>882.3683582250751</v>
      </c>
      <c r="AE609" s="44" t="s">
        <v>55</v>
      </c>
      <c r="AF609" s="44" t="s">
        <v>55</v>
      </c>
      <c r="AG609" s="152">
        <v>139.19999999999999</v>
      </c>
    </row>
    <row r="610" spans="1:153" s="22" customFormat="1" x14ac:dyDescent="0.2">
      <c r="A610" s="8" t="s">
        <v>114</v>
      </c>
      <c r="B610" s="8" t="s">
        <v>142</v>
      </c>
      <c r="C610" s="8" t="s">
        <v>142</v>
      </c>
      <c r="D610" s="8"/>
      <c r="E610" s="9">
        <v>548</v>
      </c>
      <c r="F610" s="10" t="s">
        <v>175</v>
      </c>
      <c r="G610" s="11">
        <v>3.17</v>
      </c>
      <c r="H610" s="15"/>
      <c r="I610" s="12" t="e">
        <v>#N/A</v>
      </c>
      <c r="J610" s="12">
        <v>1.24</v>
      </c>
      <c r="K610" s="13">
        <v>1.24</v>
      </c>
      <c r="L610" s="12" t="e">
        <v>#N/A</v>
      </c>
      <c r="M610" s="12" t="e">
        <v>#N/A</v>
      </c>
      <c r="N610" s="12" t="e">
        <v>#N/A</v>
      </c>
      <c r="O610" s="12" t="e">
        <v>#N/A</v>
      </c>
      <c r="P610" s="12" t="e">
        <v>#N/A</v>
      </c>
      <c r="Q610" s="12" t="e">
        <v>#N/A</v>
      </c>
      <c r="R610" s="12" t="e">
        <v>#N/A</v>
      </c>
      <c r="S610" s="12" t="e">
        <v>#N/A</v>
      </c>
      <c r="T610" s="12" t="e">
        <v>#N/A</v>
      </c>
      <c r="U610" s="12" t="e">
        <v>#N/A</v>
      </c>
      <c r="V610" s="15"/>
      <c r="W610" s="15"/>
      <c r="X610" s="15"/>
      <c r="Y610" s="15"/>
      <c r="Z610" s="15"/>
      <c r="AA610" s="15"/>
      <c r="AB610" s="15"/>
      <c r="AC610" s="13">
        <v>4.1900000000000004</v>
      </c>
      <c r="AD610" s="44">
        <v>350</v>
      </c>
      <c r="AE610" s="44" t="s">
        <v>55</v>
      </c>
      <c r="AF610" s="44" t="s">
        <v>55</v>
      </c>
      <c r="AG610" s="152">
        <v>83.5</v>
      </c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</row>
    <row r="611" spans="1:153" s="22" customFormat="1" x14ac:dyDescent="0.2">
      <c r="A611" s="8" t="s">
        <v>114</v>
      </c>
      <c r="B611" s="8" t="s">
        <v>142</v>
      </c>
      <c r="C611" s="8" t="s">
        <v>142</v>
      </c>
      <c r="D611" s="8"/>
      <c r="E611" s="9">
        <v>548</v>
      </c>
      <c r="F611" s="10" t="s">
        <v>175</v>
      </c>
      <c r="G611" s="11">
        <v>3.03</v>
      </c>
      <c r="H611" s="9">
        <v>3</v>
      </c>
      <c r="I611" s="12">
        <v>1.4</v>
      </c>
      <c r="J611" s="12">
        <v>1.4</v>
      </c>
      <c r="K611" s="13">
        <v>1.4</v>
      </c>
      <c r="L611" s="12">
        <v>125.610544</v>
      </c>
      <c r="M611" s="12">
        <v>7.9731891999999993</v>
      </c>
      <c r="N611" s="12">
        <v>89.721817142857148</v>
      </c>
      <c r="O611" s="12">
        <v>5.6951351428571426</v>
      </c>
      <c r="P611" s="12">
        <v>63.475477026833026</v>
      </c>
      <c r="Q611" s="12" t="s">
        <v>53</v>
      </c>
      <c r="R611" s="12" t="s">
        <v>54</v>
      </c>
      <c r="S611" s="12" t="s">
        <v>55</v>
      </c>
      <c r="T611" s="12">
        <v>8.67</v>
      </c>
      <c r="U611" s="12">
        <v>89.213949999999997</v>
      </c>
      <c r="V611" s="21" t="s">
        <v>118</v>
      </c>
      <c r="W611" s="21" t="s">
        <v>118</v>
      </c>
      <c r="X611" s="15" t="s">
        <v>63</v>
      </c>
      <c r="Y611" s="15" t="s">
        <v>42</v>
      </c>
      <c r="Z611" s="16"/>
      <c r="AA611" s="16"/>
      <c r="AB611" s="16"/>
      <c r="AC611" s="13">
        <v>1.4</v>
      </c>
      <c r="AD611" s="44">
        <v>120</v>
      </c>
      <c r="AE611" s="44" t="s">
        <v>55</v>
      </c>
      <c r="AF611" s="44" t="s">
        <v>55</v>
      </c>
      <c r="AG611" s="152">
        <v>85.7</v>
      </c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</row>
    <row r="612" spans="1:153" s="22" customFormat="1" x14ac:dyDescent="0.2">
      <c r="A612" s="8" t="s">
        <v>114</v>
      </c>
      <c r="B612" s="8" t="s">
        <v>142</v>
      </c>
      <c r="C612" s="8" t="s">
        <v>142</v>
      </c>
      <c r="D612" s="8"/>
      <c r="E612" s="9">
        <v>548</v>
      </c>
      <c r="F612" s="10" t="s">
        <v>175</v>
      </c>
      <c r="G612" s="11">
        <v>1.32</v>
      </c>
      <c r="H612" s="9">
        <v>1</v>
      </c>
      <c r="I612" s="12">
        <v>4</v>
      </c>
      <c r="J612" s="12">
        <v>2.5</v>
      </c>
      <c r="K612" s="13">
        <v>2.5</v>
      </c>
      <c r="L612" s="12">
        <v>532.39185599999996</v>
      </c>
      <c r="M612" s="12">
        <v>65.167335199999997</v>
      </c>
      <c r="N612" s="12">
        <v>133.09796399999999</v>
      </c>
      <c r="O612" s="12">
        <v>16.291833799999999</v>
      </c>
      <c r="P612" s="12">
        <v>122.40483107615381</v>
      </c>
      <c r="Q612" s="12" t="s">
        <v>53</v>
      </c>
      <c r="R612" s="12" t="s">
        <v>54</v>
      </c>
      <c r="S612" s="12" t="s">
        <v>55</v>
      </c>
      <c r="T612" s="12">
        <v>10.38</v>
      </c>
      <c r="U612" s="12">
        <v>143.78555</v>
      </c>
      <c r="V612" s="21" t="s">
        <v>118</v>
      </c>
      <c r="W612" s="21" t="s">
        <v>118</v>
      </c>
      <c r="X612" s="15" t="s">
        <v>63</v>
      </c>
      <c r="Y612" s="15" t="s">
        <v>42</v>
      </c>
      <c r="Z612" s="16"/>
      <c r="AA612" s="16"/>
      <c r="AB612" s="16"/>
      <c r="AC612" s="13">
        <v>4</v>
      </c>
      <c r="AD612" s="44">
        <v>350</v>
      </c>
      <c r="AE612" s="44" t="s">
        <v>55</v>
      </c>
      <c r="AF612" s="44" t="s">
        <v>55</v>
      </c>
      <c r="AG612" s="152">
        <v>87.5</v>
      </c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</row>
    <row r="613" spans="1:153" s="16" customFormat="1" x14ac:dyDescent="0.2">
      <c r="A613" s="8" t="s">
        <v>114</v>
      </c>
      <c r="B613" s="8" t="s">
        <v>142</v>
      </c>
      <c r="C613" s="8" t="s">
        <v>142</v>
      </c>
      <c r="D613" s="8"/>
      <c r="E613" s="9">
        <v>548</v>
      </c>
      <c r="F613" s="10" t="s">
        <v>175</v>
      </c>
      <c r="G613" s="11">
        <v>1.03</v>
      </c>
      <c r="H613" s="9">
        <v>1</v>
      </c>
      <c r="I613" s="12">
        <v>6</v>
      </c>
      <c r="J613" s="12">
        <v>6</v>
      </c>
      <c r="K613" s="13">
        <v>6</v>
      </c>
      <c r="L613" s="12">
        <v>557.24197600000002</v>
      </c>
      <c r="M613" s="12">
        <v>50.854485800000006</v>
      </c>
      <c r="N613" s="12">
        <v>92.873662666666675</v>
      </c>
      <c r="O613" s="12">
        <v>8.4757476333333344</v>
      </c>
      <c r="P613" s="12">
        <v>91.261046350176613</v>
      </c>
      <c r="Q613" s="12" t="s">
        <v>65</v>
      </c>
      <c r="R613" s="12" t="s">
        <v>54</v>
      </c>
      <c r="S613" s="12" t="s">
        <v>55</v>
      </c>
      <c r="T613" s="12">
        <v>11.79</v>
      </c>
      <c r="U613" s="12">
        <v>117.37975</v>
      </c>
      <c r="V613" s="21" t="s">
        <v>118</v>
      </c>
      <c r="W613" s="21" t="s">
        <v>118</v>
      </c>
      <c r="X613" s="15" t="s">
        <v>63</v>
      </c>
      <c r="Y613" s="15" t="s">
        <v>49</v>
      </c>
      <c r="AC613" s="13">
        <v>6</v>
      </c>
      <c r="AD613" s="44">
        <v>400</v>
      </c>
      <c r="AE613" s="44" t="s">
        <v>55</v>
      </c>
      <c r="AF613" s="44" t="s">
        <v>55</v>
      </c>
      <c r="AG613" s="152">
        <v>66.7</v>
      </c>
    </row>
    <row r="614" spans="1:153" s="16" customFormat="1" x14ac:dyDescent="0.2">
      <c r="A614" s="8" t="s">
        <v>114</v>
      </c>
      <c r="B614" s="8" t="s">
        <v>142</v>
      </c>
      <c r="C614" s="8" t="s">
        <v>142</v>
      </c>
      <c r="D614" s="8"/>
      <c r="E614" s="9">
        <v>548</v>
      </c>
      <c r="F614" s="10" t="s">
        <v>175</v>
      </c>
      <c r="G614" s="11">
        <v>1.81</v>
      </c>
      <c r="H614" s="9">
        <v>1</v>
      </c>
      <c r="I614" s="12">
        <v>2.09</v>
      </c>
      <c r="J614" s="12">
        <v>2.09</v>
      </c>
      <c r="K614" s="13">
        <v>2.09</v>
      </c>
      <c r="L614" s="12">
        <v>61.090024</v>
      </c>
      <c r="M614" s="12">
        <v>5.9101398000000005</v>
      </c>
      <c r="N614" s="12">
        <v>29.229676555023925</v>
      </c>
      <c r="O614" s="12">
        <v>2.8278180861244024</v>
      </c>
      <c r="P614" s="12">
        <v>96.744761468746532</v>
      </c>
      <c r="Q614" s="12" t="s">
        <v>60</v>
      </c>
      <c r="R614" s="12" t="s">
        <v>66</v>
      </c>
      <c r="S614" s="12" t="s">
        <v>67</v>
      </c>
      <c r="T614" s="12">
        <v>13.21</v>
      </c>
      <c r="U614" s="12">
        <v>132.596</v>
      </c>
      <c r="V614" s="21" t="s">
        <v>118</v>
      </c>
      <c r="W614" s="21" t="s">
        <v>118</v>
      </c>
      <c r="X614" s="15" t="s">
        <v>63</v>
      </c>
      <c r="Y614" s="15" t="s">
        <v>49</v>
      </c>
      <c r="AC614" s="13">
        <v>2.09</v>
      </c>
      <c r="AD614" s="44">
        <v>200</v>
      </c>
      <c r="AE614" s="44" t="s">
        <v>67</v>
      </c>
      <c r="AF614" s="44" t="s">
        <v>67</v>
      </c>
      <c r="AG614" s="152">
        <v>95.7</v>
      </c>
    </row>
    <row r="615" spans="1:153" s="22" customFormat="1" x14ac:dyDescent="0.2">
      <c r="A615" s="8" t="s">
        <v>114</v>
      </c>
      <c r="B615" s="8" t="s">
        <v>142</v>
      </c>
      <c r="C615" s="8" t="s">
        <v>142</v>
      </c>
      <c r="D615" s="8"/>
      <c r="E615" s="9">
        <v>548</v>
      </c>
      <c r="F615" s="10" t="s">
        <v>175</v>
      </c>
      <c r="G615" s="11">
        <v>3.01</v>
      </c>
      <c r="H615" s="9">
        <v>3</v>
      </c>
      <c r="I615" s="12">
        <v>3.7</v>
      </c>
      <c r="J615" s="12">
        <v>3.7</v>
      </c>
      <c r="K615" s="13">
        <v>3.7</v>
      </c>
      <c r="L615" s="12">
        <v>343.72120000000001</v>
      </c>
      <c r="M615" s="12">
        <v>28.338405799999997</v>
      </c>
      <c r="N615" s="12">
        <v>92.897621621621624</v>
      </c>
      <c r="O615" s="12">
        <v>7.6590285945945933</v>
      </c>
      <c r="P615" s="12">
        <v>82.44590615882872</v>
      </c>
      <c r="Q615" s="12" t="s">
        <v>73</v>
      </c>
      <c r="R615" s="12" t="s">
        <v>134</v>
      </c>
      <c r="S615" s="12" t="s">
        <v>135</v>
      </c>
      <c r="T615" s="12">
        <v>12.32</v>
      </c>
      <c r="U615" s="12">
        <v>108.3884</v>
      </c>
      <c r="V615" s="21" t="s">
        <v>118</v>
      </c>
      <c r="W615" s="21" t="s">
        <v>118</v>
      </c>
      <c r="X615" s="15" t="s">
        <v>63</v>
      </c>
      <c r="Y615" s="15" t="s">
        <v>42</v>
      </c>
      <c r="Z615" s="16"/>
      <c r="AA615" s="16"/>
      <c r="AB615" s="16"/>
      <c r="AC615" s="13">
        <v>3.7</v>
      </c>
      <c r="AD615" s="44">
        <v>350</v>
      </c>
      <c r="AE615" s="44" t="s">
        <v>135</v>
      </c>
      <c r="AF615" s="44" t="s">
        <v>135</v>
      </c>
      <c r="AG615" s="152">
        <v>94.6</v>
      </c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</row>
    <row r="616" spans="1:153" s="16" customFormat="1" x14ac:dyDescent="0.2">
      <c r="A616" s="8" t="s">
        <v>114</v>
      </c>
      <c r="B616" s="8" t="s">
        <v>142</v>
      </c>
      <c r="C616" s="8" t="s">
        <v>142</v>
      </c>
      <c r="D616" s="8"/>
      <c r="E616" s="9">
        <v>548</v>
      </c>
      <c r="F616" s="10" t="s">
        <v>175</v>
      </c>
      <c r="G616" s="11">
        <v>1.18</v>
      </c>
      <c r="H616" s="9">
        <v>1</v>
      </c>
      <c r="I616" s="12">
        <v>6</v>
      </c>
      <c r="J616" s="12">
        <v>6</v>
      </c>
      <c r="K616" s="13">
        <v>6</v>
      </c>
      <c r="L616" s="12">
        <v>414.32163200000002</v>
      </c>
      <c r="M616" s="12">
        <v>38.6280906</v>
      </c>
      <c r="N616" s="12">
        <v>69.053605333333337</v>
      </c>
      <c r="O616" s="12">
        <v>6.4380151000000003</v>
      </c>
      <c r="P616" s="12">
        <v>93.232135656387825</v>
      </c>
      <c r="Q616" s="12" t="s">
        <v>60</v>
      </c>
      <c r="R616" s="12" t="s">
        <v>54</v>
      </c>
      <c r="S616" s="12" t="s">
        <v>55</v>
      </c>
      <c r="T616" s="12">
        <v>12.12</v>
      </c>
      <c r="U616" s="12">
        <v>125.626</v>
      </c>
      <c r="V616" s="21" t="s">
        <v>118</v>
      </c>
      <c r="W616" s="21" t="s">
        <v>118</v>
      </c>
      <c r="X616" s="15" t="s">
        <v>63</v>
      </c>
      <c r="Y616" s="15" t="s">
        <v>49</v>
      </c>
      <c r="AC616" s="13">
        <v>6</v>
      </c>
      <c r="AD616" s="44">
        <v>450</v>
      </c>
      <c r="AE616" s="44" t="s">
        <v>55</v>
      </c>
      <c r="AF616" s="44" t="s">
        <v>55</v>
      </c>
      <c r="AG616" s="152">
        <v>75</v>
      </c>
    </row>
    <row r="617" spans="1:153" s="16" customFormat="1" x14ac:dyDescent="0.2">
      <c r="A617" s="8" t="s">
        <v>114</v>
      </c>
      <c r="B617" s="8" t="s">
        <v>142</v>
      </c>
      <c r="C617" s="8" t="s">
        <v>142</v>
      </c>
      <c r="D617" s="8"/>
      <c r="E617" s="9">
        <v>548</v>
      </c>
      <c r="F617" s="10" t="s">
        <v>175</v>
      </c>
      <c r="G617" s="11">
        <v>2.0699999999999998</v>
      </c>
      <c r="H617" s="9">
        <v>2</v>
      </c>
      <c r="I617" s="12">
        <v>6.35</v>
      </c>
      <c r="J617" s="12">
        <v>6.35</v>
      </c>
      <c r="K617" s="13">
        <v>6.35</v>
      </c>
      <c r="L617" s="12">
        <v>654.66206399999999</v>
      </c>
      <c r="M617" s="12">
        <v>69.977421800000002</v>
      </c>
      <c r="N617" s="12">
        <v>103.09638803149606</v>
      </c>
      <c r="O617" s="12">
        <v>11.020066425196852</v>
      </c>
      <c r="P617" s="12">
        <v>106.890907000837</v>
      </c>
      <c r="Q617" s="12" t="s">
        <v>60</v>
      </c>
      <c r="R617" s="12" t="s">
        <v>54</v>
      </c>
      <c r="S617" s="12" t="s">
        <v>55</v>
      </c>
      <c r="T617" s="12">
        <v>11.63</v>
      </c>
      <c r="U617" s="12">
        <v>127.9447</v>
      </c>
      <c r="V617" s="15"/>
      <c r="W617" s="15"/>
      <c r="X617" s="15" t="s">
        <v>63</v>
      </c>
      <c r="Y617" s="15" t="s">
        <v>49</v>
      </c>
      <c r="AA617" s="15"/>
      <c r="AB617" s="15"/>
      <c r="AC617" s="13">
        <v>6.35</v>
      </c>
      <c r="AD617" s="44">
        <v>550</v>
      </c>
      <c r="AE617" s="44" t="s">
        <v>55</v>
      </c>
      <c r="AF617" s="44" t="s">
        <v>55</v>
      </c>
      <c r="AG617" s="152">
        <v>86.6</v>
      </c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</row>
    <row r="618" spans="1:153" s="22" customFormat="1" x14ac:dyDescent="0.2">
      <c r="A618" s="8" t="s">
        <v>114</v>
      </c>
      <c r="B618" s="8" t="s">
        <v>142</v>
      </c>
      <c r="C618" s="8" t="s">
        <v>142</v>
      </c>
      <c r="D618" s="8"/>
      <c r="E618" s="9">
        <v>548</v>
      </c>
      <c r="F618" s="10" t="s">
        <v>175</v>
      </c>
      <c r="G618" s="11">
        <v>1.17</v>
      </c>
      <c r="H618" s="9">
        <v>1</v>
      </c>
      <c r="I618" s="12">
        <v>4</v>
      </c>
      <c r="J618" s="12">
        <v>4</v>
      </c>
      <c r="K618" s="13">
        <v>4</v>
      </c>
      <c r="L618" s="12">
        <v>241.450872</v>
      </c>
      <c r="M618" s="12">
        <v>26.007571999999996</v>
      </c>
      <c r="N618" s="12">
        <v>60.362718000000001</v>
      </c>
      <c r="O618" s="12">
        <v>6.501892999999999</v>
      </c>
      <c r="P618" s="12">
        <v>107.71372157231221</v>
      </c>
      <c r="Q618" s="12" t="s">
        <v>60</v>
      </c>
      <c r="R618" s="12" t="s">
        <v>54</v>
      </c>
      <c r="S618" s="12" t="s">
        <v>55</v>
      </c>
      <c r="T618" s="12">
        <v>13.27</v>
      </c>
      <c r="U618" s="12">
        <v>135.62774999999999</v>
      </c>
      <c r="V618" s="21" t="s">
        <v>118</v>
      </c>
      <c r="W618" s="21" t="s">
        <v>118</v>
      </c>
      <c r="X618" s="15" t="s">
        <v>63</v>
      </c>
      <c r="Y618" s="15" t="s">
        <v>49</v>
      </c>
      <c r="Z618" s="16"/>
      <c r="AA618" s="16"/>
      <c r="AB618" s="16"/>
      <c r="AC618" s="13">
        <v>4</v>
      </c>
      <c r="AD618" s="44">
        <v>350</v>
      </c>
      <c r="AE618" s="44" t="s">
        <v>55</v>
      </c>
      <c r="AF618" s="44" t="s">
        <v>55</v>
      </c>
      <c r="AG618" s="152">
        <v>87.5</v>
      </c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</row>
    <row r="619" spans="1:153" s="16" customFormat="1" x14ac:dyDescent="0.2">
      <c r="A619" s="8" t="s">
        <v>32</v>
      </c>
      <c r="B619" s="8" t="s">
        <v>32</v>
      </c>
      <c r="C619" s="8" t="s">
        <v>43</v>
      </c>
      <c r="D619" s="8" t="s">
        <v>56</v>
      </c>
      <c r="E619" s="9">
        <v>2</v>
      </c>
      <c r="F619" s="10" t="s">
        <v>74</v>
      </c>
      <c r="G619" s="11">
        <v>2.08</v>
      </c>
      <c r="H619" s="9">
        <v>2</v>
      </c>
      <c r="I619" s="12">
        <v>7.89</v>
      </c>
      <c r="J619" s="12">
        <v>7.89</v>
      </c>
      <c r="K619" s="13">
        <v>7.89</v>
      </c>
      <c r="L619" s="12">
        <v>757.39331200000004</v>
      </c>
      <c r="M619" s="12">
        <v>90.221253599999997</v>
      </c>
      <c r="N619" s="12">
        <v>95.994082636248422</v>
      </c>
      <c r="O619" s="12">
        <v>11.4348863878327</v>
      </c>
      <c r="P619" s="12">
        <v>119.12074238120549</v>
      </c>
      <c r="Q619" s="12" t="s">
        <v>99</v>
      </c>
      <c r="R619" s="12" t="s">
        <v>95</v>
      </c>
      <c r="S619" s="12" t="s">
        <v>96</v>
      </c>
      <c r="T619" s="12">
        <v>11.53</v>
      </c>
      <c r="U619" s="12">
        <v>136.21375</v>
      </c>
      <c r="V619" s="13" t="s">
        <v>92</v>
      </c>
      <c r="W619" s="14" t="s">
        <v>78</v>
      </c>
      <c r="X619" s="15" t="s">
        <v>79</v>
      </c>
      <c r="Y619" s="15" t="s">
        <v>49</v>
      </c>
      <c r="AB619" s="17">
        <v>0</v>
      </c>
      <c r="AC619" s="18">
        <v>7.9</v>
      </c>
      <c r="AD619" s="19">
        <v>767.99681836800005</v>
      </c>
      <c r="AE619" s="20" t="s">
        <v>96</v>
      </c>
      <c r="AF619" s="20" t="s">
        <v>96</v>
      </c>
      <c r="AG619" s="152">
        <v>97.2</v>
      </c>
    </row>
    <row r="620" spans="1:153" s="16" customFormat="1" x14ac:dyDescent="0.2">
      <c r="A620" s="8" t="s">
        <v>114</v>
      </c>
      <c r="B620" s="8" t="s">
        <v>114</v>
      </c>
      <c r="C620" s="8" t="s">
        <v>116</v>
      </c>
      <c r="D620" s="8"/>
      <c r="E620" s="9">
        <v>367</v>
      </c>
      <c r="F620" s="10" t="s">
        <v>130</v>
      </c>
      <c r="G620" s="11">
        <v>6.01</v>
      </c>
      <c r="H620" s="9">
        <v>6</v>
      </c>
      <c r="I620" s="12">
        <v>15.21</v>
      </c>
      <c r="J620" s="12">
        <v>4.22</v>
      </c>
      <c r="K620" s="13">
        <v>4.22</v>
      </c>
      <c r="L620" s="12">
        <v>1836.096716</v>
      </c>
      <c r="M620" s="12">
        <v>235.63496320000002</v>
      </c>
      <c r="N620" s="12">
        <v>120.71641788297173</v>
      </c>
      <c r="O620" s="12">
        <v>15.492108034188034</v>
      </c>
      <c r="P620" s="12">
        <v>128.33472286434829</v>
      </c>
      <c r="Q620" s="12" t="s">
        <v>60</v>
      </c>
      <c r="R620" s="12" t="s">
        <v>54</v>
      </c>
      <c r="S620" s="12" t="s">
        <v>55</v>
      </c>
      <c r="T620" s="12">
        <v>12.19</v>
      </c>
      <c r="U620" s="12">
        <v>148.39165</v>
      </c>
      <c r="V620" s="21"/>
      <c r="W620" s="21"/>
      <c r="X620" s="15" t="s">
        <v>63</v>
      </c>
      <c r="Y620" s="15" t="s">
        <v>49</v>
      </c>
      <c r="AC620" s="13">
        <v>15.21</v>
      </c>
      <c r="AD620" s="44">
        <v>1976.9170108207247</v>
      </c>
      <c r="AE620" s="44" t="s">
        <v>55</v>
      </c>
      <c r="AF620" s="44" t="s">
        <v>55</v>
      </c>
      <c r="AG620" s="152">
        <v>130</v>
      </c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  <c r="BK620" s="22"/>
      <c r="BL620" s="22"/>
      <c r="BM620" s="22"/>
      <c r="BN620" s="22"/>
      <c r="BO620" s="22"/>
      <c r="BP620" s="22"/>
      <c r="BQ620" s="22"/>
      <c r="BR620" s="22"/>
      <c r="BS620" s="22"/>
      <c r="BT620" s="22"/>
      <c r="BU620" s="22"/>
      <c r="BV620" s="22"/>
      <c r="BW620" s="22"/>
      <c r="BX620" s="22"/>
      <c r="BY620" s="22"/>
      <c r="BZ620" s="22"/>
      <c r="CA620" s="22"/>
      <c r="CB620" s="22"/>
      <c r="CC620" s="22"/>
      <c r="CD620" s="22"/>
      <c r="CE620" s="22"/>
      <c r="CF620" s="22"/>
      <c r="CG620" s="22"/>
      <c r="CH620" s="22"/>
      <c r="CI620" s="22"/>
      <c r="CJ620" s="22"/>
      <c r="CK620" s="22"/>
      <c r="CL620" s="22"/>
      <c r="CM620" s="22"/>
      <c r="CN620" s="22"/>
      <c r="CO620" s="22"/>
      <c r="CP620" s="22"/>
      <c r="CQ620" s="22"/>
      <c r="CR620" s="22"/>
      <c r="CS620" s="22"/>
      <c r="CT620" s="22"/>
      <c r="CU620" s="22"/>
      <c r="CV620" s="22"/>
      <c r="CW620" s="22"/>
      <c r="CX620" s="22"/>
      <c r="CY620" s="22"/>
      <c r="CZ620" s="22"/>
      <c r="DA620" s="22"/>
      <c r="DB620" s="22"/>
      <c r="DC620" s="22"/>
      <c r="DD620" s="22"/>
      <c r="DE620" s="22"/>
      <c r="DF620" s="22"/>
      <c r="DG620" s="22"/>
      <c r="DH620" s="22"/>
      <c r="DI620" s="22"/>
      <c r="DJ620" s="22"/>
      <c r="DK620" s="22"/>
      <c r="DL620" s="22"/>
      <c r="DM620" s="22"/>
      <c r="DN620" s="22"/>
      <c r="DO620" s="22"/>
      <c r="DP620" s="22"/>
      <c r="DQ620" s="22"/>
      <c r="DR620" s="22"/>
      <c r="DS620" s="22"/>
      <c r="DT620" s="22"/>
      <c r="DU620" s="22"/>
      <c r="DV620" s="22"/>
      <c r="DW620" s="22"/>
      <c r="DX620" s="22"/>
      <c r="DY620" s="22"/>
      <c r="DZ620" s="22"/>
      <c r="EA620" s="22"/>
      <c r="EB620" s="22"/>
      <c r="EC620" s="22"/>
      <c r="ED620" s="22"/>
      <c r="EE620" s="22"/>
      <c r="EF620" s="22"/>
      <c r="EG620" s="22"/>
      <c r="EH620" s="22"/>
      <c r="EI620" s="22"/>
      <c r="EJ620" s="22"/>
      <c r="EK620" s="22"/>
      <c r="EL620" s="22"/>
      <c r="EM620" s="22"/>
      <c r="EN620" s="22"/>
      <c r="EO620" s="22"/>
      <c r="EP620" s="22"/>
      <c r="EQ620" s="22"/>
      <c r="ER620" s="22"/>
      <c r="ES620" s="22"/>
      <c r="ET620" s="22"/>
      <c r="EU620" s="22"/>
      <c r="EV620" s="22"/>
      <c r="EW620" s="22"/>
    </row>
    <row r="621" spans="1:153" s="16" customFormat="1" x14ac:dyDescent="0.2">
      <c r="A621" s="8" t="s">
        <v>114</v>
      </c>
      <c r="B621" s="8" t="s">
        <v>114</v>
      </c>
      <c r="C621" s="8" t="s">
        <v>116</v>
      </c>
      <c r="D621" s="8"/>
      <c r="E621" s="9">
        <v>367</v>
      </c>
      <c r="F621" s="10" t="s">
        <v>130</v>
      </c>
      <c r="G621" s="11">
        <v>6.26</v>
      </c>
      <c r="H621" s="9">
        <v>6</v>
      </c>
      <c r="I621" s="12">
        <v>11.41</v>
      </c>
      <c r="J621" s="12">
        <v>11.41</v>
      </c>
      <c r="K621" s="13">
        <v>11.41</v>
      </c>
      <c r="L621" s="12">
        <v>1052.5893880000001</v>
      </c>
      <c r="M621" s="12">
        <v>119.963308</v>
      </c>
      <c r="N621" s="12">
        <v>92.251480105170913</v>
      </c>
      <c r="O621" s="12">
        <v>10.513874496056092</v>
      </c>
      <c r="P621" s="12">
        <v>113.96971066556105</v>
      </c>
      <c r="Q621" s="12" t="s">
        <v>65</v>
      </c>
      <c r="R621" s="12" t="s">
        <v>54</v>
      </c>
      <c r="S621" s="12" t="s">
        <v>55</v>
      </c>
      <c r="T621" s="12">
        <v>12.12</v>
      </c>
      <c r="U621" s="12">
        <v>136.71395000000001</v>
      </c>
      <c r="V621" s="21"/>
      <c r="W621" s="21"/>
      <c r="X621" s="15" t="s">
        <v>63</v>
      </c>
      <c r="Y621" s="15" t="s">
        <v>49</v>
      </c>
      <c r="AC621" s="13">
        <v>11.41</v>
      </c>
      <c r="AD621" s="44">
        <v>1115.98928</v>
      </c>
      <c r="AE621" s="44" t="s">
        <v>55</v>
      </c>
      <c r="AF621" s="44" t="s">
        <v>55</v>
      </c>
      <c r="AG621" s="152">
        <v>97.8</v>
      </c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  <c r="BK621" s="22"/>
      <c r="BL621" s="22"/>
      <c r="BM621" s="22"/>
      <c r="BN621" s="22"/>
      <c r="BO621" s="22"/>
      <c r="BP621" s="22"/>
      <c r="BQ621" s="22"/>
      <c r="BR621" s="22"/>
      <c r="BS621" s="22"/>
      <c r="BT621" s="22"/>
      <c r="BU621" s="22"/>
      <c r="BV621" s="22"/>
      <c r="BW621" s="22"/>
      <c r="BX621" s="22"/>
      <c r="BY621" s="22"/>
      <c r="BZ621" s="22"/>
      <c r="CA621" s="22"/>
      <c r="CB621" s="22"/>
      <c r="CC621" s="22"/>
      <c r="CD621" s="22"/>
      <c r="CE621" s="22"/>
      <c r="CF621" s="22"/>
      <c r="CG621" s="22"/>
      <c r="CH621" s="22"/>
      <c r="CI621" s="22"/>
      <c r="CJ621" s="22"/>
      <c r="CK621" s="22"/>
      <c r="CL621" s="22"/>
      <c r="CM621" s="22"/>
      <c r="CN621" s="22"/>
      <c r="CO621" s="22"/>
      <c r="CP621" s="22"/>
      <c r="CQ621" s="22"/>
      <c r="CR621" s="22"/>
      <c r="CS621" s="22"/>
      <c r="CT621" s="22"/>
      <c r="CU621" s="22"/>
      <c r="CV621" s="22"/>
      <c r="CW621" s="22"/>
      <c r="CX621" s="22"/>
      <c r="CY621" s="22"/>
      <c r="CZ621" s="22"/>
      <c r="DA621" s="22"/>
      <c r="DB621" s="22"/>
      <c r="DC621" s="22"/>
      <c r="DD621" s="22"/>
      <c r="DE621" s="22"/>
      <c r="DF621" s="22"/>
      <c r="DG621" s="22"/>
      <c r="DH621" s="22"/>
      <c r="DI621" s="22"/>
      <c r="DJ621" s="22"/>
      <c r="DK621" s="22"/>
      <c r="DL621" s="22"/>
      <c r="DM621" s="22"/>
      <c r="DN621" s="22"/>
      <c r="DO621" s="22"/>
      <c r="DP621" s="22"/>
      <c r="DQ621" s="22"/>
      <c r="DR621" s="22"/>
      <c r="DS621" s="22"/>
      <c r="DT621" s="22"/>
      <c r="DU621" s="22"/>
      <c r="DV621" s="22"/>
      <c r="DW621" s="22"/>
      <c r="DX621" s="22"/>
      <c r="DY621" s="22"/>
      <c r="DZ621" s="22"/>
      <c r="EA621" s="22"/>
      <c r="EB621" s="22"/>
      <c r="EC621" s="22"/>
      <c r="ED621" s="22"/>
      <c r="EE621" s="22"/>
      <c r="EF621" s="22"/>
      <c r="EG621" s="22"/>
      <c r="EH621" s="22"/>
      <c r="EI621" s="22"/>
      <c r="EJ621" s="22"/>
      <c r="EK621" s="22"/>
      <c r="EL621" s="22"/>
      <c r="EM621" s="22"/>
      <c r="EN621" s="22"/>
      <c r="EO621" s="22"/>
      <c r="EP621" s="22"/>
      <c r="EQ621" s="22"/>
      <c r="ER621" s="22"/>
      <c r="ES621" s="22"/>
      <c r="ET621" s="22"/>
      <c r="EU621" s="22"/>
      <c r="EV621" s="22"/>
      <c r="EW621" s="22"/>
    </row>
    <row r="622" spans="1:153" s="22" customFormat="1" x14ac:dyDescent="0.2">
      <c r="A622" s="8" t="s">
        <v>114</v>
      </c>
      <c r="B622" s="10" t="s">
        <v>115</v>
      </c>
      <c r="C622" s="8" t="s">
        <v>116</v>
      </c>
      <c r="D622" s="8"/>
      <c r="E622" s="69">
        <v>602</v>
      </c>
      <c r="F622" s="70" t="s">
        <v>117</v>
      </c>
      <c r="G622" s="71">
        <v>1.1015999999999999</v>
      </c>
      <c r="H622" s="9">
        <v>1</v>
      </c>
      <c r="I622" s="12">
        <v>6.5</v>
      </c>
      <c r="J622" s="12">
        <v>6.5</v>
      </c>
      <c r="K622" s="13">
        <v>6.5</v>
      </c>
      <c r="L622" s="12">
        <v>1279.493864</v>
      </c>
      <c r="M622" s="12">
        <v>159.1150672</v>
      </c>
      <c r="N622" s="12">
        <v>196.84520984615386</v>
      </c>
      <c r="O622" s="12">
        <v>24.479241107692307</v>
      </c>
      <c r="P622" s="12">
        <v>124.3578196636041</v>
      </c>
      <c r="Q622" s="12" t="s">
        <v>53</v>
      </c>
      <c r="R622" s="12" t="s">
        <v>54</v>
      </c>
      <c r="S622" s="12" t="s">
        <v>55</v>
      </c>
      <c r="T622" s="12">
        <v>13.34</v>
      </c>
      <c r="U622" s="12">
        <v>142.6317</v>
      </c>
      <c r="V622" s="21" t="s">
        <v>118</v>
      </c>
      <c r="W622" s="21" t="s">
        <v>118</v>
      </c>
      <c r="X622" s="15" t="s">
        <v>41</v>
      </c>
      <c r="Y622" s="15" t="s">
        <v>49</v>
      </c>
      <c r="Z622" s="16"/>
      <c r="AA622" s="16"/>
      <c r="AB622" s="16"/>
      <c r="AC622" s="13">
        <v>6.5</v>
      </c>
      <c r="AD622" s="44">
        <v>942.5</v>
      </c>
      <c r="AE622" s="44" t="s">
        <v>55</v>
      </c>
      <c r="AF622" s="44" t="s">
        <v>55</v>
      </c>
      <c r="AG622" s="152">
        <v>145</v>
      </c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</row>
    <row r="623" spans="1:153" s="22" customFormat="1" x14ac:dyDescent="0.2">
      <c r="A623" s="8" t="s">
        <v>114</v>
      </c>
      <c r="B623" s="8" t="s">
        <v>114</v>
      </c>
      <c r="C623" s="8" t="s">
        <v>116</v>
      </c>
      <c r="D623" s="8"/>
      <c r="E623" s="37">
        <v>590</v>
      </c>
      <c r="F623" s="108" t="s">
        <v>198</v>
      </c>
      <c r="G623" s="112">
        <v>2.0299999999999998</v>
      </c>
      <c r="H623" s="9">
        <v>2</v>
      </c>
      <c r="I623" s="12">
        <v>19.18</v>
      </c>
      <c r="J623" s="12">
        <v>19.18</v>
      </c>
      <c r="K623" s="13">
        <v>19.18</v>
      </c>
      <c r="L623" s="12">
        <v>2952.4244400000002</v>
      </c>
      <c r="M623" s="12">
        <v>270.28171700000001</v>
      </c>
      <c r="N623" s="12">
        <v>153.93245255474454</v>
      </c>
      <c r="O623" s="12">
        <v>14.091851772679876</v>
      </c>
      <c r="P623" s="12">
        <v>91.545684739014021</v>
      </c>
      <c r="Q623" s="12" t="s">
        <v>65</v>
      </c>
      <c r="R623" s="12" t="s">
        <v>54</v>
      </c>
      <c r="S623" s="12" t="s">
        <v>55</v>
      </c>
      <c r="T623" s="12">
        <v>11.89</v>
      </c>
      <c r="U623" s="12">
        <v>113.60645</v>
      </c>
      <c r="V623" s="21" t="s">
        <v>118</v>
      </c>
      <c r="W623" s="21" t="s">
        <v>118</v>
      </c>
      <c r="X623" s="15" t="s">
        <v>41</v>
      </c>
      <c r="Y623" s="15" t="s">
        <v>49</v>
      </c>
      <c r="Z623" s="16"/>
      <c r="AA623" s="16"/>
      <c r="AB623" s="16"/>
      <c r="AC623" s="13">
        <v>5.0728435174510009</v>
      </c>
      <c r="AD623" s="44">
        <v>681.47665828934998</v>
      </c>
      <c r="AE623" s="44" t="s">
        <v>55</v>
      </c>
      <c r="AF623" s="44" t="s">
        <v>55</v>
      </c>
      <c r="AG623" s="152">
        <v>134.30000000000001</v>
      </c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</row>
    <row r="624" spans="1:153" s="15" customFormat="1" x14ac:dyDescent="0.2">
      <c r="A624" s="8" t="s">
        <v>114</v>
      </c>
      <c r="B624" s="8" t="s">
        <v>142</v>
      </c>
      <c r="C624" s="8" t="s">
        <v>142</v>
      </c>
      <c r="D624" s="8"/>
      <c r="E624" s="9">
        <v>548</v>
      </c>
      <c r="F624" s="10" t="s">
        <v>175</v>
      </c>
      <c r="G624" s="11">
        <v>2.1</v>
      </c>
      <c r="H624" s="9">
        <v>2</v>
      </c>
      <c r="I624" s="12">
        <v>4.3099999999999996</v>
      </c>
      <c r="J624" s="12">
        <v>4.3099999999999996</v>
      </c>
      <c r="K624" s="13">
        <v>4.3099999999999996</v>
      </c>
      <c r="L624" s="12">
        <v>612.49184000000002</v>
      </c>
      <c r="M624" s="12">
        <v>67.117537400000003</v>
      </c>
      <c r="N624" s="12">
        <v>142.10947563805107</v>
      </c>
      <c r="O624" s="12">
        <v>15.572514477958238</v>
      </c>
      <c r="P624" s="12">
        <v>109.58111278674342</v>
      </c>
      <c r="Q624" s="12" t="s">
        <v>53</v>
      </c>
      <c r="R624" s="12" t="s">
        <v>54</v>
      </c>
      <c r="S624" s="12" t="s">
        <v>55</v>
      </c>
      <c r="T624" s="12">
        <v>13.6</v>
      </c>
      <c r="U624" s="12">
        <v>144.39205000000001</v>
      </c>
      <c r="V624" s="21" t="s">
        <v>118</v>
      </c>
      <c r="W624" s="21" t="s">
        <v>118</v>
      </c>
      <c r="X624" s="15" t="s">
        <v>63</v>
      </c>
      <c r="Y624" s="15" t="s">
        <v>42</v>
      </c>
      <c r="Z624" s="16"/>
      <c r="AA624" s="16"/>
      <c r="AB624" s="16"/>
      <c r="AC624" s="13">
        <v>4.3099999999999996</v>
      </c>
      <c r="AD624" s="44">
        <v>400</v>
      </c>
      <c r="AE624" s="44" t="s">
        <v>55</v>
      </c>
      <c r="AF624" s="44" t="s">
        <v>55</v>
      </c>
      <c r="AG624" s="152">
        <v>92.8</v>
      </c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</row>
    <row r="625" spans="1:153" s="16" customFormat="1" x14ac:dyDescent="0.2">
      <c r="A625" s="8" t="s">
        <v>32</v>
      </c>
      <c r="B625" s="8" t="s">
        <v>32</v>
      </c>
      <c r="C625" s="8" t="s">
        <v>43</v>
      </c>
      <c r="D625" s="8" t="s">
        <v>56</v>
      </c>
      <c r="E625" s="9">
        <v>2</v>
      </c>
      <c r="F625" s="10" t="s">
        <v>74</v>
      </c>
      <c r="G625" s="11">
        <v>2.66</v>
      </c>
      <c r="H625" s="9">
        <v>2</v>
      </c>
      <c r="I625" s="12">
        <v>5.31</v>
      </c>
      <c r="J625" s="12">
        <v>5.31</v>
      </c>
      <c r="K625" s="13">
        <v>5.31</v>
      </c>
      <c r="L625" s="12">
        <v>449.38136000000003</v>
      </c>
      <c r="M625" s="12">
        <v>46.476605999999997</v>
      </c>
      <c r="N625" s="12">
        <v>84.629258003766495</v>
      </c>
      <c r="O625" s="12">
        <v>8.7526564971751419</v>
      </c>
      <c r="P625" s="12">
        <v>103.42352873737352</v>
      </c>
      <c r="Q625" s="12" t="s">
        <v>60</v>
      </c>
      <c r="R625" s="12" t="s">
        <v>37</v>
      </c>
      <c r="S625" s="12" t="s">
        <v>38</v>
      </c>
      <c r="T625" s="12">
        <v>11.14</v>
      </c>
      <c r="U625" s="12">
        <v>125.43729999999999</v>
      </c>
      <c r="V625" s="13" t="s">
        <v>90</v>
      </c>
      <c r="W625" s="14" t="s">
        <v>78</v>
      </c>
      <c r="X625" s="15" t="s">
        <v>79</v>
      </c>
      <c r="Y625" s="15" t="s">
        <v>49</v>
      </c>
      <c r="AB625" s="17">
        <v>0</v>
      </c>
      <c r="AC625" s="18">
        <v>5.31</v>
      </c>
      <c r="AD625" s="19">
        <v>455.67269904000005</v>
      </c>
      <c r="AE625" s="20" t="s">
        <v>199</v>
      </c>
      <c r="AF625" s="20" t="s">
        <v>199</v>
      </c>
      <c r="AG625" s="152">
        <v>85.8</v>
      </c>
    </row>
    <row r="626" spans="1:153" s="22" customFormat="1" x14ac:dyDescent="0.2">
      <c r="A626" s="8" t="s">
        <v>32</v>
      </c>
      <c r="B626" s="8" t="s">
        <v>32</v>
      </c>
      <c r="C626" s="8" t="s">
        <v>43</v>
      </c>
      <c r="D626" s="8" t="s">
        <v>56</v>
      </c>
      <c r="E626" s="9">
        <v>2</v>
      </c>
      <c r="F626" s="10" t="s">
        <v>74</v>
      </c>
      <c r="G626" s="11">
        <v>2.17</v>
      </c>
      <c r="H626" s="9">
        <v>2</v>
      </c>
      <c r="I626" s="12">
        <v>5.1100000000000003</v>
      </c>
      <c r="J626" s="12">
        <v>5.1100000000000003</v>
      </c>
      <c r="K626" s="13">
        <v>5.1100000000000003</v>
      </c>
      <c r="L626" s="12">
        <v>478.84757999999999</v>
      </c>
      <c r="M626" s="12">
        <v>56.882344199999999</v>
      </c>
      <c r="N626" s="12">
        <v>93.707941291585115</v>
      </c>
      <c r="O626" s="12">
        <v>11.131574207436397</v>
      </c>
      <c r="P626" s="12">
        <v>118.79008389266581</v>
      </c>
      <c r="Q626" s="12" t="s">
        <v>53</v>
      </c>
      <c r="R626" s="12" t="s">
        <v>110</v>
      </c>
      <c r="S626" s="12" t="s">
        <v>111</v>
      </c>
      <c r="T626" s="12">
        <v>11.04</v>
      </c>
      <c r="U626" s="12">
        <v>135.40754999999999</v>
      </c>
      <c r="V626" s="13" t="s">
        <v>92</v>
      </c>
      <c r="W626" s="14" t="s">
        <v>78</v>
      </c>
      <c r="X626" s="15" t="s">
        <v>79</v>
      </c>
      <c r="Y626" s="15" t="s">
        <v>49</v>
      </c>
      <c r="Z626" s="16"/>
      <c r="AA626" s="16"/>
      <c r="AB626" s="17">
        <v>0</v>
      </c>
      <c r="AC626" s="18">
        <v>5.1100000000000003</v>
      </c>
      <c r="AD626" s="19">
        <v>466.72617695409002</v>
      </c>
      <c r="AE626" s="20" t="s">
        <v>190</v>
      </c>
      <c r="AF626" s="20" t="s">
        <v>190</v>
      </c>
      <c r="AG626" s="152">
        <v>91.3</v>
      </c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</row>
    <row r="627" spans="1:153" s="66" customFormat="1" x14ac:dyDescent="0.2">
      <c r="A627" s="8" t="s">
        <v>114</v>
      </c>
      <c r="B627" s="8" t="s">
        <v>142</v>
      </c>
      <c r="C627" s="8" t="s">
        <v>142</v>
      </c>
      <c r="D627" s="8"/>
      <c r="E627" s="9">
        <v>548</v>
      </c>
      <c r="F627" s="10" t="s">
        <v>175</v>
      </c>
      <c r="G627" s="11">
        <v>3.26</v>
      </c>
      <c r="H627" s="9">
        <v>3</v>
      </c>
      <c r="I627" s="12">
        <v>5.24</v>
      </c>
      <c r="J627" s="12">
        <v>5.24</v>
      </c>
      <c r="K627" s="13">
        <v>5.24</v>
      </c>
      <c r="L627" s="12">
        <v>247.570896</v>
      </c>
      <c r="M627" s="12">
        <v>22.823484199999999</v>
      </c>
      <c r="N627" s="12">
        <v>47.246354198473284</v>
      </c>
      <c r="O627" s="12">
        <v>4.3556267557251909</v>
      </c>
      <c r="P627" s="12">
        <v>92.189690180706862</v>
      </c>
      <c r="Q627" s="12" t="s">
        <v>60</v>
      </c>
      <c r="R627" s="12" t="s">
        <v>54</v>
      </c>
      <c r="S627" s="12" t="s">
        <v>55</v>
      </c>
      <c r="T627" s="12">
        <v>11.5</v>
      </c>
      <c r="U627" s="12">
        <v>120.16634999999999</v>
      </c>
      <c r="V627" s="15"/>
      <c r="W627" s="15"/>
      <c r="X627" s="15" t="s">
        <v>63</v>
      </c>
      <c r="Y627" s="15" t="s">
        <v>42</v>
      </c>
      <c r="Z627" s="16"/>
      <c r="AA627" s="15"/>
      <c r="AB627" s="15"/>
      <c r="AC627" s="13">
        <v>2</v>
      </c>
      <c r="AD627" s="44">
        <v>180</v>
      </c>
      <c r="AE627" s="44" t="s">
        <v>55</v>
      </c>
      <c r="AF627" s="44" t="s">
        <v>55</v>
      </c>
      <c r="AG627" s="152">
        <v>90</v>
      </c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</row>
    <row r="628" spans="1:153" s="16" customFormat="1" x14ac:dyDescent="0.2">
      <c r="A628" s="8" t="s">
        <v>32</v>
      </c>
      <c r="B628" s="8" t="s">
        <v>32</v>
      </c>
      <c r="C628" s="8" t="s">
        <v>43</v>
      </c>
      <c r="D628" s="8" t="s">
        <v>56</v>
      </c>
      <c r="E628" s="9">
        <v>2</v>
      </c>
      <c r="F628" s="10" t="s">
        <v>74</v>
      </c>
      <c r="G628" s="11">
        <v>2.15</v>
      </c>
      <c r="H628" s="9">
        <v>2</v>
      </c>
      <c r="I628" s="12">
        <v>9.89</v>
      </c>
      <c r="J628" s="12">
        <v>9.89</v>
      </c>
      <c r="K628" s="13">
        <v>9.89</v>
      </c>
      <c r="L628" s="12">
        <v>945.60718800000006</v>
      </c>
      <c r="M628" s="12">
        <v>117.09881440000001</v>
      </c>
      <c r="N628" s="12">
        <v>95.612455813953488</v>
      </c>
      <c r="O628" s="12">
        <v>11.840122790697675</v>
      </c>
      <c r="P628" s="12">
        <v>123.83452229003149</v>
      </c>
      <c r="Q628" s="12" t="s">
        <v>60</v>
      </c>
      <c r="R628" s="12" t="s">
        <v>95</v>
      </c>
      <c r="S628" s="12" t="s">
        <v>96</v>
      </c>
      <c r="T628" s="12">
        <v>11.07</v>
      </c>
      <c r="U628" s="12">
        <v>138.91829999999999</v>
      </c>
      <c r="V628" s="13" t="s">
        <v>92</v>
      </c>
      <c r="W628" s="14" t="s">
        <v>78</v>
      </c>
      <c r="X628" s="15" t="s">
        <v>79</v>
      </c>
      <c r="Y628" s="15" t="s">
        <v>49</v>
      </c>
      <c r="AB628" s="17">
        <v>0</v>
      </c>
      <c r="AC628" s="18">
        <v>9.89</v>
      </c>
      <c r="AD628" s="19">
        <v>907.22969866356482</v>
      </c>
      <c r="AE628" s="20" t="s">
        <v>96</v>
      </c>
      <c r="AF628" s="20" t="s">
        <v>96</v>
      </c>
      <c r="AG628" s="152">
        <v>91.7</v>
      </c>
    </row>
    <row r="629" spans="1:153" s="16" customFormat="1" x14ac:dyDescent="0.2">
      <c r="A629" s="8" t="s">
        <v>114</v>
      </c>
      <c r="B629" s="8" t="s">
        <v>142</v>
      </c>
      <c r="C629" s="8" t="s">
        <v>142</v>
      </c>
      <c r="D629" s="8"/>
      <c r="E629" s="9">
        <v>548</v>
      </c>
      <c r="F629" s="10" t="s">
        <v>175</v>
      </c>
      <c r="G629" s="11">
        <v>2.15</v>
      </c>
      <c r="H629" s="9">
        <v>1</v>
      </c>
      <c r="I629" s="12">
        <v>1.63</v>
      </c>
      <c r="J629" s="12">
        <v>1.63</v>
      </c>
      <c r="K629" s="13">
        <v>1.63</v>
      </c>
      <c r="L629" s="12">
        <v>110.19042400000001</v>
      </c>
      <c r="M629" s="12">
        <v>9.9228578000000009</v>
      </c>
      <c r="N629" s="12">
        <v>67.601487116564428</v>
      </c>
      <c r="O629" s="12">
        <v>6.0876428220858907</v>
      </c>
      <c r="P629" s="12">
        <v>90.051906869874642</v>
      </c>
      <c r="Q629" s="12" t="s">
        <v>60</v>
      </c>
      <c r="R629" s="12" t="s">
        <v>136</v>
      </c>
      <c r="S629" s="12" t="s">
        <v>137</v>
      </c>
      <c r="T629" s="12">
        <v>11.6</v>
      </c>
      <c r="U629" s="12">
        <v>116.57565</v>
      </c>
      <c r="V629" s="15"/>
      <c r="W629" s="15"/>
      <c r="X629" s="15" t="s">
        <v>63</v>
      </c>
      <c r="Y629" s="15" t="s">
        <v>42</v>
      </c>
      <c r="AA629" s="15"/>
      <c r="AB629" s="15"/>
      <c r="AC629" s="13">
        <v>1.63</v>
      </c>
      <c r="AD629" s="44">
        <v>160</v>
      </c>
      <c r="AE629" s="44" t="s">
        <v>137</v>
      </c>
      <c r="AF629" s="44" t="s">
        <v>137</v>
      </c>
      <c r="AG629" s="152">
        <v>98.2</v>
      </c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</row>
    <row r="630" spans="1:153" s="16" customFormat="1" x14ac:dyDescent="0.2">
      <c r="A630" s="8" t="s">
        <v>114</v>
      </c>
      <c r="B630" s="10" t="s">
        <v>115</v>
      </c>
      <c r="C630" s="8" t="s">
        <v>116</v>
      </c>
      <c r="D630" s="8"/>
      <c r="E630" s="69">
        <v>602</v>
      </c>
      <c r="F630" s="70" t="s">
        <v>117</v>
      </c>
      <c r="G630" s="71">
        <v>1.1016999999999999</v>
      </c>
      <c r="H630" s="9">
        <v>1</v>
      </c>
      <c r="I630" s="12">
        <v>2.77</v>
      </c>
      <c r="J630" s="12">
        <v>2.77</v>
      </c>
      <c r="K630" s="13">
        <v>2.77</v>
      </c>
      <c r="L630" s="12">
        <v>476.83139999999997</v>
      </c>
      <c r="M630" s="12">
        <v>57.868340399999994</v>
      </c>
      <c r="N630" s="12">
        <v>172.14129963898915</v>
      </c>
      <c r="O630" s="12">
        <v>20.891097617328519</v>
      </c>
      <c r="P630" s="12">
        <v>121.36017133099874</v>
      </c>
      <c r="Q630" s="12" t="s">
        <v>53</v>
      </c>
      <c r="R630" s="12" t="s">
        <v>54</v>
      </c>
      <c r="S630" s="12" t="s">
        <v>55</v>
      </c>
      <c r="T630" s="12">
        <v>12.02</v>
      </c>
      <c r="U630" s="12">
        <v>144.70564999999999</v>
      </c>
      <c r="V630" s="21" t="s">
        <v>118</v>
      </c>
      <c r="W630" s="21" t="s">
        <v>118</v>
      </c>
      <c r="X630" s="15" t="s">
        <v>41</v>
      </c>
      <c r="Y630" s="15" t="s">
        <v>49</v>
      </c>
      <c r="AC630" s="13">
        <v>2.77</v>
      </c>
      <c r="AD630" s="44">
        <v>415.5</v>
      </c>
      <c r="AE630" s="44" t="s">
        <v>55</v>
      </c>
      <c r="AF630" s="44" t="s">
        <v>55</v>
      </c>
      <c r="AG630" s="152">
        <v>150</v>
      </c>
    </row>
    <row r="631" spans="1:153" s="22" customFormat="1" x14ac:dyDescent="0.2">
      <c r="A631" s="8" t="s">
        <v>32</v>
      </c>
      <c r="B631" s="8" t="s">
        <v>32</v>
      </c>
      <c r="C631" s="8" t="s">
        <v>43</v>
      </c>
      <c r="D631" s="8" t="s">
        <v>56</v>
      </c>
      <c r="E631" s="9">
        <v>2</v>
      </c>
      <c r="F631" s="10" t="s">
        <v>74</v>
      </c>
      <c r="G631" s="11">
        <v>2.2799999999999998</v>
      </c>
      <c r="H631" s="9">
        <v>2</v>
      </c>
      <c r="I631" s="12">
        <v>13.04</v>
      </c>
      <c r="J631" s="12">
        <v>13.04</v>
      </c>
      <c r="K631" s="13">
        <v>13.04</v>
      </c>
      <c r="L631" s="12">
        <v>1051.323468</v>
      </c>
      <c r="M631" s="12">
        <v>124.06109839999999</v>
      </c>
      <c r="N631" s="12">
        <v>80.622965337423324</v>
      </c>
      <c r="O631" s="12">
        <v>9.5138879141104287</v>
      </c>
      <c r="P631" s="12">
        <v>118.00468854367853</v>
      </c>
      <c r="Q631" s="12" t="s">
        <v>60</v>
      </c>
      <c r="R631" s="12" t="s">
        <v>95</v>
      </c>
      <c r="S631" s="12" t="s">
        <v>96</v>
      </c>
      <c r="T631" s="12">
        <v>10.38</v>
      </c>
      <c r="U631" s="12">
        <v>134.39054999999999</v>
      </c>
      <c r="V631" s="13" t="s">
        <v>77</v>
      </c>
      <c r="W631" s="14" t="s">
        <v>78</v>
      </c>
      <c r="X631" s="15" t="s">
        <v>79</v>
      </c>
      <c r="Y631" s="15" t="s">
        <v>49</v>
      </c>
      <c r="Z631" s="16"/>
      <c r="AA631" s="16"/>
      <c r="AB631" s="17">
        <v>0</v>
      </c>
      <c r="AC631" s="18">
        <v>13.04</v>
      </c>
      <c r="AD631" s="19">
        <v>1022.0058483269817</v>
      </c>
      <c r="AE631" s="20" t="s">
        <v>96</v>
      </c>
      <c r="AF631" s="20" t="s">
        <v>96</v>
      </c>
      <c r="AG631" s="152">
        <v>78.400000000000006</v>
      </c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</row>
    <row r="632" spans="1:153" s="16" customFormat="1" x14ac:dyDescent="0.2">
      <c r="A632" s="8" t="s">
        <v>114</v>
      </c>
      <c r="B632" s="10" t="s">
        <v>115</v>
      </c>
      <c r="C632" s="8" t="s">
        <v>116</v>
      </c>
      <c r="D632" s="8"/>
      <c r="E632" s="69">
        <v>602</v>
      </c>
      <c r="F632" s="70" t="s">
        <v>117</v>
      </c>
      <c r="G632" s="71">
        <v>3.0102000000000002</v>
      </c>
      <c r="H632" s="9">
        <v>3</v>
      </c>
      <c r="I632" s="12">
        <v>14.37</v>
      </c>
      <c r="J632" s="12">
        <v>14.37</v>
      </c>
      <c r="K632" s="13">
        <v>14.37</v>
      </c>
      <c r="L632" s="12">
        <v>2529.6860040000001</v>
      </c>
      <c r="M632" s="12">
        <v>302.20832519999999</v>
      </c>
      <c r="N632" s="12">
        <v>176.03938789144053</v>
      </c>
      <c r="O632" s="12">
        <v>21.03050279749478</v>
      </c>
      <c r="P632" s="12">
        <v>119.46475757154879</v>
      </c>
      <c r="Q632" s="12" t="s">
        <v>53</v>
      </c>
      <c r="R632" s="12" t="s">
        <v>54</v>
      </c>
      <c r="S632" s="12" t="s">
        <v>55</v>
      </c>
      <c r="T632" s="12">
        <v>13.34</v>
      </c>
      <c r="U632" s="12">
        <v>138.53565</v>
      </c>
      <c r="V632" s="21" t="s">
        <v>118</v>
      </c>
      <c r="W632" s="21" t="s">
        <v>118</v>
      </c>
      <c r="X632" s="15" t="s">
        <v>41</v>
      </c>
      <c r="Y632" s="15" t="s">
        <v>49</v>
      </c>
      <c r="AC632" s="13">
        <v>14.37</v>
      </c>
      <c r="AD632" s="44">
        <v>2011.8</v>
      </c>
      <c r="AE632" s="44" t="s">
        <v>55</v>
      </c>
      <c r="AF632" s="44" t="s">
        <v>55</v>
      </c>
      <c r="AG632" s="152">
        <v>140</v>
      </c>
    </row>
    <row r="633" spans="1:153" s="16" customFormat="1" x14ac:dyDescent="0.2">
      <c r="A633" s="8" t="s">
        <v>114</v>
      </c>
      <c r="B633" s="10" t="s">
        <v>115</v>
      </c>
      <c r="C633" s="8" t="s">
        <v>116</v>
      </c>
      <c r="D633" s="8"/>
      <c r="E633" s="69">
        <v>602</v>
      </c>
      <c r="F633" s="70" t="s">
        <v>117</v>
      </c>
      <c r="G633" s="71">
        <v>3.0105</v>
      </c>
      <c r="H633" s="9">
        <v>3</v>
      </c>
      <c r="I633" s="12">
        <v>9.65</v>
      </c>
      <c r="J633" s="12">
        <v>9.65</v>
      </c>
      <c r="K633" s="13">
        <v>9.65</v>
      </c>
      <c r="L633" s="12">
        <v>1417.6747360000002</v>
      </c>
      <c r="M633" s="12">
        <v>168.4770102</v>
      </c>
      <c r="N633" s="12">
        <v>146.90929906735752</v>
      </c>
      <c r="O633" s="12">
        <v>17.458757533678757</v>
      </c>
      <c r="P633" s="12">
        <v>118.84038413166726</v>
      </c>
      <c r="Q633" s="12" t="s">
        <v>53</v>
      </c>
      <c r="R633" s="12" t="s">
        <v>54</v>
      </c>
      <c r="S633" s="12" t="s">
        <v>55</v>
      </c>
      <c r="T633" s="12">
        <v>12.85</v>
      </c>
      <c r="U633" s="12">
        <v>139.3854</v>
      </c>
      <c r="V633" s="21" t="s">
        <v>118</v>
      </c>
      <c r="W633" s="21" t="s">
        <v>118</v>
      </c>
      <c r="X633" s="15" t="s">
        <v>41</v>
      </c>
      <c r="Y633" s="15" t="s">
        <v>49</v>
      </c>
      <c r="AC633" s="13">
        <v>9.65</v>
      </c>
      <c r="AD633" s="44">
        <v>1351</v>
      </c>
      <c r="AE633" s="44" t="s">
        <v>55</v>
      </c>
      <c r="AF633" s="44" t="s">
        <v>55</v>
      </c>
      <c r="AG633" s="152">
        <v>140</v>
      </c>
    </row>
    <row r="634" spans="1:153" s="16" customFormat="1" x14ac:dyDescent="0.2">
      <c r="A634" s="8" t="s">
        <v>32</v>
      </c>
      <c r="B634" s="8" t="s">
        <v>32</v>
      </c>
      <c r="C634" s="8" t="s">
        <v>43</v>
      </c>
      <c r="D634" s="8" t="s">
        <v>44</v>
      </c>
      <c r="E634" s="9">
        <v>4</v>
      </c>
      <c r="F634" s="10" t="s">
        <v>200</v>
      </c>
      <c r="G634" s="11">
        <v>4.0999999999999996</v>
      </c>
      <c r="H634" s="9">
        <v>11</v>
      </c>
      <c r="I634" s="12">
        <v>55.11</v>
      </c>
      <c r="J634" s="12">
        <v>54.84</v>
      </c>
      <c r="K634" s="13">
        <v>54.84</v>
      </c>
      <c r="L634" s="12">
        <v>6325.9697720000004</v>
      </c>
      <c r="M634" s="12">
        <v>582.14313300000003</v>
      </c>
      <c r="N634" s="12">
        <v>115.6695880782593</v>
      </c>
      <c r="O634" s="12">
        <v>10.644416401535931</v>
      </c>
      <c r="P634" s="12">
        <v>92.024330495014567</v>
      </c>
      <c r="Q634" s="12" t="s">
        <v>53</v>
      </c>
      <c r="R634" s="12" t="s">
        <v>47</v>
      </c>
      <c r="S634" s="12" t="s">
        <v>48</v>
      </c>
      <c r="T634" s="12">
        <v>11.73</v>
      </c>
      <c r="U634" s="12">
        <v>110.5108</v>
      </c>
      <c r="V634" s="13" t="s">
        <v>84</v>
      </c>
      <c r="W634" s="14" t="s">
        <v>40</v>
      </c>
      <c r="X634" s="15" t="s">
        <v>41</v>
      </c>
      <c r="Y634" s="15" t="s">
        <v>49</v>
      </c>
      <c r="AB634" s="17">
        <v>8.4098145720172324E-2</v>
      </c>
      <c r="AC634" s="18">
        <v>55.11</v>
      </c>
      <c r="AD634" s="19">
        <v>6079.5220090254479</v>
      </c>
      <c r="AE634" s="20" t="s">
        <v>48</v>
      </c>
      <c r="AF634" s="20" t="s">
        <v>48</v>
      </c>
      <c r="AG634" s="152">
        <v>110.3</v>
      </c>
    </row>
    <row r="635" spans="1:153" s="16" customFormat="1" x14ac:dyDescent="0.2">
      <c r="A635" s="8" t="s">
        <v>114</v>
      </c>
      <c r="B635" s="10" t="s">
        <v>115</v>
      </c>
      <c r="C635" s="8" t="s">
        <v>116</v>
      </c>
      <c r="D635" s="8"/>
      <c r="E635" s="69">
        <v>602</v>
      </c>
      <c r="F635" s="70" t="s">
        <v>117</v>
      </c>
      <c r="G635" s="71">
        <v>3.0106999999999999</v>
      </c>
      <c r="H635" s="9">
        <v>3</v>
      </c>
      <c r="I635" s="12">
        <v>14.75</v>
      </c>
      <c r="J635" s="12">
        <v>14.75</v>
      </c>
      <c r="K635" s="13">
        <v>14.75</v>
      </c>
      <c r="L635" s="12">
        <v>2782.8590559999998</v>
      </c>
      <c r="M635" s="12">
        <v>334.04922619999996</v>
      </c>
      <c r="N635" s="12">
        <v>188.66841057627119</v>
      </c>
      <c r="O635" s="12">
        <v>22.647405166101692</v>
      </c>
      <c r="P635" s="12">
        <v>120.03814044400529</v>
      </c>
      <c r="Q635" s="12" t="s">
        <v>53</v>
      </c>
      <c r="R635" s="12" t="s">
        <v>54</v>
      </c>
      <c r="S635" s="12" t="s">
        <v>55</v>
      </c>
      <c r="T635" s="12">
        <v>12.88</v>
      </c>
      <c r="U635" s="12">
        <v>141.7602</v>
      </c>
      <c r="V635" s="21" t="s">
        <v>118</v>
      </c>
      <c r="W635" s="21" t="s">
        <v>118</v>
      </c>
      <c r="X635" s="15" t="s">
        <v>41</v>
      </c>
      <c r="Y635" s="15" t="s">
        <v>49</v>
      </c>
      <c r="AC635" s="13">
        <v>14.75</v>
      </c>
      <c r="AD635" s="44">
        <v>2065</v>
      </c>
      <c r="AE635" s="44" t="s">
        <v>55</v>
      </c>
      <c r="AF635" s="44" t="s">
        <v>55</v>
      </c>
      <c r="AG635" s="152">
        <v>140</v>
      </c>
    </row>
    <row r="636" spans="1:153" s="16" customFormat="1" x14ac:dyDescent="0.2">
      <c r="A636" s="8" t="s">
        <v>32</v>
      </c>
      <c r="B636" s="8" t="s">
        <v>32</v>
      </c>
      <c r="C636" s="8" t="s">
        <v>43</v>
      </c>
      <c r="D636" s="8" t="s">
        <v>34</v>
      </c>
      <c r="E636" s="9">
        <v>9</v>
      </c>
      <c r="F636" s="10" t="s">
        <v>88</v>
      </c>
      <c r="G636" s="7">
        <v>9.1199999999999992</v>
      </c>
      <c r="H636" s="7"/>
      <c r="I636" s="12">
        <v>128.84</v>
      </c>
      <c r="J636" s="12">
        <v>128.12</v>
      </c>
      <c r="K636" s="13">
        <v>128.12</v>
      </c>
      <c r="L636" s="12">
        <v>12747.550544</v>
      </c>
      <c r="M636" s="12">
        <v>1396.5794856</v>
      </c>
      <c r="N636" s="12">
        <v>101.58220211969082</v>
      </c>
      <c r="O636" s="12">
        <v>11.129010164953383</v>
      </c>
      <c r="P636" s="12">
        <v>109.55669332547501</v>
      </c>
      <c r="Q636" s="12" t="s">
        <v>50</v>
      </c>
      <c r="R636" s="12" t="s">
        <v>54</v>
      </c>
      <c r="S636" s="12" t="s">
        <v>55</v>
      </c>
      <c r="T636" s="12">
        <v>12.25</v>
      </c>
      <c r="U636" s="12">
        <v>129.02744999999999</v>
      </c>
      <c r="V636" s="13" t="s">
        <v>173</v>
      </c>
      <c r="W636" s="14" t="s">
        <v>87</v>
      </c>
      <c r="X636" s="15" t="s">
        <v>41</v>
      </c>
      <c r="Y636" s="15" t="s">
        <v>49</v>
      </c>
      <c r="AA636" s="15"/>
      <c r="AB636" s="17">
        <v>0.32198364926781065</v>
      </c>
      <c r="AC636" s="18">
        <v>130.87</v>
      </c>
      <c r="AD636" s="19">
        <v>9385.8807540852013</v>
      </c>
      <c r="AE636" s="20" t="s">
        <v>55</v>
      </c>
      <c r="AF636" s="20" t="s">
        <v>55</v>
      </c>
      <c r="AG636" s="152">
        <v>71.7</v>
      </c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</row>
    <row r="637" spans="1:153" s="16" customFormat="1" x14ac:dyDescent="0.2">
      <c r="A637" s="8" t="s">
        <v>114</v>
      </c>
      <c r="B637" s="8" t="s">
        <v>114</v>
      </c>
      <c r="C637" s="8" t="s">
        <v>116</v>
      </c>
      <c r="D637" s="8"/>
      <c r="E637" s="37">
        <v>590</v>
      </c>
      <c r="F637" s="108" t="s">
        <v>198</v>
      </c>
      <c r="G637" s="112">
        <v>2.0699999999999998</v>
      </c>
      <c r="H637" s="9">
        <v>4</v>
      </c>
      <c r="I637" s="12">
        <v>7.86</v>
      </c>
      <c r="J637" s="12">
        <v>7.86</v>
      </c>
      <c r="K637" s="13">
        <v>7.86</v>
      </c>
      <c r="L637" s="12">
        <v>1533.154884</v>
      </c>
      <c r="M637" s="12">
        <v>141.8435484</v>
      </c>
      <c r="N637" s="12">
        <v>195.05787328244276</v>
      </c>
      <c r="O637" s="12">
        <v>18.046252977099236</v>
      </c>
      <c r="P637" s="12">
        <v>92.517429178407781</v>
      </c>
      <c r="Q637" s="12" t="s">
        <v>53</v>
      </c>
      <c r="R637" s="12" t="s">
        <v>54</v>
      </c>
      <c r="S637" s="12" t="s">
        <v>55</v>
      </c>
      <c r="T637" s="12">
        <v>12.35</v>
      </c>
      <c r="U637" s="12">
        <v>115.19955</v>
      </c>
      <c r="V637" s="21" t="s">
        <v>118</v>
      </c>
      <c r="W637" s="21" t="s">
        <v>118</v>
      </c>
      <c r="X637" s="15" t="s">
        <v>41</v>
      </c>
      <c r="Y637" s="15" t="s">
        <v>49</v>
      </c>
      <c r="AC637" s="13">
        <v>7.8608112357195266</v>
      </c>
      <c r="AD637" s="44">
        <v>1211.2572184235794</v>
      </c>
      <c r="AE637" s="44" t="s">
        <v>55</v>
      </c>
      <c r="AF637" s="44" t="s">
        <v>55</v>
      </c>
      <c r="AG637" s="152">
        <v>154.1</v>
      </c>
    </row>
    <row r="638" spans="1:153" s="16" customFormat="1" x14ac:dyDescent="0.2">
      <c r="A638" s="8" t="s">
        <v>114</v>
      </c>
      <c r="B638" s="8" t="s">
        <v>114</v>
      </c>
      <c r="C638" s="8" t="s">
        <v>116</v>
      </c>
      <c r="D638" s="8"/>
      <c r="E638" s="9">
        <v>367</v>
      </c>
      <c r="F638" s="10" t="s">
        <v>130</v>
      </c>
      <c r="G638" s="11">
        <v>6.27</v>
      </c>
      <c r="H638" s="9">
        <v>6</v>
      </c>
      <c r="I638" s="12">
        <v>14.56</v>
      </c>
      <c r="J638" s="12">
        <v>14.56</v>
      </c>
      <c r="K638" s="13">
        <v>14.56</v>
      </c>
      <c r="L638" s="12">
        <v>1920.735336</v>
      </c>
      <c r="M638" s="12">
        <v>238.38022939999999</v>
      </c>
      <c r="N638" s="12">
        <v>131.9186357142857</v>
      </c>
      <c r="O638" s="12">
        <v>16.37226850274725</v>
      </c>
      <c r="P638" s="12">
        <v>124.10883734582367</v>
      </c>
      <c r="Q638" s="12" t="s">
        <v>99</v>
      </c>
      <c r="R638" s="12" t="s">
        <v>134</v>
      </c>
      <c r="S638" s="12" t="s">
        <v>135</v>
      </c>
      <c r="T638" s="12">
        <v>12.35</v>
      </c>
      <c r="U638" s="12">
        <v>142.6267</v>
      </c>
      <c r="V638" s="21"/>
      <c r="W638" s="21"/>
      <c r="X638" s="15" t="s">
        <v>63</v>
      </c>
      <c r="Y638" s="15" t="s">
        <v>49</v>
      </c>
      <c r="AC638" s="13">
        <v>14.56</v>
      </c>
      <c r="AD638" s="44">
        <v>1584.081377879668</v>
      </c>
      <c r="AE638" s="44" t="s">
        <v>135</v>
      </c>
      <c r="AF638" s="44" t="s">
        <v>135</v>
      </c>
      <c r="AG638" s="152">
        <v>108.8</v>
      </c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  <c r="BK638" s="22"/>
      <c r="BL638" s="22"/>
      <c r="BM638" s="22"/>
      <c r="BN638" s="22"/>
      <c r="BO638" s="22"/>
      <c r="BP638" s="22"/>
      <c r="BQ638" s="22"/>
      <c r="BR638" s="22"/>
      <c r="BS638" s="22"/>
      <c r="BT638" s="22"/>
      <c r="BU638" s="22"/>
      <c r="BV638" s="22"/>
      <c r="BW638" s="22"/>
      <c r="BX638" s="22"/>
      <c r="BY638" s="22"/>
      <c r="BZ638" s="22"/>
      <c r="CA638" s="22"/>
      <c r="CB638" s="22"/>
      <c r="CC638" s="22"/>
      <c r="CD638" s="22"/>
      <c r="CE638" s="22"/>
      <c r="CF638" s="22"/>
      <c r="CG638" s="22"/>
      <c r="CH638" s="22"/>
      <c r="CI638" s="22"/>
      <c r="CJ638" s="22"/>
      <c r="CK638" s="22"/>
      <c r="CL638" s="22"/>
      <c r="CM638" s="22"/>
      <c r="CN638" s="22"/>
      <c r="CO638" s="22"/>
      <c r="CP638" s="22"/>
      <c r="CQ638" s="22"/>
      <c r="CR638" s="22"/>
      <c r="CS638" s="22"/>
      <c r="CT638" s="22"/>
      <c r="CU638" s="22"/>
      <c r="CV638" s="22"/>
      <c r="CW638" s="22"/>
      <c r="CX638" s="22"/>
      <c r="CY638" s="22"/>
      <c r="CZ638" s="22"/>
      <c r="DA638" s="22"/>
      <c r="DB638" s="22"/>
      <c r="DC638" s="22"/>
      <c r="DD638" s="22"/>
      <c r="DE638" s="22"/>
      <c r="DF638" s="22"/>
      <c r="DG638" s="22"/>
      <c r="DH638" s="22"/>
      <c r="DI638" s="22"/>
      <c r="DJ638" s="22"/>
      <c r="DK638" s="22"/>
      <c r="DL638" s="22"/>
      <c r="DM638" s="22"/>
      <c r="DN638" s="22"/>
      <c r="DO638" s="22"/>
      <c r="DP638" s="22"/>
      <c r="DQ638" s="22"/>
      <c r="DR638" s="22"/>
      <c r="DS638" s="22"/>
      <c r="DT638" s="22"/>
      <c r="DU638" s="22"/>
      <c r="DV638" s="22"/>
      <c r="DW638" s="22"/>
      <c r="DX638" s="22"/>
      <c r="DY638" s="22"/>
      <c r="DZ638" s="22"/>
      <c r="EA638" s="22"/>
      <c r="EB638" s="22"/>
      <c r="EC638" s="22"/>
      <c r="ED638" s="22"/>
      <c r="EE638" s="22"/>
      <c r="EF638" s="22"/>
      <c r="EG638" s="22"/>
      <c r="EH638" s="22"/>
      <c r="EI638" s="22"/>
      <c r="EJ638" s="22"/>
      <c r="EK638" s="22"/>
      <c r="EL638" s="22"/>
      <c r="EM638" s="22"/>
      <c r="EN638" s="22"/>
      <c r="EO638" s="22"/>
      <c r="EP638" s="22"/>
      <c r="EQ638" s="22"/>
      <c r="ER638" s="22"/>
      <c r="ES638" s="22"/>
      <c r="ET638" s="22"/>
      <c r="EU638" s="22"/>
      <c r="EV638" s="22"/>
      <c r="EW638" s="22"/>
    </row>
    <row r="639" spans="1:153" s="22" customFormat="1" x14ac:dyDescent="0.2">
      <c r="A639" s="8" t="s">
        <v>114</v>
      </c>
      <c r="B639" s="8" t="s">
        <v>114</v>
      </c>
      <c r="C639" s="8" t="s">
        <v>116</v>
      </c>
      <c r="D639" s="8"/>
      <c r="E639" s="37">
        <v>590</v>
      </c>
      <c r="F639" s="108" t="s">
        <v>198</v>
      </c>
      <c r="G639" s="109">
        <v>2.09</v>
      </c>
      <c r="H639" s="7">
        <v>2</v>
      </c>
      <c r="I639" s="12">
        <v>10.77</v>
      </c>
      <c r="J639" s="12">
        <v>10.77</v>
      </c>
      <c r="K639" s="13">
        <v>10.77</v>
      </c>
      <c r="L639" s="12">
        <v>1335.544496</v>
      </c>
      <c r="M639" s="12">
        <v>112.1038722</v>
      </c>
      <c r="N639" s="12">
        <v>124.00598848653668</v>
      </c>
      <c r="O639" s="12">
        <v>10.408901782729805</v>
      </c>
      <c r="P639" s="12">
        <v>83.938702555964866</v>
      </c>
      <c r="Q639" s="12" t="s">
        <v>65</v>
      </c>
      <c r="R639" s="12" t="s">
        <v>54</v>
      </c>
      <c r="S639" s="12" t="s">
        <v>55</v>
      </c>
      <c r="T639" s="12">
        <v>11.86</v>
      </c>
      <c r="U639" s="12">
        <v>108.49554999999999</v>
      </c>
      <c r="V639" s="15"/>
      <c r="W639" s="15"/>
      <c r="X639" s="15" t="s">
        <v>112</v>
      </c>
      <c r="Y639" s="15" t="s">
        <v>113</v>
      </c>
      <c r="Z639" s="16"/>
      <c r="AA639" s="15"/>
      <c r="AB639" s="15"/>
      <c r="AC639" s="13">
        <v>10.76756454599448</v>
      </c>
      <c r="AD639" s="44">
        <v>1375.609220969543</v>
      </c>
      <c r="AE639" s="44" t="s">
        <v>55</v>
      </c>
      <c r="AF639" s="44" t="s">
        <v>55</v>
      </c>
      <c r="AG639" s="152">
        <v>127.8</v>
      </c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</row>
    <row r="640" spans="1:153" s="16" customFormat="1" x14ac:dyDescent="0.2">
      <c r="A640" s="8" t="s">
        <v>114</v>
      </c>
      <c r="B640" s="8" t="s">
        <v>114</v>
      </c>
      <c r="C640" s="8" t="s">
        <v>116</v>
      </c>
      <c r="D640" s="8"/>
      <c r="E640" s="37">
        <v>590</v>
      </c>
      <c r="F640" s="108" t="s">
        <v>198</v>
      </c>
      <c r="G640" s="112">
        <v>2.1</v>
      </c>
      <c r="H640" s="9">
        <v>2</v>
      </c>
      <c r="I640" s="12">
        <v>3.26</v>
      </c>
      <c r="J640" s="12">
        <v>3.26</v>
      </c>
      <c r="K640" s="13">
        <v>3.26</v>
      </c>
      <c r="L640" s="12">
        <v>580.18171600000005</v>
      </c>
      <c r="M640" s="12">
        <v>53.131002799999997</v>
      </c>
      <c r="N640" s="12">
        <v>177.96985153374237</v>
      </c>
      <c r="O640" s="12">
        <v>16.297853619631901</v>
      </c>
      <c r="P640" s="12">
        <v>91.57648601253058</v>
      </c>
      <c r="Q640" s="12" t="s">
        <v>99</v>
      </c>
      <c r="R640" s="12" t="s">
        <v>47</v>
      </c>
      <c r="S640" s="12" t="s">
        <v>48</v>
      </c>
      <c r="T640" s="12">
        <v>12.35</v>
      </c>
      <c r="U640" s="12">
        <v>112.97985</v>
      </c>
      <c r="V640" s="21" t="s">
        <v>118</v>
      </c>
      <c r="W640" s="21" t="s">
        <v>118</v>
      </c>
      <c r="X640" s="15" t="s">
        <v>41</v>
      </c>
      <c r="Y640" s="15" t="s">
        <v>49</v>
      </c>
      <c r="AC640" s="13">
        <v>3.263110086294239</v>
      </c>
      <c r="AD640" s="44">
        <v>502.80632978116586</v>
      </c>
      <c r="AE640" s="44" t="s">
        <v>48</v>
      </c>
      <c r="AF640" s="44" t="s">
        <v>48</v>
      </c>
      <c r="AG640" s="152">
        <v>154.1</v>
      </c>
    </row>
    <row r="641" spans="1:153" s="16" customFormat="1" x14ac:dyDescent="0.2">
      <c r="A641" s="8" t="s">
        <v>32</v>
      </c>
      <c r="B641" s="8" t="s">
        <v>32</v>
      </c>
      <c r="C641" s="8" t="s">
        <v>43</v>
      </c>
      <c r="D641" s="8" t="s">
        <v>34</v>
      </c>
      <c r="E641" s="9">
        <v>10</v>
      </c>
      <c r="F641" s="10" t="s">
        <v>201</v>
      </c>
      <c r="G641" s="11">
        <v>10.02</v>
      </c>
      <c r="H641" s="9">
        <v>1</v>
      </c>
      <c r="I641" s="12">
        <v>72.650000000000006</v>
      </c>
      <c r="J641" s="12">
        <v>72.650000000000006</v>
      </c>
      <c r="K641" s="13">
        <v>72.650000000000006</v>
      </c>
      <c r="L641" s="12">
        <v>8867.2091360000013</v>
      </c>
      <c r="M641" s="12">
        <v>854.58391060000008</v>
      </c>
      <c r="N641" s="12">
        <v>122.05380779077771</v>
      </c>
      <c r="O641" s="12">
        <v>11.763026986923606</v>
      </c>
      <c r="P641" s="12">
        <v>96.375747711923594</v>
      </c>
      <c r="Q641" s="12" t="s">
        <v>65</v>
      </c>
      <c r="R641" s="12" t="s">
        <v>54</v>
      </c>
      <c r="S641" s="12" t="s">
        <v>55</v>
      </c>
      <c r="T641" s="12">
        <v>12.19</v>
      </c>
      <c r="U641" s="12">
        <v>123.37455</v>
      </c>
      <c r="V641" s="13" t="s">
        <v>86</v>
      </c>
      <c r="W641" s="14" t="s">
        <v>87</v>
      </c>
      <c r="X641" s="15" t="s">
        <v>41</v>
      </c>
      <c r="Y641" s="15" t="s">
        <v>49</v>
      </c>
      <c r="AB641" s="17">
        <v>0.31493461803165868</v>
      </c>
      <c r="AC641" s="18">
        <v>72.650000000000006</v>
      </c>
      <c r="AD641" s="19">
        <v>7556.5913388636127</v>
      </c>
      <c r="AE641" s="20" t="s">
        <v>55</v>
      </c>
      <c r="AF641" s="20" t="s">
        <v>55</v>
      </c>
      <c r="AG641" s="152">
        <v>104</v>
      </c>
    </row>
    <row r="642" spans="1:153" s="16" customFormat="1" x14ac:dyDescent="0.2">
      <c r="A642" s="8" t="s">
        <v>32</v>
      </c>
      <c r="B642" s="8" t="s">
        <v>32</v>
      </c>
      <c r="C642" s="8" t="s">
        <v>43</v>
      </c>
      <c r="D642" s="8" t="s">
        <v>56</v>
      </c>
      <c r="E642" s="9">
        <v>2</v>
      </c>
      <c r="F642" s="10" t="s">
        <v>74</v>
      </c>
      <c r="G642" s="11">
        <v>2.77</v>
      </c>
      <c r="H642" s="9">
        <v>2</v>
      </c>
      <c r="I642" s="12">
        <v>12.11</v>
      </c>
      <c r="J642" s="12">
        <v>13.07</v>
      </c>
      <c r="K642" s="13">
        <v>13.07</v>
      </c>
      <c r="L642" s="12">
        <v>836.42278400000009</v>
      </c>
      <c r="M642" s="12">
        <v>100.2661954</v>
      </c>
      <c r="N642" s="12">
        <v>69.068768290668885</v>
      </c>
      <c r="O642" s="12">
        <v>8.2796197687861284</v>
      </c>
      <c r="P642" s="12">
        <v>119.87501693880208</v>
      </c>
      <c r="Q642" s="12" t="s">
        <v>53</v>
      </c>
      <c r="R642" s="12" t="s">
        <v>191</v>
      </c>
      <c r="S642" s="12" t="s">
        <v>192</v>
      </c>
      <c r="T642" s="12">
        <v>11.07</v>
      </c>
      <c r="U642" s="12">
        <v>141.58580000000001</v>
      </c>
      <c r="V642" s="13" t="s">
        <v>90</v>
      </c>
      <c r="W642" s="14" t="s">
        <v>78</v>
      </c>
      <c r="X642" s="15" t="s">
        <v>91</v>
      </c>
      <c r="Y642" s="15" t="s">
        <v>49</v>
      </c>
      <c r="AB642" s="17">
        <v>0</v>
      </c>
      <c r="AC642" s="18">
        <v>13.57</v>
      </c>
      <c r="AD642" s="19">
        <v>848.13270297600013</v>
      </c>
      <c r="AE642" s="20" t="s">
        <v>96</v>
      </c>
      <c r="AF642" s="20" t="s">
        <v>96</v>
      </c>
      <c r="AG642" s="152">
        <v>62.5</v>
      </c>
    </row>
    <row r="643" spans="1:153" s="16" customFormat="1" x14ac:dyDescent="0.2">
      <c r="A643" s="8" t="s">
        <v>32</v>
      </c>
      <c r="B643" s="8" t="s">
        <v>32</v>
      </c>
      <c r="C643" s="8" t="s">
        <v>43</v>
      </c>
      <c r="D643" s="8" t="s">
        <v>56</v>
      </c>
      <c r="E643" s="9">
        <v>2</v>
      </c>
      <c r="F643" s="10" t="s">
        <v>74</v>
      </c>
      <c r="G643" s="11">
        <v>2.73</v>
      </c>
      <c r="H643" s="9">
        <v>2</v>
      </c>
      <c r="I643" s="12">
        <v>7.09</v>
      </c>
      <c r="J643" s="12">
        <v>7.09</v>
      </c>
      <c r="K643" s="13">
        <v>7.09</v>
      </c>
      <c r="L643" s="12">
        <v>560.74377200000004</v>
      </c>
      <c r="M643" s="12">
        <v>65.368953200000007</v>
      </c>
      <c r="N643" s="12">
        <v>79.089389562764467</v>
      </c>
      <c r="O643" s="12">
        <v>9.2198805641748951</v>
      </c>
      <c r="P643" s="12">
        <v>116.57544223246407</v>
      </c>
      <c r="Q643" s="12" t="s">
        <v>60</v>
      </c>
      <c r="R643" s="12" t="s">
        <v>37</v>
      </c>
      <c r="S643" s="12" t="s">
        <v>38</v>
      </c>
      <c r="T643" s="12">
        <v>10.050000000000001</v>
      </c>
      <c r="U643" s="12">
        <v>133.49440000000001</v>
      </c>
      <c r="V643" s="13" t="s">
        <v>90</v>
      </c>
      <c r="W643" s="14" t="s">
        <v>78</v>
      </c>
      <c r="X643" s="15" t="s">
        <v>79</v>
      </c>
      <c r="Y643" s="15" t="s">
        <v>49</v>
      </c>
      <c r="AB643" s="17">
        <v>0</v>
      </c>
      <c r="AC643" s="18">
        <v>7.09</v>
      </c>
      <c r="AD643" s="19">
        <v>518.53161724627557</v>
      </c>
      <c r="AE643" s="20" t="s">
        <v>98</v>
      </c>
      <c r="AF643" s="20" t="s">
        <v>98</v>
      </c>
      <c r="AG643" s="152">
        <v>73.099999999999994</v>
      </c>
    </row>
    <row r="644" spans="1:153" s="16" customFormat="1" x14ac:dyDescent="0.2">
      <c r="A644" s="8" t="s">
        <v>32</v>
      </c>
      <c r="B644" s="8" t="s">
        <v>32</v>
      </c>
      <c r="C644" s="8" t="s">
        <v>43</v>
      </c>
      <c r="D644" s="8" t="s">
        <v>34</v>
      </c>
      <c r="E644" s="9">
        <v>9</v>
      </c>
      <c r="F644" s="10" t="s">
        <v>88</v>
      </c>
      <c r="G644" s="11">
        <v>9.08</v>
      </c>
      <c r="H644" s="9"/>
      <c r="I644" s="12">
        <v>104.54</v>
      </c>
      <c r="J644" s="12">
        <v>104.54</v>
      </c>
      <c r="K644" s="13">
        <v>104.54</v>
      </c>
      <c r="L644" s="12">
        <v>13365.532024000002</v>
      </c>
      <c r="M644" s="12">
        <v>1421.6694771999998</v>
      </c>
      <c r="N644" s="12">
        <v>127.85088984120912</v>
      </c>
      <c r="O644" s="12">
        <v>13.599287136024486</v>
      </c>
      <c r="P644" s="12">
        <v>106.36834169018931</v>
      </c>
      <c r="Q644" s="12" t="s">
        <v>50</v>
      </c>
      <c r="R644" s="12" t="s">
        <v>54</v>
      </c>
      <c r="S644" s="12" t="s">
        <v>55</v>
      </c>
      <c r="T644" s="12">
        <v>12.12</v>
      </c>
      <c r="U644" s="12">
        <v>126.2948</v>
      </c>
      <c r="V644" s="13" t="s">
        <v>173</v>
      </c>
      <c r="W644" s="14" t="s">
        <v>87</v>
      </c>
      <c r="X644" s="15" t="s">
        <v>63</v>
      </c>
      <c r="Y644" s="15" t="s">
        <v>49</v>
      </c>
      <c r="AB644" s="17">
        <v>7.6525731777310119E-2</v>
      </c>
      <c r="AC644" s="18">
        <v>104.53999999999998</v>
      </c>
      <c r="AD644" s="19">
        <v>11567.828847045563</v>
      </c>
      <c r="AE644" s="20" t="s">
        <v>55</v>
      </c>
      <c r="AF644" s="20" t="s">
        <v>55</v>
      </c>
      <c r="AG644" s="152">
        <v>110.7</v>
      </c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  <c r="BK644" s="22"/>
      <c r="BL644" s="22"/>
      <c r="BM644" s="22"/>
      <c r="BN644" s="22"/>
      <c r="BO644" s="22"/>
      <c r="BP644" s="22"/>
      <c r="BQ644" s="22"/>
      <c r="BR644" s="22"/>
      <c r="BS644" s="22"/>
      <c r="BT644" s="22"/>
      <c r="BU644" s="22"/>
      <c r="BV644" s="22"/>
      <c r="BW644" s="22"/>
      <c r="BX644" s="22"/>
      <c r="BY644" s="22"/>
      <c r="BZ644" s="22"/>
      <c r="CA644" s="22"/>
      <c r="CB644" s="22"/>
      <c r="CC644" s="22"/>
      <c r="CD644" s="22"/>
      <c r="CE644" s="22"/>
      <c r="CF644" s="22"/>
      <c r="CG644" s="22"/>
      <c r="CH644" s="22"/>
      <c r="CI644" s="22"/>
      <c r="CJ644" s="22"/>
      <c r="CK644" s="22"/>
      <c r="CL644" s="22"/>
      <c r="CM644" s="22"/>
      <c r="CN644" s="22"/>
      <c r="CO644" s="22"/>
      <c r="CP644" s="22"/>
      <c r="CQ644" s="22"/>
      <c r="CR644" s="22"/>
      <c r="CS644" s="22"/>
      <c r="CT644" s="22"/>
      <c r="CU644" s="22"/>
      <c r="CV644" s="22"/>
      <c r="CW644" s="22"/>
      <c r="CX644" s="22"/>
      <c r="CY644" s="22"/>
      <c r="CZ644" s="22"/>
      <c r="DA644" s="22"/>
      <c r="DB644" s="22"/>
      <c r="DC644" s="22"/>
      <c r="DD644" s="22"/>
      <c r="DE644" s="22"/>
      <c r="DF644" s="22"/>
      <c r="DG644" s="22"/>
      <c r="DH644" s="22"/>
      <c r="DI644" s="22"/>
      <c r="DJ644" s="22"/>
      <c r="DK644" s="22"/>
      <c r="DL644" s="22"/>
      <c r="DM644" s="22"/>
      <c r="DN644" s="22"/>
      <c r="DO644" s="22"/>
      <c r="DP644" s="22"/>
      <c r="DQ644" s="22"/>
      <c r="DR644" s="22"/>
      <c r="DS644" s="22"/>
      <c r="DT644" s="22"/>
      <c r="DU644" s="22"/>
      <c r="DV644" s="22"/>
      <c r="DW644" s="22"/>
      <c r="DX644" s="22"/>
      <c r="DY644" s="22"/>
      <c r="DZ644" s="22"/>
      <c r="EA644" s="22"/>
      <c r="EB644" s="22"/>
      <c r="EC644" s="22"/>
      <c r="ED644" s="22"/>
      <c r="EE644" s="22"/>
      <c r="EF644" s="22"/>
      <c r="EG644" s="22"/>
      <c r="EH644" s="22"/>
      <c r="EI644" s="22"/>
      <c r="EJ644" s="22"/>
      <c r="EK644" s="22"/>
      <c r="EL644" s="22"/>
      <c r="EM644" s="22"/>
      <c r="EN644" s="22"/>
      <c r="EO644" s="22"/>
      <c r="EP644" s="22"/>
      <c r="EQ644" s="22"/>
      <c r="ER644" s="22"/>
      <c r="ES644" s="22"/>
      <c r="ET644" s="22"/>
      <c r="EU644" s="22"/>
      <c r="EV644" s="22"/>
      <c r="EW644" s="22"/>
    </row>
    <row r="645" spans="1:153" s="16" customFormat="1" x14ac:dyDescent="0.2">
      <c r="A645" s="8" t="s">
        <v>114</v>
      </c>
      <c r="B645" s="8" t="s">
        <v>114</v>
      </c>
      <c r="C645" s="8" t="s">
        <v>116</v>
      </c>
      <c r="D645" s="8"/>
      <c r="E645" s="37">
        <v>590</v>
      </c>
      <c r="F645" s="108" t="s">
        <v>198</v>
      </c>
      <c r="G645" s="109">
        <v>2.16</v>
      </c>
      <c r="H645" s="7">
        <v>2</v>
      </c>
      <c r="I645" s="12">
        <v>11.02</v>
      </c>
      <c r="J645" s="12">
        <v>11.02</v>
      </c>
      <c r="K645" s="13">
        <v>11.02</v>
      </c>
      <c r="L645" s="12">
        <v>1657.445136</v>
      </c>
      <c r="M645" s="12">
        <v>142.28381440000001</v>
      </c>
      <c r="N645" s="12">
        <v>150.40336987295828</v>
      </c>
      <c r="O645" s="12">
        <v>12.911416914700546</v>
      </c>
      <c r="P645" s="12">
        <v>85.845263477849443</v>
      </c>
      <c r="Q645" s="12" t="s">
        <v>65</v>
      </c>
      <c r="R645" s="12" t="s">
        <v>54</v>
      </c>
      <c r="S645" s="12" t="s">
        <v>55</v>
      </c>
      <c r="T645" s="12">
        <v>11.83</v>
      </c>
      <c r="U645" s="12">
        <v>109.3442</v>
      </c>
      <c r="V645" s="15"/>
      <c r="W645" s="15"/>
      <c r="X645" s="15" t="s">
        <v>112</v>
      </c>
      <c r="Y645" s="15" t="s">
        <v>113</v>
      </c>
      <c r="AA645" s="15"/>
      <c r="AB645" s="15"/>
      <c r="AC645" s="13">
        <v>11.019110505537505</v>
      </c>
      <c r="AD645" s="44">
        <v>1552.8294519590982</v>
      </c>
      <c r="AE645" s="44" t="s">
        <v>55</v>
      </c>
      <c r="AF645" s="44" t="s">
        <v>55</v>
      </c>
      <c r="AG645" s="152">
        <v>140.9</v>
      </c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</row>
    <row r="646" spans="1:153" s="22" customFormat="1" x14ac:dyDescent="0.2">
      <c r="A646" s="8" t="s">
        <v>114</v>
      </c>
      <c r="B646" s="10" t="s">
        <v>115</v>
      </c>
      <c r="C646" s="8" t="s">
        <v>116</v>
      </c>
      <c r="D646" s="8"/>
      <c r="E646" s="69">
        <v>602</v>
      </c>
      <c r="F646" s="70" t="s">
        <v>117</v>
      </c>
      <c r="G646" s="71">
        <v>3.0101</v>
      </c>
      <c r="H646" s="9">
        <v>3</v>
      </c>
      <c r="I646" s="12" t="e">
        <v>#N/A</v>
      </c>
      <c r="J646" s="12">
        <v>21.77</v>
      </c>
      <c r="K646" s="13">
        <v>21.77</v>
      </c>
      <c r="L646" s="12" t="e">
        <v>#N/A</v>
      </c>
      <c r="M646" s="12" t="e">
        <v>#N/A</v>
      </c>
      <c r="N646" s="12" t="e">
        <v>#N/A</v>
      </c>
      <c r="O646" s="12" t="e">
        <v>#N/A</v>
      </c>
      <c r="P646" s="12" t="e">
        <v>#N/A</v>
      </c>
      <c r="Q646" s="12" t="e">
        <v>#N/A</v>
      </c>
      <c r="R646" s="12" t="e">
        <v>#N/A</v>
      </c>
      <c r="S646" s="12" t="e">
        <v>#N/A</v>
      </c>
      <c r="T646" s="12" t="e">
        <v>#N/A</v>
      </c>
      <c r="U646" s="12" t="e">
        <v>#N/A</v>
      </c>
      <c r="V646" s="21" t="s">
        <v>118</v>
      </c>
      <c r="W646" s="21" t="s">
        <v>118</v>
      </c>
      <c r="X646" s="15" t="s">
        <v>41</v>
      </c>
      <c r="Y646" s="15" t="s">
        <v>49</v>
      </c>
      <c r="Z646" s="16"/>
      <c r="AA646" s="16"/>
      <c r="AB646" s="16"/>
      <c r="AC646" s="13">
        <v>22.15</v>
      </c>
      <c r="AD646" s="44">
        <v>3101</v>
      </c>
      <c r="AE646" s="44" t="s">
        <v>55</v>
      </c>
      <c r="AF646" s="44" t="s">
        <v>55</v>
      </c>
      <c r="AG646" s="152">
        <v>140</v>
      </c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</row>
    <row r="647" spans="1:153" s="16" customFormat="1" x14ac:dyDescent="0.2">
      <c r="A647" s="8" t="s">
        <v>114</v>
      </c>
      <c r="B647" s="8" t="s">
        <v>114</v>
      </c>
      <c r="C647" s="8" t="s">
        <v>116</v>
      </c>
      <c r="D647" s="8"/>
      <c r="E647" s="9">
        <v>367</v>
      </c>
      <c r="F647" s="10" t="s">
        <v>130</v>
      </c>
      <c r="G647" s="11">
        <v>6.28</v>
      </c>
      <c r="H647" s="9">
        <v>6</v>
      </c>
      <c r="I647" s="12">
        <v>13.82</v>
      </c>
      <c r="J647" s="12">
        <v>13.82</v>
      </c>
      <c r="K647" s="13">
        <v>13.82</v>
      </c>
      <c r="L647" s="12">
        <v>1765.991796</v>
      </c>
      <c r="M647" s="12">
        <v>208.05065379999999</v>
      </c>
      <c r="N647" s="12">
        <v>127.78522402315485</v>
      </c>
      <c r="O647" s="12">
        <v>15.054316483357452</v>
      </c>
      <c r="P647" s="12">
        <v>117.80952452397463</v>
      </c>
      <c r="Q647" s="12" t="s">
        <v>99</v>
      </c>
      <c r="R647" s="12" t="s">
        <v>134</v>
      </c>
      <c r="S647" s="12" t="s">
        <v>135</v>
      </c>
      <c r="T647" s="12">
        <v>12.32</v>
      </c>
      <c r="U647" s="12">
        <v>137.40450000000001</v>
      </c>
      <c r="V647" s="21"/>
      <c r="W647" s="21"/>
      <c r="X647" s="15" t="s">
        <v>63</v>
      </c>
      <c r="Y647" s="15" t="s">
        <v>49</v>
      </c>
      <c r="AC647" s="13">
        <v>13.82</v>
      </c>
      <c r="AD647" s="44">
        <v>1796.2520111467729</v>
      </c>
      <c r="AE647" s="44" t="s">
        <v>135</v>
      </c>
      <c r="AF647" s="44" t="s">
        <v>135</v>
      </c>
      <c r="AG647" s="152">
        <v>130</v>
      </c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  <c r="BK647" s="22"/>
      <c r="BL647" s="22"/>
      <c r="BM647" s="22"/>
      <c r="BN647" s="22"/>
      <c r="BO647" s="22"/>
      <c r="BP647" s="22"/>
      <c r="BQ647" s="22"/>
      <c r="BR647" s="22"/>
      <c r="BS647" s="22"/>
      <c r="BT647" s="22"/>
      <c r="BU647" s="22"/>
      <c r="BV647" s="22"/>
      <c r="BW647" s="22"/>
      <c r="BX647" s="22"/>
      <c r="BY647" s="22"/>
      <c r="BZ647" s="22"/>
      <c r="CA647" s="22"/>
      <c r="CB647" s="22"/>
      <c r="CC647" s="22"/>
      <c r="CD647" s="22"/>
      <c r="CE647" s="22"/>
      <c r="CF647" s="22"/>
      <c r="CG647" s="22"/>
      <c r="CH647" s="22"/>
      <c r="CI647" s="22"/>
      <c r="CJ647" s="22"/>
      <c r="CK647" s="22"/>
      <c r="CL647" s="22"/>
      <c r="CM647" s="22"/>
      <c r="CN647" s="22"/>
      <c r="CO647" s="22"/>
      <c r="CP647" s="22"/>
      <c r="CQ647" s="22"/>
      <c r="CR647" s="22"/>
      <c r="CS647" s="22"/>
      <c r="CT647" s="22"/>
      <c r="CU647" s="22"/>
      <c r="CV647" s="22"/>
      <c r="CW647" s="22"/>
      <c r="CX647" s="22"/>
      <c r="CY647" s="22"/>
      <c r="CZ647" s="22"/>
      <c r="DA647" s="22"/>
      <c r="DB647" s="22"/>
      <c r="DC647" s="22"/>
      <c r="DD647" s="22"/>
      <c r="DE647" s="22"/>
      <c r="DF647" s="22"/>
      <c r="DG647" s="22"/>
      <c r="DH647" s="22"/>
      <c r="DI647" s="22"/>
      <c r="DJ647" s="22"/>
      <c r="DK647" s="22"/>
      <c r="DL647" s="22"/>
      <c r="DM647" s="22"/>
      <c r="DN647" s="22"/>
      <c r="DO647" s="22"/>
      <c r="DP647" s="22"/>
      <c r="DQ647" s="22"/>
      <c r="DR647" s="22"/>
      <c r="DS647" s="22"/>
      <c r="DT647" s="22"/>
      <c r="DU647" s="22"/>
      <c r="DV647" s="22"/>
      <c r="DW647" s="22"/>
      <c r="DX647" s="22"/>
      <c r="DY647" s="22"/>
      <c r="DZ647" s="22"/>
      <c r="EA647" s="22"/>
      <c r="EB647" s="22"/>
      <c r="EC647" s="22"/>
      <c r="ED647" s="22"/>
      <c r="EE647" s="22"/>
      <c r="EF647" s="22"/>
      <c r="EG647" s="22"/>
      <c r="EH647" s="22"/>
      <c r="EI647" s="22"/>
      <c r="EJ647" s="22"/>
      <c r="EK647" s="22"/>
      <c r="EL647" s="22"/>
      <c r="EM647" s="22"/>
      <c r="EN647" s="22"/>
      <c r="EO647" s="22"/>
      <c r="EP647" s="22"/>
      <c r="EQ647" s="22"/>
      <c r="ER647" s="22"/>
      <c r="ES647" s="22"/>
      <c r="ET647" s="22"/>
      <c r="EU647" s="22"/>
      <c r="EV647" s="22"/>
      <c r="EW647" s="22"/>
    </row>
    <row r="648" spans="1:153" s="16" customFormat="1" x14ac:dyDescent="0.2">
      <c r="A648" s="8" t="s">
        <v>32</v>
      </c>
      <c r="B648" s="8" t="s">
        <v>32</v>
      </c>
      <c r="C648" s="8" t="s">
        <v>43</v>
      </c>
      <c r="D648" s="8" t="s">
        <v>56</v>
      </c>
      <c r="E648" s="9">
        <v>2</v>
      </c>
      <c r="F648" s="10" t="s">
        <v>74</v>
      </c>
      <c r="G648" s="11">
        <v>2.58</v>
      </c>
      <c r="H648" s="9">
        <v>2</v>
      </c>
      <c r="I648" s="12">
        <v>11.14</v>
      </c>
      <c r="J648" s="12">
        <v>11.14</v>
      </c>
      <c r="K648" s="13">
        <v>11.14</v>
      </c>
      <c r="L648" s="12">
        <v>759.37646400000006</v>
      </c>
      <c r="M648" s="12">
        <v>96.368390000000005</v>
      </c>
      <c r="N648" s="12">
        <v>68.166648473967683</v>
      </c>
      <c r="O648" s="12">
        <v>8.6506633752244166</v>
      </c>
      <c r="P648" s="12">
        <v>126.9046310605697</v>
      </c>
      <c r="Q648" s="12" t="s">
        <v>53</v>
      </c>
      <c r="R648" s="12" t="s">
        <v>37</v>
      </c>
      <c r="S648" s="12" t="s">
        <v>38</v>
      </c>
      <c r="T648" s="12">
        <v>10.68</v>
      </c>
      <c r="U648" s="12">
        <v>144.44515000000001</v>
      </c>
      <c r="V648" s="13" t="s">
        <v>90</v>
      </c>
      <c r="W648" s="14" t="s">
        <v>78</v>
      </c>
      <c r="X648" s="15" t="s">
        <v>79</v>
      </c>
      <c r="Y648" s="15" t="s">
        <v>49</v>
      </c>
      <c r="AB648" s="17">
        <v>0</v>
      </c>
      <c r="AC648" s="18">
        <v>9.1199999999999992</v>
      </c>
      <c r="AD648" s="19">
        <v>732.38789621174351</v>
      </c>
      <c r="AE648" s="20" t="s">
        <v>96</v>
      </c>
      <c r="AF648" s="20" t="s">
        <v>96</v>
      </c>
      <c r="AG648" s="152">
        <v>80.3</v>
      </c>
    </row>
    <row r="649" spans="1:153" s="22" customFormat="1" x14ac:dyDescent="0.2">
      <c r="A649" s="8" t="s">
        <v>114</v>
      </c>
      <c r="B649" s="10" t="s">
        <v>115</v>
      </c>
      <c r="C649" s="8" t="s">
        <v>116</v>
      </c>
      <c r="D649" s="8"/>
      <c r="E649" s="84">
        <v>602</v>
      </c>
      <c r="F649" s="85" t="s">
        <v>117</v>
      </c>
      <c r="G649" s="86">
        <v>3.0103</v>
      </c>
      <c r="H649" s="9">
        <v>3</v>
      </c>
      <c r="I649" s="12" t="e">
        <v>#N/A</v>
      </c>
      <c r="J649" s="12">
        <v>23.35</v>
      </c>
      <c r="K649" s="13">
        <v>23.35</v>
      </c>
      <c r="L649" s="12" t="e">
        <v>#N/A</v>
      </c>
      <c r="M649" s="12" t="e">
        <v>#N/A</v>
      </c>
      <c r="N649" s="12" t="e">
        <v>#N/A</v>
      </c>
      <c r="O649" s="12" t="e">
        <v>#N/A</v>
      </c>
      <c r="P649" s="12" t="e">
        <v>#N/A</v>
      </c>
      <c r="Q649" s="12" t="e">
        <v>#N/A</v>
      </c>
      <c r="R649" s="12" t="e">
        <v>#N/A</v>
      </c>
      <c r="S649" s="12" t="e">
        <v>#N/A</v>
      </c>
      <c r="T649" s="12" t="e">
        <v>#N/A</v>
      </c>
      <c r="U649" s="12" t="e">
        <v>#N/A</v>
      </c>
      <c r="V649" s="21" t="s">
        <v>118</v>
      </c>
      <c r="W649" s="21" t="s">
        <v>118</v>
      </c>
      <c r="X649" s="15" t="s">
        <v>41</v>
      </c>
      <c r="Y649" s="15" t="s">
        <v>49</v>
      </c>
      <c r="Z649" s="16"/>
      <c r="AA649" s="16"/>
      <c r="AB649" s="16"/>
      <c r="AC649" s="13">
        <v>23.35</v>
      </c>
      <c r="AD649" s="44">
        <v>3269</v>
      </c>
      <c r="AE649" s="44" t="s">
        <v>135</v>
      </c>
      <c r="AF649" s="44" t="s">
        <v>135</v>
      </c>
      <c r="AG649" s="152">
        <v>140</v>
      </c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</row>
    <row r="650" spans="1:153" s="16" customFormat="1" x14ac:dyDescent="0.2">
      <c r="A650" s="8" t="s">
        <v>32</v>
      </c>
      <c r="B650" s="8" t="s">
        <v>32</v>
      </c>
      <c r="C650" s="8" t="s">
        <v>33</v>
      </c>
      <c r="D650" s="8" t="s">
        <v>34</v>
      </c>
      <c r="E650" s="9">
        <v>16</v>
      </c>
      <c r="F650" s="10" t="s">
        <v>83</v>
      </c>
      <c r="G650" s="11">
        <v>16.010000000000002</v>
      </c>
      <c r="H650" s="9">
        <v>5</v>
      </c>
      <c r="I650" s="12">
        <v>6.61</v>
      </c>
      <c r="J650" s="12">
        <v>6.61</v>
      </c>
      <c r="K650" s="13">
        <v>6.61</v>
      </c>
      <c r="L650" s="12">
        <v>864.13281600000005</v>
      </c>
      <c r="M650" s="12">
        <v>91.050601399999991</v>
      </c>
      <c r="N650" s="12">
        <v>130.73113706505296</v>
      </c>
      <c r="O650" s="12">
        <v>13.774674947049922</v>
      </c>
      <c r="P650" s="12">
        <v>105.36644334544053</v>
      </c>
      <c r="Q650" s="12" t="s">
        <v>36</v>
      </c>
      <c r="R650" s="12" t="s">
        <v>54</v>
      </c>
      <c r="S650" s="12" t="s">
        <v>55</v>
      </c>
      <c r="T650" s="12">
        <v>12.06</v>
      </c>
      <c r="U650" s="12">
        <v>124.14364999999999</v>
      </c>
      <c r="V650" s="13" t="s">
        <v>89</v>
      </c>
      <c r="W650" s="14" t="s">
        <v>85</v>
      </c>
      <c r="X650" s="15" t="s">
        <v>63</v>
      </c>
      <c r="Y650" s="15" t="s">
        <v>49</v>
      </c>
      <c r="AB650" s="17">
        <v>0.44024205748865358</v>
      </c>
      <c r="AC650" s="18">
        <v>6.61</v>
      </c>
      <c r="AD650" s="19">
        <v>758.29503778815263</v>
      </c>
      <c r="AE650" s="20" t="s">
        <v>187</v>
      </c>
      <c r="AF650" s="20" t="s">
        <v>187</v>
      </c>
      <c r="AG650" s="152">
        <v>114.7</v>
      </c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  <c r="BK650" s="22"/>
      <c r="BL650" s="22"/>
      <c r="BM650" s="22"/>
      <c r="BN650" s="22"/>
      <c r="BO650" s="22"/>
      <c r="BP650" s="22"/>
      <c r="BQ650" s="22"/>
      <c r="BR650" s="22"/>
      <c r="BS650" s="22"/>
      <c r="BT650" s="22"/>
      <c r="BU650" s="22"/>
      <c r="BV650" s="22"/>
      <c r="BW650" s="22"/>
      <c r="BX650" s="22"/>
      <c r="BY650" s="22"/>
      <c r="BZ650" s="22"/>
      <c r="CA650" s="22"/>
      <c r="CB650" s="22"/>
      <c r="CC650" s="22"/>
      <c r="CD650" s="22"/>
      <c r="CE650" s="22"/>
      <c r="CF650" s="22"/>
      <c r="CG650" s="22"/>
      <c r="CH650" s="22"/>
      <c r="CI650" s="22"/>
      <c r="CJ650" s="22"/>
      <c r="CK650" s="22"/>
      <c r="CL650" s="22"/>
      <c r="CM650" s="22"/>
      <c r="CN650" s="22"/>
      <c r="CO650" s="22"/>
      <c r="CP650" s="22"/>
      <c r="CQ650" s="22"/>
      <c r="CR650" s="22"/>
      <c r="CS650" s="22"/>
      <c r="CT650" s="22"/>
      <c r="CU650" s="22"/>
      <c r="CV650" s="22"/>
      <c r="CW650" s="22"/>
      <c r="CX650" s="22"/>
      <c r="CY650" s="22"/>
      <c r="CZ650" s="22"/>
      <c r="DA650" s="22"/>
      <c r="DB650" s="22"/>
      <c r="DC650" s="22"/>
      <c r="DD650" s="22"/>
      <c r="DE650" s="22"/>
      <c r="DF650" s="22"/>
      <c r="DG650" s="22"/>
      <c r="DH650" s="22"/>
      <c r="DI650" s="22"/>
      <c r="DJ650" s="22"/>
      <c r="DK650" s="22"/>
      <c r="DL650" s="22"/>
      <c r="DM650" s="22"/>
      <c r="DN650" s="22"/>
      <c r="DO650" s="22"/>
      <c r="DP650" s="22"/>
      <c r="DQ650" s="22"/>
      <c r="DR650" s="22"/>
      <c r="DS650" s="22"/>
      <c r="DT650" s="22"/>
      <c r="DU650" s="22"/>
      <c r="DV650" s="22"/>
      <c r="DW650" s="22"/>
      <c r="DX650" s="22"/>
      <c r="DY650" s="22"/>
      <c r="DZ650" s="22"/>
      <c r="EA650" s="22"/>
      <c r="EB650" s="22"/>
      <c r="EC650" s="22"/>
      <c r="ED650" s="22"/>
      <c r="EE650" s="22"/>
      <c r="EF650" s="22"/>
      <c r="EG650" s="22"/>
      <c r="EH650" s="22"/>
      <c r="EI650" s="22"/>
      <c r="EJ650" s="22"/>
      <c r="EK650" s="22"/>
      <c r="EL650" s="22"/>
      <c r="EM650" s="22"/>
      <c r="EN650" s="22"/>
      <c r="EO650" s="22"/>
      <c r="EP650" s="22"/>
      <c r="EQ650" s="22"/>
      <c r="ER650" s="22"/>
      <c r="ES650" s="22"/>
      <c r="ET650" s="22"/>
      <c r="EU650" s="22"/>
      <c r="EV650" s="22"/>
      <c r="EW650" s="22"/>
    </row>
    <row r="651" spans="1:153" s="16" customFormat="1" x14ac:dyDescent="0.2">
      <c r="A651" s="8" t="s">
        <v>32</v>
      </c>
      <c r="B651" s="8" t="s">
        <v>32</v>
      </c>
      <c r="C651" s="8" t="s">
        <v>43</v>
      </c>
      <c r="D651" s="8" t="s">
        <v>56</v>
      </c>
      <c r="E651" s="9">
        <v>5</v>
      </c>
      <c r="F651" s="10" t="s">
        <v>185</v>
      </c>
      <c r="G651" s="11">
        <v>5.22</v>
      </c>
      <c r="H651" s="9">
        <v>4</v>
      </c>
      <c r="I651" s="12" t="e">
        <v>#N/A</v>
      </c>
      <c r="J651" s="12">
        <v>0.5</v>
      </c>
      <c r="K651" s="13">
        <v>0.5</v>
      </c>
      <c r="L651" s="12" t="e">
        <v>#N/A</v>
      </c>
      <c r="M651" s="12" t="e">
        <v>#N/A</v>
      </c>
      <c r="N651" s="12" t="e">
        <v>#N/A</v>
      </c>
      <c r="O651" s="12" t="e">
        <v>#N/A</v>
      </c>
      <c r="P651" s="12" t="e">
        <v>#N/A</v>
      </c>
      <c r="Q651" s="12" t="e">
        <v>#N/A</v>
      </c>
      <c r="R651" s="12" t="e">
        <v>#N/A</v>
      </c>
      <c r="S651" s="12" t="e">
        <v>#N/A</v>
      </c>
      <c r="T651" s="12" t="e">
        <v>#N/A</v>
      </c>
      <c r="U651" s="12" t="e">
        <v>#N/A</v>
      </c>
      <c r="V651" s="13" t="s">
        <v>186</v>
      </c>
      <c r="W651" s="13" t="s">
        <v>62</v>
      </c>
      <c r="X651" s="15" t="s">
        <v>41</v>
      </c>
      <c r="Y651" s="15" t="s">
        <v>49</v>
      </c>
      <c r="AB651" s="17">
        <v>0</v>
      </c>
      <c r="AC651" s="18">
        <v>9.69</v>
      </c>
      <c r="AD651" s="18">
        <v>1000</v>
      </c>
      <c r="AE651" s="20" t="s">
        <v>38</v>
      </c>
      <c r="AF651" s="20" t="s">
        <v>38</v>
      </c>
      <c r="AG651" s="152">
        <v>103.2</v>
      </c>
    </row>
    <row r="652" spans="1:153" s="16" customFormat="1" x14ac:dyDescent="0.2">
      <c r="A652" s="8" t="s">
        <v>32</v>
      </c>
      <c r="B652" s="8" t="s">
        <v>32</v>
      </c>
      <c r="C652" s="8" t="s">
        <v>43</v>
      </c>
      <c r="D652" s="8" t="s">
        <v>56</v>
      </c>
      <c r="E652" s="9">
        <v>2</v>
      </c>
      <c r="F652" s="10" t="s">
        <v>74</v>
      </c>
      <c r="G652" s="11">
        <v>2.57</v>
      </c>
      <c r="H652" s="9">
        <v>2</v>
      </c>
      <c r="I652" s="12">
        <v>4.09</v>
      </c>
      <c r="J652" s="12">
        <v>4.09</v>
      </c>
      <c r="K652" s="13">
        <v>4.09</v>
      </c>
      <c r="L652" s="12">
        <v>290.98100400000004</v>
      </c>
      <c r="M652" s="12">
        <v>34.753887800000001</v>
      </c>
      <c r="N652" s="12">
        <v>71.144499755501229</v>
      </c>
      <c r="O652" s="12">
        <v>8.4972830806845963</v>
      </c>
      <c r="P652" s="12">
        <v>119.43696434561754</v>
      </c>
      <c r="Q652" s="12" t="s">
        <v>53</v>
      </c>
      <c r="R652" s="12" t="s">
        <v>102</v>
      </c>
      <c r="S652" s="12" t="s">
        <v>103</v>
      </c>
      <c r="T652" s="12">
        <v>10.68</v>
      </c>
      <c r="U652" s="12">
        <v>137.38300000000001</v>
      </c>
      <c r="V652" s="13" t="s">
        <v>90</v>
      </c>
      <c r="W652" s="14" t="s">
        <v>78</v>
      </c>
      <c r="X652" s="15" t="s">
        <v>91</v>
      </c>
      <c r="Y652" s="15" t="s">
        <v>49</v>
      </c>
      <c r="AB652" s="17">
        <v>0</v>
      </c>
      <c r="AC652" s="18">
        <v>4.46</v>
      </c>
      <c r="AD652" s="19">
        <v>281.24278665720209</v>
      </c>
      <c r="AE652" s="20" t="s">
        <v>96</v>
      </c>
      <c r="AF652" s="20" t="s">
        <v>96</v>
      </c>
      <c r="AG652" s="152">
        <v>63.1</v>
      </c>
    </row>
    <row r="653" spans="1:153" s="16" customFormat="1" x14ac:dyDescent="0.2">
      <c r="A653" s="8" t="s">
        <v>114</v>
      </c>
      <c r="B653" s="10" t="s">
        <v>115</v>
      </c>
      <c r="C653" s="8" t="s">
        <v>116</v>
      </c>
      <c r="D653" s="8"/>
      <c r="E653" s="84">
        <v>602</v>
      </c>
      <c r="F653" s="85" t="s">
        <v>117</v>
      </c>
      <c r="G653" s="86">
        <v>3.0104000000000002</v>
      </c>
      <c r="H653" s="9">
        <v>3</v>
      </c>
      <c r="I653" s="12" t="e">
        <v>#N/A</v>
      </c>
      <c r="J653" s="12">
        <v>21.89</v>
      </c>
      <c r="K653" s="13">
        <v>21.89</v>
      </c>
      <c r="L653" s="12" t="e">
        <v>#N/A</v>
      </c>
      <c r="M653" s="12" t="e">
        <v>#N/A</v>
      </c>
      <c r="N653" s="12" t="e">
        <v>#N/A</v>
      </c>
      <c r="O653" s="12" t="e">
        <v>#N/A</v>
      </c>
      <c r="P653" s="12" t="e">
        <v>#N/A</v>
      </c>
      <c r="Q653" s="12" t="e">
        <v>#N/A</v>
      </c>
      <c r="R653" s="12" t="e">
        <v>#N/A</v>
      </c>
      <c r="S653" s="12" t="e">
        <v>#N/A</v>
      </c>
      <c r="T653" s="12" t="e">
        <v>#N/A</v>
      </c>
      <c r="U653" s="12" t="e">
        <v>#N/A</v>
      </c>
      <c r="V653" s="21" t="s">
        <v>118</v>
      </c>
      <c r="W653" s="21" t="s">
        <v>118</v>
      </c>
      <c r="X653" s="15" t="s">
        <v>41</v>
      </c>
      <c r="Y653" s="15" t="s">
        <v>49</v>
      </c>
      <c r="AC653" s="13">
        <v>21.89</v>
      </c>
      <c r="AD653" s="44">
        <v>3064.6</v>
      </c>
      <c r="AE653" s="44" t="s">
        <v>72</v>
      </c>
      <c r="AF653" s="44" t="s">
        <v>72</v>
      </c>
      <c r="AG653" s="152">
        <v>140</v>
      </c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</row>
    <row r="654" spans="1:153" s="16" customFormat="1" x14ac:dyDescent="0.2">
      <c r="A654" s="8" t="s">
        <v>114</v>
      </c>
      <c r="B654" s="10" t="s">
        <v>115</v>
      </c>
      <c r="C654" s="8" t="s">
        <v>116</v>
      </c>
      <c r="D654" s="8"/>
      <c r="E654" s="84">
        <v>602</v>
      </c>
      <c r="F654" s="85" t="s">
        <v>117</v>
      </c>
      <c r="G654" s="86">
        <v>3.0106000000000002</v>
      </c>
      <c r="H654" s="9">
        <v>3</v>
      </c>
      <c r="I654" s="12" t="e">
        <v>#N/A</v>
      </c>
      <c r="J654" s="12">
        <v>28.66</v>
      </c>
      <c r="K654" s="13">
        <v>28.66</v>
      </c>
      <c r="L654" s="12" t="e">
        <v>#N/A</v>
      </c>
      <c r="M654" s="12" t="e">
        <v>#N/A</v>
      </c>
      <c r="N654" s="12" t="e">
        <v>#N/A</v>
      </c>
      <c r="O654" s="12" t="e">
        <v>#N/A</v>
      </c>
      <c r="P654" s="12" t="e">
        <v>#N/A</v>
      </c>
      <c r="Q654" s="12" t="e">
        <v>#N/A</v>
      </c>
      <c r="R654" s="12" t="e">
        <v>#N/A</v>
      </c>
      <c r="S654" s="12" t="e">
        <v>#N/A</v>
      </c>
      <c r="T654" s="12" t="e">
        <v>#N/A</v>
      </c>
      <c r="U654" s="12" t="e">
        <v>#N/A</v>
      </c>
      <c r="V654" s="21" t="s">
        <v>118</v>
      </c>
      <c r="W654" s="21" t="s">
        <v>118</v>
      </c>
      <c r="X654" s="15" t="s">
        <v>41</v>
      </c>
      <c r="Y654" s="15" t="s">
        <v>49</v>
      </c>
      <c r="AC654" s="13">
        <v>28.66</v>
      </c>
      <c r="AD654" s="44">
        <v>4012.4</v>
      </c>
      <c r="AE654" s="44" t="s">
        <v>55</v>
      </c>
      <c r="AF654" s="44" t="s">
        <v>55</v>
      </c>
      <c r="AG654" s="152">
        <v>140</v>
      </c>
      <c r="EW654" s="16" t="e">
        <f>SUBTOTAL(9,D654:EV654)</f>
        <v>#N/A</v>
      </c>
    </row>
    <row r="655" spans="1:153" s="16" customFormat="1" x14ac:dyDescent="0.2">
      <c r="A655" s="8" t="s">
        <v>32</v>
      </c>
      <c r="B655" s="8" t="s">
        <v>32</v>
      </c>
      <c r="C655" s="8" t="s">
        <v>43</v>
      </c>
      <c r="D655" s="8" t="s">
        <v>56</v>
      </c>
      <c r="E655" s="9">
        <v>5</v>
      </c>
      <c r="F655" s="10" t="s">
        <v>185</v>
      </c>
      <c r="G655" s="11">
        <v>5.23</v>
      </c>
      <c r="H655" s="15"/>
      <c r="I655" s="12">
        <v>13.07</v>
      </c>
      <c r="J655" s="15"/>
      <c r="K655" s="15"/>
      <c r="L655" s="12">
        <v>547.14184799999998</v>
      </c>
      <c r="M655" s="12">
        <v>57.573797799999994</v>
      </c>
      <c r="N655" s="12">
        <v>107.91752426035502</v>
      </c>
      <c r="O655" s="12">
        <v>11.355778658777119</v>
      </c>
      <c r="P655" s="12">
        <v>105.2264563758976</v>
      </c>
      <c r="Q655" s="12" t="s">
        <v>99</v>
      </c>
      <c r="R655" s="12" t="s">
        <v>37</v>
      </c>
      <c r="S655" s="12" t="s">
        <v>38</v>
      </c>
      <c r="T655" s="12">
        <v>12.71</v>
      </c>
      <c r="U655" s="12">
        <v>130.5728</v>
      </c>
      <c r="V655" s="15"/>
      <c r="W655" s="15"/>
      <c r="X655" s="15"/>
      <c r="Y655" s="15"/>
      <c r="Z655" s="15"/>
      <c r="AA655" s="15"/>
      <c r="AB655" s="15"/>
      <c r="AC655" s="18">
        <v>6.9</v>
      </c>
      <c r="AD655" s="18">
        <v>547.14184799999998</v>
      </c>
      <c r="AE655" s="20">
        <v>0</v>
      </c>
      <c r="AF655" s="20">
        <v>0</v>
      </c>
      <c r="AG655" s="152">
        <v>79.3</v>
      </c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</row>
    <row r="656" spans="1:153" s="15" customFormat="1" x14ac:dyDescent="0.2">
      <c r="A656" s="8" t="s">
        <v>114</v>
      </c>
      <c r="B656" s="8" t="s">
        <v>114</v>
      </c>
      <c r="C656" s="8" t="s">
        <v>116</v>
      </c>
      <c r="D656" s="8"/>
      <c r="E656" s="37">
        <v>590</v>
      </c>
      <c r="F656" s="108" t="s">
        <v>198</v>
      </c>
      <c r="G656" s="112">
        <v>2.17</v>
      </c>
      <c r="H656" s="9">
        <v>2</v>
      </c>
      <c r="I656" s="12">
        <v>3.77</v>
      </c>
      <c r="J656" s="12">
        <v>3.77</v>
      </c>
      <c r="K656" s="13">
        <v>3.77</v>
      </c>
      <c r="L656" s="12">
        <v>647.75194400000009</v>
      </c>
      <c r="M656" s="12">
        <v>60.259636599999993</v>
      </c>
      <c r="N656" s="12">
        <v>171.81749177718837</v>
      </c>
      <c r="O656" s="12">
        <v>15.983988488063659</v>
      </c>
      <c r="P656" s="12">
        <v>93.028878042240166</v>
      </c>
      <c r="Q656" s="12" t="s">
        <v>99</v>
      </c>
      <c r="R656" s="12" t="s">
        <v>47</v>
      </c>
      <c r="S656" s="12" t="s">
        <v>48</v>
      </c>
      <c r="T656" s="12">
        <v>12.35</v>
      </c>
      <c r="U656" s="12">
        <v>113.8944</v>
      </c>
      <c r="V656" s="21" t="s">
        <v>118</v>
      </c>
      <c r="W656" s="21" t="s">
        <v>118</v>
      </c>
      <c r="X656" s="15" t="s">
        <v>41</v>
      </c>
      <c r="Y656" s="15" t="s">
        <v>49</v>
      </c>
      <c r="Z656" s="16"/>
      <c r="AA656" s="16"/>
      <c r="AB656" s="16"/>
      <c r="AC656" s="13">
        <v>3.773189393145373</v>
      </c>
      <c r="AD656" s="44">
        <v>581.40346484331826</v>
      </c>
      <c r="AE656" s="44" t="s">
        <v>48</v>
      </c>
      <c r="AF656" s="44" t="s">
        <v>48</v>
      </c>
      <c r="AG656" s="152">
        <v>154.1</v>
      </c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</row>
    <row r="657" spans="1:153" s="15" customFormat="1" x14ac:dyDescent="0.2">
      <c r="A657" s="8" t="s">
        <v>114</v>
      </c>
      <c r="B657" s="10" t="s">
        <v>115</v>
      </c>
      <c r="C657" s="8" t="s">
        <v>116</v>
      </c>
      <c r="D657" s="8"/>
      <c r="E657" s="84">
        <v>602</v>
      </c>
      <c r="F657" s="85" t="s">
        <v>117</v>
      </c>
      <c r="G657" s="86">
        <v>2.0602</v>
      </c>
      <c r="H657" s="9">
        <v>2</v>
      </c>
      <c r="I657" s="12">
        <v>10.84</v>
      </c>
      <c r="J657" s="12">
        <v>10.84</v>
      </c>
      <c r="K657" s="13">
        <v>10.84</v>
      </c>
      <c r="L657" s="12">
        <v>1696.1155880000001</v>
      </c>
      <c r="M657" s="12">
        <v>196.51617679999998</v>
      </c>
      <c r="N657" s="12">
        <v>156.46822767527678</v>
      </c>
      <c r="O657" s="12">
        <v>18.128798597785977</v>
      </c>
      <c r="P657" s="12">
        <v>115.86249085283448</v>
      </c>
      <c r="Q657" s="12" t="s">
        <v>60</v>
      </c>
      <c r="R657" s="12" t="s">
        <v>54</v>
      </c>
      <c r="S657" s="12" t="s">
        <v>55</v>
      </c>
      <c r="T657" s="12">
        <v>12.71</v>
      </c>
      <c r="U657" s="12">
        <v>137.32249999999999</v>
      </c>
      <c r="V657" s="21" t="s">
        <v>118</v>
      </c>
      <c r="W657" s="21" t="s">
        <v>118</v>
      </c>
      <c r="X657" s="15" t="s">
        <v>41</v>
      </c>
      <c r="Y657" s="15" t="s">
        <v>49</v>
      </c>
      <c r="Z657" s="16"/>
      <c r="AA657" s="16"/>
      <c r="AB657" s="16"/>
      <c r="AC657" s="13">
        <v>10.84</v>
      </c>
      <c r="AD657" s="44">
        <v>1626</v>
      </c>
      <c r="AE657" s="44" t="s">
        <v>55</v>
      </c>
      <c r="AF657" s="44" t="s">
        <v>55</v>
      </c>
      <c r="AG657" s="152">
        <v>150</v>
      </c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</row>
    <row r="658" spans="1:153" s="22" customFormat="1" x14ac:dyDescent="0.2">
      <c r="A658" s="8" t="s">
        <v>114</v>
      </c>
      <c r="B658" s="8" t="s">
        <v>114</v>
      </c>
      <c r="C658" s="8" t="s">
        <v>116</v>
      </c>
      <c r="D658" s="8"/>
      <c r="E658" s="37">
        <v>590</v>
      </c>
      <c r="F658" s="108" t="s">
        <v>198</v>
      </c>
      <c r="G658" s="112">
        <v>3.01</v>
      </c>
      <c r="H658" s="9">
        <v>3</v>
      </c>
      <c r="I658" s="12">
        <v>5.78</v>
      </c>
      <c r="J658" s="12">
        <v>5.78</v>
      </c>
      <c r="K658" s="13">
        <v>5.78</v>
      </c>
      <c r="L658" s="12">
        <v>850.86752000000001</v>
      </c>
      <c r="M658" s="12">
        <v>75.395922799999994</v>
      </c>
      <c r="N658" s="12">
        <v>147.20891349480968</v>
      </c>
      <c r="O658" s="12">
        <v>13.044277301038061</v>
      </c>
      <c r="P658" s="12">
        <v>88.610648576643271</v>
      </c>
      <c r="Q658" s="12" t="s">
        <v>65</v>
      </c>
      <c r="R658" s="12" t="s">
        <v>54</v>
      </c>
      <c r="S658" s="12" t="s">
        <v>55</v>
      </c>
      <c r="T658" s="12">
        <v>12.25</v>
      </c>
      <c r="U658" s="12">
        <v>111.16015</v>
      </c>
      <c r="V658" s="21" t="s">
        <v>118</v>
      </c>
      <c r="W658" s="21" t="s">
        <v>118</v>
      </c>
      <c r="X658" s="15" t="s">
        <v>41</v>
      </c>
      <c r="Y658" s="15" t="s">
        <v>49</v>
      </c>
      <c r="Z658" s="16"/>
      <c r="AA658" s="16"/>
      <c r="AB658" s="16"/>
      <c r="AC658" s="13">
        <v>5.7785696817244876</v>
      </c>
      <c r="AD658" s="44">
        <v>814.3246396767114</v>
      </c>
      <c r="AE658" s="44" t="s">
        <v>48</v>
      </c>
      <c r="AF658" s="44" t="s">
        <v>48</v>
      </c>
      <c r="AG658" s="152">
        <v>140.9</v>
      </c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</row>
    <row r="659" spans="1:153" s="16" customFormat="1" x14ac:dyDescent="0.2">
      <c r="A659" s="8" t="s">
        <v>114</v>
      </c>
      <c r="B659" s="8" t="s">
        <v>114</v>
      </c>
      <c r="C659" s="8" t="s">
        <v>116</v>
      </c>
      <c r="D659" s="8"/>
      <c r="E659" s="8">
        <v>534</v>
      </c>
      <c r="F659" s="10" t="s">
        <v>202</v>
      </c>
      <c r="G659" s="11">
        <v>9.01</v>
      </c>
      <c r="H659" s="8">
        <v>1</v>
      </c>
      <c r="I659" s="12"/>
      <c r="J659" s="12"/>
      <c r="K659" s="13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X659" s="15"/>
      <c r="Y659" s="15"/>
      <c r="AC659" s="13">
        <v>15.92</v>
      </c>
      <c r="AD659" s="44">
        <v>875.6</v>
      </c>
      <c r="AE659" s="44" t="s">
        <v>55</v>
      </c>
      <c r="AF659" s="44" t="s">
        <v>55</v>
      </c>
      <c r="AG659" s="152">
        <v>55</v>
      </c>
    </row>
    <row r="660" spans="1:153" s="16" customFormat="1" x14ac:dyDescent="0.2">
      <c r="A660" s="8" t="s">
        <v>114</v>
      </c>
      <c r="B660" s="10" t="s">
        <v>115</v>
      </c>
      <c r="C660" s="8" t="s">
        <v>116</v>
      </c>
      <c r="D660" s="8"/>
      <c r="E660" s="84">
        <v>602</v>
      </c>
      <c r="F660" s="85" t="s">
        <v>117</v>
      </c>
      <c r="G660" s="86">
        <v>2.0602999999999998</v>
      </c>
      <c r="H660" s="9">
        <v>2</v>
      </c>
      <c r="I660" s="12">
        <v>10.78</v>
      </c>
      <c r="J660" s="12">
        <v>10.78</v>
      </c>
      <c r="K660" s="13">
        <v>10.78</v>
      </c>
      <c r="L660" s="12">
        <v>1676.8853799999999</v>
      </c>
      <c r="M660" s="12">
        <v>183.88699639999999</v>
      </c>
      <c r="N660" s="12">
        <v>155.55523005565863</v>
      </c>
      <c r="O660" s="12">
        <v>17.05816293135436</v>
      </c>
      <c r="P660" s="12">
        <v>109.6598483075808</v>
      </c>
      <c r="Q660" s="12" t="s">
        <v>60</v>
      </c>
      <c r="R660" s="12" t="s">
        <v>54</v>
      </c>
      <c r="S660" s="12" t="s">
        <v>55</v>
      </c>
      <c r="T660" s="12">
        <v>12.58</v>
      </c>
      <c r="U660" s="12">
        <v>129.41235</v>
      </c>
      <c r="V660" s="21" t="s">
        <v>118</v>
      </c>
      <c r="W660" s="21" t="s">
        <v>118</v>
      </c>
      <c r="X660" s="15" t="s">
        <v>41</v>
      </c>
      <c r="Y660" s="15" t="s">
        <v>49</v>
      </c>
      <c r="AC660" s="13">
        <v>10.78</v>
      </c>
      <c r="AD660" s="44">
        <v>1617</v>
      </c>
      <c r="AE660" s="44" t="s">
        <v>55</v>
      </c>
      <c r="AF660" s="44" t="s">
        <v>55</v>
      </c>
      <c r="AG660" s="152">
        <v>150</v>
      </c>
    </row>
    <row r="661" spans="1:153" s="16" customFormat="1" x14ac:dyDescent="0.2">
      <c r="A661" s="8" t="s">
        <v>32</v>
      </c>
      <c r="B661" s="8" t="s">
        <v>32</v>
      </c>
      <c r="C661" s="8" t="s">
        <v>43</v>
      </c>
      <c r="D661" s="8" t="s">
        <v>34</v>
      </c>
      <c r="E661" s="9">
        <v>68</v>
      </c>
      <c r="F661" s="10" t="s">
        <v>169</v>
      </c>
      <c r="G661" s="11">
        <v>68.010000000000005</v>
      </c>
      <c r="H661" s="9"/>
      <c r="I661" s="12">
        <v>100.88</v>
      </c>
      <c r="J661" s="12">
        <v>100.88</v>
      </c>
      <c r="K661" s="13">
        <v>100.88</v>
      </c>
      <c r="L661" s="12">
        <v>12841.271772</v>
      </c>
      <c r="M661" s="12">
        <v>1369.0193629999999</v>
      </c>
      <c r="N661" s="12">
        <v>127.29254333862015</v>
      </c>
      <c r="O661" s="12">
        <v>13.570770846550356</v>
      </c>
      <c r="P661" s="12">
        <v>106.61088615732785</v>
      </c>
      <c r="Q661" s="12" t="s">
        <v>73</v>
      </c>
      <c r="R661" s="12" t="s">
        <v>54</v>
      </c>
      <c r="S661" s="12" t="s">
        <v>55</v>
      </c>
      <c r="T661" s="12">
        <v>10.45</v>
      </c>
      <c r="U661" s="12">
        <v>127.08105</v>
      </c>
      <c r="V661" s="13" t="s">
        <v>173</v>
      </c>
      <c r="W661" s="14" t="s">
        <v>87</v>
      </c>
      <c r="X661" s="15" t="s">
        <v>41</v>
      </c>
      <c r="Y661" s="15" t="s">
        <v>49</v>
      </c>
      <c r="AB661" s="17">
        <v>0.26833862014274384</v>
      </c>
      <c r="AC661" s="18">
        <v>100.88</v>
      </c>
      <c r="AD661" s="19">
        <v>10282.770140799999</v>
      </c>
      <c r="AE661" s="20" t="s">
        <v>55</v>
      </c>
      <c r="AF661" s="20" t="s">
        <v>55</v>
      </c>
      <c r="AG661" s="152">
        <v>101.9</v>
      </c>
    </row>
    <row r="662" spans="1:153" s="16" customFormat="1" x14ac:dyDescent="0.2">
      <c r="A662" s="8" t="s">
        <v>32</v>
      </c>
      <c r="B662" s="8" t="s">
        <v>32</v>
      </c>
      <c r="C662" s="8" t="s">
        <v>43</v>
      </c>
      <c r="D662" s="8" t="s">
        <v>34</v>
      </c>
      <c r="E662" s="7">
        <v>68</v>
      </c>
      <c r="F662" s="10" t="s">
        <v>169</v>
      </c>
      <c r="G662" s="60">
        <v>68.099999999999994</v>
      </c>
      <c r="H662" s="7"/>
      <c r="I662" s="12">
        <v>55.83</v>
      </c>
      <c r="J662" s="12">
        <v>55.83</v>
      </c>
      <c r="K662" s="13">
        <v>55.83</v>
      </c>
      <c r="L662" s="12">
        <v>5756.4292359999999</v>
      </c>
      <c r="M662" s="12">
        <v>694.96764580000001</v>
      </c>
      <c r="N662" s="12">
        <v>103.10638072720759</v>
      </c>
      <c r="O662" s="12">
        <v>12.447924875514957</v>
      </c>
      <c r="P662" s="12">
        <v>120.72894798284983</v>
      </c>
      <c r="Q662" s="12" t="s">
        <v>60</v>
      </c>
      <c r="R662" s="12" t="s">
        <v>37</v>
      </c>
      <c r="S662" s="12" t="s">
        <v>38</v>
      </c>
      <c r="T662" s="12">
        <v>11.37</v>
      </c>
      <c r="U662" s="12">
        <v>139.71119999999999</v>
      </c>
      <c r="V662" s="15"/>
      <c r="W662" s="14" t="s">
        <v>62</v>
      </c>
      <c r="X662" s="15" t="s">
        <v>41</v>
      </c>
      <c r="Y662" s="15" t="s">
        <v>42</v>
      </c>
      <c r="AA662" s="15"/>
      <c r="AB662" s="17">
        <v>7.3078989790435256E-2</v>
      </c>
      <c r="AC662" s="18">
        <v>55.83</v>
      </c>
      <c r="AD662" s="19">
        <v>4693.3060445378296</v>
      </c>
      <c r="AE662" s="20" t="s">
        <v>38</v>
      </c>
      <c r="AF662" s="20" t="s">
        <v>38</v>
      </c>
      <c r="AG662" s="152">
        <v>84.1</v>
      </c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</row>
    <row r="663" spans="1:153" s="22" customFormat="1" x14ac:dyDescent="0.2">
      <c r="A663" s="8" t="s">
        <v>114</v>
      </c>
      <c r="B663" s="10" t="s">
        <v>115</v>
      </c>
      <c r="C663" s="8" t="s">
        <v>116</v>
      </c>
      <c r="D663" s="8"/>
      <c r="E663" s="84">
        <v>602</v>
      </c>
      <c r="F663" s="85" t="s">
        <v>117</v>
      </c>
      <c r="G663" s="86">
        <v>2.0605000000000002</v>
      </c>
      <c r="H663" s="7">
        <v>2</v>
      </c>
      <c r="I663" s="12">
        <v>20.13</v>
      </c>
      <c r="J663" s="12">
        <v>20.13</v>
      </c>
      <c r="K663" s="13">
        <v>20.13</v>
      </c>
      <c r="L663" s="12">
        <v>3135.3505240000004</v>
      </c>
      <c r="M663" s="12">
        <v>380.42242879999998</v>
      </c>
      <c r="N663" s="12">
        <v>155.75511793343273</v>
      </c>
      <c r="O663" s="12">
        <v>18.898282603079981</v>
      </c>
      <c r="P663" s="12">
        <v>121.33330097799296</v>
      </c>
      <c r="Q663" s="12" t="s">
        <v>60</v>
      </c>
      <c r="R663" s="12" t="s">
        <v>54</v>
      </c>
      <c r="S663" s="12" t="s">
        <v>55</v>
      </c>
      <c r="T663" s="12">
        <v>12.71</v>
      </c>
      <c r="U663" s="12">
        <v>142.35499999999999</v>
      </c>
      <c r="V663" s="15"/>
      <c r="W663" s="15"/>
      <c r="X663" s="15" t="s">
        <v>41</v>
      </c>
      <c r="Y663" s="15" t="s">
        <v>49</v>
      </c>
      <c r="Z663" s="16"/>
      <c r="AA663" s="15"/>
      <c r="AB663" s="15"/>
      <c r="AC663" s="13">
        <v>20.13</v>
      </c>
      <c r="AD663" s="44">
        <v>2945.78</v>
      </c>
      <c r="AE663" s="44" t="s">
        <v>55</v>
      </c>
      <c r="AF663" s="44" t="s">
        <v>55</v>
      </c>
      <c r="AG663" s="152">
        <v>146.30000000000001</v>
      </c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</row>
    <row r="664" spans="1:153" s="22" customFormat="1" x14ac:dyDescent="0.2">
      <c r="A664" s="8" t="s">
        <v>114</v>
      </c>
      <c r="B664" s="10" t="s">
        <v>115</v>
      </c>
      <c r="C664" s="8" t="s">
        <v>116</v>
      </c>
      <c r="D664" s="8"/>
      <c r="E664" s="84">
        <v>602</v>
      </c>
      <c r="F664" s="85" t="s">
        <v>117</v>
      </c>
      <c r="G664" s="113">
        <v>2.0606</v>
      </c>
      <c r="H664" s="9">
        <v>2</v>
      </c>
      <c r="I664" s="12">
        <v>21.18</v>
      </c>
      <c r="J664" s="12">
        <v>21.18</v>
      </c>
      <c r="K664" s="13">
        <v>21.18</v>
      </c>
      <c r="L664" s="12">
        <v>3425.63058</v>
      </c>
      <c r="M664" s="12">
        <v>410.55011959999996</v>
      </c>
      <c r="N664" s="12">
        <v>161.73893201133146</v>
      </c>
      <c r="O664" s="12">
        <v>19.383858338054768</v>
      </c>
      <c r="P664" s="12">
        <v>119.84658299027677</v>
      </c>
      <c r="Q664" s="12" t="s">
        <v>60</v>
      </c>
      <c r="R664" s="12" t="s">
        <v>54</v>
      </c>
      <c r="S664" s="12" t="s">
        <v>55</v>
      </c>
      <c r="T664" s="12">
        <v>12.71</v>
      </c>
      <c r="U664" s="12">
        <v>141.04920000000001</v>
      </c>
      <c r="V664" s="21" t="s">
        <v>118</v>
      </c>
      <c r="W664" s="21" t="s">
        <v>118</v>
      </c>
      <c r="X664" s="15" t="s">
        <v>149</v>
      </c>
      <c r="Y664" s="15" t="e">
        <v>#N/A</v>
      </c>
      <c r="Z664" s="16"/>
      <c r="AA664" s="16"/>
      <c r="AB664" s="16"/>
      <c r="AC664" s="13">
        <v>21.18</v>
      </c>
      <c r="AD664" s="44">
        <v>3177</v>
      </c>
      <c r="AE664" s="44" t="s">
        <v>55</v>
      </c>
      <c r="AF664" s="44" t="s">
        <v>55</v>
      </c>
      <c r="AG664" s="152">
        <v>150</v>
      </c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</row>
    <row r="665" spans="1:153" s="16" customFormat="1" x14ac:dyDescent="0.2">
      <c r="A665" s="8" t="s">
        <v>114</v>
      </c>
      <c r="B665" s="10" t="s">
        <v>115</v>
      </c>
      <c r="C665" s="8" t="s">
        <v>116</v>
      </c>
      <c r="D665" s="8"/>
      <c r="E665" s="84">
        <v>602</v>
      </c>
      <c r="F665" s="85" t="s">
        <v>117</v>
      </c>
      <c r="G665" s="86">
        <v>2.0314999999999999</v>
      </c>
      <c r="H665" s="9">
        <v>2</v>
      </c>
      <c r="I665" s="12">
        <v>7.49</v>
      </c>
      <c r="J665" s="12" t="e">
        <v>#N/A</v>
      </c>
      <c r="K665" s="13" t="e">
        <v>#N/A</v>
      </c>
      <c r="L665" s="12">
        <v>1054.0232080000001</v>
      </c>
      <c r="M665" s="12">
        <v>126.15230440000001</v>
      </c>
      <c r="N665" s="12">
        <v>140.72405981308412</v>
      </c>
      <c r="O665" s="12">
        <v>16.842764272363151</v>
      </c>
      <c r="P665" s="12">
        <v>119.68645798546781</v>
      </c>
      <c r="Q665" s="12" t="s">
        <v>99</v>
      </c>
      <c r="R665" s="12" t="s">
        <v>47</v>
      </c>
      <c r="S665" s="12" t="s">
        <v>48</v>
      </c>
      <c r="T665" s="12">
        <v>12.68</v>
      </c>
      <c r="U665" s="12">
        <v>137.36580000000001</v>
      </c>
      <c r="V665" s="21" t="s">
        <v>118</v>
      </c>
      <c r="W665" s="21" t="s">
        <v>118</v>
      </c>
      <c r="X665" s="15" t="s">
        <v>149</v>
      </c>
      <c r="Y665" s="15" t="e">
        <v>#N/A</v>
      </c>
      <c r="AC665" s="13">
        <v>7.49</v>
      </c>
      <c r="AD665" s="44">
        <v>1123.5</v>
      </c>
      <c r="AE665" s="44" t="s">
        <v>48</v>
      </c>
      <c r="AF665" s="44" t="s">
        <v>48</v>
      </c>
      <c r="AG665" s="152">
        <v>150</v>
      </c>
    </row>
    <row r="666" spans="1:153" s="16" customFormat="1" x14ac:dyDescent="0.2">
      <c r="A666" s="8" t="s">
        <v>114</v>
      </c>
      <c r="B666" s="10" t="s">
        <v>115</v>
      </c>
      <c r="C666" s="8" t="s">
        <v>116</v>
      </c>
      <c r="D666" s="8"/>
      <c r="E666" s="84">
        <v>602</v>
      </c>
      <c r="F666" s="85" t="s">
        <v>117</v>
      </c>
      <c r="G666" s="86">
        <v>2.0316000000000001</v>
      </c>
      <c r="H666" s="9">
        <v>2</v>
      </c>
      <c r="I666" s="12">
        <v>3.78</v>
      </c>
      <c r="J666" s="12">
        <v>12.45</v>
      </c>
      <c r="K666" s="13">
        <v>12.45</v>
      </c>
      <c r="L666" s="12">
        <v>562.064708</v>
      </c>
      <c r="M666" s="12">
        <v>67.323184999999995</v>
      </c>
      <c r="N666" s="12">
        <v>148.6943671957672</v>
      </c>
      <c r="O666" s="12">
        <v>17.810366402116401</v>
      </c>
      <c r="P666" s="12">
        <v>119.77835299347775</v>
      </c>
      <c r="Q666" s="12" t="s">
        <v>99</v>
      </c>
      <c r="R666" s="12" t="s">
        <v>54</v>
      </c>
      <c r="S666" s="12" t="s">
        <v>55</v>
      </c>
      <c r="T666" s="12">
        <v>15.41</v>
      </c>
      <c r="U666" s="12">
        <v>139.66515000000001</v>
      </c>
      <c r="V666" s="21" t="s">
        <v>118</v>
      </c>
      <c r="W666" s="21" t="s">
        <v>118</v>
      </c>
      <c r="X666" s="15" t="s">
        <v>149</v>
      </c>
      <c r="Y666" s="15" t="e">
        <v>#N/A</v>
      </c>
      <c r="AC666" s="13">
        <v>3.78</v>
      </c>
      <c r="AD666" s="44">
        <v>567</v>
      </c>
      <c r="AE666" s="44" t="s">
        <v>55</v>
      </c>
      <c r="AF666" s="44" t="s">
        <v>55</v>
      </c>
      <c r="AG666" s="152">
        <v>150</v>
      </c>
    </row>
    <row r="667" spans="1:153" s="16" customFormat="1" x14ac:dyDescent="0.2">
      <c r="A667" s="8" t="s">
        <v>32</v>
      </c>
      <c r="B667" s="8" t="s">
        <v>32</v>
      </c>
      <c r="C667" s="8" t="s">
        <v>43</v>
      </c>
      <c r="D667" s="8" t="s">
        <v>34</v>
      </c>
      <c r="E667" s="9">
        <v>10</v>
      </c>
      <c r="F667" s="10" t="s">
        <v>201</v>
      </c>
      <c r="G667" s="11">
        <v>10.029999999999999</v>
      </c>
      <c r="H667" s="9">
        <v>2</v>
      </c>
      <c r="I667" s="12">
        <v>101.36</v>
      </c>
      <c r="J667" s="12">
        <v>101.03</v>
      </c>
      <c r="K667" s="13">
        <v>101.03</v>
      </c>
      <c r="L667" s="12">
        <v>13420.60764</v>
      </c>
      <c r="M667" s="12">
        <v>1344.0172451999999</v>
      </c>
      <c r="N667" s="12">
        <v>132.40536345698501</v>
      </c>
      <c r="O667" s="12">
        <v>13.25983864640884</v>
      </c>
      <c r="P667" s="12">
        <v>100.14578186416603</v>
      </c>
      <c r="Q667" s="12" t="s">
        <v>46</v>
      </c>
      <c r="R667" s="12" t="s">
        <v>54</v>
      </c>
      <c r="S667" s="12" t="s">
        <v>55</v>
      </c>
      <c r="T667" s="12">
        <v>12.81</v>
      </c>
      <c r="U667" s="12">
        <v>125.84950000000001</v>
      </c>
      <c r="V667" s="13" t="s">
        <v>186</v>
      </c>
      <c r="W667" s="14" t="s">
        <v>62</v>
      </c>
      <c r="X667" s="15" t="s">
        <v>112</v>
      </c>
      <c r="Y667" s="15" t="s">
        <v>113</v>
      </c>
      <c r="AB667" s="17">
        <v>0.36862472712839855</v>
      </c>
      <c r="AC667" s="18">
        <v>101.35999999999999</v>
      </c>
      <c r="AD667" s="19">
        <v>13220.096033978181</v>
      </c>
      <c r="AE667" s="20" t="s">
        <v>55</v>
      </c>
      <c r="AF667" s="20" t="s">
        <v>55</v>
      </c>
      <c r="AG667" s="152">
        <v>130.4</v>
      </c>
    </row>
    <row r="668" spans="1:153" s="16" customFormat="1" x14ac:dyDescent="0.2">
      <c r="A668" s="8" t="s">
        <v>114</v>
      </c>
      <c r="B668" s="8" t="s">
        <v>114</v>
      </c>
      <c r="C668" s="8" t="s">
        <v>116</v>
      </c>
      <c r="D668" s="8"/>
      <c r="E668" s="8">
        <v>534</v>
      </c>
      <c r="F668" s="10" t="s">
        <v>202</v>
      </c>
      <c r="G668" s="11">
        <v>8.01</v>
      </c>
      <c r="H668" s="8">
        <v>1</v>
      </c>
      <c r="I668" s="12"/>
      <c r="J668" s="12"/>
      <c r="K668" s="13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X668" s="15"/>
      <c r="Y668" s="15"/>
      <c r="AC668" s="13">
        <v>21.22</v>
      </c>
      <c r="AD668" s="44">
        <v>1591.5</v>
      </c>
      <c r="AE668" s="44" t="s">
        <v>55</v>
      </c>
      <c r="AF668" s="44" t="s">
        <v>55</v>
      </c>
      <c r="AG668" s="152">
        <v>75</v>
      </c>
    </row>
    <row r="669" spans="1:153" s="16" customFormat="1" x14ac:dyDescent="0.2">
      <c r="A669" s="8" t="s">
        <v>32</v>
      </c>
      <c r="B669" s="8" t="s">
        <v>32</v>
      </c>
      <c r="C669" s="8" t="s">
        <v>43</v>
      </c>
      <c r="D669" s="8" t="s">
        <v>44</v>
      </c>
      <c r="E669" s="9">
        <v>4</v>
      </c>
      <c r="F669" s="10" t="s">
        <v>200</v>
      </c>
      <c r="G669" s="11">
        <v>4.07</v>
      </c>
      <c r="H669" s="9">
        <v>9</v>
      </c>
      <c r="I669" s="12">
        <v>29.86</v>
      </c>
      <c r="J669" s="12">
        <v>27.54</v>
      </c>
      <c r="K669" s="13">
        <v>27.54</v>
      </c>
      <c r="L669" s="12">
        <v>2344.1279840000002</v>
      </c>
      <c r="M669" s="12">
        <v>222.7288398</v>
      </c>
      <c r="N669" s="12">
        <v>87.860868965517255</v>
      </c>
      <c r="O669" s="12">
        <v>8.3481574137931034</v>
      </c>
      <c r="P669" s="12">
        <v>95.015648172902829</v>
      </c>
      <c r="Q669" s="12" t="s">
        <v>36</v>
      </c>
      <c r="R669" s="12" t="s">
        <v>170</v>
      </c>
      <c r="S669" s="12" t="s">
        <v>171</v>
      </c>
      <c r="T669" s="12">
        <v>12.85</v>
      </c>
      <c r="U669" s="12">
        <v>118.27370000000001</v>
      </c>
      <c r="V669" s="13" t="s">
        <v>84</v>
      </c>
      <c r="W669" s="14" t="s">
        <v>197</v>
      </c>
      <c r="X669" s="15" t="s">
        <v>41</v>
      </c>
      <c r="Y669" s="15" t="s">
        <v>49</v>
      </c>
      <c r="AB669" s="17">
        <v>0.27353646011639848</v>
      </c>
      <c r="AC669" s="18">
        <v>29.86</v>
      </c>
      <c r="AD669" s="19">
        <v>2007.3030712311011</v>
      </c>
      <c r="AE669" s="20" t="s">
        <v>172</v>
      </c>
      <c r="AF669" s="20" t="s">
        <v>172</v>
      </c>
      <c r="AG669" s="152">
        <v>67.2</v>
      </c>
    </row>
    <row r="670" spans="1:153" s="22" customFormat="1" x14ac:dyDescent="0.2">
      <c r="A670" s="8" t="s">
        <v>32</v>
      </c>
      <c r="B670" s="8" t="s">
        <v>32</v>
      </c>
      <c r="C670" s="8" t="s">
        <v>43</v>
      </c>
      <c r="D670" s="8" t="s">
        <v>34</v>
      </c>
      <c r="E670" s="9">
        <v>10</v>
      </c>
      <c r="F670" s="10" t="s">
        <v>201</v>
      </c>
      <c r="G670" s="11">
        <v>10.039999999999999</v>
      </c>
      <c r="H670" s="9">
        <v>2</v>
      </c>
      <c r="I670" s="12">
        <v>103.35</v>
      </c>
      <c r="J670" s="12">
        <v>103.32</v>
      </c>
      <c r="K670" s="13">
        <v>103.32</v>
      </c>
      <c r="L670" s="12">
        <v>10850.003715999999</v>
      </c>
      <c r="M670" s="12">
        <v>1284.0125406</v>
      </c>
      <c r="N670" s="12">
        <v>104.98310320270924</v>
      </c>
      <c r="O670" s="12">
        <v>12.423923953555878</v>
      </c>
      <c r="P670" s="12">
        <v>118.34212910973717</v>
      </c>
      <c r="Q670" s="12" t="s">
        <v>46</v>
      </c>
      <c r="R670" s="12" t="s">
        <v>54</v>
      </c>
      <c r="S670" s="12" t="s">
        <v>55</v>
      </c>
      <c r="T670" s="12">
        <v>12.02</v>
      </c>
      <c r="U670" s="12">
        <v>142.94135</v>
      </c>
      <c r="V670" s="13" t="s">
        <v>186</v>
      </c>
      <c r="W670" s="14" t="s">
        <v>62</v>
      </c>
      <c r="X670" s="15" t="s">
        <v>112</v>
      </c>
      <c r="Y670" s="15" t="s">
        <v>113</v>
      </c>
      <c r="Z670" s="16"/>
      <c r="AA670" s="16"/>
      <c r="AB670" s="17">
        <v>0.22294100608284254</v>
      </c>
      <c r="AC670" s="18">
        <v>122.65</v>
      </c>
      <c r="AD670" s="19">
        <v>11615.228967495264</v>
      </c>
      <c r="AE670" s="20" t="s">
        <v>55</v>
      </c>
      <c r="AF670" s="20" t="s">
        <v>55</v>
      </c>
      <c r="AG670" s="152">
        <v>94.7</v>
      </c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</row>
    <row r="671" spans="1:153" s="22" customFormat="1" x14ac:dyDescent="0.2">
      <c r="A671" s="8" t="s">
        <v>114</v>
      </c>
      <c r="B671" s="8" t="s">
        <v>114</v>
      </c>
      <c r="C671" s="8" t="s">
        <v>116</v>
      </c>
      <c r="D671" s="8"/>
      <c r="E671" s="8">
        <v>534</v>
      </c>
      <c r="F671" s="10" t="s">
        <v>202</v>
      </c>
      <c r="G671" s="11">
        <v>7.01</v>
      </c>
      <c r="H671" s="8">
        <v>1</v>
      </c>
      <c r="I671" s="12"/>
      <c r="J671" s="12"/>
      <c r="K671" s="13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6"/>
      <c r="X671" s="15"/>
      <c r="Y671" s="15"/>
      <c r="Z671" s="16"/>
      <c r="AA671" s="16"/>
      <c r="AB671" s="16"/>
      <c r="AC671" s="13">
        <v>32.04</v>
      </c>
      <c r="AD671" s="44">
        <v>3844.7999999999997</v>
      </c>
      <c r="AE671" s="44" t="s">
        <v>55</v>
      </c>
      <c r="AF671" s="44" t="s">
        <v>55</v>
      </c>
      <c r="AG671" s="152">
        <v>120</v>
      </c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</row>
    <row r="672" spans="1:153" s="22" customFormat="1" x14ac:dyDescent="0.2">
      <c r="A672" s="8" t="s">
        <v>32</v>
      </c>
      <c r="B672" s="8" t="s">
        <v>32</v>
      </c>
      <c r="C672" s="8" t="s">
        <v>43</v>
      </c>
      <c r="D672" s="8" t="s">
        <v>34</v>
      </c>
      <c r="E672" s="9">
        <v>10</v>
      </c>
      <c r="F672" s="10" t="s">
        <v>201</v>
      </c>
      <c r="G672" s="11">
        <v>10.01</v>
      </c>
      <c r="H672" s="9">
        <v>1</v>
      </c>
      <c r="I672" s="12">
        <v>124.12</v>
      </c>
      <c r="J672" s="12">
        <v>124.12</v>
      </c>
      <c r="K672" s="13">
        <v>124.12</v>
      </c>
      <c r="L672" s="12">
        <v>14054.285608</v>
      </c>
      <c r="M672" s="12">
        <v>1548.7303322</v>
      </c>
      <c r="N672" s="12">
        <v>113.23143416048984</v>
      </c>
      <c r="O672" s="12">
        <v>12.477685563970351</v>
      </c>
      <c r="P672" s="12">
        <v>110.1963042019318</v>
      </c>
      <c r="Q672" s="12" t="s">
        <v>50</v>
      </c>
      <c r="R672" s="12" t="s">
        <v>54</v>
      </c>
      <c r="S672" s="12" t="s">
        <v>55</v>
      </c>
      <c r="T672" s="12">
        <v>10.87</v>
      </c>
      <c r="U672" s="12">
        <v>129.36205000000001</v>
      </c>
      <c r="V672" s="13" t="s">
        <v>173</v>
      </c>
      <c r="W672" s="14" t="s">
        <v>87</v>
      </c>
      <c r="X672" s="15" t="s">
        <v>41</v>
      </c>
      <c r="Y672" s="15" t="s">
        <v>49</v>
      </c>
      <c r="Z672" s="16"/>
      <c r="AA672" s="16"/>
      <c r="AB672" s="17">
        <v>0.15339993554624556</v>
      </c>
      <c r="AC672" s="18">
        <v>147.15</v>
      </c>
      <c r="AD672" s="19">
        <v>11990.651003248435</v>
      </c>
      <c r="AE672" s="20" t="s">
        <v>55</v>
      </c>
      <c r="AF672" s="20" t="s">
        <v>55</v>
      </c>
      <c r="AG672" s="152">
        <v>81.5</v>
      </c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</row>
    <row r="673" spans="1:153" s="22" customFormat="1" x14ac:dyDescent="0.2">
      <c r="A673" s="8" t="s">
        <v>114</v>
      </c>
      <c r="B673" s="8" t="s">
        <v>114</v>
      </c>
      <c r="C673" s="8" t="s">
        <v>116</v>
      </c>
      <c r="D673" s="8"/>
      <c r="E673" s="8">
        <v>534</v>
      </c>
      <c r="F673" s="10" t="s">
        <v>202</v>
      </c>
      <c r="G673" s="11">
        <v>3.01</v>
      </c>
      <c r="H673" s="15"/>
      <c r="I673" s="12"/>
      <c r="J673" s="15"/>
      <c r="K673" s="15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5"/>
      <c r="W673" s="15"/>
      <c r="X673" s="15"/>
      <c r="Y673" s="15"/>
      <c r="Z673" s="15"/>
      <c r="AA673" s="15"/>
      <c r="AB673" s="15"/>
      <c r="AC673" s="13">
        <v>72.22</v>
      </c>
      <c r="AD673" s="44">
        <v>8666.4</v>
      </c>
      <c r="AE673" s="44" t="s">
        <v>55</v>
      </c>
      <c r="AF673" s="44" t="s">
        <v>55</v>
      </c>
      <c r="AG673" s="152">
        <v>120</v>
      </c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</row>
    <row r="674" spans="1:153" s="16" customFormat="1" x14ac:dyDescent="0.2">
      <c r="A674" s="8" t="s">
        <v>32</v>
      </c>
      <c r="B674" s="8" t="s">
        <v>32</v>
      </c>
      <c r="C674" s="8" t="s">
        <v>43</v>
      </c>
      <c r="D674" s="8" t="s">
        <v>34</v>
      </c>
      <c r="E674" s="9">
        <v>40</v>
      </c>
      <c r="F674" s="10" t="s">
        <v>203</v>
      </c>
      <c r="G674" s="11">
        <v>40.01</v>
      </c>
      <c r="H674" s="9">
        <v>1</v>
      </c>
      <c r="I674" s="12">
        <v>104.71</v>
      </c>
      <c r="J674" s="12">
        <v>104.71</v>
      </c>
      <c r="K674" s="13">
        <v>104.71</v>
      </c>
      <c r="L674" s="12">
        <v>10193.248836000001</v>
      </c>
      <c r="M674" s="12">
        <v>1198.9327024000002</v>
      </c>
      <c r="N674" s="12">
        <v>98.504530691921147</v>
      </c>
      <c r="O674" s="12">
        <v>11.586129710088906</v>
      </c>
      <c r="P674" s="12">
        <v>117.62027217128953</v>
      </c>
      <c r="Q674" s="12" t="s">
        <v>36</v>
      </c>
      <c r="R674" s="12" t="s">
        <v>54</v>
      </c>
      <c r="S674" s="12" t="s">
        <v>55</v>
      </c>
      <c r="T674" s="12">
        <v>12.32</v>
      </c>
      <c r="U674" s="12">
        <v>135.36855</v>
      </c>
      <c r="V674" s="13" t="s">
        <v>156</v>
      </c>
      <c r="W674" s="14" t="s">
        <v>157</v>
      </c>
      <c r="X674" s="15" t="s">
        <v>63</v>
      </c>
      <c r="Y674" s="15" t="s">
        <v>49</v>
      </c>
      <c r="AB674" s="17">
        <v>3.8964759812816351E-2</v>
      </c>
      <c r="AC674" s="18">
        <v>104.18</v>
      </c>
      <c r="AD674" s="19">
        <v>9673.3931453639998</v>
      </c>
      <c r="AE674" s="20" t="s">
        <v>55</v>
      </c>
      <c r="AF674" s="20" t="s">
        <v>55</v>
      </c>
      <c r="AG674" s="152">
        <v>92.9</v>
      </c>
    </row>
    <row r="675" spans="1:153" s="16" customFormat="1" x14ac:dyDescent="0.2">
      <c r="A675" s="8" t="s">
        <v>32</v>
      </c>
      <c r="B675" s="8" t="s">
        <v>32</v>
      </c>
      <c r="C675" s="8" t="s">
        <v>43</v>
      </c>
      <c r="D675" s="8" t="s">
        <v>56</v>
      </c>
      <c r="E675" s="9">
        <v>2</v>
      </c>
      <c r="F675" s="10" t="s">
        <v>74</v>
      </c>
      <c r="G675" s="11">
        <v>2.82</v>
      </c>
      <c r="H675" s="9">
        <v>2</v>
      </c>
      <c r="I675" s="12">
        <v>11.13</v>
      </c>
      <c r="J675" s="12">
        <v>11.13</v>
      </c>
      <c r="K675" s="13">
        <v>11.13</v>
      </c>
      <c r="L675" s="12">
        <v>886.14602400000001</v>
      </c>
      <c r="M675" s="12">
        <v>93.025717200000003</v>
      </c>
      <c r="N675" s="12">
        <v>79.617791913746629</v>
      </c>
      <c r="O675" s="12">
        <v>8.3581057681940703</v>
      </c>
      <c r="P675" s="12">
        <v>104.97786446085776</v>
      </c>
      <c r="Q675" s="12" t="s">
        <v>60</v>
      </c>
      <c r="R675" s="12" t="s">
        <v>124</v>
      </c>
      <c r="S675" s="12" t="s">
        <v>125</v>
      </c>
      <c r="T675" s="12">
        <v>11.96</v>
      </c>
      <c r="U675" s="12">
        <v>123.1276</v>
      </c>
      <c r="V675" s="13" t="s">
        <v>90</v>
      </c>
      <c r="W675" s="14" t="s">
        <v>78</v>
      </c>
      <c r="X675" s="15" t="s">
        <v>91</v>
      </c>
      <c r="Y675" s="15" t="s">
        <v>49</v>
      </c>
      <c r="AB675" s="17">
        <v>0</v>
      </c>
      <c r="AC675" s="18">
        <v>11.13</v>
      </c>
      <c r="AD675" s="19">
        <v>1247.7996945993762</v>
      </c>
      <c r="AE675" s="20" t="s">
        <v>98</v>
      </c>
      <c r="AF675" s="20" t="s">
        <v>98</v>
      </c>
      <c r="AG675" s="152">
        <v>112.1</v>
      </c>
    </row>
    <row r="676" spans="1:153" s="16" customFormat="1" x14ac:dyDescent="0.2">
      <c r="A676" s="8" t="s">
        <v>32</v>
      </c>
      <c r="B676" s="8" t="s">
        <v>32</v>
      </c>
      <c r="C676" s="8" t="s">
        <v>43</v>
      </c>
      <c r="D676" s="8" t="s">
        <v>56</v>
      </c>
      <c r="E676" s="9">
        <v>2</v>
      </c>
      <c r="F676" s="10" t="s">
        <v>74</v>
      </c>
      <c r="G676" s="11">
        <v>2.95</v>
      </c>
      <c r="H676" s="15"/>
      <c r="I676" s="12">
        <v>9.2899999999999991</v>
      </c>
      <c r="J676" s="12">
        <v>9.2899999999999991</v>
      </c>
      <c r="K676" s="13">
        <v>9.2899999999999991</v>
      </c>
      <c r="L676" s="12">
        <v>965.80376400000011</v>
      </c>
      <c r="M676" s="12">
        <v>110.1124586</v>
      </c>
      <c r="N676" s="12">
        <v>103.96165382131326</v>
      </c>
      <c r="O676" s="12">
        <v>11.852794251883747</v>
      </c>
      <c r="P676" s="12">
        <v>114.01121294449624</v>
      </c>
      <c r="Q676" s="12" t="s">
        <v>99</v>
      </c>
      <c r="R676" s="12" t="s">
        <v>75</v>
      </c>
      <c r="S676" s="12" t="s">
        <v>76</v>
      </c>
      <c r="T676" s="12">
        <v>10.220000000000001</v>
      </c>
      <c r="U676" s="12">
        <v>131.51015000000001</v>
      </c>
      <c r="V676" s="15"/>
      <c r="W676" s="14">
        <v>0</v>
      </c>
      <c r="X676" s="15"/>
      <c r="Y676" s="15"/>
      <c r="Z676" s="15"/>
      <c r="AA676" s="15"/>
      <c r="AB676" s="15"/>
      <c r="AC676" s="51">
        <v>9.2899999999999991</v>
      </c>
      <c r="AD676" s="52">
        <v>2699.5798049999999</v>
      </c>
      <c r="AE676" s="20" t="s">
        <v>76</v>
      </c>
      <c r="AF676" s="20" t="s">
        <v>76</v>
      </c>
      <c r="AG676" s="153">
        <v>290.60000000000002</v>
      </c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</row>
    <row r="677" spans="1:153" s="16" customFormat="1" x14ac:dyDescent="0.2">
      <c r="A677" s="8" t="s">
        <v>114</v>
      </c>
      <c r="B677" s="10" t="s">
        <v>115</v>
      </c>
      <c r="C677" s="8" t="s">
        <v>116</v>
      </c>
      <c r="D677" s="8"/>
      <c r="E677" s="48">
        <v>602</v>
      </c>
      <c r="F677" s="49" t="s">
        <v>117</v>
      </c>
      <c r="G677" s="114">
        <v>2.0609000000000002</v>
      </c>
      <c r="H677" s="9">
        <v>2</v>
      </c>
      <c r="I677" s="12">
        <v>13.89</v>
      </c>
      <c r="J677" s="12">
        <v>13.89</v>
      </c>
      <c r="K677" s="13">
        <v>13.89</v>
      </c>
      <c r="L677" s="12">
        <v>2339.4773839999998</v>
      </c>
      <c r="M677" s="12">
        <v>294.60878480000002</v>
      </c>
      <c r="N677" s="12">
        <v>168.42889733621308</v>
      </c>
      <c r="O677" s="12">
        <v>21.21013569474442</v>
      </c>
      <c r="P677" s="12">
        <v>125.92931516024439</v>
      </c>
      <c r="Q677" s="12" t="s">
        <v>60</v>
      </c>
      <c r="R677" s="12" t="s">
        <v>54</v>
      </c>
      <c r="S677" s="12" t="s">
        <v>55</v>
      </c>
      <c r="T677" s="12">
        <v>12.06</v>
      </c>
      <c r="U677" s="12">
        <v>146.23925</v>
      </c>
      <c r="V677" s="21" t="s">
        <v>118</v>
      </c>
      <c r="W677" s="21" t="s">
        <v>118</v>
      </c>
      <c r="X677" s="15" t="s">
        <v>149</v>
      </c>
      <c r="Y677" s="15" t="e">
        <v>#N/A</v>
      </c>
      <c r="AC677" s="13">
        <v>13.89</v>
      </c>
      <c r="AD677" s="44">
        <v>2083.5</v>
      </c>
      <c r="AE677" s="44" t="s">
        <v>55</v>
      </c>
      <c r="AF677" s="44" t="s">
        <v>55</v>
      </c>
      <c r="AG677" s="152">
        <v>150</v>
      </c>
    </row>
    <row r="678" spans="1:153" s="16" customFormat="1" x14ac:dyDescent="0.2">
      <c r="A678" s="8" t="s">
        <v>114</v>
      </c>
      <c r="B678" s="10" t="s">
        <v>115</v>
      </c>
      <c r="C678" s="8" t="s">
        <v>116</v>
      </c>
      <c r="D678" s="8"/>
      <c r="E678" s="48">
        <v>602</v>
      </c>
      <c r="F678" s="49" t="s">
        <v>117</v>
      </c>
      <c r="G678" s="50">
        <v>2.0609999999999999</v>
      </c>
      <c r="H678" s="9">
        <v>2</v>
      </c>
      <c r="I678" s="12">
        <v>15.22</v>
      </c>
      <c r="J678" s="12">
        <v>15.22</v>
      </c>
      <c r="K678" s="13">
        <v>15.22</v>
      </c>
      <c r="L678" s="12">
        <v>2482.0629399999998</v>
      </c>
      <c r="M678" s="12">
        <v>318.75594660000002</v>
      </c>
      <c r="N678" s="12">
        <v>163.0790367936925</v>
      </c>
      <c r="O678" s="12">
        <v>20.943229080157689</v>
      </c>
      <c r="P678" s="12">
        <v>128.4237967793033</v>
      </c>
      <c r="Q678" s="12" t="s">
        <v>60</v>
      </c>
      <c r="R678" s="12" t="s">
        <v>54</v>
      </c>
      <c r="S678" s="12" t="s">
        <v>55</v>
      </c>
      <c r="T678" s="12">
        <v>12.02</v>
      </c>
      <c r="U678" s="12">
        <v>146.376</v>
      </c>
      <c r="V678" s="21" t="s">
        <v>118</v>
      </c>
      <c r="W678" s="21" t="s">
        <v>118</v>
      </c>
      <c r="X678" s="15" t="s">
        <v>41</v>
      </c>
      <c r="Y678" s="15" t="s">
        <v>49</v>
      </c>
      <c r="AC678" s="13">
        <v>15.22</v>
      </c>
      <c r="AD678" s="44">
        <v>2283</v>
      </c>
      <c r="AE678" s="44" t="s">
        <v>55</v>
      </c>
      <c r="AF678" s="44" t="s">
        <v>55</v>
      </c>
      <c r="AG678" s="152">
        <v>150</v>
      </c>
    </row>
    <row r="679" spans="1:153" s="16" customFormat="1" x14ac:dyDescent="0.2">
      <c r="A679" s="8" t="s">
        <v>114</v>
      </c>
      <c r="B679" s="10" t="s">
        <v>115</v>
      </c>
      <c r="C679" s="8" t="s">
        <v>116</v>
      </c>
      <c r="D679" s="8"/>
      <c r="E679" s="48">
        <v>602</v>
      </c>
      <c r="F679" s="49" t="s">
        <v>117</v>
      </c>
      <c r="G679" s="114">
        <v>2.0611999999999999</v>
      </c>
      <c r="H679" s="9">
        <v>2</v>
      </c>
      <c r="I679" s="12">
        <v>16.739999999999998</v>
      </c>
      <c r="J679" s="12">
        <v>16.739999999999998</v>
      </c>
      <c r="K679" s="13">
        <v>16.739999999999998</v>
      </c>
      <c r="L679" s="12">
        <v>2485.4489080000003</v>
      </c>
      <c r="M679" s="12">
        <v>315.35620159999996</v>
      </c>
      <c r="N679" s="12">
        <v>148.47365041816013</v>
      </c>
      <c r="O679" s="12">
        <v>18.838482771804063</v>
      </c>
      <c r="P679" s="12">
        <v>126.88098338491372</v>
      </c>
      <c r="Q679" s="12" t="s">
        <v>60</v>
      </c>
      <c r="R679" s="12" t="s">
        <v>54</v>
      </c>
      <c r="S679" s="12" t="s">
        <v>55</v>
      </c>
      <c r="T679" s="12">
        <v>12.06</v>
      </c>
      <c r="U679" s="12">
        <v>148.48405</v>
      </c>
      <c r="V679" s="21" t="s">
        <v>118</v>
      </c>
      <c r="W679" s="21" t="s">
        <v>118</v>
      </c>
      <c r="X679" s="15" t="s">
        <v>149</v>
      </c>
      <c r="Y679" s="15" t="e">
        <v>#N/A</v>
      </c>
      <c r="AC679" s="13">
        <v>16.739999999999998</v>
      </c>
      <c r="AD679" s="44">
        <v>2470.5</v>
      </c>
      <c r="AE679" s="44" t="s">
        <v>55</v>
      </c>
      <c r="AF679" s="44" t="s">
        <v>55</v>
      </c>
      <c r="AG679" s="152">
        <v>147.6</v>
      </c>
    </row>
    <row r="680" spans="1:153" s="16" customFormat="1" x14ac:dyDescent="0.2">
      <c r="A680" s="8" t="s">
        <v>114</v>
      </c>
      <c r="B680" s="10" t="s">
        <v>115</v>
      </c>
      <c r="C680" s="8" t="s">
        <v>116</v>
      </c>
      <c r="D680" s="8"/>
      <c r="E680" s="48">
        <v>602</v>
      </c>
      <c r="F680" s="49" t="s">
        <v>117</v>
      </c>
      <c r="G680" s="114">
        <v>2.0613000000000001</v>
      </c>
      <c r="H680" s="9">
        <v>2</v>
      </c>
      <c r="I680" s="12">
        <v>18.48</v>
      </c>
      <c r="J680" s="12">
        <v>18.48</v>
      </c>
      <c r="K680" s="13">
        <v>18.48</v>
      </c>
      <c r="L680" s="12">
        <v>2947.0578960000003</v>
      </c>
      <c r="M680" s="12">
        <v>365.2269498</v>
      </c>
      <c r="N680" s="12">
        <v>159.47282987012989</v>
      </c>
      <c r="O680" s="12">
        <v>19.763363084415584</v>
      </c>
      <c r="P680" s="12">
        <v>123.9293433277023</v>
      </c>
      <c r="Q680" s="12" t="s">
        <v>60</v>
      </c>
      <c r="R680" s="12" t="s">
        <v>54</v>
      </c>
      <c r="S680" s="12" t="s">
        <v>55</v>
      </c>
      <c r="T680" s="12">
        <v>12.02</v>
      </c>
      <c r="U680" s="12">
        <v>144.54400000000001</v>
      </c>
      <c r="V680" s="21" t="s">
        <v>118</v>
      </c>
      <c r="W680" s="21" t="s">
        <v>118</v>
      </c>
      <c r="X680" s="15" t="s">
        <v>149</v>
      </c>
      <c r="Y680" s="15" t="e">
        <v>#N/A</v>
      </c>
      <c r="AC680" s="13">
        <v>18.48</v>
      </c>
      <c r="AD680" s="44">
        <v>2772</v>
      </c>
      <c r="AE680" s="44" t="s">
        <v>55</v>
      </c>
      <c r="AF680" s="44" t="s">
        <v>55</v>
      </c>
      <c r="AG680" s="152">
        <v>150</v>
      </c>
    </row>
    <row r="681" spans="1:153" s="22" customFormat="1" x14ac:dyDescent="0.2">
      <c r="A681" s="8" t="s">
        <v>32</v>
      </c>
      <c r="B681" s="8" t="s">
        <v>32</v>
      </c>
      <c r="C681" s="8" t="s">
        <v>43</v>
      </c>
      <c r="D681" s="8" t="s">
        <v>44</v>
      </c>
      <c r="E681" s="9">
        <v>4</v>
      </c>
      <c r="F681" s="10" t="s">
        <v>200</v>
      </c>
      <c r="G681" s="11">
        <v>4.09</v>
      </c>
      <c r="H681" s="9">
        <v>11</v>
      </c>
      <c r="I681" s="12">
        <v>74.23</v>
      </c>
      <c r="J681" s="12">
        <v>74.23</v>
      </c>
      <c r="K681" s="13">
        <v>74.23</v>
      </c>
      <c r="L681" s="12">
        <v>6281.299908</v>
      </c>
      <c r="M681" s="12">
        <v>662.33121159999996</v>
      </c>
      <c r="N681" s="12">
        <v>90.209678414476528</v>
      </c>
      <c r="O681" s="12">
        <v>9.5121529742926896</v>
      </c>
      <c r="P681" s="12">
        <v>105.44492721266828</v>
      </c>
      <c r="Q681" s="12" t="s">
        <v>53</v>
      </c>
      <c r="R681" s="12" t="s">
        <v>54</v>
      </c>
      <c r="S681" s="12" t="s">
        <v>55</v>
      </c>
      <c r="T681" s="12">
        <v>11.7</v>
      </c>
      <c r="U681" s="12">
        <v>125.6932</v>
      </c>
      <c r="V681" s="13" t="s">
        <v>86</v>
      </c>
      <c r="W681" s="14" t="s">
        <v>87</v>
      </c>
      <c r="X681" s="15" t="s">
        <v>41</v>
      </c>
      <c r="Y681" s="15" t="s">
        <v>49</v>
      </c>
      <c r="Z681" s="16"/>
      <c r="AA681" s="16"/>
      <c r="AB681" s="17">
        <v>0.32769355711965353</v>
      </c>
      <c r="AC681" s="18">
        <v>74.22999999999999</v>
      </c>
      <c r="AD681" s="19">
        <v>6103.3646819734513</v>
      </c>
      <c r="AE681" s="20" t="s">
        <v>55</v>
      </c>
      <c r="AF681" s="20" t="s">
        <v>55</v>
      </c>
      <c r="AG681" s="152">
        <v>82.2</v>
      </c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</row>
    <row r="682" spans="1:153" s="16" customFormat="1" x14ac:dyDescent="0.2">
      <c r="A682" s="8" t="s">
        <v>114</v>
      </c>
      <c r="B682" s="10" t="s">
        <v>115</v>
      </c>
      <c r="C682" s="8" t="s">
        <v>116</v>
      </c>
      <c r="D682" s="8"/>
      <c r="E682" s="48">
        <v>602</v>
      </c>
      <c r="F682" s="49" t="s">
        <v>117</v>
      </c>
      <c r="G682" s="50">
        <v>2.0400999999999998</v>
      </c>
      <c r="H682" s="9">
        <v>2</v>
      </c>
      <c r="I682" s="12">
        <v>14.82</v>
      </c>
      <c r="J682" s="12">
        <v>14.82</v>
      </c>
      <c r="K682" s="13">
        <v>14.82</v>
      </c>
      <c r="L682" s="12">
        <v>2576.256496</v>
      </c>
      <c r="M682" s="12">
        <v>308.56282959999999</v>
      </c>
      <c r="N682" s="12">
        <v>173.83647071524965</v>
      </c>
      <c r="O682" s="12">
        <v>20.82070375168691</v>
      </c>
      <c r="P682" s="12">
        <v>119.771781295491</v>
      </c>
      <c r="Q682" s="12" t="s">
        <v>99</v>
      </c>
      <c r="R682" s="12" t="s">
        <v>134</v>
      </c>
      <c r="S682" s="12" t="s">
        <v>135</v>
      </c>
      <c r="T682" s="12">
        <v>12.91</v>
      </c>
      <c r="U682" s="12">
        <v>136.28229999999999</v>
      </c>
      <c r="V682" s="21" t="s">
        <v>118</v>
      </c>
      <c r="W682" s="21" t="s">
        <v>118</v>
      </c>
      <c r="X682" s="15" t="s">
        <v>149</v>
      </c>
      <c r="Y682" s="15" t="e">
        <v>#N/A</v>
      </c>
      <c r="AC682" s="13">
        <v>14.82</v>
      </c>
      <c r="AD682" s="44">
        <v>2223</v>
      </c>
      <c r="AE682" s="44" t="s">
        <v>135</v>
      </c>
      <c r="AF682" s="44" t="s">
        <v>135</v>
      </c>
      <c r="AG682" s="152">
        <v>150</v>
      </c>
    </row>
    <row r="683" spans="1:153" s="22" customFormat="1" x14ac:dyDescent="0.2">
      <c r="A683" s="8" t="s">
        <v>114</v>
      </c>
      <c r="B683" s="10" t="s">
        <v>115</v>
      </c>
      <c r="C683" s="8" t="s">
        <v>116</v>
      </c>
      <c r="D683" s="8"/>
      <c r="E683" s="48">
        <v>602</v>
      </c>
      <c r="F683" s="49" t="s">
        <v>117</v>
      </c>
      <c r="G683" s="50">
        <v>2.0402</v>
      </c>
      <c r="H683" s="9">
        <v>2</v>
      </c>
      <c r="I683" s="12">
        <v>19.54</v>
      </c>
      <c r="J683" s="12">
        <v>19.54</v>
      </c>
      <c r="K683" s="13">
        <v>19.54</v>
      </c>
      <c r="L683" s="12">
        <v>3210.060504</v>
      </c>
      <c r="M683" s="12">
        <v>385.18759640000002</v>
      </c>
      <c r="N683" s="12">
        <v>164.28149969293759</v>
      </c>
      <c r="O683" s="12">
        <v>19.712773613101334</v>
      </c>
      <c r="P683" s="12">
        <v>119.99387423384216</v>
      </c>
      <c r="Q683" s="12" t="s">
        <v>99</v>
      </c>
      <c r="R683" s="12" t="s">
        <v>134</v>
      </c>
      <c r="S683" s="12" t="s">
        <v>135</v>
      </c>
      <c r="T683" s="12">
        <v>12.91</v>
      </c>
      <c r="U683" s="12">
        <v>136.33824999999999</v>
      </c>
      <c r="V683" s="21" t="s">
        <v>118</v>
      </c>
      <c r="W683" s="21" t="s">
        <v>118</v>
      </c>
      <c r="X683" s="15" t="s">
        <v>149</v>
      </c>
      <c r="Y683" s="15" t="e">
        <v>#N/A</v>
      </c>
      <c r="Z683" s="16"/>
      <c r="AA683" s="16"/>
      <c r="AB683" s="16"/>
      <c r="AC683" s="13">
        <v>19.54</v>
      </c>
      <c r="AD683" s="44">
        <v>2931</v>
      </c>
      <c r="AE683" s="44" t="s">
        <v>135</v>
      </c>
      <c r="AF683" s="44" t="s">
        <v>135</v>
      </c>
      <c r="AG683" s="152">
        <v>150</v>
      </c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</row>
    <row r="684" spans="1:153" s="16" customFormat="1" x14ac:dyDescent="0.2">
      <c r="A684" s="8" t="s">
        <v>114</v>
      </c>
      <c r="B684" s="10" t="s">
        <v>115</v>
      </c>
      <c r="C684" s="8" t="s">
        <v>116</v>
      </c>
      <c r="D684" s="8"/>
      <c r="E684" s="48">
        <v>602</v>
      </c>
      <c r="F684" s="49" t="s">
        <v>117</v>
      </c>
      <c r="G684" s="50">
        <v>2.0402999999999998</v>
      </c>
      <c r="H684" s="9">
        <v>2</v>
      </c>
      <c r="I684" s="12">
        <v>15.22</v>
      </c>
      <c r="J684" s="12">
        <v>15.22</v>
      </c>
      <c r="K684" s="13">
        <v>15.22</v>
      </c>
      <c r="L684" s="12">
        <v>2521.6175120000003</v>
      </c>
      <c r="M684" s="12">
        <v>305.17969519999997</v>
      </c>
      <c r="N684" s="12">
        <v>165.6778917214192</v>
      </c>
      <c r="O684" s="12">
        <v>20.051228331143228</v>
      </c>
      <c r="P684" s="12">
        <v>121.02537111504638</v>
      </c>
      <c r="Q684" s="12" t="s">
        <v>99</v>
      </c>
      <c r="R684" s="12" t="s">
        <v>134</v>
      </c>
      <c r="S684" s="12" t="s">
        <v>135</v>
      </c>
      <c r="T684" s="12">
        <v>12.88</v>
      </c>
      <c r="U684" s="12">
        <v>139.08195000000001</v>
      </c>
      <c r="V684" s="21" t="s">
        <v>118</v>
      </c>
      <c r="W684" s="21" t="s">
        <v>118</v>
      </c>
      <c r="X684" s="15" t="s">
        <v>149</v>
      </c>
      <c r="Y684" s="15" t="e">
        <v>#N/A</v>
      </c>
      <c r="AC684" s="13">
        <v>15.22</v>
      </c>
      <c r="AD684" s="44">
        <v>2283</v>
      </c>
      <c r="AE684" s="44" t="s">
        <v>135</v>
      </c>
      <c r="AF684" s="44" t="s">
        <v>135</v>
      </c>
      <c r="AG684" s="152">
        <v>150</v>
      </c>
    </row>
    <row r="685" spans="1:153" s="16" customFormat="1" x14ac:dyDescent="0.2">
      <c r="A685" s="8" t="s">
        <v>114</v>
      </c>
      <c r="B685" s="10" t="s">
        <v>115</v>
      </c>
      <c r="C685" s="8" t="s">
        <v>116</v>
      </c>
      <c r="D685" s="8"/>
      <c r="E685" s="48">
        <v>602</v>
      </c>
      <c r="F685" s="49" t="s">
        <v>117</v>
      </c>
      <c r="G685" s="50">
        <v>2.0404</v>
      </c>
      <c r="H685" s="9">
        <v>2</v>
      </c>
      <c r="I685" s="12">
        <v>13.49</v>
      </c>
      <c r="J685" s="12">
        <v>13.49</v>
      </c>
      <c r="K685" s="13">
        <v>13.49</v>
      </c>
      <c r="L685" s="12">
        <v>2388.6477040000004</v>
      </c>
      <c r="M685" s="12">
        <v>270.21689380000004</v>
      </c>
      <c r="N685" s="12">
        <v>177.06802846553006</v>
      </c>
      <c r="O685" s="12">
        <v>20.030903914010381</v>
      </c>
      <c r="P685" s="12">
        <v>113.12546984115662</v>
      </c>
      <c r="Q685" s="12" t="s">
        <v>99</v>
      </c>
      <c r="R685" s="12" t="s">
        <v>179</v>
      </c>
      <c r="S685" s="12" t="s">
        <v>180</v>
      </c>
      <c r="T685" s="12">
        <v>12.91</v>
      </c>
      <c r="U685" s="12">
        <v>131.16030000000001</v>
      </c>
      <c r="V685" s="21" t="s">
        <v>118</v>
      </c>
      <c r="W685" s="21" t="s">
        <v>118</v>
      </c>
      <c r="X685" s="15" t="s">
        <v>149</v>
      </c>
      <c r="Y685" s="15" t="e">
        <v>#N/A</v>
      </c>
      <c r="AC685" s="13">
        <v>13.49</v>
      </c>
      <c r="AD685" s="44">
        <v>2023.5</v>
      </c>
      <c r="AE685" s="44" t="s">
        <v>180</v>
      </c>
      <c r="AF685" s="44" t="s">
        <v>180</v>
      </c>
      <c r="AG685" s="152">
        <v>150</v>
      </c>
    </row>
    <row r="686" spans="1:153" s="16" customFormat="1" x14ac:dyDescent="0.2">
      <c r="A686" s="8" t="s">
        <v>114</v>
      </c>
      <c r="B686" s="10" t="s">
        <v>115</v>
      </c>
      <c r="C686" s="8" t="s">
        <v>116</v>
      </c>
      <c r="D686" s="8"/>
      <c r="E686" s="48">
        <v>602</v>
      </c>
      <c r="F686" s="49" t="s">
        <v>117</v>
      </c>
      <c r="G686" s="50">
        <v>2.0405000000000002</v>
      </c>
      <c r="H686" s="9">
        <v>2</v>
      </c>
      <c r="I686" s="12">
        <v>7.8</v>
      </c>
      <c r="J686" s="12">
        <v>7.8</v>
      </c>
      <c r="K686" s="13">
        <v>7.8</v>
      </c>
      <c r="L686" s="12">
        <v>1193.9890640000001</v>
      </c>
      <c r="M686" s="12">
        <v>146.84884060000002</v>
      </c>
      <c r="N686" s="12">
        <v>153.07552102564105</v>
      </c>
      <c r="O686" s="12">
        <v>18.826774435897438</v>
      </c>
      <c r="P686" s="12">
        <v>122.99010520920484</v>
      </c>
      <c r="Q686" s="12" t="s">
        <v>99</v>
      </c>
      <c r="R686" s="12" t="s">
        <v>179</v>
      </c>
      <c r="S686" s="12" t="s">
        <v>180</v>
      </c>
      <c r="T686" s="12">
        <v>12.94</v>
      </c>
      <c r="U686" s="12">
        <v>141.16679999999999</v>
      </c>
      <c r="V686" s="21" t="s">
        <v>118</v>
      </c>
      <c r="W686" s="21" t="s">
        <v>118</v>
      </c>
      <c r="X686" s="15" t="s">
        <v>149</v>
      </c>
      <c r="Y686" s="15" t="e">
        <v>#N/A</v>
      </c>
      <c r="AC686" s="13">
        <v>7.8</v>
      </c>
      <c r="AD686" s="44">
        <v>1170</v>
      </c>
      <c r="AE686" s="44" t="s">
        <v>180</v>
      </c>
      <c r="AF686" s="44" t="s">
        <v>180</v>
      </c>
      <c r="AG686" s="152">
        <v>150</v>
      </c>
    </row>
    <row r="687" spans="1:153" s="15" customFormat="1" x14ac:dyDescent="0.2">
      <c r="A687" s="8" t="s">
        <v>114</v>
      </c>
      <c r="B687" s="10" t="s">
        <v>115</v>
      </c>
      <c r="C687" s="8" t="s">
        <v>116</v>
      </c>
      <c r="D687" s="8"/>
      <c r="E687" s="48">
        <v>602</v>
      </c>
      <c r="F687" s="49" t="s">
        <v>117</v>
      </c>
      <c r="G687" s="50">
        <v>2.0406</v>
      </c>
      <c r="H687" s="9">
        <v>2</v>
      </c>
      <c r="I687" s="12">
        <v>9.6999999999999993</v>
      </c>
      <c r="J687" s="12">
        <v>9.6999999999999993</v>
      </c>
      <c r="K687" s="13">
        <v>9.6999999999999993</v>
      </c>
      <c r="L687" s="12">
        <v>1443.944416</v>
      </c>
      <c r="M687" s="12">
        <v>181.08863700000001</v>
      </c>
      <c r="N687" s="12">
        <v>148.86024907216498</v>
      </c>
      <c r="O687" s="12">
        <v>18.668931649484538</v>
      </c>
      <c r="P687" s="12">
        <v>125.41247086342139</v>
      </c>
      <c r="Q687" s="12" t="s">
        <v>99</v>
      </c>
      <c r="R687" s="12" t="s">
        <v>179</v>
      </c>
      <c r="S687" s="12" t="s">
        <v>180</v>
      </c>
      <c r="T687" s="12">
        <v>12.94</v>
      </c>
      <c r="U687" s="12">
        <v>144.70405</v>
      </c>
      <c r="V687" s="21" t="s">
        <v>118</v>
      </c>
      <c r="W687" s="21" t="s">
        <v>118</v>
      </c>
      <c r="X687" s="15" t="s">
        <v>149</v>
      </c>
      <c r="Y687" s="15" t="e">
        <v>#N/A</v>
      </c>
      <c r="Z687" s="16"/>
      <c r="AA687" s="16"/>
      <c r="AB687" s="16"/>
      <c r="AC687" s="13">
        <v>9.6999999999999993</v>
      </c>
      <c r="AD687" s="44">
        <v>1455</v>
      </c>
      <c r="AE687" s="44" t="s">
        <v>180</v>
      </c>
      <c r="AF687" s="44" t="s">
        <v>180</v>
      </c>
      <c r="AG687" s="152">
        <v>150</v>
      </c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</row>
    <row r="688" spans="1:153" s="16" customFormat="1" x14ac:dyDescent="0.2">
      <c r="A688" s="8" t="s">
        <v>114</v>
      </c>
      <c r="B688" s="10" t="s">
        <v>115</v>
      </c>
      <c r="C688" s="8" t="s">
        <v>116</v>
      </c>
      <c r="D688" s="8"/>
      <c r="E688" s="115">
        <v>602</v>
      </c>
      <c r="F688" s="116" t="s">
        <v>117</v>
      </c>
      <c r="G688" s="117">
        <v>1.0802</v>
      </c>
      <c r="H688" s="9">
        <v>1</v>
      </c>
      <c r="I688" s="12">
        <v>18.559999999999999</v>
      </c>
      <c r="J688" s="12">
        <v>18.559999999999999</v>
      </c>
      <c r="K688" s="13">
        <v>18.559999999999999</v>
      </c>
      <c r="L688" s="12">
        <v>2781.3290959999999</v>
      </c>
      <c r="M688" s="12">
        <v>358.03078800000003</v>
      </c>
      <c r="N688" s="12">
        <v>149.85609353448277</v>
      </c>
      <c r="O688" s="12">
        <v>19.290451939655174</v>
      </c>
      <c r="P688" s="12">
        <v>128.72651011162472</v>
      </c>
      <c r="Q688" s="12" t="s">
        <v>65</v>
      </c>
      <c r="R688" s="12" t="s">
        <v>54</v>
      </c>
      <c r="S688" s="12" t="s">
        <v>55</v>
      </c>
      <c r="T688" s="12">
        <v>11.83</v>
      </c>
      <c r="U688" s="12">
        <v>148.84385</v>
      </c>
      <c r="V688" s="21" t="s">
        <v>118</v>
      </c>
      <c r="W688" s="21" t="s">
        <v>118</v>
      </c>
      <c r="X688" s="15" t="s">
        <v>41</v>
      </c>
      <c r="Y688" s="15" t="s">
        <v>49</v>
      </c>
      <c r="AC688" s="13">
        <v>18.559999999999999</v>
      </c>
      <c r="AD688" s="44">
        <v>2778.83</v>
      </c>
      <c r="AE688" s="44" t="s">
        <v>55</v>
      </c>
      <c r="AF688" s="44" t="s">
        <v>55</v>
      </c>
      <c r="AG688" s="152">
        <v>149.69999999999999</v>
      </c>
    </row>
    <row r="689" spans="1:153" s="16" customFormat="1" x14ac:dyDescent="0.2">
      <c r="A689" s="8" t="s">
        <v>32</v>
      </c>
      <c r="B689" s="8" t="s">
        <v>32</v>
      </c>
      <c r="C689" s="8" t="s">
        <v>43</v>
      </c>
      <c r="D689" s="8" t="s">
        <v>56</v>
      </c>
      <c r="E689" s="9">
        <v>2</v>
      </c>
      <c r="F689" s="10" t="s">
        <v>74</v>
      </c>
      <c r="G689" s="11">
        <v>2.54</v>
      </c>
      <c r="H689" s="9">
        <v>2</v>
      </c>
      <c r="I689" s="12">
        <v>6.14</v>
      </c>
      <c r="J689" s="12">
        <v>6.14</v>
      </c>
      <c r="K689" s="13">
        <v>6.14</v>
      </c>
      <c r="L689" s="12">
        <v>356.13604800000002</v>
      </c>
      <c r="M689" s="12">
        <v>40.510001199999998</v>
      </c>
      <c r="N689" s="12">
        <v>58.002613680781764</v>
      </c>
      <c r="O689" s="12">
        <v>6.5977200651465795</v>
      </c>
      <c r="P689" s="12">
        <v>113.74866831790078</v>
      </c>
      <c r="Q689" s="12" t="s">
        <v>53</v>
      </c>
      <c r="R689" s="12" t="s">
        <v>124</v>
      </c>
      <c r="S689" s="12" t="s">
        <v>125</v>
      </c>
      <c r="T689" s="12">
        <v>10.68</v>
      </c>
      <c r="U689" s="12">
        <v>133.96334999999999</v>
      </c>
      <c r="V689" s="13" t="s">
        <v>90</v>
      </c>
      <c r="W689" s="14" t="s">
        <v>78</v>
      </c>
      <c r="X689" s="15" t="s">
        <v>79</v>
      </c>
      <c r="Y689" s="15" t="s">
        <v>49</v>
      </c>
      <c r="AB689" s="17">
        <v>0</v>
      </c>
      <c r="AC689" s="18">
        <v>6.34</v>
      </c>
      <c r="AD689" s="19">
        <v>338.50215762724713</v>
      </c>
      <c r="AE689" s="20" t="s">
        <v>96</v>
      </c>
      <c r="AF689" s="20" t="s">
        <v>96</v>
      </c>
      <c r="AG689" s="152">
        <v>53.4</v>
      </c>
    </row>
    <row r="690" spans="1:153" s="16" customFormat="1" x14ac:dyDescent="0.2">
      <c r="A690" s="8" t="s">
        <v>32</v>
      </c>
      <c r="B690" s="8" t="s">
        <v>32</v>
      </c>
      <c r="C690" s="8" t="s">
        <v>43</v>
      </c>
      <c r="D690" s="8" t="s">
        <v>56</v>
      </c>
      <c r="E690" s="9">
        <v>2</v>
      </c>
      <c r="F690" s="10" t="s">
        <v>74</v>
      </c>
      <c r="G690" s="11">
        <v>2.5299999999999998</v>
      </c>
      <c r="H690" s="9">
        <v>2</v>
      </c>
      <c r="I690" s="12">
        <v>6.71</v>
      </c>
      <c r="J690" s="12">
        <v>6.71</v>
      </c>
      <c r="K690" s="13">
        <v>6.71</v>
      </c>
      <c r="L690" s="12">
        <v>605.23681199999999</v>
      </c>
      <c r="M690" s="12">
        <v>73.867959200000001</v>
      </c>
      <c r="N690" s="12">
        <v>90.199226825633374</v>
      </c>
      <c r="O690" s="12">
        <v>11.008637734724292</v>
      </c>
      <c r="P690" s="12">
        <v>122.04802770655002</v>
      </c>
      <c r="Q690" s="12" t="s">
        <v>53</v>
      </c>
      <c r="R690" s="12" t="s">
        <v>70</v>
      </c>
      <c r="S690" s="12" t="s">
        <v>71</v>
      </c>
      <c r="T690" s="12">
        <v>10.68</v>
      </c>
      <c r="U690" s="12">
        <v>138.45359999999999</v>
      </c>
      <c r="V690" s="13" t="s">
        <v>90</v>
      </c>
      <c r="W690" s="14" t="s">
        <v>78</v>
      </c>
      <c r="X690" s="15" t="s">
        <v>79</v>
      </c>
      <c r="Y690" s="15" t="s">
        <v>49</v>
      </c>
      <c r="AB690" s="17">
        <v>0</v>
      </c>
      <c r="AC690" s="18">
        <v>7.09</v>
      </c>
      <c r="AD690" s="19">
        <v>590.21012736800003</v>
      </c>
      <c r="AE690" s="20" t="s">
        <v>96</v>
      </c>
      <c r="AF690" s="20" t="s">
        <v>96</v>
      </c>
      <c r="AG690" s="152">
        <v>83.2</v>
      </c>
    </row>
    <row r="691" spans="1:153" s="16" customFormat="1" x14ac:dyDescent="0.2">
      <c r="A691" s="8" t="s">
        <v>114</v>
      </c>
      <c r="B691" s="10" t="s">
        <v>115</v>
      </c>
      <c r="C691" s="8" t="s">
        <v>116</v>
      </c>
      <c r="D691" s="8"/>
      <c r="E691" s="115">
        <v>602</v>
      </c>
      <c r="F691" s="116" t="s">
        <v>117</v>
      </c>
      <c r="G691" s="117">
        <v>1.0803</v>
      </c>
      <c r="H691" s="9">
        <v>1</v>
      </c>
      <c r="I691" s="12">
        <v>6.56</v>
      </c>
      <c r="J691" s="12">
        <v>6.56</v>
      </c>
      <c r="K691" s="13">
        <v>6.56</v>
      </c>
      <c r="L691" s="12">
        <v>1079.2313920000001</v>
      </c>
      <c r="M691" s="12">
        <v>133.0087608</v>
      </c>
      <c r="N691" s="12">
        <v>164.51698048780491</v>
      </c>
      <c r="O691" s="12">
        <v>20.275725731707318</v>
      </c>
      <c r="P691" s="12">
        <v>123.2439695379061</v>
      </c>
      <c r="Q691" s="12" t="s">
        <v>65</v>
      </c>
      <c r="R691" s="12" t="s">
        <v>54</v>
      </c>
      <c r="S691" s="12" t="s">
        <v>55</v>
      </c>
      <c r="T691" s="12">
        <v>11.76</v>
      </c>
      <c r="U691" s="12">
        <v>144.50960000000001</v>
      </c>
      <c r="V691" s="21" t="s">
        <v>118</v>
      </c>
      <c r="W691" s="21" t="s">
        <v>118</v>
      </c>
      <c r="X691" s="15" t="s">
        <v>41</v>
      </c>
      <c r="Y691" s="15" t="s">
        <v>49</v>
      </c>
      <c r="AC691" s="13">
        <v>6.56</v>
      </c>
      <c r="AD691" s="44">
        <v>983.99999999999989</v>
      </c>
      <c r="AE691" s="44" t="s">
        <v>55</v>
      </c>
      <c r="AF691" s="44" t="s">
        <v>55</v>
      </c>
      <c r="AG691" s="152">
        <v>150</v>
      </c>
    </row>
    <row r="692" spans="1:153" s="22" customFormat="1" x14ac:dyDescent="0.2">
      <c r="A692" s="8" t="s">
        <v>114</v>
      </c>
      <c r="B692" s="10" t="s">
        <v>115</v>
      </c>
      <c r="C692" s="8" t="s">
        <v>116</v>
      </c>
      <c r="D692" s="8"/>
      <c r="E692" s="115">
        <v>602</v>
      </c>
      <c r="F692" s="116" t="s">
        <v>117</v>
      </c>
      <c r="G692" s="117">
        <v>1.0805</v>
      </c>
      <c r="H692" s="9">
        <v>1</v>
      </c>
      <c r="I692" s="12">
        <v>8.18</v>
      </c>
      <c r="J692" s="12">
        <v>8.18</v>
      </c>
      <c r="K692" s="13">
        <v>8.18</v>
      </c>
      <c r="L692" s="12">
        <v>1266.2742000000001</v>
      </c>
      <c r="M692" s="12">
        <v>162.65999739999998</v>
      </c>
      <c r="N692" s="12">
        <v>154.80124694376531</v>
      </c>
      <c r="O692" s="12">
        <v>19.885085256723716</v>
      </c>
      <c r="P692" s="12">
        <v>128.45558837098631</v>
      </c>
      <c r="Q692" s="12" t="s">
        <v>65</v>
      </c>
      <c r="R692" s="12" t="s">
        <v>54</v>
      </c>
      <c r="S692" s="12" t="s">
        <v>55</v>
      </c>
      <c r="T692" s="12">
        <v>11.86</v>
      </c>
      <c r="U692" s="12">
        <v>147.33275</v>
      </c>
      <c r="V692" s="21" t="s">
        <v>118</v>
      </c>
      <c r="W692" s="21" t="s">
        <v>118</v>
      </c>
      <c r="X692" s="15" t="s">
        <v>41</v>
      </c>
      <c r="Y692" s="15" t="s">
        <v>49</v>
      </c>
      <c r="Z692" s="16"/>
      <c r="AA692" s="16"/>
      <c r="AB692" s="16"/>
      <c r="AC692" s="13">
        <v>8.18</v>
      </c>
      <c r="AD692" s="44">
        <v>1227</v>
      </c>
      <c r="AE692" s="44" t="s">
        <v>55</v>
      </c>
      <c r="AF692" s="44" t="s">
        <v>55</v>
      </c>
      <c r="AG692" s="152">
        <v>150</v>
      </c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</row>
    <row r="693" spans="1:153" s="16" customFormat="1" x14ac:dyDescent="0.2">
      <c r="A693" s="8" t="s">
        <v>114</v>
      </c>
      <c r="B693" s="10" t="s">
        <v>115</v>
      </c>
      <c r="C693" s="8" t="s">
        <v>116</v>
      </c>
      <c r="D693" s="8"/>
      <c r="E693" s="115">
        <v>602</v>
      </c>
      <c r="F693" s="116" t="s">
        <v>117</v>
      </c>
      <c r="G693" s="117">
        <v>1.0806</v>
      </c>
      <c r="H693" s="9">
        <v>1</v>
      </c>
      <c r="I693" s="12">
        <v>9</v>
      </c>
      <c r="J693" s="12">
        <v>9</v>
      </c>
      <c r="K693" s="13">
        <v>9</v>
      </c>
      <c r="L693" s="12">
        <v>1431.856628</v>
      </c>
      <c r="M693" s="12">
        <v>179.3934404</v>
      </c>
      <c r="N693" s="12">
        <v>159.09518088888888</v>
      </c>
      <c r="O693" s="12">
        <v>19.932604488888888</v>
      </c>
      <c r="P693" s="12">
        <v>125.2872926604213</v>
      </c>
      <c r="Q693" s="12" t="s">
        <v>65</v>
      </c>
      <c r="R693" s="12" t="s">
        <v>54</v>
      </c>
      <c r="S693" s="12" t="s">
        <v>55</v>
      </c>
      <c r="T693" s="12">
        <v>11.79</v>
      </c>
      <c r="U693" s="12">
        <v>146.57005000000001</v>
      </c>
      <c r="V693" s="21" t="s">
        <v>118</v>
      </c>
      <c r="W693" s="21" t="s">
        <v>118</v>
      </c>
      <c r="X693" s="15" t="s">
        <v>41</v>
      </c>
      <c r="Y693" s="15" t="s">
        <v>49</v>
      </c>
      <c r="AC693" s="13">
        <v>9</v>
      </c>
      <c r="AD693" s="44">
        <v>1350</v>
      </c>
      <c r="AE693" s="44" t="s">
        <v>55</v>
      </c>
      <c r="AF693" s="44" t="s">
        <v>55</v>
      </c>
      <c r="AG693" s="152">
        <v>150</v>
      </c>
    </row>
    <row r="694" spans="1:153" s="16" customFormat="1" x14ac:dyDescent="0.2">
      <c r="A694" s="8" t="s">
        <v>114</v>
      </c>
      <c r="B694" s="10" t="s">
        <v>115</v>
      </c>
      <c r="C694" s="8" t="s">
        <v>116</v>
      </c>
      <c r="D694" s="8"/>
      <c r="E694" s="115">
        <v>602</v>
      </c>
      <c r="F694" s="116" t="s">
        <v>117</v>
      </c>
      <c r="G694" s="117">
        <v>1.081</v>
      </c>
      <c r="H694" s="9">
        <v>1</v>
      </c>
      <c r="I694" s="12">
        <v>13.89</v>
      </c>
      <c r="J694" s="12">
        <v>13.89</v>
      </c>
      <c r="K694" s="13">
        <v>13.89</v>
      </c>
      <c r="L694" s="12">
        <v>2432.77808</v>
      </c>
      <c r="M694" s="12">
        <v>301.28575840000002</v>
      </c>
      <c r="N694" s="12">
        <v>175.14601007919367</v>
      </c>
      <c r="O694" s="12">
        <v>21.690839337652989</v>
      </c>
      <c r="P694" s="12">
        <v>123.8443246742835</v>
      </c>
      <c r="Q694" s="12" t="s">
        <v>65</v>
      </c>
      <c r="R694" s="12" t="s">
        <v>54</v>
      </c>
      <c r="S694" s="12" t="s">
        <v>55</v>
      </c>
      <c r="T694" s="12">
        <v>11.93</v>
      </c>
      <c r="U694" s="12">
        <v>143.43090000000001</v>
      </c>
      <c r="V694" s="21" t="s">
        <v>118</v>
      </c>
      <c r="W694" s="21" t="s">
        <v>118</v>
      </c>
      <c r="X694" s="15" t="s">
        <v>41</v>
      </c>
      <c r="Y694" s="15" t="s">
        <v>49</v>
      </c>
      <c r="AC694" s="13">
        <v>13.89</v>
      </c>
      <c r="AD694" s="44">
        <v>2083.5</v>
      </c>
      <c r="AE694" s="44" t="s">
        <v>55</v>
      </c>
      <c r="AF694" s="44" t="s">
        <v>55</v>
      </c>
      <c r="AG694" s="152">
        <v>150</v>
      </c>
      <c r="EW694" s="16">
        <f>SUBTOTAL(9,D694:EV694)</f>
        <v>6103.2469124911295</v>
      </c>
    </row>
    <row r="695" spans="1:153" s="16" customFormat="1" x14ac:dyDescent="0.2">
      <c r="A695" s="8" t="s">
        <v>114</v>
      </c>
      <c r="B695" s="10" t="s">
        <v>115</v>
      </c>
      <c r="C695" s="8" t="s">
        <v>116</v>
      </c>
      <c r="D695" s="8"/>
      <c r="E695" s="115">
        <v>602</v>
      </c>
      <c r="F695" s="116" t="s">
        <v>117</v>
      </c>
      <c r="G695" s="117">
        <v>1.0810999999999999</v>
      </c>
      <c r="H695" s="9">
        <v>1</v>
      </c>
      <c r="I695" s="12">
        <v>17.11</v>
      </c>
      <c r="J695" s="12">
        <v>17.11</v>
      </c>
      <c r="K695" s="13">
        <v>17.11</v>
      </c>
      <c r="L695" s="12">
        <v>2789.2247200000002</v>
      </c>
      <c r="M695" s="12">
        <v>342.34415319999999</v>
      </c>
      <c r="N695" s="12">
        <v>163.01722501461134</v>
      </c>
      <c r="O695" s="12">
        <v>20.008425084745763</v>
      </c>
      <c r="P695" s="12">
        <v>122.73810379824828</v>
      </c>
      <c r="Q695" s="12" t="s">
        <v>65</v>
      </c>
      <c r="R695" s="12" t="s">
        <v>54</v>
      </c>
      <c r="S695" s="12" t="s">
        <v>55</v>
      </c>
      <c r="T695" s="12">
        <v>11.76</v>
      </c>
      <c r="U695" s="12">
        <v>142.33215000000001</v>
      </c>
      <c r="V695" s="21" t="s">
        <v>118</v>
      </c>
      <c r="W695" s="21" t="s">
        <v>118</v>
      </c>
      <c r="X695" s="15" t="s">
        <v>41</v>
      </c>
      <c r="Y695" s="15" t="s">
        <v>49</v>
      </c>
      <c r="AC695" s="13">
        <v>17.11</v>
      </c>
      <c r="AD695" s="44">
        <v>2566.5</v>
      </c>
      <c r="AE695" s="44" t="s">
        <v>55</v>
      </c>
      <c r="AF695" s="44" t="s">
        <v>55</v>
      </c>
      <c r="AG695" s="152">
        <v>150</v>
      </c>
    </row>
    <row r="696" spans="1:153" s="16" customFormat="1" x14ac:dyDescent="0.2">
      <c r="A696" s="8" t="s">
        <v>32</v>
      </c>
      <c r="B696" s="8" t="s">
        <v>32</v>
      </c>
      <c r="C696" s="8" t="s">
        <v>43</v>
      </c>
      <c r="D696" s="8" t="s">
        <v>34</v>
      </c>
      <c r="E696" s="9">
        <v>40</v>
      </c>
      <c r="F696" s="10" t="s">
        <v>203</v>
      </c>
      <c r="G696" s="11">
        <v>40.020000000000003</v>
      </c>
      <c r="H696" s="9">
        <v>2</v>
      </c>
      <c r="I696" s="12">
        <v>90.12</v>
      </c>
      <c r="J696" s="12">
        <v>90.12</v>
      </c>
      <c r="K696" s="13">
        <v>90.12</v>
      </c>
      <c r="L696" s="12">
        <v>8404.8822719999989</v>
      </c>
      <c r="M696" s="12">
        <v>1044.7948489999999</v>
      </c>
      <c r="N696" s="12">
        <v>93.647713337047335</v>
      </c>
      <c r="O696" s="12">
        <v>11.641168233983286</v>
      </c>
      <c r="P696" s="12">
        <v>124.30808846432346</v>
      </c>
      <c r="Q696" s="12" t="s">
        <v>73</v>
      </c>
      <c r="R696" s="12" t="s">
        <v>54</v>
      </c>
      <c r="S696" s="12" t="s">
        <v>55</v>
      </c>
      <c r="T696" s="12">
        <v>12.32</v>
      </c>
      <c r="U696" s="12">
        <v>141.64935</v>
      </c>
      <c r="V696" s="13" t="s">
        <v>156</v>
      </c>
      <c r="W696" s="14" t="s">
        <v>157</v>
      </c>
      <c r="X696" s="15" t="s">
        <v>63</v>
      </c>
      <c r="Y696" s="15" t="s">
        <v>49</v>
      </c>
      <c r="AB696" s="17">
        <v>1.0888888888888889E-2</v>
      </c>
      <c r="AC696" s="18">
        <v>90.11999999999999</v>
      </c>
      <c r="AD696" s="19">
        <v>8000</v>
      </c>
      <c r="AE696" s="20" t="s">
        <v>55</v>
      </c>
      <c r="AF696" s="20" t="s">
        <v>55</v>
      </c>
      <c r="AG696" s="152">
        <v>88.8</v>
      </c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  <c r="BK696" s="22"/>
      <c r="BL696" s="22"/>
      <c r="BM696" s="22"/>
      <c r="BN696" s="22"/>
      <c r="BO696" s="22"/>
      <c r="BP696" s="22"/>
      <c r="BQ696" s="22"/>
      <c r="BR696" s="22"/>
      <c r="BS696" s="22"/>
      <c r="BT696" s="22"/>
      <c r="BU696" s="22"/>
      <c r="BV696" s="22"/>
      <c r="BW696" s="22"/>
      <c r="BX696" s="22"/>
      <c r="BY696" s="22"/>
      <c r="BZ696" s="22"/>
      <c r="CA696" s="22"/>
      <c r="CB696" s="22"/>
      <c r="CC696" s="22"/>
      <c r="CD696" s="22"/>
      <c r="CE696" s="22"/>
      <c r="CF696" s="22"/>
      <c r="CG696" s="22"/>
      <c r="CH696" s="22"/>
      <c r="CI696" s="22"/>
      <c r="CJ696" s="22"/>
      <c r="CK696" s="22"/>
      <c r="CL696" s="22"/>
      <c r="CM696" s="22"/>
      <c r="CN696" s="22"/>
      <c r="CO696" s="22"/>
      <c r="CP696" s="22"/>
      <c r="CQ696" s="22"/>
      <c r="CR696" s="22"/>
      <c r="CS696" s="22"/>
      <c r="CT696" s="22"/>
      <c r="CU696" s="22"/>
      <c r="CV696" s="22"/>
      <c r="CW696" s="22"/>
      <c r="CX696" s="22"/>
      <c r="CY696" s="22"/>
      <c r="CZ696" s="22"/>
      <c r="DA696" s="22"/>
      <c r="DB696" s="22"/>
      <c r="DC696" s="22"/>
      <c r="DD696" s="22"/>
      <c r="DE696" s="22"/>
      <c r="DF696" s="22"/>
      <c r="DG696" s="22"/>
      <c r="DH696" s="22"/>
      <c r="DI696" s="22"/>
      <c r="DJ696" s="22"/>
      <c r="DK696" s="22"/>
      <c r="DL696" s="22"/>
      <c r="DM696" s="22"/>
      <c r="DN696" s="22"/>
      <c r="DO696" s="22"/>
      <c r="DP696" s="22"/>
      <c r="DQ696" s="22"/>
      <c r="DR696" s="22"/>
      <c r="DS696" s="22"/>
      <c r="DT696" s="22"/>
      <c r="DU696" s="22"/>
      <c r="DV696" s="22"/>
      <c r="DW696" s="22"/>
      <c r="DX696" s="22"/>
      <c r="DY696" s="22"/>
      <c r="DZ696" s="22"/>
      <c r="EA696" s="22"/>
      <c r="EB696" s="22"/>
      <c r="EC696" s="22"/>
      <c r="ED696" s="22"/>
      <c r="EE696" s="22"/>
      <c r="EF696" s="22"/>
      <c r="EG696" s="22"/>
      <c r="EH696" s="22"/>
      <c r="EI696" s="22"/>
      <c r="EJ696" s="22"/>
      <c r="EK696" s="22"/>
      <c r="EL696" s="22"/>
      <c r="EM696" s="22"/>
      <c r="EN696" s="22"/>
      <c r="EO696" s="22"/>
      <c r="EP696" s="22"/>
      <c r="EQ696" s="22"/>
      <c r="ER696" s="22"/>
      <c r="ES696" s="22"/>
      <c r="ET696" s="22"/>
      <c r="EU696" s="22"/>
      <c r="EV696" s="22"/>
      <c r="EW696" s="22"/>
    </row>
    <row r="697" spans="1:153" s="22" customFormat="1" x14ac:dyDescent="0.2">
      <c r="A697" s="8" t="s">
        <v>114</v>
      </c>
      <c r="B697" s="10" t="s">
        <v>115</v>
      </c>
      <c r="C697" s="8" t="s">
        <v>116</v>
      </c>
      <c r="D697" s="8"/>
      <c r="E697" s="115">
        <v>602</v>
      </c>
      <c r="F697" s="116" t="s">
        <v>117</v>
      </c>
      <c r="G697" s="117">
        <v>1.1101000000000001</v>
      </c>
      <c r="H697" s="9">
        <v>1</v>
      </c>
      <c r="I697" s="12">
        <v>20.68</v>
      </c>
      <c r="J697" s="12">
        <v>20.68</v>
      </c>
      <c r="K697" s="13">
        <v>20.68</v>
      </c>
      <c r="L697" s="12">
        <v>2662.8203080000003</v>
      </c>
      <c r="M697" s="12">
        <v>313.33474999999999</v>
      </c>
      <c r="N697" s="12">
        <v>128.76307098646038</v>
      </c>
      <c r="O697" s="12">
        <v>15.151583655705995</v>
      </c>
      <c r="P697" s="12">
        <v>117.67025700481474</v>
      </c>
      <c r="Q697" s="12" t="s">
        <v>99</v>
      </c>
      <c r="R697" s="12" t="s">
        <v>70</v>
      </c>
      <c r="S697" s="12" t="s">
        <v>71</v>
      </c>
      <c r="T697" s="12">
        <v>12.09</v>
      </c>
      <c r="U697" s="12">
        <v>137.52715000000001</v>
      </c>
      <c r="V697" s="21" t="s">
        <v>118</v>
      </c>
      <c r="W697" s="21" t="s">
        <v>118</v>
      </c>
      <c r="X697" s="15" t="s">
        <v>41</v>
      </c>
      <c r="Y697" s="15" t="s">
        <v>49</v>
      </c>
      <c r="Z697" s="16"/>
      <c r="AA697" s="16"/>
      <c r="AB697" s="16"/>
      <c r="AC697" s="13">
        <v>20.68</v>
      </c>
      <c r="AD697" s="44">
        <v>2570.87</v>
      </c>
      <c r="AE697" s="44" t="s">
        <v>72</v>
      </c>
      <c r="AF697" s="44" t="s">
        <v>72</v>
      </c>
      <c r="AG697" s="152">
        <v>124.3</v>
      </c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</row>
    <row r="698" spans="1:153" s="22" customFormat="1" x14ac:dyDescent="0.2">
      <c r="A698" s="8" t="s">
        <v>114</v>
      </c>
      <c r="B698" s="8" t="s">
        <v>114</v>
      </c>
      <c r="C698" s="8" t="s">
        <v>116</v>
      </c>
      <c r="D698" s="8"/>
      <c r="E698" s="37">
        <v>590</v>
      </c>
      <c r="F698" s="108" t="s">
        <v>198</v>
      </c>
      <c r="G698" s="112">
        <v>3.02</v>
      </c>
      <c r="H698" s="9">
        <v>3</v>
      </c>
      <c r="I698" s="12">
        <v>11.29</v>
      </c>
      <c r="J698" s="12">
        <v>11.29</v>
      </c>
      <c r="K698" s="13">
        <v>11.29</v>
      </c>
      <c r="L698" s="12">
        <v>1540.03952</v>
      </c>
      <c r="M698" s="12">
        <v>133.250822</v>
      </c>
      <c r="N698" s="12">
        <v>136.40739769707707</v>
      </c>
      <c r="O698" s="12">
        <v>11.802552878653676</v>
      </c>
      <c r="P698" s="12">
        <v>86.524287376729134</v>
      </c>
      <c r="Q698" s="12" t="s">
        <v>46</v>
      </c>
      <c r="R698" s="12" t="s">
        <v>47</v>
      </c>
      <c r="S698" s="12" t="s">
        <v>48</v>
      </c>
      <c r="T698" s="12">
        <v>11.63</v>
      </c>
      <c r="U698" s="12">
        <v>107.169</v>
      </c>
      <c r="V698" s="21" t="s">
        <v>118</v>
      </c>
      <c r="W698" s="21" t="s">
        <v>118</v>
      </c>
      <c r="X698" s="15" t="s">
        <v>112</v>
      </c>
      <c r="Y698" s="15" t="s">
        <v>113</v>
      </c>
      <c r="Z698" s="16"/>
      <c r="AA698" s="16"/>
      <c r="AB698" s="16"/>
      <c r="AC698" s="13">
        <v>11.291618628375783</v>
      </c>
      <c r="AD698" s="44">
        <v>1591.2317021977819</v>
      </c>
      <c r="AE698" s="44" t="s">
        <v>55</v>
      </c>
      <c r="AF698" s="44" t="s">
        <v>55</v>
      </c>
      <c r="AG698" s="152">
        <v>140.9</v>
      </c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</row>
    <row r="699" spans="1:153" s="16" customFormat="1" x14ac:dyDescent="0.2">
      <c r="A699" s="8" t="s">
        <v>114</v>
      </c>
      <c r="B699" s="10" t="s">
        <v>122</v>
      </c>
      <c r="C699" s="8" t="s">
        <v>116</v>
      </c>
      <c r="D699" s="8"/>
      <c r="E699" s="115">
        <v>602</v>
      </c>
      <c r="F699" s="116" t="s">
        <v>117</v>
      </c>
      <c r="G699" s="117">
        <v>1.1105</v>
      </c>
      <c r="H699" s="7">
        <v>1</v>
      </c>
      <c r="I699" s="12">
        <v>13.05</v>
      </c>
      <c r="J699" s="12">
        <v>13.05</v>
      </c>
      <c r="K699" s="13">
        <v>13.05</v>
      </c>
      <c r="L699" s="12">
        <v>1624.418516</v>
      </c>
      <c r="M699" s="12">
        <v>189.169273</v>
      </c>
      <c r="N699" s="12">
        <v>124.47651463601531</v>
      </c>
      <c r="O699" s="12">
        <v>14.495729731800767</v>
      </c>
      <c r="P699" s="12">
        <v>116.45353160946118</v>
      </c>
      <c r="Q699" s="12" t="s">
        <v>46</v>
      </c>
      <c r="R699" s="12" t="s">
        <v>47</v>
      </c>
      <c r="S699" s="12" t="s">
        <v>48</v>
      </c>
      <c r="T699" s="12">
        <v>12.29</v>
      </c>
      <c r="U699" s="12">
        <v>136.114</v>
      </c>
      <c r="V699" s="15"/>
      <c r="W699" s="15"/>
      <c r="X699" s="15" t="s">
        <v>41</v>
      </c>
      <c r="Y699" s="15" t="s">
        <v>49</v>
      </c>
      <c r="AA699" s="15"/>
      <c r="AB699" s="15"/>
      <c r="AC699" s="13">
        <v>13.05</v>
      </c>
      <c r="AD699" s="44">
        <v>1664.79</v>
      </c>
      <c r="AE699" s="44" t="s">
        <v>48</v>
      </c>
      <c r="AF699" s="44" t="s">
        <v>48</v>
      </c>
      <c r="AG699" s="152">
        <v>127.6</v>
      </c>
    </row>
    <row r="700" spans="1:153" s="16" customFormat="1" x14ac:dyDescent="0.2">
      <c r="A700" s="8" t="s">
        <v>114</v>
      </c>
      <c r="B700" s="10" t="s">
        <v>122</v>
      </c>
      <c r="C700" s="8" t="s">
        <v>116</v>
      </c>
      <c r="D700" s="8"/>
      <c r="E700" s="115">
        <v>602</v>
      </c>
      <c r="F700" s="116" t="s">
        <v>117</v>
      </c>
      <c r="G700" s="117">
        <v>1.1106</v>
      </c>
      <c r="H700" s="7">
        <v>1</v>
      </c>
      <c r="I700" s="12">
        <v>35.880000000000003</v>
      </c>
      <c r="J700" s="12">
        <v>36.130000000000003</v>
      </c>
      <c r="K700" s="13">
        <v>36.130000000000003</v>
      </c>
      <c r="L700" s="12">
        <v>4673.0639160000001</v>
      </c>
      <c r="M700" s="12">
        <v>573.78052160000004</v>
      </c>
      <c r="N700" s="12">
        <v>130.24146923076921</v>
      </c>
      <c r="O700" s="12">
        <v>15.991653333333334</v>
      </c>
      <c r="P700" s="12">
        <v>122.78465090867806</v>
      </c>
      <c r="Q700" s="12" t="s">
        <v>46</v>
      </c>
      <c r="R700" s="12" t="s">
        <v>47</v>
      </c>
      <c r="S700" s="12" t="s">
        <v>48</v>
      </c>
      <c r="T700" s="12">
        <v>11.86</v>
      </c>
      <c r="U700" s="12">
        <v>142.39089999999999</v>
      </c>
      <c r="V700" s="15"/>
      <c r="W700" s="15"/>
      <c r="X700" s="15" t="s">
        <v>41</v>
      </c>
      <c r="Y700" s="15" t="s">
        <v>49</v>
      </c>
      <c r="AA700" s="15"/>
      <c r="AB700" s="15"/>
      <c r="AC700" s="13">
        <v>35.880000000000003</v>
      </c>
      <c r="AD700" s="44">
        <v>4776.6049999999996</v>
      </c>
      <c r="AE700" s="44" t="s">
        <v>48</v>
      </c>
      <c r="AF700" s="44" t="s">
        <v>48</v>
      </c>
      <c r="AG700" s="152">
        <v>133.1</v>
      </c>
    </row>
    <row r="701" spans="1:153" s="16" customFormat="1" x14ac:dyDescent="0.2">
      <c r="A701" s="8" t="s">
        <v>114</v>
      </c>
      <c r="B701" s="8" t="s">
        <v>114</v>
      </c>
      <c r="C701" s="8" t="s">
        <v>116</v>
      </c>
      <c r="D701" s="8"/>
      <c r="E701" s="41">
        <v>225</v>
      </c>
      <c r="F701" s="42" t="s">
        <v>204</v>
      </c>
      <c r="G701" s="107">
        <v>1.21</v>
      </c>
      <c r="H701" s="9">
        <v>1</v>
      </c>
      <c r="I701" s="12">
        <v>8.1199999999999992</v>
      </c>
      <c r="J701" s="12">
        <v>8.1199999999999992</v>
      </c>
      <c r="K701" s="13">
        <v>8.1199999999999992</v>
      </c>
      <c r="L701" s="12">
        <v>593.18297200000006</v>
      </c>
      <c r="M701" s="12">
        <v>65.473433</v>
      </c>
      <c r="N701" s="12">
        <v>73.052090147783261</v>
      </c>
      <c r="O701" s="12">
        <v>8.0632306650246317</v>
      </c>
      <c r="P701" s="12">
        <v>110.37645396199943</v>
      </c>
      <c r="Q701" s="12" t="s">
        <v>65</v>
      </c>
      <c r="R701" s="12" t="s">
        <v>134</v>
      </c>
      <c r="S701" s="12" t="s">
        <v>135</v>
      </c>
      <c r="T701" s="12">
        <v>11.86</v>
      </c>
      <c r="U701" s="12">
        <v>129.9006</v>
      </c>
      <c r="V701" s="21" t="s">
        <v>118</v>
      </c>
      <c r="W701" s="21" t="s">
        <v>118</v>
      </c>
      <c r="X701" s="15" t="s">
        <v>63</v>
      </c>
      <c r="Y701" s="15" t="s">
        <v>49</v>
      </c>
      <c r="AC701" s="13">
        <v>8.1199999999999992</v>
      </c>
      <c r="AD701" s="44">
        <v>773.70889366869255</v>
      </c>
      <c r="AE701" s="44" t="s">
        <v>135</v>
      </c>
      <c r="AF701" s="44" t="s">
        <v>135</v>
      </c>
      <c r="AG701" s="152">
        <v>95.3</v>
      </c>
    </row>
    <row r="702" spans="1:153" s="16" customFormat="1" x14ac:dyDescent="0.2">
      <c r="A702" s="8" t="s">
        <v>114</v>
      </c>
      <c r="B702" s="8" t="s">
        <v>114</v>
      </c>
      <c r="C702" s="8" t="s">
        <v>116</v>
      </c>
      <c r="D702" s="8"/>
      <c r="E702" s="41">
        <v>225</v>
      </c>
      <c r="F702" s="42" t="s">
        <v>204</v>
      </c>
      <c r="G702" s="107">
        <v>1.22</v>
      </c>
      <c r="H702" s="9">
        <v>1</v>
      </c>
      <c r="I702" s="12">
        <v>7.98</v>
      </c>
      <c r="J702" s="12">
        <v>7.98</v>
      </c>
      <c r="K702" s="13">
        <v>7.98</v>
      </c>
      <c r="L702" s="12">
        <v>605.77298800000005</v>
      </c>
      <c r="M702" s="12">
        <v>68.109085800000003</v>
      </c>
      <c r="N702" s="12">
        <v>75.911402005012533</v>
      </c>
      <c r="O702" s="12">
        <v>8.5349731578947363</v>
      </c>
      <c r="P702" s="12">
        <v>112.43334904196817</v>
      </c>
      <c r="Q702" s="12" t="s">
        <v>65</v>
      </c>
      <c r="R702" s="12" t="s">
        <v>134</v>
      </c>
      <c r="S702" s="12" t="s">
        <v>135</v>
      </c>
      <c r="T702" s="12">
        <v>11.89</v>
      </c>
      <c r="U702" s="12">
        <v>133.28290000000001</v>
      </c>
      <c r="V702" s="21" t="s">
        <v>118</v>
      </c>
      <c r="W702" s="21" t="s">
        <v>118</v>
      </c>
      <c r="X702" s="15" t="s">
        <v>63</v>
      </c>
      <c r="Y702" s="15" t="s">
        <v>49</v>
      </c>
      <c r="AC702" s="13">
        <v>7.98</v>
      </c>
      <c r="AD702" s="44">
        <v>760.36908515716345</v>
      </c>
      <c r="AE702" s="44" t="s">
        <v>135</v>
      </c>
      <c r="AF702" s="44" t="s">
        <v>135</v>
      </c>
      <c r="AG702" s="152">
        <v>95.3</v>
      </c>
    </row>
    <row r="703" spans="1:153" s="16" customFormat="1" x14ac:dyDescent="0.2">
      <c r="A703" s="8" t="s">
        <v>114</v>
      </c>
      <c r="B703" s="8" t="s">
        <v>114</v>
      </c>
      <c r="C703" s="8" t="s">
        <v>116</v>
      </c>
      <c r="D703" s="8"/>
      <c r="E703" s="37">
        <v>590</v>
      </c>
      <c r="F703" s="108" t="s">
        <v>198</v>
      </c>
      <c r="G703" s="112">
        <v>3.03</v>
      </c>
      <c r="H703" s="9">
        <v>3</v>
      </c>
      <c r="I703" s="12">
        <v>4</v>
      </c>
      <c r="J703" s="12">
        <v>4</v>
      </c>
      <c r="K703" s="13">
        <v>4</v>
      </c>
      <c r="L703" s="12">
        <v>611.83183199999996</v>
      </c>
      <c r="M703" s="12">
        <v>56.202938000000003</v>
      </c>
      <c r="N703" s="12">
        <v>152.95795799999999</v>
      </c>
      <c r="O703" s="12">
        <v>14.050734500000001</v>
      </c>
      <c r="P703" s="12">
        <v>91.860107729733173</v>
      </c>
      <c r="Q703" s="12" t="s">
        <v>99</v>
      </c>
      <c r="R703" s="12" t="s">
        <v>47</v>
      </c>
      <c r="S703" s="12" t="s">
        <v>48</v>
      </c>
      <c r="T703" s="12">
        <v>12.35</v>
      </c>
      <c r="U703" s="12">
        <v>112.4893</v>
      </c>
      <c r="V703" s="21" t="s">
        <v>118</v>
      </c>
      <c r="W703" s="21" t="s">
        <v>118</v>
      </c>
      <c r="X703" s="15" t="s">
        <v>41</v>
      </c>
      <c r="Y703" s="15" t="s">
        <v>49</v>
      </c>
      <c r="AC703" s="13">
        <v>4.0037731893931463</v>
      </c>
      <c r="AD703" s="44">
        <v>590.57567658374319</v>
      </c>
      <c r="AE703" s="44" t="s">
        <v>48</v>
      </c>
      <c r="AF703" s="44" t="s">
        <v>48</v>
      </c>
      <c r="AG703" s="152">
        <v>147.5</v>
      </c>
    </row>
    <row r="704" spans="1:153" s="16" customFormat="1" x14ac:dyDescent="0.2">
      <c r="A704" s="8" t="s">
        <v>114</v>
      </c>
      <c r="B704" s="8" t="s">
        <v>142</v>
      </c>
      <c r="C704" s="8" t="s">
        <v>142</v>
      </c>
      <c r="D704" s="8"/>
      <c r="E704" s="9">
        <v>494</v>
      </c>
      <c r="F704" s="10" t="s">
        <v>205</v>
      </c>
      <c r="G704" s="11">
        <v>1.01</v>
      </c>
      <c r="H704" s="9">
        <v>1</v>
      </c>
      <c r="I704" s="12">
        <v>20.149999999999999</v>
      </c>
      <c r="J704" s="12">
        <v>20.149999999999999</v>
      </c>
      <c r="K704" s="13">
        <v>20.149999999999999</v>
      </c>
      <c r="L704" s="12">
        <v>2194.4466520000001</v>
      </c>
      <c r="M704" s="12">
        <v>211.661203</v>
      </c>
      <c r="N704" s="12">
        <v>108.90554104218363</v>
      </c>
      <c r="O704" s="12">
        <v>10.50427806451613</v>
      </c>
      <c r="P704" s="12">
        <v>96.45310940099354</v>
      </c>
      <c r="Q704" s="12" t="s">
        <v>206</v>
      </c>
      <c r="R704" s="12" t="s">
        <v>37</v>
      </c>
      <c r="S704" s="12" t="s">
        <v>38</v>
      </c>
      <c r="T704" s="12">
        <v>11.3</v>
      </c>
      <c r="U704" s="12">
        <v>123.87065</v>
      </c>
      <c r="V704" s="21"/>
      <c r="W704" s="21"/>
      <c r="X704" s="15" t="s">
        <v>63</v>
      </c>
      <c r="Y704" s="15" t="s">
        <v>49</v>
      </c>
      <c r="AC704" s="13">
        <v>20.149999999999999</v>
      </c>
      <c r="AD704" s="44">
        <v>1840</v>
      </c>
      <c r="AE704" s="44" t="s">
        <v>207</v>
      </c>
      <c r="AF704" s="44" t="s">
        <v>207</v>
      </c>
      <c r="AG704" s="152">
        <v>91.3</v>
      </c>
      <c r="EW704" s="16">
        <f>SUBTOTAL(9,D704:EV704)</f>
        <v>5265.0514335076941</v>
      </c>
    </row>
    <row r="705" spans="1:153" s="22" customFormat="1" x14ac:dyDescent="0.2">
      <c r="A705" s="8" t="s">
        <v>114</v>
      </c>
      <c r="B705" s="8" t="s">
        <v>114</v>
      </c>
      <c r="C705" s="8" t="s">
        <v>116</v>
      </c>
      <c r="D705" s="8"/>
      <c r="E705" s="37">
        <v>590</v>
      </c>
      <c r="F705" s="108" t="s">
        <v>198</v>
      </c>
      <c r="G705" s="112">
        <v>3.09</v>
      </c>
      <c r="H705" s="9">
        <v>3</v>
      </c>
      <c r="I705" s="12">
        <v>5.78</v>
      </c>
      <c r="J705" s="12">
        <v>5.78</v>
      </c>
      <c r="K705" s="13">
        <v>5.78</v>
      </c>
      <c r="L705" s="12">
        <v>843.42260399999998</v>
      </c>
      <c r="M705" s="12">
        <v>76.0044982</v>
      </c>
      <c r="N705" s="12">
        <v>145.92086574394463</v>
      </c>
      <c r="O705" s="12">
        <v>13.149567162629758</v>
      </c>
      <c r="P705" s="12">
        <v>90.114371893215235</v>
      </c>
      <c r="Q705" s="12" t="s">
        <v>65</v>
      </c>
      <c r="R705" s="12" t="s">
        <v>54</v>
      </c>
      <c r="S705" s="12" t="s">
        <v>55</v>
      </c>
      <c r="T705" s="12">
        <v>12.25</v>
      </c>
      <c r="U705" s="12">
        <v>112.3943</v>
      </c>
      <c r="V705" s="21" t="s">
        <v>118</v>
      </c>
      <c r="W705" s="21" t="s">
        <v>118</v>
      </c>
      <c r="X705" s="15" t="s">
        <v>41</v>
      </c>
      <c r="Y705" s="15" t="s">
        <v>49</v>
      </c>
      <c r="Z705" s="16"/>
      <c r="AA705" s="16"/>
      <c r="AB705" s="16"/>
      <c r="AC705" s="13">
        <v>5.7785696817244876</v>
      </c>
      <c r="AD705" s="44">
        <v>814.3246396767114</v>
      </c>
      <c r="AE705" s="44" t="s">
        <v>55</v>
      </c>
      <c r="AF705" s="44" t="s">
        <v>55</v>
      </c>
      <c r="AG705" s="152">
        <v>140.9</v>
      </c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</row>
    <row r="706" spans="1:153" s="16" customFormat="1" x14ac:dyDescent="0.2">
      <c r="A706" s="8" t="s">
        <v>114</v>
      </c>
      <c r="B706" s="10" t="s">
        <v>115</v>
      </c>
      <c r="C706" s="8" t="s">
        <v>116</v>
      </c>
      <c r="D706" s="8"/>
      <c r="E706" s="33">
        <v>602</v>
      </c>
      <c r="F706" s="34" t="s">
        <v>117</v>
      </c>
      <c r="G706" s="118">
        <v>1.1102000000000001</v>
      </c>
      <c r="H706" s="9">
        <v>1</v>
      </c>
      <c r="I706" s="12">
        <v>24.54</v>
      </c>
      <c r="J706" s="12">
        <v>24.54</v>
      </c>
      <c r="K706" s="13">
        <v>24.54</v>
      </c>
      <c r="L706" s="12">
        <v>3215.7997399999999</v>
      </c>
      <c r="M706" s="12">
        <v>406.77771939999997</v>
      </c>
      <c r="N706" s="12">
        <v>131.04318418907906</v>
      </c>
      <c r="O706" s="12">
        <v>16.576109185004075</v>
      </c>
      <c r="P706" s="12">
        <v>126.49348600295612</v>
      </c>
      <c r="Q706" s="12" t="s">
        <v>99</v>
      </c>
      <c r="R706" s="12" t="s">
        <v>153</v>
      </c>
      <c r="S706" s="12" t="s">
        <v>154</v>
      </c>
      <c r="T706" s="12">
        <v>11.93</v>
      </c>
      <c r="U706" s="12">
        <v>146.24340000000001</v>
      </c>
      <c r="V706" s="21" t="s">
        <v>118</v>
      </c>
      <c r="W706" s="21" t="s">
        <v>118</v>
      </c>
      <c r="X706" s="15" t="s">
        <v>41</v>
      </c>
      <c r="Y706" s="15" t="s">
        <v>49</v>
      </c>
      <c r="AC706" s="13">
        <v>24.54</v>
      </c>
      <c r="AD706" s="44">
        <v>3216.835</v>
      </c>
      <c r="AE706" s="44" t="s">
        <v>154</v>
      </c>
      <c r="AF706" s="44" t="s">
        <v>154</v>
      </c>
      <c r="AG706" s="152">
        <v>131.1</v>
      </c>
    </row>
    <row r="707" spans="1:153" s="16" customFormat="1" x14ac:dyDescent="0.2">
      <c r="A707" s="8" t="s">
        <v>114</v>
      </c>
      <c r="B707" s="8" t="s">
        <v>114</v>
      </c>
      <c r="C707" s="8" t="s">
        <v>116</v>
      </c>
      <c r="D707" s="8"/>
      <c r="E707" s="37">
        <v>590</v>
      </c>
      <c r="F707" s="108" t="s">
        <v>198</v>
      </c>
      <c r="G707" s="112">
        <v>3.1</v>
      </c>
      <c r="H707" s="9">
        <v>3</v>
      </c>
      <c r="I707" s="12">
        <v>10.91</v>
      </c>
      <c r="J707" s="12">
        <v>10.91</v>
      </c>
      <c r="K707" s="13">
        <v>10.91</v>
      </c>
      <c r="L707" s="12">
        <v>1758.7111</v>
      </c>
      <c r="M707" s="12">
        <v>158.305297</v>
      </c>
      <c r="N707" s="12">
        <v>161.20175068744271</v>
      </c>
      <c r="O707" s="12">
        <v>14.510109715857011</v>
      </c>
      <c r="P707" s="12">
        <v>90.012110004878011</v>
      </c>
      <c r="Q707" s="12" t="s">
        <v>46</v>
      </c>
      <c r="R707" s="12" t="s">
        <v>47</v>
      </c>
      <c r="S707" s="12" t="s">
        <v>48</v>
      </c>
      <c r="T707" s="12">
        <v>11.6</v>
      </c>
      <c r="U707" s="12">
        <v>110.00785</v>
      </c>
      <c r="V707" s="21" t="s">
        <v>118</v>
      </c>
      <c r="W707" s="21" t="s">
        <v>118</v>
      </c>
      <c r="X707" s="15" t="s">
        <v>112</v>
      </c>
      <c r="Y707" s="15" t="s">
        <v>113</v>
      </c>
      <c r="AC707" s="13">
        <v>10.907312301296161</v>
      </c>
      <c r="AD707" s="44">
        <v>1608.8806826304069</v>
      </c>
      <c r="AE707" s="44" t="s">
        <v>48</v>
      </c>
      <c r="AF707" s="44" t="s">
        <v>48</v>
      </c>
      <c r="AG707" s="152">
        <v>147.5</v>
      </c>
    </row>
    <row r="708" spans="1:153" s="16" customFormat="1" x14ac:dyDescent="0.2">
      <c r="A708" s="8" t="s">
        <v>114</v>
      </c>
      <c r="B708" s="8" t="s">
        <v>114</v>
      </c>
      <c r="C708" s="8" t="s">
        <v>116</v>
      </c>
      <c r="D708" s="8"/>
      <c r="E708" s="37">
        <v>590</v>
      </c>
      <c r="F708" s="108" t="s">
        <v>198</v>
      </c>
      <c r="G708" s="112">
        <v>3.11</v>
      </c>
      <c r="H708" s="9">
        <v>3</v>
      </c>
      <c r="I708" s="12">
        <v>3.95</v>
      </c>
      <c r="J708" s="12">
        <v>3.95</v>
      </c>
      <c r="K708" s="13">
        <v>3.95</v>
      </c>
      <c r="L708" s="12">
        <v>540.64177199999995</v>
      </c>
      <c r="M708" s="12">
        <v>47.606936399999995</v>
      </c>
      <c r="N708" s="12">
        <v>136.87133468354429</v>
      </c>
      <c r="O708" s="12">
        <v>12.052388962025315</v>
      </c>
      <c r="P708" s="12">
        <v>88.056341306901459</v>
      </c>
      <c r="Q708" s="12" t="s">
        <v>99</v>
      </c>
      <c r="R708" s="12" t="s">
        <v>47</v>
      </c>
      <c r="S708" s="12" t="s">
        <v>48</v>
      </c>
      <c r="T708" s="12">
        <v>12.35</v>
      </c>
      <c r="U708" s="12">
        <v>108.5419</v>
      </c>
      <c r="V708" s="21" t="s">
        <v>118</v>
      </c>
      <c r="W708" s="21" t="s">
        <v>118</v>
      </c>
      <c r="X708" s="15" t="s">
        <v>41</v>
      </c>
      <c r="Y708" s="15" t="s">
        <v>49</v>
      </c>
      <c r="AC708" s="13">
        <v>3.9478740872724738</v>
      </c>
      <c r="AD708" s="44">
        <v>582.33029191939772</v>
      </c>
      <c r="AE708" s="44" t="s">
        <v>48</v>
      </c>
      <c r="AF708" s="44" t="s">
        <v>48</v>
      </c>
      <c r="AG708" s="152">
        <v>147.5</v>
      </c>
    </row>
    <row r="709" spans="1:153" s="16" customFormat="1" x14ac:dyDescent="0.2">
      <c r="A709" s="8" t="s">
        <v>114</v>
      </c>
      <c r="B709" s="8" t="s">
        <v>114</v>
      </c>
      <c r="C709" s="8" t="s">
        <v>116</v>
      </c>
      <c r="D709" s="8"/>
      <c r="E709" s="37">
        <v>590</v>
      </c>
      <c r="F709" s="108" t="s">
        <v>198</v>
      </c>
      <c r="G709" s="112">
        <v>3.12</v>
      </c>
      <c r="H709" s="9">
        <v>3</v>
      </c>
      <c r="I709" s="12">
        <v>5.78</v>
      </c>
      <c r="J709" s="12">
        <v>5.78</v>
      </c>
      <c r="K709" s="13">
        <v>5.78</v>
      </c>
      <c r="L709" s="12">
        <v>840.52258000000006</v>
      </c>
      <c r="M709" s="12">
        <v>74.9967118</v>
      </c>
      <c r="N709" s="12">
        <v>145.41913148788927</v>
      </c>
      <c r="O709" s="12">
        <v>12.975209653979238</v>
      </c>
      <c r="P709" s="12">
        <v>89.226290387106545</v>
      </c>
      <c r="Q709" s="12" t="s">
        <v>65</v>
      </c>
      <c r="R709" s="12" t="s">
        <v>54</v>
      </c>
      <c r="S709" s="12" t="s">
        <v>55</v>
      </c>
      <c r="T709" s="12">
        <v>12.25</v>
      </c>
      <c r="U709" s="12">
        <v>111.76765</v>
      </c>
      <c r="V709" s="21" t="s">
        <v>118</v>
      </c>
      <c r="W709" s="21" t="s">
        <v>118</v>
      </c>
      <c r="X709" s="15" t="s">
        <v>41</v>
      </c>
      <c r="Y709" s="15" t="s">
        <v>49</v>
      </c>
      <c r="AC709" s="13">
        <v>5.7785696817244876</v>
      </c>
      <c r="AD709" s="44">
        <v>814.3246396767114</v>
      </c>
      <c r="AE709" s="44" t="s">
        <v>55</v>
      </c>
      <c r="AF709" s="44" t="s">
        <v>55</v>
      </c>
      <c r="AG709" s="152">
        <v>140.9</v>
      </c>
    </row>
    <row r="710" spans="1:153" s="16" customFormat="1" x14ac:dyDescent="0.2">
      <c r="A710" s="8" t="s">
        <v>114</v>
      </c>
      <c r="B710" s="8" t="s">
        <v>114</v>
      </c>
      <c r="C710" s="8" t="s">
        <v>116</v>
      </c>
      <c r="D710" s="8"/>
      <c r="E710" s="41">
        <v>225</v>
      </c>
      <c r="F710" s="42" t="s">
        <v>204</v>
      </c>
      <c r="G710" s="107">
        <v>1.1599999999999999</v>
      </c>
      <c r="H710" s="9">
        <v>1</v>
      </c>
      <c r="I710" s="12">
        <v>7.34</v>
      </c>
      <c r="J710" s="12">
        <v>7.34</v>
      </c>
      <c r="K710" s="13">
        <v>7.34</v>
      </c>
      <c r="L710" s="12">
        <v>685.59844399999997</v>
      </c>
      <c r="M710" s="12">
        <v>85.571776</v>
      </c>
      <c r="N710" s="12">
        <v>93.405782561307902</v>
      </c>
      <c r="O710" s="12">
        <v>11.658280108991827</v>
      </c>
      <c r="P710" s="12">
        <v>124.81325876521389</v>
      </c>
      <c r="Q710" s="12" t="s">
        <v>50</v>
      </c>
      <c r="R710" s="12" t="s">
        <v>134</v>
      </c>
      <c r="S710" s="12" t="s">
        <v>135</v>
      </c>
      <c r="T710" s="12">
        <v>11.89</v>
      </c>
      <c r="U710" s="12">
        <v>141.1371</v>
      </c>
      <c r="V710" s="21" t="s">
        <v>118</v>
      </c>
      <c r="W710" s="21" t="s">
        <v>118</v>
      </c>
      <c r="X710" s="15" t="s">
        <v>63</v>
      </c>
      <c r="Y710" s="15" t="s">
        <v>49</v>
      </c>
      <c r="AC710" s="13">
        <v>7.34</v>
      </c>
      <c r="AD710" s="44">
        <v>699.3871033901728</v>
      </c>
      <c r="AE710" s="44" t="s">
        <v>135</v>
      </c>
      <c r="AF710" s="44" t="s">
        <v>135</v>
      </c>
      <c r="AG710" s="152">
        <v>95.3</v>
      </c>
    </row>
    <row r="711" spans="1:153" s="22" customFormat="1" x14ac:dyDescent="0.2">
      <c r="A711" s="8" t="s">
        <v>114</v>
      </c>
      <c r="B711" s="8" t="s">
        <v>114</v>
      </c>
      <c r="C711" s="8" t="s">
        <v>116</v>
      </c>
      <c r="D711" s="8"/>
      <c r="E711" s="37">
        <v>590</v>
      </c>
      <c r="F711" s="29" t="s">
        <v>198</v>
      </c>
      <c r="G711" s="30">
        <v>3.13</v>
      </c>
      <c r="H711" s="9">
        <v>3</v>
      </c>
      <c r="I711" s="12">
        <v>11.24</v>
      </c>
      <c r="J711" s="12">
        <v>11.24</v>
      </c>
      <c r="K711" s="13">
        <v>11.24</v>
      </c>
      <c r="L711" s="12">
        <v>1888.3407560000001</v>
      </c>
      <c r="M711" s="12">
        <v>156.44395299999999</v>
      </c>
      <c r="N711" s="12">
        <v>168.00184661921708</v>
      </c>
      <c r="O711" s="12">
        <v>13.918501156583629</v>
      </c>
      <c r="P711" s="12">
        <v>82.847310530642389</v>
      </c>
      <c r="Q711" s="12" t="s">
        <v>46</v>
      </c>
      <c r="R711" s="12" t="s">
        <v>47</v>
      </c>
      <c r="S711" s="12" t="s">
        <v>48</v>
      </c>
      <c r="T711" s="12">
        <v>11.56</v>
      </c>
      <c r="U711" s="12">
        <v>104.1643</v>
      </c>
      <c r="V711" s="21" t="s">
        <v>118</v>
      </c>
      <c r="W711" s="21" t="s">
        <v>118</v>
      </c>
      <c r="X711" s="15" t="s">
        <v>112</v>
      </c>
      <c r="Y711" s="15" t="s">
        <v>113</v>
      </c>
      <c r="Z711" s="16"/>
      <c r="AA711" s="16"/>
      <c r="AB711" s="16"/>
      <c r="AC711" s="13">
        <v>11.235719526255108</v>
      </c>
      <c r="AD711" s="44">
        <v>1731.2903175334363</v>
      </c>
      <c r="AE711" s="44" t="s">
        <v>48</v>
      </c>
      <c r="AF711" s="44" t="s">
        <v>48</v>
      </c>
      <c r="AG711" s="152">
        <v>154.1</v>
      </c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</row>
    <row r="712" spans="1:153" s="16" customFormat="1" x14ac:dyDescent="0.2">
      <c r="A712" s="8" t="s">
        <v>114</v>
      </c>
      <c r="B712" s="8" t="s">
        <v>114</v>
      </c>
      <c r="C712" s="8" t="s">
        <v>116</v>
      </c>
      <c r="D712" s="8"/>
      <c r="E712" s="37">
        <v>590</v>
      </c>
      <c r="F712" s="29" t="s">
        <v>198</v>
      </c>
      <c r="G712" s="30">
        <v>3.14</v>
      </c>
      <c r="H712" s="9">
        <v>3</v>
      </c>
      <c r="I712" s="12">
        <v>4.01</v>
      </c>
      <c r="J712" s="12">
        <v>4.01</v>
      </c>
      <c r="K712" s="13">
        <v>4.01</v>
      </c>
      <c r="L712" s="12">
        <v>385.73116000000005</v>
      </c>
      <c r="M712" s="12">
        <v>33.397016600000001</v>
      </c>
      <c r="N712" s="12">
        <v>96.192309226932679</v>
      </c>
      <c r="O712" s="12">
        <v>8.3284330673316713</v>
      </c>
      <c r="P712" s="12">
        <v>86.581070090370702</v>
      </c>
      <c r="Q712" s="12" t="s">
        <v>65</v>
      </c>
      <c r="R712" s="12" t="s">
        <v>54</v>
      </c>
      <c r="S712" s="12" t="s">
        <v>55</v>
      </c>
      <c r="T712" s="12">
        <v>12.32</v>
      </c>
      <c r="U712" s="12">
        <v>109.09229999999999</v>
      </c>
      <c r="V712" s="21" t="s">
        <v>118</v>
      </c>
      <c r="W712" s="21" t="s">
        <v>118</v>
      </c>
      <c r="X712" s="15" t="s">
        <v>112</v>
      </c>
      <c r="Y712" s="15" t="s">
        <v>113</v>
      </c>
      <c r="AC712" s="13">
        <v>4.01076057715823</v>
      </c>
      <c r="AD712" s="44">
        <v>512.39434966678641</v>
      </c>
      <c r="AE712" s="44" t="s">
        <v>55</v>
      </c>
      <c r="AF712" s="44" t="s">
        <v>55</v>
      </c>
      <c r="AG712" s="152">
        <v>127.8</v>
      </c>
    </row>
    <row r="713" spans="1:153" x14ac:dyDescent="0.2">
      <c r="A713" s="8" t="s">
        <v>114</v>
      </c>
      <c r="B713" s="8" t="s">
        <v>114</v>
      </c>
      <c r="C713" s="8" t="s">
        <v>116</v>
      </c>
      <c r="D713" s="8"/>
      <c r="E713" s="37">
        <v>590</v>
      </c>
      <c r="F713" s="29" t="s">
        <v>198</v>
      </c>
      <c r="G713" s="30">
        <v>3.18</v>
      </c>
      <c r="H713" s="9">
        <v>3</v>
      </c>
      <c r="I713" s="12">
        <v>6.04</v>
      </c>
      <c r="J713" s="12">
        <v>6.04</v>
      </c>
      <c r="K713" s="13">
        <v>6.04</v>
      </c>
      <c r="L713" s="12">
        <v>748.26249600000006</v>
      </c>
      <c r="M713" s="12">
        <v>65.130815800000008</v>
      </c>
      <c r="N713" s="12">
        <v>123.88451920529802</v>
      </c>
      <c r="O713" s="12">
        <v>10.783247649006624</v>
      </c>
      <c r="P713" s="12">
        <v>87.042737205420494</v>
      </c>
      <c r="Q713" s="12" t="s">
        <v>65</v>
      </c>
      <c r="R713" s="12" t="s">
        <v>54</v>
      </c>
      <c r="S713" s="12" t="s">
        <v>55</v>
      </c>
      <c r="T713" s="12">
        <v>12.32</v>
      </c>
      <c r="U713" s="12">
        <v>108.69414999999999</v>
      </c>
      <c r="V713" s="21" t="s">
        <v>118</v>
      </c>
      <c r="W713" s="21" t="s">
        <v>118</v>
      </c>
      <c r="X713" s="15" t="s">
        <v>63</v>
      </c>
      <c r="Y713" s="15" t="s">
        <v>49</v>
      </c>
      <c r="Z713" s="16"/>
      <c r="AA713" s="16"/>
      <c r="AB713" s="16"/>
      <c r="AC713" s="13">
        <v>6.0440904167976806</v>
      </c>
      <c r="AD713" s="44">
        <v>851.74221683235237</v>
      </c>
      <c r="AE713" s="44" t="s">
        <v>55</v>
      </c>
      <c r="AF713" s="44" t="s">
        <v>55</v>
      </c>
      <c r="AG713" s="152">
        <v>140.9</v>
      </c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  <c r="BK713" s="22"/>
      <c r="BL713" s="22"/>
      <c r="BM713" s="22"/>
      <c r="BN713" s="22"/>
      <c r="BO713" s="22"/>
      <c r="BP713" s="22"/>
      <c r="BQ713" s="22"/>
      <c r="BR713" s="22"/>
      <c r="BS713" s="22"/>
      <c r="BT713" s="22"/>
      <c r="BU713" s="22"/>
      <c r="BV713" s="22"/>
      <c r="BW713" s="22"/>
      <c r="BX713" s="22"/>
      <c r="BY713" s="22"/>
      <c r="BZ713" s="22"/>
      <c r="CA713" s="22"/>
      <c r="CB713" s="22"/>
      <c r="CC713" s="22"/>
      <c r="CD713" s="22"/>
      <c r="CE713" s="22"/>
      <c r="CF713" s="22"/>
      <c r="CG713" s="22"/>
      <c r="CH713" s="22"/>
      <c r="CI713" s="22"/>
      <c r="CJ713" s="22"/>
      <c r="CK713" s="22"/>
      <c r="CL713" s="22"/>
      <c r="CM713" s="22"/>
      <c r="CN713" s="22"/>
      <c r="CO713" s="22"/>
      <c r="CP713" s="22"/>
      <c r="CQ713" s="22"/>
      <c r="CR713" s="22"/>
      <c r="CS713" s="22"/>
      <c r="CT713" s="22"/>
      <c r="CU713" s="22"/>
      <c r="CV713" s="22"/>
      <c r="CW713" s="22"/>
      <c r="CX713" s="22"/>
      <c r="CY713" s="22"/>
      <c r="CZ713" s="22"/>
      <c r="DA713" s="22"/>
      <c r="DB713" s="22"/>
      <c r="DC713" s="22"/>
      <c r="DD713" s="22"/>
      <c r="DE713" s="22"/>
      <c r="DF713" s="22"/>
      <c r="DG713" s="22"/>
      <c r="DH713" s="22"/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  <c r="DU713" s="22"/>
      <c r="DV713" s="22"/>
      <c r="DW713" s="22"/>
      <c r="DX713" s="22"/>
      <c r="DY713" s="22"/>
      <c r="DZ713" s="22"/>
      <c r="EA713" s="22"/>
      <c r="EB713" s="22"/>
      <c r="EC713" s="22"/>
      <c r="ED713" s="22"/>
      <c r="EE713" s="22"/>
      <c r="EF713" s="22"/>
      <c r="EG713" s="22"/>
      <c r="EH713" s="22"/>
      <c r="EI713" s="22"/>
      <c r="EJ713" s="22"/>
      <c r="EK713" s="22"/>
      <c r="EL713" s="22"/>
      <c r="EM713" s="22"/>
      <c r="EN713" s="22"/>
      <c r="EO713" s="22"/>
      <c r="EP713" s="22"/>
      <c r="EQ713" s="22"/>
      <c r="ER713" s="22"/>
      <c r="ES713" s="22"/>
      <c r="ET713" s="22"/>
      <c r="EU713" s="22"/>
      <c r="EV713" s="22"/>
      <c r="EW713" s="22"/>
    </row>
    <row r="714" spans="1:153" s="22" customFormat="1" x14ac:dyDescent="0.2">
      <c r="A714" s="8" t="s">
        <v>114</v>
      </c>
      <c r="B714" s="8" t="s">
        <v>114</v>
      </c>
      <c r="C714" s="8" t="s">
        <v>116</v>
      </c>
      <c r="D714" s="8"/>
      <c r="E714" s="41">
        <v>225</v>
      </c>
      <c r="F714" s="42" t="s">
        <v>204</v>
      </c>
      <c r="G714" s="107">
        <v>1.18</v>
      </c>
      <c r="H714" s="9">
        <v>1</v>
      </c>
      <c r="I714" s="12">
        <v>5.94</v>
      </c>
      <c r="J714" s="12">
        <v>5.94</v>
      </c>
      <c r="K714" s="13">
        <v>5.94</v>
      </c>
      <c r="L714" s="12">
        <v>687.29124400000001</v>
      </c>
      <c r="M714" s="12">
        <v>81.681178799999998</v>
      </c>
      <c r="N714" s="12">
        <v>115.70559663299663</v>
      </c>
      <c r="O714" s="12">
        <v>13.751040202020201</v>
      </c>
      <c r="P714" s="12">
        <v>118.84507406877424</v>
      </c>
      <c r="Q714" s="12" t="s">
        <v>53</v>
      </c>
      <c r="R714" s="12" t="s">
        <v>134</v>
      </c>
      <c r="S714" s="12" t="s">
        <v>135</v>
      </c>
      <c r="T714" s="12">
        <v>11.89</v>
      </c>
      <c r="U714" s="12">
        <v>135.9152</v>
      </c>
      <c r="V714" s="21" t="s">
        <v>118</v>
      </c>
      <c r="W714" s="21" t="s">
        <v>118</v>
      </c>
      <c r="X714" s="15" t="s">
        <v>63</v>
      </c>
      <c r="Y714" s="15" t="s">
        <v>49</v>
      </c>
      <c r="Z714" s="16"/>
      <c r="AA714" s="16"/>
      <c r="AB714" s="16"/>
      <c r="AC714" s="13">
        <v>5.94</v>
      </c>
      <c r="AD714" s="44">
        <v>565.989018274881</v>
      </c>
      <c r="AE714" s="44" t="s">
        <v>135</v>
      </c>
      <c r="AF714" s="44" t="s">
        <v>135</v>
      </c>
      <c r="AG714" s="152">
        <v>95.3</v>
      </c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>
        <f>SUBTOTAL(9,D714:EV714)</f>
        <v>2077.3083519786724</v>
      </c>
    </row>
    <row r="715" spans="1:153" s="16" customFormat="1" x14ac:dyDescent="0.2">
      <c r="A715" s="8" t="s">
        <v>114</v>
      </c>
      <c r="B715" s="8" t="s">
        <v>114</v>
      </c>
      <c r="C715" s="8" t="s">
        <v>116</v>
      </c>
      <c r="D715" s="8"/>
      <c r="E715" s="37">
        <v>590</v>
      </c>
      <c r="F715" s="29" t="s">
        <v>198</v>
      </c>
      <c r="G715" s="30">
        <v>3.19</v>
      </c>
      <c r="H715" s="9">
        <v>3</v>
      </c>
      <c r="I715" s="12">
        <v>11.21</v>
      </c>
      <c r="J715" s="12">
        <v>11.21</v>
      </c>
      <c r="K715" s="13">
        <v>11.21</v>
      </c>
      <c r="L715" s="12">
        <v>1672.110212</v>
      </c>
      <c r="M715" s="12">
        <v>137.5455154</v>
      </c>
      <c r="N715" s="12">
        <v>149.16237395182873</v>
      </c>
      <c r="O715" s="12">
        <v>12.269894326494201</v>
      </c>
      <c r="P715" s="12">
        <v>82.258642051759693</v>
      </c>
      <c r="Q715" s="12" t="s">
        <v>46</v>
      </c>
      <c r="R715" s="12" t="s">
        <v>47</v>
      </c>
      <c r="S715" s="12" t="s">
        <v>48</v>
      </c>
      <c r="T715" s="12">
        <v>11.56</v>
      </c>
      <c r="U715" s="12">
        <v>102.74169999999999</v>
      </c>
      <c r="V715" s="21" t="s">
        <v>118</v>
      </c>
      <c r="W715" s="21" t="s">
        <v>118</v>
      </c>
      <c r="X715" s="15" t="s">
        <v>63</v>
      </c>
      <c r="Y715" s="15" t="s">
        <v>49</v>
      </c>
      <c r="AC715" s="13">
        <v>11.207769975194774</v>
      </c>
      <c r="AD715" s="44">
        <v>1726.9836252012637</v>
      </c>
      <c r="AE715" s="44" t="s">
        <v>48</v>
      </c>
      <c r="AF715" s="44" t="s">
        <v>48</v>
      </c>
      <c r="AG715" s="152">
        <v>154.1</v>
      </c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  <c r="BK715" s="22"/>
      <c r="BL715" s="22"/>
      <c r="BM715" s="22"/>
      <c r="BN715" s="22"/>
      <c r="BO715" s="22"/>
      <c r="BP715" s="22"/>
      <c r="BQ715" s="22"/>
      <c r="BR715" s="22"/>
      <c r="BS715" s="22"/>
      <c r="BT715" s="22"/>
      <c r="BU715" s="22"/>
      <c r="BV715" s="22"/>
      <c r="BW715" s="22"/>
      <c r="BX715" s="22"/>
      <c r="BY715" s="22"/>
      <c r="BZ715" s="22"/>
      <c r="CA715" s="22"/>
      <c r="CB715" s="22"/>
      <c r="CC715" s="22"/>
      <c r="CD715" s="22"/>
      <c r="CE715" s="22"/>
      <c r="CF715" s="22"/>
      <c r="CG715" s="22"/>
      <c r="CH715" s="22"/>
      <c r="CI715" s="22"/>
      <c r="CJ715" s="22"/>
      <c r="CK715" s="22"/>
      <c r="CL715" s="22"/>
      <c r="CM715" s="22"/>
      <c r="CN715" s="22"/>
      <c r="CO715" s="22"/>
      <c r="CP715" s="22"/>
      <c r="CQ715" s="22"/>
      <c r="CR715" s="22"/>
      <c r="CS715" s="22"/>
      <c r="CT715" s="22"/>
      <c r="CU715" s="22"/>
      <c r="CV715" s="22"/>
      <c r="CW715" s="22"/>
      <c r="CX715" s="22"/>
      <c r="CY715" s="22"/>
      <c r="CZ715" s="22"/>
      <c r="DA715" s="22"/>
      <c r="DB715" s="22"/>
      <c r="DC715" s="22"/>
      <c r="DD715" s="22"/>
      <c r="DE715" s="22"/>
      <c r="DF715" s="22"/>
      <c r="DG715" s="22"/>
      <c r="DH715" s="22"/>
      <c r="DI715" s="22"/>
      <c r="DJ715" s="22"/>
      <c r="DK715" s="22"/>
      <c r="DL715" s="22"/>
      <c r="DM715" s="22"/>
      <c r="DN715" s="22"/>
      <c r="DO715" s="22"/>
      <c r="DP715" s="22"/>
      <c r="DQ715" s="22"/>
      <c r="DR715" s="22"/>
      <c r="DS715" s="22"/>
      <c r="DT715" s="22"/>
      <c r="DU715" s="22"/>
      <c r="DV715" s="22"/>
      <c r="DW715" s="22"/>
      <c r="DX715" s="22"/>
      <c r="DY715" s="22"/>
      <c r="DZ715" s="22"/>
      <c r="EA715" s="22"/>
      <c r="EB715" s="22"/>
      <c r="EC715" s="22"/>
      <c r="ED715" s="22"/>
      <c r="EE715" s="22"/>
      <c r="EF715" s="22"/>
      <c r="EG715" s="22"/>
      <c r="EH715" s="22"/>
      <c r="EI715" s="22"/>
      <c r="EJ715" s="22"/>
      <c r="EK715" s="22"/>
      <c r="EL715" s="22"/>
      <c r="EM715" s="22"/>
      <c r="EN715" s="22"/>
      <c r="EO715" s="22"/>
      <c r="EP715" s="22"/>
      <c r="EQ715" s="22"/>
      <c r="ER715" s="22"/>
      <c r="ES715" s="22"/>
      <c r="ET715" s="22"/>
      <c r="EU715" s="22"/>
      <c r="EV715" s="22"/>
      <c r="EW715" s="22"/>
    </row>
    <row r="716" spans="1:153" s="22" customFormat="1" x14ac:dyDescent="0.2">
      <c r="A716" s="8" t="s">
        <v>114</v>
      </c>
      <c r="B716" s="8" t="s">
        <v>114</v>
      </c>
      <c r="C716" s="8" t="s">
        <v>116</v>
      </c>
      <c r="D716" s="8"/>
      <c r="E716" s="37">
        <v>590</v>
      </c>
      <c r="F716" s="29" t="s">
        <v>198</v>
      </c>
      <c r="G716" s="30">
        <v>3.2</v>
      </c>
      <c r="H716" s="9">
        <v>3</v>
      </c>
      <c r="I716" s="12">
        <v>4.1900000000000004</v>
      </c>
      <c r="J716" s="12">
        <v>4.1900000000000004</v>
      </c>
      <c r="K716" s="13">
        <v>4.1900000000000004</v>
      </c>
      <c r="L716" s="12">
        <v>593.16181199999994</v>
      </c>
      <c r="M716" s="12">
        <v>52.091108400000003</v>
      </c>
      <c r="N716" s="12">
        <v>141.56606491646775</v>
      </c>
      <c r="O716" s="12">
        <v>12.432245441527446</v>
      </c>
      <c r="P716" s="12">
        <v>87.819389829499016</v>
      </c>
      <c r="Q716" s="12" t="s">
        <v>65</v>
      </c>
      <c r="R716" s="12" t="s">
        <v>54</v>
      </c>
      <c r="S716" s="12" t="s">
        <v>55</v>
      </c>
      <c r="T716" s="12">
        <v>12.32</v>
      </c>
      <c r="U716" s="12">
        <v>110.27334999999999</v>
      </c>
      <c r="V716" s="21" t="s">
        <v>118</v>
      </c>
      <c r="W716" s="21" t="s">
        <v>118</v>
      </c>
      <c r="X716" s="15" t="s">
        <v>112</v>
      </c>
      <c r="Y716" s="15" t="s">
        <v>113</v>
      </c>
      <c r="Z716" s="16"/>
      <c r="AA716" s="16"/>
      <c r="AB716" s="16"/>
      <c r="AC716" s="13">
        <v>4.1924326590504144</v>
      </c>
      <c r="AD716" s="44">
        <v>535.60384982590915</v>
      </c>
      <c r="AE716" s="44" t="s">
        <v>55</v>
      </c>
      <c r="AF716" s="44" t="s">
        <v>55</v>
      </c>
      <c r="AG716" s="152">
        <v>127.8</v>
      </c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</row>
    <row r="717" spans="1:153" s="16" customFormat="1" x14ac:dyDescent="0.2">
      <c r="A717" s="8" t="s">
        <v>114</v>
      </c>
      <c r="B717" s="8" t="s">
        <v>114</v>
      </c>
      <c r="C717" s="8" t="s">
        <v>116</v>
      </c>
      <c r="D717" s="8"/>
      <c r="E717" s="37">
        <v>590</v>
      </c>
      <c r="F717" s="29" t="s">
        <v>198</v>
      </c>
      <c r="G717" s="30">
        <v>3.26</v>
      </c>
      <c r="H717" s="9">
        <v>3</v>
      </c>
      <c r="I717" s="12">
        <v>5.81</v>
      </c>
      <c r="J717" s="12">
        <v>5.81</v>
      </c>
      <c r="K717" s="13">
        <v>5.81</v>
      </c>
      <c r="L717" s="12">
        <v>912.96292000000005</v>
      </c>
      <c r="M717" s="12">
        <v>80.498620000000003</v>
      </c>
      <c r="N717" s="12">
        <v>157.13647504302929</v>
      </c>
      <c r="O717" s="12">
        <v>13.855184165232359</v>
      </c>
      <c r="P717" s="12">
        <v>88.172934778117821</v>
      </c>
      <c r="Q717" s="12" t="s">
        <v>65</v>
      </c>
      <c r="R717" s="12" t="s">
        <v>54</v>
      </c>
      <c r="S717" s="12" t="s">
        <v>55</v>
      </c>
      <c r="T717" s="12">
        <v>12.29</v>
      </c>
      <c r="U717" s="12">
        <v>110.2945</v>
      </c>
      <c r="V717" s="21" t="s">
        <v>118</v>
      </c>
      <c r="W717" s="21" t="s">
        <v>118</v>
      </c>
      <c r="X717" s="15" t="s">
        <v>63</v>
      </c>
      <c r="Y717" s="15" t="s">
        <v>49</v>
      </c>
      <c r="AC717" s="13">
        <v>5.8065192327848241</v>
      </c>
      <c r="AD717" s="44">
        <v>818.26333200888416</v>
      </c>
      <c r="AE717" s="44" t="s">
        <v>55</v>
      </c>
      <c r="AF717" s="44" t="s">
        <v>55</v>
      </c>
      <c r="AG717" s="152">
        <v>140.9</v>
      </c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  <c r="BK717" s="22"/>
      <c r="BL717" s="22"/>
      <c r="BM717" s="22"/>
      <c r="BN717" s="22"/>
      <c r="BO717" s="22"/>
      <c r="BP717" s="22"/>
      <c r="BQ717" s="22"/>
      <c r="BR717" s="22"/>
      <c r="BS717" s="22"/>
      <c r="BT717" s="22"/>
      <c r="BU717" s="22"/>
      <c r="BV717" s="22"/>
      <c r="BW717" s="22"/>
      <c r="BX717" s="22"/>
      <c r="BY717" s="22"/>
      <c r="BZ717" s="22"/>
      <c r="CA717" s="22"/>
      <c r="CB717" s="22"/>
      <c r="CC717" s="22"/>
      <c r="CD717" s="22"/>
      <c r="CE717" s="22"/>
      <c r="CF717" s="22"/>
      <c r="CG717" s="22"/>
      <c r="CH717" s="22"/>
      <c r="CI717" s="22"/>
      <c r="CJ717" s="22"/>
      <c r="CK717" s="22"/>
      <c r="CL717" s="22"/>
      <c r="CM717" s="22"/>
      <c r="CN717" s="22"/>
      <c r="CO717" s="22"/>
      <c r="CP717" s="22"/>
      <c r="CQ717" s="22"/>
      <c r="CR717" s="22"/>
      <c r="CS717" s="22"/>
      <c r="CT717" s="22"/>
      <c r="CU717" s="22"/>
      <c r="CV717" s="22"/>
      <c r="CW717" s="22"/>
      <c r="CX717" s="22"/>
      <c r="CY717" s="22"/>
      <c r="CZ717" s="22"/>
      <c r="DA717" s="22"/>
      <c r="DB717" s="22"/>
      <c r="DC717" s="22"/>
      <c r="DD717" s="22"/>
      <c r="DE717" s="22"/>
      <c r="DF717" s="22"/>
      <c r="DG717" s="22"/>
      <c r="DH717" s="22"/>
      <c r="DI717" s="22"/>
      <c r="DJ717" s="22"/>
      <c r="DK717" s="22"/>
      <c r="DL717" s="22"/>
      <c r="DM717" s="22"/>
      <c r="DN717" s="22"/>
      <c r="DO717" s="22"/>
      <c r="DP717" s="22"/>
      <c r="DQ717" s="22"/>
      <c r="DR717" s="22"/>
      <c r="DS717" s="22"/>
      <c r="DT717" s="22"/>
      <c r="DU717" s="22"/>
      <c r="DV717" s="22"/>
      <c r="DW717" s="22"/>
      <c r="DX717" s="22"/>
      <c r="DY717" s="22"/>
      <c r="DZ717" s="22"/>
      <c r="EA717" s="22"/>
      <c r="EB717" s="22"/>
      <c r="EC717" s="22"/>
      <c r="ED717" s="22"/>
      <c r="EE717" s="22"/>
      <c r="EF717" s="22"/>
      <c r="EG717" s="22"/>
      <c r="EH717" s="22"/>
      <c r="EI717" s="22"/>
      <c r="EJ717" s="22"/>
      <c r="EK717" s="22"/>
      <c r="EL717" s="22"/>
      <c r="EM717" s="22"/>
      <c r="EN717" s="22"/>
      <c r="EO717" s="22"/>
      <c r="EP717" s="22"/>
      <c r="EQ717" s="22"/>
      <c r="ER717" s="22"/>
      <c r="ES717" s="22"/>
      <c r="ET717" s="22"/>
      <c r="EU717" s="22"/>
      <c r="EV717" s="22"/>
      <c r="EW717" s="22"/>
    </row>
    <row r="718" spans="1:153" s="16" customFormat="1" x14ac:dyDescent="0.2">
      <c r="A718" s="8" t="s">
        <v>114</v>
      </c>
      <c r="B718" s="10" t="s">
        <v>122</v>
      </c>
      <c r="C718" s="8" t="s">
        <v>116</v>
      </c>
      <c r="D718" s="8"/>
      <c r="E718" s="33">
        <v>602</v>
      </c>
      <c r="F718" s="34" t="s">
        <v>117</v>
      </c>
      <c r="G718" s="118">
        <v>1.1107</v>
      </c>
      <c r="H718" s="7">
        <v>1</v>
      </c>
      <c r="I718" s="12">
        <v>28.33</v>
      </c>
      <c r="J718" s="12">
        <v>28.33</v>
      </c>
      <c r="K718" s="13">
        <v>28.33</v>
      </c>
      <c r="L718" s="12">
        <v>3781.3574119999998</v>
      </c>
      <c r="M718" s="12">
        <v>459.08599839999999</v>
      </c>
      <c r="N718" s="12">
        <v>133.47537635015885</v>
      </c>
      <c r="O718" s="12">
        <v>16.204941701376633</v>
      </c>
      <c r="P718" s="12">
        <v>121.40772436456477</v>
      </c>
      <c r="Q718" s="12" t="s">
        <v>99</v>
      </c>
      <c r="R718" s="12" t="s">
        <v>70</v>
      </c>
      <c r="S718" s="12" t="s">
        <v>71</v>
      </c>
      <c r="T718" s="12">
        <v>12.25</v>
      </c>
      <c r="U718" s="12">
        <v>140.1558</v>
      </c>
      <c r="V718" s="15"/>
      <c r="W718" s="15"/>
      <c r="X718" s="15" t="s">
        <v>41</v>
      </c>
      <c r="Y718" s="15" t="s">
        <v>49</v>
      </c>
      <c r="AA718" s="15"/>
      <c r="AB718" s="15"/>
      <c r="AC718" s="13">
        <v>28.33</v>
      </c>
      <c r="AD718" s="44">
        <v>3271.44</v>
      </c>
      <c r="AE718" s="44" t="s">
        <v>72</v>
      </c>
      <c r="AF718" s="44" t="s">
        <v>72</v>
      </c>
      <c r="AG718" s="152">
        <v>115.5</v>
      </c>
      <c r="EW718" s="16">
        <f>SUBTOTAL(9,D718:EV718)</f>
        <v>8768.3079528161015</v>
      </c>
    </row>
    <row r="719" spans="1:153" s="16" customFormat="1" x14ac:dyDescent="0.2">
      <c r="A719" s="8" t="s">
        <v>114</v>
      </c>
      <c r="B719" s="8" t="s">
        <v>114</v>
      </c>
      <c r="C719" s="8" t="s">
        <v>116</v>
      </c>
      <c r="D719" s="8"/>
      <c r="E719" s="41">
        <v>225</v>
      </c>
      <c r="F719" s="42" t="s">
        <v>204</v>
      </c>
      <c r="G719" s="107">
        <v>1.19</v>
      </c>
      <c r="H719" s="9">
        <v>1</v>
      </c>
      <c r="I719" s="12">
        <v>6.18</v>
      </c>
      <c r="J719" s="12">
        <v>6.18</v>
      </c>
      <c r="K719" s="13">
        <v>6.18</v>
      </c>
      <c r="L719" s="12">
        <v>618.090868</v>
      </c>
      <c r="M719" s="12">
        <v>73.851960399999996</v>
      </c>
      <c r="N719" s="12">
        <v>100.01470355987055</v>
      </c>
      <c r="O719" s="12">
        <v>11.950155404530744</v>
      </c>
      <c r="P719" s="12">
        <v>119.48398564594227</v>
      </c>
      <c r="Q719" s="12" t="s">
        <v>53</v>
      </c>
      <c r="R719" s="12" t="s">
        <v>134</v>
      </c>
      <c r="S719" s="12" t="s">
        <v>135</v>
      </c>
      <c r="T719" s="12">
        <v>11.86</v>
      </c>
      <c r="U719" s="12">
        <v>139.40430000000001</v>
      </c>
      <c r="V719" s="21" t="s">
        <v>118</v>
      </c>
      <c r="W719" s="21" t="s">
        <v>118</v>
      </c>
      <c r="X719" s="15" t="s">
        <v>63</v>
      </c>
      <c r="Y719" s="15" t="s">
        <v>49</v>
      </c>
      <c r="AC719" s="13">
        <v>6.18</v>
      </c>
      <c r="AD719" s="44">
        <v>588.85726143750242</v>
      </c>
      <c r="AE719" s="44" t="s">
        <v>135</v>
      </c>
      <c r="AF719" s="44" t="s">
        <v>135</v>
      </c>
      <c r="AG719" s="152">
        <v>95.3</v>
      </c>
    </row>
    <row r="720" spans="1:153" s="16" customFormat="1" x14ac:dyDescent="0.2">
      <c r="A720" s="8" t="s">
        <v>114</v>
      </c>
      <c r="B720" s="8" t="s">
        <v>114</v>
      </c>
      <c r="C720" s="8" t="s">
        <v>116</v>
      </c>
      <c r="D720" s="8"/>
      <c r="E720" s="37">
        <v>590</v>
      </c>
      <c r="F720" s="29" t="s">
        <v>198</v>
      </c>
      <c r="G720" s="30">
        <v>3.27</v>
      </c>
      <c r="H720" s="9">
        <v>3</v>
      </c>
      <c r="I720" s="12">
        <v>11.08</v>
      </c>
      <c r="J720" s="12">
        <v>11.08</v>
      </c>
      <c r="K720" s="13">
        <v>11.08</v>
      </c>
      <c r="L720" s="12">
        <v>1679.0953119999999</v>
      </c>
      <c r="M720" s="12">
        <v>142.13406139999998</v>
      </c>
      <c r="N720" s="12">
        <v>151.54289819494585</v>
      </c>
      <c r="O720" s="12">
        <v>12.827983880866425</v>
      </c>
      <c r="P720" s="12">
        <v>84.649191969157258</v>
      </c>
      <c r="Q720" s="12" t="s">
        <v>46</v>
      </c>
      <c r="R720" s="12" t="s">
        <v>47</v>
      </c>
      <c r="S720" s="12" t="s">
        <v>48</v>
      </c>
      <c r="T720" s="12">
        <v>11.47</v>
      </c>
      <c r="U720" s="12">
        <v>104.86265</v>
      </c>
      <c r="V720" s="21" t="s">
        <v>118</v>
      </c>
      <c r="W720" s="21" t="s">
        <v>118</v>
      </c>
      <c r="X720" s="15" t="s">
        <v>63</v>
      </c>
      <c r="Y720" s="15" t="s">
        <v>49</v>
      </c>
      <c r="AC720" s="13">
        <v>11.075009607658178</v>
      </c>
      <c r="AD720" s="44">
        <v>1706.5268366234434</v>
      </c>
      <c r="AE720" s="44" t="s">
        <v>48</v>
      </c>
      <c r="AF720" s="44" t="s">
        <v>48</v>
      </c>
      <c r="AG720" s="152">
        <v>154.1</v>
      </c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  <c r="BK720" s="22"/>
      <c r="BL720" s="22"/>
      <c r="BM720" s="22"/>
      <c r="BN720" s="22"/>
      <c r="BO720" s="22"/>
      <c r="BP720" s="22"/>
      <c r="BQ720" s="22"/>
      <c r="BR720" s="22"/>
      <c r="BS720" s="22"/>
      <c r="BT720" s="22"/>
      <c r="BU720" s="22"/>
      <c r="BV720" s="22"/>
      <c r="BW720" s="22"/>
      <c r="BX720" s="22"/>
      <c r="BY720" s="22"/>
      <c r="BZ720" s="22"/>
      <c r="CA720" s="22"/>
      <c r="CB720" s="22"/>
      <c r="CC720" s="22"/>
      <c r="CD720" s="22"/>
      <c r="CE720" s="22"/>
      <c r="CF720" s="22"/>
      <c r="CG720" s="22"/>
      <c r="CH720" s="22"/>
      <c r="CI720" s="22"/>
      <c r="CJ720" s="22"/>
      <c r="CK720" s="22"/>
      <c r="CL720" s="22"/>
      <c r="CM720" s="22"/>
      <c r="CN720" s="22"/>
      <c r="CO720" s="22"/>
      <c r="CP720" s="22"/>
      <c r="CQ720" s="22"/>
      <c r="CR720" s="22"/>
      <c r="CS720" s="22"/>
      <c r="CT720" s="22"/>
      <c r="CU720" s="22"/>
      <c r="CV720" s="22"/>
      <c r="CW720" s="22"/>
      <c r="CX720" s="22"/>
      <c r="CY720" s="22"/>
      <c r="CZ720" s="22"/>
      <c r="DA720" s="22"/>
      <c r="DB720" s="22"/>
      <c r="DC720" s="22"/>
      <c r="DD720" s="22"/>
      <c r="DE720" s="22"/>
      <c r="DF720" s="22"/>
      <c r="DG720" s="22"/>
      <c r="DH720" s="22"/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  <c r="DT720" s="22"/>
      <c r="DU720" s="22"/>
      <c r="DV720" s="22"/>
      <c r="DW720" s="22"/>
      <c r="DX720" s="22"/>
      <c r="DY720" s="22"/>
      <c r="DZ720" s="22"/>
      <c r="EA720" s="22"/>
      <c r="EB720" s="22"/>
      <c r="EC720" s="22"/>
      <c r="ED720" s="22"/>
      <c r="EE720" s="22"/>
      <c r="EF720" s="22"/>
      <c r="EG720" s="22"/>
      <c r="EH720" s="22"/>
      <c r="EI720" s="22"/>
      <c r="EJ720" s="22"/>
      <c r="EK720" s="22"/>
      <c r="EL720" s="22"/>
      <c r="EM720" s="22"/>
      <c r="EN720" s="22"/>
      <c r="EO720" s="22"/>
      <c r="EP720" s="22"/>
      <c r="EQ720" s="22"/>
      <c r="ER720" s="22"/>
      <c r="ES720" s="22"/>
      <c r="ET720" s="22"/>
      <c r="EU720" s="22"/>
      <c r="EV720" s="22"/>
      <c r="EW720" s="22"/>
    </row>
    <row r="721" spans="1:153" s="16" customFormat="1" x14ac:dyDescent="0.2">
      <c r="A721" s="8" t="s">
        <v>114</v>
      </c>
      <c r="B721" s="8" t="s">
        <v>114</v>
      </c>
      <c r="C721" s="8" t="s">
        <v>116</v>
      </c>
      <c r="D721" s="8"/>
      <c r="E721" s="37">
        <v>590</v>
      </c>
      <c r="F721" s="29" t="s">
        <v>198</v>
      </c>
      <c r="G721" s="30">
        <v>3.28</v>
      </c>
      <c r="H721" s="9">
        <v>3</v>
      </c>
      <c r="I721" s="12">
        <v>3.87</v>
      </c>
      <c r="J721" s="12">
        <v>3.87</v>
      </c>
      <c r="K721" s="13">
        <v>3.87</v>
      </c>
      <c r="L721" s="12">
        <v>562.89648000000011</v>
      </c>
      <c r="M721" s="12">
        <v>51.0524974</v>
      </c>
      <c r="N721" s="12">
        <v>145.45128682170545</v>
      </c>
      <c r="O721" s="12">
        <v>13.191859793281653</v>
      </c>
      <c r="P721" s="12">
        <v>90.696067951961595</v>
      </c>
      <c r="Q721" s="12" t="s">
        <v>53</v>
      </c>
      <c r="R721" s="12" t="s">
        <v>54</v>
      </c>
      <c r="S721" s="12" t="s">
        <v>55</v>
      </c>
      <c r="T721" s="12">
        <v>12.32</v>
      </c>
      <c r="U721" s="12">
        <v>113.0712</v>
      </c>
      <c r="V721" s="21" t="s">
        <v>118</v>
      </c>
      <c r="W721" s="21" t="s">
        <v>118</v>
      </c>
      <c r="X721" s="15" t="s">
        <v>112</v>
      </c>
      <c r="Y721" s="15" t="s">
        <v>113</v>
      </c>
      <c r="AC721" s="13">
        <v>3.8710128218565494</v>
      </c>
      <c r="AD721" s="44">
        <v>545.50888800592281</v>
      </c>
      <c r="AE721" s="44" t="s">
        <v>55</v>
      </c>
      <c r="AF721" s="44" t="s">
        <v>55</v>
      </c>
      <c r="AG721" s="152">
        <v>140.9</v>
      </c>
    </row>
    <row r="722" spans="1:153" s="16" customFormat="1" x14ac:dyDescent="0.2">
      <c r="A722" s="8" t="s">
        <v>114</v>
      </c>
      <c r="B722" s="8" t="s">
        <v>114</v>
      </c>
      <c r="C722" s="8" t="s">
        <v>116</v>
      </c>
      <c r="D722" s="8"/>
      <c r="E722" s="37">
        <v>590</v>
      </c>
      <c r="F722" s="29" t="s">
        <v>198</v>
      </c>
      <c r="G722" s="30">
        <v>4.01</v>
      </c>
      <c r="H722" s="9">
        <v>4</v>
      </c>
      <c r="I722" s="12">
        <v>15.03</v>
      </c>
      <c r="J722" s="12">
        <v>15.03</v>
      </c>
      <c r="K722" s="13">
        <v>15.03</v>
      </c>
      <c r="L722" s="12">
        <v>2041.8364080000001</v>
      </c>
      <c r="M722" s="12">
        <v>175.8239968</v>
      </c>
      <c r="N722" s="12">
        <v>135.85072574850301</v>
      </c>
      <c r="O722" s="12">
        <v>11.698203379906854</v>
      </c>
      <c r="P722" s="12">
        <v>86.11071685817447</v>
      </c>
      <c r="Q722" s="12" t="s">
        <v>65</v>
      </c>
      <c r="R722" s="12" t="s">
        <v>54</v>
      </c>
      <c r="S722" s="12" t="s">
        <v>55</v>
      </c>
      <c r="T722" s="12">
        <v>12.22</v>
      </c>
      <c r="U722" s="12">
        <v>108.52495</v>
      </c>
      <c r="V722" s="21" t="s">
        <v>118</v>
      </c>
      <c r="W722" s="21" t="s">
        <v>118</v>
      </c>
      <c r="X722" s="15" t="s">
        <v>63</v>
      </c>
      <c r="Y722" s="15" t="s">
        <v>49</v>
      </c>
      <c r="AC722" s="13">
        <v>15.029871082695736</v>
      </c>
      <c r="AD722" s="44">
        <v>2118.0318016258843</v>
      </c>
      <c r="AE722" s="44" t="s">
        <v>55</v>
      </c>
      <c r="AF722" s="44" t="s">
        <v>55</v>
      </c>
      <c r="AG722" s="152">
        <v>140.9</v>
      </c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  <c r="BK722" s="22"/>
      <c r="BL722" s="22"/>
      <c r="BM722" s="22"/>
      <c r="BN722" s="22"/>
      <c r="BO722" s="22"/>
      <c r="BP722" s="22"/>
      <c r="BQ722" s="22"/>
      <c r="BR722" s="22"/>
      <c r="BS722" s="22"/>
      <c r="BT722" s="22"/>
      <c r="BU722" s="22"/>
      <c r="BV722" s="22"/>
      <c r="BW722" s="22"/>
      <c r="BX722" s="22"/>
      <c r="BY722" s="22"/>
      <c r="BZ722" s="22"/>
      <c r="CA722" s="22"/>
      <c r="CB722" s="22"/>
      <c r="CC722" s="22"/>
      <c r="CD722" s="22"/>
      <c r="CE722" s="22"/>
      <c r="CF722" s="22"/>
      <c r="CG722" s="22"/>
      <c r="CH722" s="22"/>
      <c r="CI722" s="22"/>
      <c r="CJ722" s="22"/>
      <c r="CK722" s="22"/>
      <c r="CL722" s="22"/>
      <c r="CM722" s="22"/>
      <c r="CN722" s="22"/>
      <c r="CO722" s="22"/>
      <c r="CP722" s="22"/>
      <c r="CQ722" s="22"/>
      <c r="CR722" s="22"/>
      <c r="CS722" s="22"/>
      <c r="CT722" s="22"/>
      <c r="CU722" s="22"/>
      <c r="CV722" s="22"/>
      <c r="CW722" s="22"/>
      <c r="CX722" s="22"/>
      <c r="CY722" s="22"/>
      <c r="CZ722" s="22"/>
      <c r="DA722" s="22"/>
      <c r="DB722" s="22"/>
      <c r="DC722" s="22"/>
      <c r="DD722" s="22"/>
      <c r="DE722" s="22"/>
      <c r="DF722" s="22"/>
      <c r="DG722" s="22"/>
      <c r="DH722" s="22"/>
      <c r="DI722" s="22"/>
      <c r="DJ722" s="22"/>
      <c r="DK722" s="22"/>
      <c r="DL722" s="22"/>
      <c r="DM722" s="22"/>
      <c r="DN722" s="22"/>
      <c r="DO722" s="22"/>
      <c r="DP722" s="22"/>
      <c r="DQ722" s="22"/>
      <c r="DR722" s="22"/>
      <c r="DS722" s="22"/>
      <c r="DT722" s="22"/>
      <c r="DU722" s="22"/>
      <c r="DV722" s="22"/>
      <c r="DW722" s="22"/>
      <c r="DX722" s="22"/>
      <c r="DY722" s="22"/>
      <c r="DZ722" s="22"/>
      <c r="EA722" s="22"/>
      <c r="EB722" s="22"/>
      <c r="EC722" s="22"/>
      <c r="ED722" s="22"/>
      <c r="EE722" s="22"/>
      <c r="EF722" s="22"/>
      <c r="EG722" s="22"/>
      <c r="EH722" s="22"/>
      <c r="EI722" s="22"/>
      <c r="EJ722" s="22"/>
      <c r="EK722" s="22"/>
      <c r="EL722" s="22"/>
      <c r="EM722" s="22"/>
      <c r="EN722" s="22"/>
      <c r="EO722" s="22"/>
      <c r="EP722" s="22"/>
      <c r="EQ722" s="22"/>
      <c r="ER722" s="22"/>
      <c r="ES722" s="22"/>
      <c r="ET722" s="22"/>
      <c r="EU722" s="22"/>
      <c r="EV722" s="22"/>
      <c r="EW722" s="22"/>
    </row>
    <row r="723" spans="1:153" s="16" customFormat="1" x14ac:dyDescent="0.2">
      <c r="A723" s="8" t="s">
        <v>114</v>
      </c>
      <c r="B723" s="8" t="s">
        <v>114</v>
      </c>
      <c r="C723" s="8" t="s">
        <v>116</v>
      </c>
      <c r="D723" s="8"/>
      <c r="E723" s="41">
        <v>225</v>
      </c>
      <c r="F723" s="42" t="s">
        <v>204</v>
      </c>
      <c r="G723" s="107">
        <v>1.2</v>
      </c>
      <c r="H723" s="9">
        <v>1</v>
      </c>
      <c r="I723" s="12">
        <v>7.41</v>
      </c>
      <c r="J723" s="12">
        <v>7.41</v>
      </c>
      <c r="K723" s="13">
        <v>7.41</v>
      </c>
      <c r="L723" s="12">
        <v>606.37089600000002</v>
      </c>
      <c r="M723" s="12">
        <v>66.892211000000003</v>
      </c>
      <c r="N723" s="12">
        <v>81.831429959514168</v>
      </c>
      <c r="O723" s="12">
        <v>9.0272889338731446</v>
      </c>
      <c r="P723" s="12">
        <v>110.31566891033636</v>
      </c>
      <c r="Q723" s="12" t="s">
        <v>65</v>
      </c>
      <c r="R723" s="12" t="s">
        <v>134</v>
      </c>
      <c r="S723" s="12" t="s">
        <v>135</v>
      </c>
      <c r="T723" s="12">
        <v>11.86</v>
      </c>
      <c r="U723" s="12">
        <v>131.12745000000001</v>
      </c>
      <c r="V723" s="21" t="s">
        <v>118</v>
      </c>
      <c r="W723" s="21" t="s">
        <v>118</v>
      </c>
      <c r="X723" s="15" t="s">
        <v>63</v>
      </c>
      <c r="Y723" s="15" t="s">
        <v>49</v>
      </c>
      <c r="AC723" s="13">
        <v>7.41</v>
      </c>
      <c r="AD723" s="44">
        <v>706.05700764593746</v>
      </c>
      <c r="AE723" s="44" t="s">
        <v>135</v>
      </c>
      <c r="AF723" s="44" t="s">
        <v>135</v>
      </c>
      <c r="AG723" s="152">
        <v>95.3</v>
      </c>
    </row>
    <row r="724" spans="1:153" s="16" customFormat="1" x14ac:dyDescent="0.2">
      <c r="A724" s="8" t="s">
        <v>114</v>
      </c>
      <c r="B724" s="8" t="s">
        <v>114</v>
      </c>
      <c r="C724" s="8" t="s">
        <v>116</v>
      </c>
      <c r="D724" s="8"/>
      <c r="E724" s="37">
        <v>590</v>
      </c>
      <c r="F724" s="29" t="s">
        <v>198</v>
      </c>
      <c r="G724" s="30">
        <v>4.0199999999999996</v>
      </c>
      <c r="H724" s="9">
        <v>4</v>
      </c>
      <c r="I724" s="12">
        <v>29.21</v>
      </c>
      <c r="J724" s="12">
        <v>29.21</v>
      </c>
      <c r="K724" s="13">
        <v>29.21</v>
      </c>
      <c r="L724" s="12">
        <v>4456.0441040000005</v>
      </c>
      <c r="M724" s="12">
        <v>420.8869866</v>
      </c>
      <c r="N724" s="12">
        <v>152.55200629921262</v>
      </c>
      <c r="O724" s="12">
        <v>14.409003307086614</v>
      </c>
      <c r="P724" s="12">
        <v>94.45305674200749</v>
      </c>
      <c r="Q724" s="12" t="s">
        <v>99</v>
      </c>
      <c r="R724" s="12" t="s">
        <v>47</v>
      </c>
      <c r="S724" s="12" t="s">
        <v>48</v>
      </c>
      <c r="T724" s="12">
        <v>12.22</v>
      </c>
      <c r="U724" s="12">
        <v>114.56144999999999</v>
      </c>
      <c r="V724" s="21" t="s">
        <v>118</v>
      </c>
      <c r="W724" s="21" t="s">
        <v>118</v>
      </c>
      <c r="X724" s="15" t="s">
        <v>63</v>
      </c>
      <c r="Y724" s="15" t="s">
        <v>49</v>
      </c>
      <c r="AC724" s="13">
        <v>29.214268245816303</v>
      </c>
      <c r="AD724" s="44">
        <v>3885.7461602035428</v>
      </c>
      <c r="AE724" s="44" t="s">
        <v>48</v>
      </c>
      <c r="AF724" s="44" t="s">
        <v>48</v>
      </c>
      <c r="AG724" s="152">
        <v>133</v>
      </c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  <c r="BK724" s="22"/>
      <c r="BL724" s="22"/>
      <c r="BM724" s="22"/>
      <c r="BN724" s="22"/>
      <c r="BO724" s="22"/>
      <c r="BP724" s="22"/>
      <c r="BQ724" s="22"/>
      <c r="BR724" s="22"/>
      <c r="BS724" s="22"/>
      <c r="BT724" s="22"/>
      <c r="BU724" s="22"/>
      <c r="BV724" s="22"/>
      <c r="BW724" s="22"/>
      <c r="BX724" s="22"/>
      <c r="BY724" s="22"/>
      <c r="BZ724" s="22"/>
      <c r="CA724" s="22"/>
      <c r="CB724" s="22"/>
      <c r="CC724" s="22"/>
      <c r="CD724" s="22"/>
      <c r="CE724" s="22"/>
      <c r="CF724" s="22"/>
      <c r="CG724" s="22"/>
      <c r="CH724" s="22"/>
      <c r="CI724" s="22"/>
      <c r="CJ724" s="22"/>
      <c r="CK724" s="22"/>
      <c r="CL724" s="22"/>
      <c r="CM724" s="22"/>
      <c r="CN724" s="22"/>
      <c r="CO724" s="22"/>
      <c r="CP724" s="22"/>
      <c r="CQ724" s="22"/>
      <c r="CR724" s="22"/>
      <c r="CS724" s="22"/>
      <c r="CT724" s="22"/>
      <c r="CU724" s="22"/>
      <c r="CV724" s="22"/>
      <c r="CW724" s="22"/>
      <c r="CX724" s="22"/>
      <c r="CY724" s="22"/>
      <c r="CZ724" s="22"/>
      <c r="DA724" s="22"/>
      <c r="DB724" s="22"/>
      <c r="DC724" s="22"/>
      <c r="DD724" s="22"/>
      <c r="DE724" s="22"/>
      <c r="DF724" s="22"/>
      <c r="DG724" s="22"/>
      <c r="DH724" s="22"/>
      <c r="DI724" s="22"/>
      <c r="DJ724" s="22"/>
      <c r="DK724" s="22"/>
      <c r="DL724" s="22"/>
      <c r="DM724" s="22"/>
      <c r="DN724" s="22"/>
      <c r="DO724" s="22"/>
      <c r="DP724" s="22"/>
      <c r="DQ724" s="22"/>
      <c r="DR724" s="22"/>
      <c r="DS724" s="22"/>
      <c r="DT724" s="22"/>
      <c r="DU724" s="22"/>
      <c r="DV724" s="22"/>
      <c r="DW724" s="22"/>
      <c r="DX724" s="22"/>
      <c r="DY724" s="22"/>
      <c r="DZ724" s="22"/>
      <c r="EA724" s="22"/>
      <c r="EB724" s="22"/>
      <c r="EC724" s="22"/>
      <c r="ED724" s="22"/>
      <c r="EE724" s="22"/>
      <c r="EF724" s="22"/>
      <c r="EG724" s="22"/>
      <c r="EH724" s="22"/>
      <c r="EI724" s="22"/>
      <c r="EJ724" s="22"/>
      <c r="EK724" s="22"/>
      <c r="EL724" s="22"/>
      <c r="EM724" s="22"/>
      <c r="EN724" s="22"/>
      <c r="EO724" s="22"/>
      <c r="EP724" s="22"/>
      <c r="EQ724" s="22"/>
      <c r="ER724" s="22"/>
      <c r="ES724" s="22"/>
      <c r="ET724" s="22"/>
      <c r="EU724" s="22"/>
      <c r="EV724" s="22"/>
      <c r="EW724" s="22"/>
    </row>
    <row r="725" spans="1:153" s="16" customFormat="1" x14ac:dyDescent="0.2">
      <c r="A725" s="8" t="s">
        <v>114</v>
      </c>
      <c r="B725" s="8" t="s">
        <v>114</v>
      </c>
      <c r="C725" s="8" t="s">
        <v>116</v>
      </c>
      <c r="D725" s="8"/>
      <c r="E725" s="37">
        <v>590</v>
      </c>
      <c r="F725" s="29" t="s">
        <v>198</v>
      </c>
      <c r="G725" s="30">
        <v>4.03</v>
      </c>
      <c r="H725" s="9">
        <v>4</v>
      </c>
      <c r="I725" s="12">
        <v>10.94</v>
      </c>
      <c r="J725" s="12">
        <v>10.94</v>
      </c>
      <c r="K725" s="13">
        <v>10.94</v>
      </c>
      <c r="L725" s="12">
        <v>1803.6107800000002</v>
      </c>
      <c r="M725" s="12">
        <v>164.63426219999999</v>
      </c>
      <c r="N725" s="12">
        <v>164.86387385740406</v>
      </c>
      <c r="O725" s="12">
        <v>15.048835667276052</v>
      </c>
      <c r="P725" s="12">
        <v>91.280371588819179</v>
      </c>
      <c r="Q725" s="12" t="s">
        <v>99</v>
      </c>
      <c r="R725" s="12" t="s">
        <v>47</v>
      </c>
      <c r="S725" s="12" t="s">
        <v>48</v>
      </c>
      <c r="T725" s="12">
        <v>12.35</v>
      </c>
      <c r="U725" s="12">
        <v>112.6035</v>
      </c>
      <c r="V725" s="21" t="s">
        <v>118</v>
      </c>
      <c r="W725" s="21" t="s">
        <v>118</v>
      </c>
      <c r="X725" s="15" t="s">
        <v>41</v>
      </c>
      <c r="Y725" s="15" t="s">
        <v>49</v>
      </c>
      <c r="AC725" s="13">
        <v>10.942249240121582</v>
      </c>
      <c r="AD725" s="44">
        <v>1507.2060480456228</v>
      </c>
      <c r="AE725" s="44" t="s">
        <v>48</v>
      </c>
      <c r="AF725" s="44" t="s">
        <v>48</v>
      </c>
      <c r="AG725" s="152">
        <v>137.69999999999999</v>
      </c>
    </row>
    <row r="726" spans="1:153" s="16" customFormat="1" x14ac:dyDescent="0.2">
      <c r="A726" s="8" t="s">
        <v>114</v>
      </c>
      <c r="B726" s="8" t="s">
        <v>114</v>
      </c>
      <c r="C726" s="8" t="s">
        <v>116</v>
      </c>
      <c r="D726" s="8"/>
      <c r="E726" s="48">
        <v>590</v>
      </c>
      <c r="F726" s="49" t="s">
        <v>198</v>
      </c>
      <c r="G726" s="119">
        <v>2.11</v>
      </c>
      <c r="H726" s="9">
        <v>2</v>
      </c>
      <c r="I726" s="12">
        <v>7.24</v>
      </c>
      <c r="J726" s="12">
        <v>7.24</v>
      </c>
      <c r="K726" s="13">
        <v>7.24</v>
      </c>
      <c r="L726" s="12">
        <v>998.90361599999994</v>
      </c>
      <c r="M726" s="12">
        <v>97.511407200000008</v>
      </c>
      <c r="N726" s="12">
        <v>137.9701127071823</v>
      </c>
      <c r="O726" s="12">
        <v>13.468426408839779</v>
      </c>
      <c r="P726" s="12">
        <v>97.618434489679544</v>
      </c>
      <c r="Q726" s="12" t="s">
        <v>65</v>
      </c>
      <c r="R726" s="12" t="s">
        <v>54</v>
      </c>
      <c r="S726" s="12" t="s">
        <v>55</v>
      </c>
      <c r="T726" s="12">
        <v>12.35</v>
      </c>
      <c r="U726" s="12">
        <v>118.11295</v>
      </c>
      <c r="V726" s="21" t="s">
        <v>118</v>
      </c>
      <c r="W726" s="21" t="s">
        <v>118</v>
      </c>
      <c r="X726" s="15" t="s">
        <v>63</v>
      </c>
      <c r="Y726" s="15" t="s">
        <v>49</v>
      </c>
      <c r="AC726" s="13" t="e">
        <v>#N/A</v>
      </c>
      <c r="AD726" s="13" t="e">
        <v>#N/A</v>
      </c>
      <c r="AE726" s="44" t="e">
        <v>#N/A</v>
      </c>
      <c r="AF726" s="44" t="e">
        <v>#N/A</v>
      </c>
      <c r="AG726" s="152" t="e">
        <v>#N/A</v>
      </c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  <c r="BK726" s="22"/>
      <c r="BL726" s="22"/>
      <c r="BM726" s="22"/>
      <c r="BN726" s="22"/>
      <c r="BO726" s="22"/>
      <c r="BP726" s="22"/>
      <c r="BQ726" s="22"/>
      <c r="BR726" s="22"/>
      <c r="BS726" s="22"/>
      <c r="BT726" s="22"/>
      <c r="BU726" s="22"/>
      <c r="BV726" s="22"/>
      <c r="BW726" s="22"/>
      <c r="BX726" s="22"/>
      <c r="BY726" s="22"/>
      <c r="BZ726" s="22"/>
      <c r="CA726" s="22"/>
      <c r="CB726" s="22"/>
      <c r="CC726" s="22"/>
      <c r="CD726" s="22"/>
      <c r="CE726" s="22"/>
      <c r="CF726" s="22"/>
      <c r="CG726" s="22"/>
      <c r="CH726" s="22"/>
      <c r="CI726" s="22"/>
      <c r="CJ726" s="22"/>
      <c r="CK726" s="22"/>
      <c r="CL726" s="22"/>
      <c r="CM726" s="22"/>
      <c r="CN726" s="22"/>
      <c r="CO726" s="22"/>
      <c r="CP726" s="22"/>
      <c r="CQ726" s="22"/>
      <c r="CR726" s="22"/>
      <c r="CS726" s="22"/>
      <c r="CT726" s="22"/>
      <c r="CU726" s="22"/>
      <c r="CV726" s="22"/>
      <c r="CW726" s="22"/>
      <c r="CX726" s="22"/>
      <c r="CY726" s="22"/>
      <c r="CZ726" s="22"/>
      <c r="DA726" s="22"/>
      <c r="DB726" s="22"/>
      <c r="DC726" s="22"/>
      <c r="DD726" s="22"/>
      <c r="DE726" s="22"/>
      <c r="DF726" s="22"/>
      <c r="DG726" s="22"/>
      <c r="DH726" s="22"/>
      <c r="DI726" s="22"/>
      <c r="DJ726" s="22"/>
      <c r="DK726" s="22"/>
      <c r="DL726" s="22"/>
      <c r="DM726" s="22"/>
      <c r="DN726" s="22"/>
      <c r="DO726" s="22"/>
      <c r="DP726" s="22"/>
      <c r="DQ726" s="22"/>
      <c r="DR726" s="22"/>
      <c r="DS726" s="22"/>
      <c r="DT726" s="22"/>
      <c r="DU726" s="22"/>
      <c r="DV726" s="22"/>
      <c r="DW726" s="22"/>
      <c r="DX726" s="22"/>
      <c r="DY726" s="22"/>
      <c r="DZ726" s="22"/>
      <c r="EA726" s="22"/>
      <c r="EB726" s="22"/>
      <c r="EC726" s="22"/>
      <c r="ED726" s="22"/>
      <c r="EE726" s="22"/>
      <c r="EF726" s="22"/>
      <c r="EG726" s="22"/>
      <c r="EH726" s="22"/>
      <c r="EI726" s="22"/>
      <c r="EJ726" s="22"/>
      <c r="EK726" s="22"/>
      <c r="EL726" s="22"/>
      <c r="EM726" s="22"/>
      <c r="EN726" s="22"/>
      <c r="EO726" s="22"/>
      <c r="EP726" s="22"/>
      <c r="EQ726" s="22"/>
      <c r="ER726" s="22"/>
      <c r="ES726" s="22"/>
      <c r="ET726" s="22"/>
      <c r="EU726" s="22"/>
      <c r="EV726" s="22"/>
      <c r="EW726" s="22"/>
    </row>
    <row r="727" spans="1:153" s="22" customFormat="1" x14ac:dyDescent="0.2">
      <c r="A727" s="8" t="s">
        <v>114</v>
      </c>
      <c r="B727" s="8" t="s">
        <v>114</v>
      </c>
      <c r="C727" s="9" t="s">
        <v>116</v>
      </c>
      <c r="D727" s="8"/>
      <c r="E727" s="37">
        <v>516</v>
      </c>
      <c r="F727" s="120" t="s">
        <v>162</v>
      </c>
      <c r="G727" s="121">
        <v>1.0101</v>
      </c>
      <c r="H727" s="15"/>
      <c r="I727" s="12">
        <v>4.8600000000000003</v>
      </c>
      <c r="J727" s="15"/>
      <c r="K727" s="15"/>
      <c r="L727" s="12">
        <v>836.94249200000002</v>
      </c>
      <c r="M727" s="12">
        <v>83.675186799999992</v>
      </c>
      <c r="N727" s="12">
        <v>172.21038930041152</v>
      </c>
      <c r="O727" s="12">
        <v>17.2171166255144</v>
      </c>
      <c r="P727" s="12">
        <v>99.977223763660916</v>
      </c>
      <c r="Q727" s="12" t="s">
        <v>53</v>
      </c>
      <c r="R727" s="12" t="s">
        <v>54</v>
      </c>
      <c r="S727" s="12" t="s">
        <v>55</v>
      </c>
      <c r="T727" s="12">
        <v>12.32</v>
      </c>
      <c r="U727" s="12">
        <v>122.67085</v>
      </c>
      <c r="V727" s="15"/>
      <c r="W727" s="15"/>
      <c r="X727" s="15"/>
      <c r="Y727" s="15"/>
      <c r="Z727" s="15"/>
      <c r="AA727" s="15"/>
      <c r="AB727" s="15"/>
      <c r="AC727" s="13">
        <v>4.8562344967333964</v>
      </c>
      <c r="AD727" s="44">
        <v>766.66542091761733</v>
      </c>
      <c r="AE727" s="44" t="s">
        <v>55</v>
      </c>
      <c r="AF727" s="44" t="s">
        <v>55</v>
      </c>
      <c r="AG727" s="152">
        <v>157.9</v>
      </c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</row>
    <row r="728" spans="1:153" s="22" customFormat="1" x14ac:dyDescent="0.2">
      <c r="A728" s="8" t="s">
        <v>114</v>
      </c>
      <c r="B728" s="8" t="s">
        <v>114</v>
      </c>
      <c r="C728" s="8" t="s">
        <v>116</v>
      </c>
      <c r="D728" s="8"/>
      <c r="E728" s="41">
        <v>225</v>
      </c>
      <c r="F728" s="42" t="s">
        <v>204</v>
      </c>
      <c r="G728" s="107">
        <v>1.1299999999999999</v>
      </c>
      <c r="H728" s="9">
        <v>1</v>
      </c>
      <c r="I728" s="12">
        <v>6.87</v>
      </c>
      <c r="J728" s="12">
        <v>6.87</v>
      </c>
      <c r="K728" s="13">
        <v>6.87</v>
      </c>
      <c r="L728" s="12">
        <v>621.94796800000006</v>
      </c>
      <c r="M728" s="12">
        <v>70.791999000000004</v>
      </c>
      <c r="N728" s="12">
        <v>90.530999708879193</v>
      </c>
      <c r="O728" s="12">
        <v>10.304512227074236</v>
      </c>
      <c r="P728" s="12">
        <v>113.82302482255236</v>
      </c>
      <c r="Q728" s="12" t="s">
        <v>65</v>
      </c>
      <c r="R728" s="12" t="s">
        <v>134</v>
      </c>
      <c r="S728" s="12" t="s">
        <v>135</v>
      </c>
      <c r="T728" s="12">
        <v>11.89</v>
      </c>
      <c r="U728" s="12">
        <v>131.0916</v>
      </c>
      <c r="V728" s="21" t="s">
        <v>118</v>
      </c>
      <c r="W728" s="21" t="s">
        <v>118</v>
      </c>
      <c r="X728" s="15" t="s">
        <v>63</v>
      </c>
      <c r="Y728" s="15" t="s">
        <v>49</v>
      </c>
      <c r="Z728" s="16"/>
      <c r="AA728" s="16"/>
      <c r="AB728" s="16"/>
      <c r="AC728" s="13">
        <v>6.87</v>
      </c>
      <c r="AD728" s="44">
        <v>654.60346053003923</v>
      </c>
      <c r="AE728" s="44" t="s">
        <v>135</v>
      </c>
      <c r="AF728" s="44" t="s">
        <v>135</v>
      </c>
      <c r="AG728" s="152">
        <v>95.3</v>
      </c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</row>
    <row r="729" spans="1:153" s="22" customFormat="1" x14ac:dyDescent="0.2">
      <c r="A729" s="8" t="s">
        <v>114</v>
      </c>
      <c r="B729" s="8" t="s">
        <v>114</v>
      </c>
      <c r="C729" s="8" t="s">
        <v>116</v>
      </c>
      <c r="D729" s="8"/>
      <c r="E729" s="37">
        <v>516</v>
      </c>
      <c r="F729" s="120" t="s">
        <v>162</v>
      </c>
      <c r="G729" s="122">
        <v>1.07</v>
      </c>
      <c r="H729" s="9">
        <v>1</v>
      </c>
      <c r="I729" s="12">
        <v>8.1</v>
      </c>
      <c r="J729" s="12">
        <v>8.1</v>
      </c>
      <c r="K729" s="13">
        <v>8.1</v>
      </c>
      <c r="L729" s="12">
        <v>1297.8139160000001</v>
      </c>
      <c r="M729" s="12">
        <v>135.16299599999999</v>
      </c>
      <c r="N729" s="12">
        <v>160.2239402469136</v>
      </c>
      <c r="O729" s="12">
        <v>16.686789629629629</v>
      </c>
      <c r="P729" s="12">
        <v>104.14666874322528</v>
      </c>
      <c r="Q729" s="12" t="s">
        <v>53</v>
      </c>
      <c r="R729" s="12" t="s">
        <v>54</v>
      </c>
      <c r="S729" s="12" t="s">
        <v>55</v>
      </c>
      <c r="T729" s="12">
        <v>12.32</v>
      </c>
      <c r="U729" s="12">
        <v>125.9529</v>
      </c>
      <c r="V729" s="21"/>
      <c r="W729" s="21"/>
      <c r="X729" s="15" t="s">
        <v>63</v>
      </c>
      <c r="Y729" s="15" t="s">
        <v>49</v>
      </c>
      <c r="Z729" s="16"/>
      <c r="AA729" s="16"/>
      <c r="AB729" s="16"/>
      <c r="AC729" s="13">
        <v>8.098382419732383</v>
      </c>
      <c r="AD729" s="44">
        <v>1098.9751120050626</v>
      </c>
      <c r="AE729" s="44" t="s">
        <v>55</v>
      </c>
      <c r="AF729" s="44" t="s">
        <v>55</v>
      </c>
      <c r="AG729" s="152">
        <v>135.69999999999999</v>
      </c>
    </row>
    <row r="730" spans="1:153" s="22" customFormat="1" x14ac:dyDescent="0.2">
      <c r="A730" s="8" t="s">
        <v>114</v>
      </c>
      <c r="B730" s="10" t="s">
        <v>122</v>
      </c>
      <c r="C730" s="8" t="s">
        <v>116</v>
      </c>
      <c r="D730" s="8"/>
      <c r="E730" s="33">
        <v>602</v>
      </c>
      <c r="F730" s="34" t="s">
        <v>117</v>
      </c>
      <c r="G730" s="123">
        <v>1.0901000000000001</v>
      </c>
      <c r="H730" s="9">
        <v>1</v>
      </c>
      <c r="I730" s="12" t="e">
        <v>#N/A</v>
      </c>
      <c r="J730" s="12" t="e">
        <v>#N/A</v>
      </c>
      <c r="K730" s="13" t="e">
        <v>#N/A</v>
      </c>
      <c r="L730" s="12" t="e">
        <v>#N/A</v>
      </c>
      <c r="M730" s="12" t="e">
        <v>#N/A</v>
      </c>
      <c r="N730" s="12" t="e">
        <v>#N/A</v>
      </c>
      <c r="O730" s="12" t="e">
        <v>#N/A</v>
      </c>
      <c r="P730" s="12" t="e">
        <v>#N/A</v>
      </c>
      <c r="Q730" s="12" t="e">
        <v>#N/A</v>
      </c>
      <c r="R730" s="12" t="e">
        <v>#N/A</v>
      </c>
      <c r="S730" s="12" t="e">
        <v>#N/A</v>
      </c>
      <c r="T730" s="12" t="e">
        <v>#N/A</v>
      </c>
      <c r="U730" s="12" t="e">
        <v>#N/A</v>
      </c>
      <c r="V730" s="21" t="s">
        <v>118</v>
      </c>
      <c r="W730" s="21" t="s">
        <v>118</v>
      </c>
      <c r="X730" s="15" t="s">
        <v>149</v>
      </c>
      <c r="Y730" s="15" t="e">
        <v>#N/A</v>
      </c>
      <c r="Z730" s="16"/>
      <c r="AA730" s="16"/>
      <c r="AB730" s="16"/>
      <c r="AC730" s="13">
        <v>19.22</v>
      </c>
      <c r="AD730" s="44">
        <v>2460.4766000000004</v>
      </c>
      <c r="AE730" s="44" t="s">
        <v>72</v>
      </c>
      <c r="AF730" s="44" t="s">
        <v>72</v>
      </c>
      <c r="AG730" s="152">
        <v>128</v>
      </c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</row>
    <row r="731" spans="1:153" s="22" customFormat="1" x14ac:dyDescent="0.2">
      <c r="A731" s="8" t="s">
        <v>114</v>
      </c>
      <c r="B731" s="8" t="s">
        <v>114</v>
      </c>
      <c r="C731" s="8" t="s">
        <v>116</v>
      </c>
      <c r="D731" s="8"/>
      <c r="E731" s="37">
        <v>516</v>
      </c>
      <c r="F731" s="120" t="s">
        <v>162</v>
      </c>
      <c r="G731" s="122">
        <v>1.1299999999999999</v>
      </c>
      <c r="H731" s="9">
        <v>1</v>
      </c>
      <c r="I731" s="12">
        <v>7.33</v>
      </c>
      <c r="J731" s="12">
        <v>7.33</v>
      </c>
      <c r="K731" s="13">
        <v>7.33</v>
      </c>
      <c r="L731" s="12">
        <v>1025.163636</v>
      </c>
      <c r="M731" s="12">
        <v>97.550875200000007</v>
      </c>
      <c r="N731" s="12">
        <v>139.85861336971351</v>
      </c>
      <c r="O731" s="12">
        <v>13.308441364256481</v>
      </c>
      <c r="P731" s="12">
        <v>95.156394330007231</v>
      </c>
      <c r="Q731" s="12" t="s">
        <v>53</v>
      </c>
      <c r="R731" s="12" t="s">
        <v>54</v>
      </c>
      <c r="S731" s="12" t="s">
        <v>55</v>
      </c>
      <c r="T731" s="12">
        <v>12.22</v>
      </c>
      <c r="U731" s="12">
        <v>117.4854</v>
      </c>
      <c r="V731" s="21"/>
      <c r="W731" s="21"/>
      <c r="X731" s="15" t="s">
        <v>63</v>
      </c>
      <c r="Y731" s="15" t="s">
        <v>49</v>
      </c>
      <c r="Z731" s="16"/>
      <c r="AA731" s="16"/>
      <c r="AB731" s="16"/>
      <c r="AC731" s="13">
        <v>7.3297697655731406</v>
      </c>
      <c r="AD731" s="44">
        <v>1060.6603835145045</v>
      </c>
      <c r="AE731" s="44" t="s">
        <v>55</v>
      </c>
      <c r="AF731" s="44" t="s">
        <v>55</v>
      </c>
      <c r="AG731" s="152">
        <v>144.69999999999999</v>
      </c>
    </row>
    <row r="732" spans="1:153" s="16" customFormat="1" x14ac:dyDescent="0.2">
      <c r="A732" s="8" t="s">
        <v>32</v>
      </c>
      <c r="B732" s="8" t="s">
        <v>32</v>
      </c>
      <c r="C732" s="8" t="s">
        <v>43</v>
      </c>
      <c r="D732" s="8" t="s">
        <v>44</v>
      </c>
      <c r="E732" s="9">
        <v>4</v>
      </c>
      <c r="F732" s="10" t="s">
        <v>200</v>
      </c>
      <c r="G732" s="11">
        <v>4.08</v>
      </c>
      <c r="H732" s="9">
        <v>10</v>
      </c>
      <c r="I732" s="12">
        <v>113.01</v>
      </c>
      <c r="J732" s="12">
        <v>113.01</v>
      </c>
      <c r="K732" s="13">
        <v>113.01</v>
      </c>
      <c r="L732" s="12">
        <v>14213.225452000001</v>
      </c>
      <c r="M732" s="12">
        <v>1556.3298173999999</v>
      </c>
      <c r="N732" s="12">
        <v>125.90331696341572</v>
      </c>
      <c r="O732" s="12">
        <v>13.78625048631411</v>
      </c>
      <c r="P732" s="12">
        <v>109.49870757034972</v>
      </c>
      <c r="Q732" s="12" t="s">
        <v>99</v>
      </c>
      <c r="R732" s="12" t="s">
        <v>54</v>
      </c>
      <c r="S732" s="12" t="s">
        <v>55</v>
      </c>
      <c r="T732" s="12">
        <v>11.5</v>
      </c>
      <c r="U732" s="12">
        <v>128.41919999999999</v>
      </c>
      <c r="V732" s="13" t="s">
        <v>151</v>
      </c>
      <c r="W732" s="14" t="s">
        <v>40</v>
      </c>
      <c r="X732" s="15" t="s">
        <v>41</v>
      </c>
      <c r="Y732" s="15" t="s">
        <v>49</v>
      </c>
      <c r="AB732" s="17">
        <v>0</v>
      </c>
      <c r="AC732" s="18">
        <v>113.00999999999999</v>
      </c>
      <c r="AD732" s="19">
        <v>13659.505193518438</v>
      </c>
      <c r="AE732" s="20" t="s">
        <v>55</v>
      </c>
      <c r="AF732" s="20" t="s">
        <v>55</v>
      </c>
      <c r="AG732" s="152">
        <v>120.9</v>
      </c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</row>
    <row r="733" spans="1:153" s="16" customFormat="1" x14ac:dyDescent="0.2">
      <c r="A733" s="8" t="s">
        <v>114</v>
      </c>
      <c r="B733" s="8" t="s">
        <v>114</v>
      </c>
      <c r="C733" s="8" t="s">
        <v>116</v>
      </c>
      <c r="D733" s="8"/>
      <c r="E733" s="41">
        <v>225</v>
      </c>
      <c r="F733" s="42" t="s">
        <v>204</v>
      </c>
      <c r="G733" s="107">
        <v>1.1399999999999999</v>
      </c>
      <c r="H733" s="9">
        <v>1</v>
      </c>
      <c r="I733" s="12">
        <v>6.51</v>
      </c>
      <c r="J733" s="12">
        <v>6.51</v>
      </c>
      <c r="K733" s="13">
        <v>6.51</v>
      </c>
      <c r="L733" s="12">
        <v>675.07125200000007</v>
      </c>
      <c r="M733" s="12">
        <v>83.040589199999999</v>
      </c>
      <c r="N733" s="12">
        <v>103.69758095238096</v>
      </c>
      <c r="O733" s="12">
        <v>12.755850875576037</v>
      </c>
      <c r="P733" s="12">
        <v>123.01011034610016</v>
      </c>
      <c r="Q733" s="12" t="s">
        <v>50</v>
      </c>
      <c r="R733" s="12" t="s">
        <v>134</v>
      </c>
      <c r="S733" s="12" t="s">
        <v>135</v>
      </c>
      <c r="T733" s="12">
        <v>11.86</v>
      </c>
      <c r="U733" s="12">
        <v>139.57705000000001</v>
      </c>
      <c r="V733" s="21" t="s">
        <v>118</v>
      </c>
      <c r="W733" s="21" t="s">
        <v>118</v>
      </c>
      <c r="X733" s="15" t="s">
        <v>63</v>
      </c>
      <c r="Y733" s="15" t="s">
        <v>49</v>
      </c>
      <c r="AC733" s="13">
        <v>6.51</v>
      </c>
      <c r="AD733" s="44">
        <v>620.301095786107</v>
      </c>
      <c r="AE733" s="44" t="s">
        <v>135</v>
      </c>
      <c r="AF733" s="44" t="s">
        <v>135</v>
      </c>
      <c r="AG733" s="152">
        <v>95.3</v>
      </c>
    </row>
    <row r="734" spans="1:153" s="22" customFormat="1" x14ac:dyDescent="0.2">
      <c r="A734" s="8" t="s">
        <v>114</v>
      </c>
      <c r="B734" s="8" t="s">
        <v>114</v>
      </c>
      <c r="C734" s="8" t="s">
        <v>116</v>
      </c>
      <c r="D734" s="8"/>
      <c r="E734" s="37">
        <v>516</v>
      </c>
      <c r="F734" s="120" t="s">
        <v>162</v>
      </c>
      <c r="G734" s="122">
        <v>1.19</v>
      </c>
      <c r="H734" s="9">
        <v>1</v>
      </c>
      <c r="I734" s="12">
        <v>7.67</v>
      </c>
      <c r="J734" s="12">
        <v>7.67</v>
      </c>
      <c r="K734" s="13">
        <v>7.67</v>
      </c>
      <c r="L734" s="12">
        <v>1401.63426</v>
      </c>
      <c r="M734" s="12">
        <v>143.0664262</v>
      </c>
      <c r="N734" s="12">
        <v>182.74240677966102</v>
      </c>
      <c r="O734" s="12">
        <v>18.652728318122556</v>
      </c>
      <c r="P734" s="12">
        <v>102.07115385435856</v>
      </c>
      <c r="Q734" s="12" t="s">
        <v>53</v>
      </c>
      <c r="R734" s="12" t="s">
        <v>54</v>
      </c>
      <c r="S734" s="12" t="s">
        <v>55</v>
      </c>
      <c r="T734" s="12">
        <v>12.25</v>
      </c>
      <c r="U734" s="12">
        <v>122.94459999999999</v>
      </c>
      <c r="V734" s="21"/>
      <c r="W734" s="21"/>
      <c r="X734" s="15" t="s">
        <v>63</v>
      </c>
      <c r="Y734" s="15" t="s">
        <v>49</v>
      </c>
      <c r="Z734" s="16"/>
      <c r="AA734" s="16"/>
      <c r="AB734" s="16"/>
      <c r="AC734" s="13">
        <v>7.6721517660622585</v>
      </c>
      <c r="AD734" s="44">
        <v>1160.7130534784803</v>
      </c>
      <c r="AE734" s="44" t="s">
        <v>55</v>
      </c>
      <c r="AF734" s="44" t="s">
        <v>55</v>
      </c>
      <c r="AG734" s="152">
        <v>151.30000000000001</v>
      </c>
    </row>
    <row r="735" spans="1:153" s="22" customFormat="1" x14ac:dyDescent="0.2">
      <c r="A735" s="8" t="s">
        <v>114</v>
      </c>
      <c r="B735" s="8" t="s">
        <v>114</v>
      </c>
      <c r="C735" s="8" t="s">
        <v>116</v>
      </c>
      <c r="D735" s="8"/>
      <c r="E735" s="41">
        <v>225</v>
      </c>
      <c r="F735" s="42" t="s">
        <v>204</v>
      </c>
      <c r="G735" s="107">
        <v>1.1499999999999999</v>
      </c>
      <c r="H735" s="9">
        <v>1</v>
      </c>
      <c r="I735" s="12">
        <v>7.09</v>
      </c>
      <c r="J735" s="12">
        <v>7.09</v>
      </c>
      <c r="K735" s="13">
        <v>7.09</v>
      </c>
      <c r="L735" s="12">
        <v>528.95961199999999</v>
      </c>
      <c r="M735" s="12">
        <v>62.211159000000002</v>
      </c>
      <c r="N735" s="12">
        <v>74.606433286318762</v>
      </c>
      <c r="O735" s="12">
        <v>8.7744935119887177</v>
      </c>
      <c r="P735" s="12">
        <v>117.61041408204906</v>
      </c>
      <c r="Q735" s="12" t="s">
        <v>50</v>
      </c>
      <c r="R735" s="12" t="s">
        <v>134</v>
      </c>
      <c r="S735" s="12" t="s">
        <v>135</v>
      </c>
      <c r="T735" s="12">
        <v>11.83</v>
      </c>
      <c r="U735" s="12">
        <v>133.50385</v>
      </c>
      <c r="V735" s="21" t="s">
        <v>118</v>
      </c>
      <c r="W735" s="21" t="s">
        <v>118</v>
      </c>
      <c r="X735" s="15" t="s">
        <v>63</v>
      </c>
      <c r="Y735" s="15" t="s">
        <v>49</v>
      </c>
      <c r="Z735" s="16"/>
      <c r="AA735" s="16"/>
      <c r="AB735" s="16"/>
      <c r="AC735" s="13">
        <v>7.09</v>
      </c>
      <c r="AD735" s="44">
        <v>675.56601676244213</v>
      </c>
      <c r="AE735" s="44" t="s">
        <v>135</v>
      </c>
      <c r="AF735" s="44" t="s">
        <v>135</v>
      </c>
      <c r="AG735" s="152">
        <v>95.3</v>
      </c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</row>
    <row r="736" spans="1:153" s="22" customFormat="1" x14ac:dyDescent="0.2">
      <c r="A736" s="8" t="s">
        <v>114</v>
      </c>
      <c r="B736" s="8" t="s">
        <v>114</v>
      </c>
      <c r="C736" s="8" t="s">
        <v>116</v>
      </c>
      <c r="D736" s="8"/>
      <c r="E736" s="37">
        <v>516</v>
      </c>
      <c r="F736" s="120" t="s">
        <v>162</v>
      </c>
      <c r="G736" s="122">
        <v>1.25</v>
      </c>
      <c r="H736" s="9">
        <v>1</v>
      </c>
      <c r="I736" s="12">
        <v>8.0500000000000007</v>
      </c>
      <c r="J736" s="12">
        <v>8.0500000000000007</v>
      </c>
      <c r="K736" s="13">
        <v>8.0500000000000007</v>
      </c>
      <c r="L736" s="12">
        <v>1114.113652</v>
      </c>
      <c r="M736" s="12">
        <v>116.29945399999998</v>
      </c>
      <c r="N736" s="12">
        <v>138.39921142857142</v>
      </c>
      <c r="O736" s="12">
        <v>14.447137142857139</v>
      </c>
      <c r="P736" s="12">
        <v>104.3874238424645</v>
      </c>
      <c r="Q736" s="12" t="s">
        <v>99</v>
      </c>
      <c r="R736" s="12" t="s">
        <v>54</v>
      </c>
      <c r="S736" s="12" t="s">
        <v>55</v>
      </c>
      <c r="T736" s="12">
        <v>12.22</v>
      </c>
      <c r="U736" s="12">
        <v>125.9003</v>
      </c>
      <c r="V736" s="21"/>
      <c r="W736" s="21"/>
      <c r="X736" s="15" t="s">
        <v>63</v>
      </c>
      <c r="Y736" s="15" t="s">
        <v>49</v>
      </c>
      <c r="Z736" s="16"/>
      <c r="AA736" s="16"/>
      <c r="AB736" s="16"/>
      <c r="AC736" s="13">
        <v>8.0494707053767947</v>
      </c>
      <c r="AD736" s="44">
        <v>1111.8133020102086</v>
      </c>
      <c r="AE736" s="44" t="s">
        <v>55</v>
      </c>
      <c r="AF736" s="44" t="s">
        <v>55</v>
      </c>
      <c r="AG736" s="152">
        <v>138.1</v>
      </c>
    </row>
    <row r="737" spans="1:153" s="22" customFormat="1" x14ac:dyDescent="0.2">
      <c r="A737" s="8" t="s">
        <v>114</v>
      </c>
      <c r="B737" s="8" t="s">
        <v>114</v>
      </c>
      <c r="C737" s="8" t="s">
        <v>116</v>
      </c>
      <c r="D737" s="8"/>
      <c r="E737" s="41">
        <v>225</v>
      </c>
      <c r="F737" s="42" t="s">
        <v>204</v>
      </c>
      <c r="G737" s="107">
        <v>1.17</v>
      </c>
      <c r="H737" s="9">
        <v>1</v>
      </c>
      <c r="I737" s="12">
        <v>7.06</v>
      </c>
      <c r="J737" s="12">
        <v>7.06</v>
      </c>
      <c r="K737" s="13">
        <v>7.06</v>
      </c>
      <c r="L737" s="12">
        <v>517.913724</v>
      </c>
      <c r="M737" s="12">
        <v>57.400782599999999</v>
      </c>
      <c r="N737" s="12">
        <v>73.358884419263461</v>
      </c>
      <c r="O737" s="12">
        <v>8.1304224645892358</v>
      </c>
      <c r="P737" s="12">
        <v>110.83078115149542</v>
      </c>
      <c r="Q737" s="12" t="s">
        <v>50</v>
      </c>
      <c r="R737" s="12" t="s">
        <v>134</v>
      </c>
      <c r="S737" s="12" t="s">
        <v>135</v>
      </c>
      <c r="T737" s="12">
        <v>11.83</v>
      </c>
      <c r="U737" s="12">
        <v>128.4435</v>
      </c>
      <c r="V737" s="21" t="s">
        <v>118</v>
      </c>
      <c r="W737" s="21" t="s">
        <v>118</v>
      </c>
      <c r="X737" s="15" t="s">
        <v>63</v>
      </c>
      <c r="Y737" s="15" t="s">
        <v>49</v>
      </c>
      <c r="Z737" s="16"/>
      <c r="AA737" s="16"/>
      <c r="AB737" s="16"/>
      <c r="AC737" s="13">
        <v>7.06</v>
      </c>
      <c r="AD737" s="44">
        <v>672.70748636711448</v>
      </c>
      <c r="AE737" s="44" t="s">
        <v>135</v>
      </c>
      <c r="AF737" s="44" t="s">
        <v>135</v>
      </c>
      <c r="AG737" s="152">
        <v>95.3</v>
      </c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</row>
    <row r="738" spans="1:153" s="16" customFormat="1" x14ac:dyDescent="0.2">
      <c r="A738" s="8" t="s">
        <v>32</v>
      </c>
      <c r="B738" s="8" t="s">
        <v>32</v>
      </c>
      <c r="C738" s="8" t="s">
        <v>33</v>
      </c>
      <c r="D738" s="8" t="s">
        <v>34</v>
      </c>
      <c r="E738" s="9">
        <v>38</v>
      </c>
      <c r="F738" s="10" t="s">
        <v>80</v>
      </c>
      <c r="G738" s="11">
        <v>38.03</v>
      </c>
      <c r="H738" s="9">
        <v>2</v>
      </c>
      <c r="I738" s="12">
        <v>33.69</v>
      </c>
      <c r="J738" s="12">
        <v>33.69</v>
      </c>
      <c r="K738" s="13">
        <v>33.69</v>
      </c>
      <c r="L738" s="12">
        <v>3172.7254320000002</v>
      </c>
      <c r="M738" s="12">
        <v>354.46533260000001</v>
      </c>
      <c r="N738" s="12">
        <v>94.174100089047201</v>
      </c>
      <c r="O738" s="12">
        <v>10.521381199168895</v>
      </c>
      <c r="P738" s="12">
        <v>111.72266248597334</v>
      </c>
      <c r="Q738" s="12" t="s">
        <v>65</v>
      </c>
      <c r="R738" s="12" t="s">
        <v>124</v>
      </c>
      <c r="S738" s="12" t="s">
        <v>125</v>
      </c>
      <c r="T738" s="12">
        <v>12.45</v>
      </c>
      <c r="U738" s="12">
        <v>137.90780000000001</v>
      </c>
      <c r="V738" s="13" t="s">
        <v>81</v>
      </c>
      <c r="W738" s="14" t="s">
        <v>85</v>
      </c>
      <c r="X738" s="15" t="s">
        <v>63</v>
      </c>
      <c r="Y738" s="15" t="s">
        <v>49</v>
      </c>
      <c r="AB738" s="17">
        <v>5.9364796675571388E-2</v>
      </c>
      <c r="AC738" s="18">
        <v>33.69</v>
      </c>
      <c r="AD738" s="19">
        <v>2438.3950942399115</v>
      </c>
      <c r="AE738" s="20" t="s">
        <v>125</v>
      </c>
      <c r="AF738" s="20" t="s">
        <v>125</v>
      </c>
      <c r="AG738" s="152">
        <v>72.400000000000006</v>
      </c>
    </row>
    <row r="739" spans="1:153" s="16" customFormat="1" x14ac:dyDescent="0.2">
      <c r="A739" s="8" t="s">
        <v>114</v>
      </c>
      <c r="B739" s="8" t="s">
        <v>114</v>
      </c>
      <c r="C739" s="8" t="s">
        <v>116</v>
      </c>
      <c r="D739" s="8"/>
      <c r="E739" s="37">
        <v>516</v>
      </c>
      <c r="F739" s="120" t="s">
        <v>162</v>
      </c>
      <c r="G739" s="122">
        <v>2.0099999999999998</v>
      </c>
      <c r="H739" s="9">
        <v>2</v>
      </c>
      <c r="I739" s="12">
        <v>13.03</v>
      </c>
      <c r="J739" s="12">
        <v>13.03</v>
      </c>
      <c r="K739" s="13">
        <v>13.03</v>
      </c>
      <c r="L739" s="12">
        <v>2162.806564</v>
      </c>
      <c r="M739" s="12">
        <v>225.55537419999999</v>
      </c>
      <c r="N739" s="12">
        <v>165.986689485802</v>
      </c>
      <c r="O739" s="12">
        <v>17.310466170376056</v>
      </c>
      <c r="P739" s="12">
        <v>104.28827892164655</v>
      </c>
      <c r="Q739" s="12" t="s">
        <v>99</v>
      </c>
      <c r="R739" s="12" t="s">
        <v>54</v>
      </c>
      <c r="S739" s="12" t="s">
        <v>55</v>
      </c>
      <c r="T739" s="12">
        <v>12.16</v>
      </c>
      <c r="U739" s="12">
        <v>126.2225</v>
      </c>
      <c r="V739" s="21"/>
      <c r="W739" s="21"/>
      <c r="X739" s="15" t="s">
        <v>63</v>
      </c>
      <c r="Y739" s="15" t="s">
        <v>49</v>
      </c>
      <c r="AC739" s="13">
        <v>13.031478181881702</v>
      </c>
      <c r="AD739" s="44">
        <v>2057.3108057717354</v>
      </c>
      <c r="AE739" s="44" t="s">
        <v>55</v>
      </c>
      <c r="AF739" s="44" t="s">
        <v>55</v>
      </c>
      <c r="AG739" s="152">
        <v>157.9</v>
      </c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  <c r="BK739" s="22"/>
      <c r="BL739" s="22"/>
      <c r="BM739" s="22"/>
      <c r="BN739" s="22"/>
      <c r="BO739" s="22"/>
      <c r="BP739" s="22"/>
      <c r="BQ739" s="22"/>
      <c r="BR739" s="22"/>
      <c r="BS739" s="22"/>
      <c r="BT739" s="22"/>
      <c r="BU739" s="22"/>
      <c r="BV739" s="22"/>
      <c r="BW739" s="22"/>
      <c r="BX739" s="22"/>
      <c r="BY739" s="22"/>
      <c r="BZ739" s="22"/>
      <c r="CA739" s="22"/>
      <c r="CB739" s="22"/>
      <c r="CC739" s="22"/>
      <c r="CD739" s="22"/>
      <c r="CE739" s="22"/>
      <c r="CF739" s="22"/>
      <c r="CG739" s="22"/>
      <c r="CH739" s="22"/>
      <c r="CI739" s="22"/>
      <c r="CJ739" s="22"/>
      <c r="CK739" s="22"/>
      <c r="CL739" s="22"/>
      <c r="CM739" s="22"/>
      <c r="CN739" s="22"/>
      <c r="CO739" s="22"/>
      <c r="CP739" s="22"/>
      <c r="CQ739" s="22"/>
      <c r="CR739" s="22"/>
      <c r="CS739" s="22"/>
      <c r="CT739" s="22"/>
      <c r="CU739" s="22"/>
      <c r="CV739" s="22"/>
      <c r="CW739" s="22"/>
      <c r="CX739" s="22"/>
      <c r="CY739" s="22"/>
      <c r="CZ739" s="22"/>
      <c r="DA739" s="22"/>
      <c r="DB739" s="22"/>
      <c r="DC739" s="22"/>
      <c r="DD739" s="22"/>
      <c r="DE739" s="22"/>
      <c r="DF739" s="22"/>
      <c r="DG739" s="22"/>
      <c r="DH739" s="22"/>
      <c r="DI739" s="22"/>
      <c r="DJ739" s="22"/>
      <c r="DK739" s="22"/>
      <c r="DL739" s="22"/>
      <c r="DM739" s="22"/>
      <c r="DN739" s="22"/>
      <c r="DO739" s="22"/>
      <c r="DP739" s="22"/>
      <c r="DQ739" s="22"/>
      <c r="DR739" s="22"/>
      <c r="DS739" s="22"/>
      <c r="DT739" s="22"/>
      <c r="DU739" s="22"/>
      <c r="DV739" s="22"/>
      <c r="DW739" s="22"/>
      <c r="DX739" s="22"/>
      <c r="DY739" s="22"/>
      <c r="DZ739" s="22"/>
      <c r="EA739" s="22"/>
      <c r="EB739" s="22"/>
      <c r="EC739" s="22"/>
      <c r="ED739" s="22"/>
      <c r="EE739" s="22"/>
      <c r="EF739" s="22"/>
      <c r="EG739" s="22"/>
      <c r="EH739" s="22"/>
      <c r="EI739" s="22"/>
      <c r="EJ739" s="22"/>
      <c r="EK739" s="22"/>
      <c r="EL739" s="22"/>
      <c r="EM739" s="22"/>
      <c r="EN739" s="22"/>
      <c r="EO739" s="22"/>
      <c r="EP739" s="22"/>
      <c r="EQ739" s="22"/>
      <c r="ER739" s="22"/>
      <c r="ES739" s="22"/>
      <c r="ET739" s="22"/>
      <c r="EU739" s="22"/>
      <c r="EV739" s="22"/>
      <c r="EW739" s="22"/>
    </row>
    <row r="740" spans="1:153" s="16" customFormat="1" x14ac:dyDescent="0.2">
      <c r="A740" s="8" t="s">
        <v>32</v>
      </c>
      <c r="B740" s="8" t="s">
        <v>32</v>
      </c>
      <c r="C740" s="8" t="s">
        <v>33</v>
      </c>
      <c r="D740" s="8" t="s">
        <v>34</v>
      </c>
      <c r="E740" s="9">
        <v>38</v>
      </c>
      <c r="F740" s="10" t="s">
        <v>80</v>
      </c>
      <c r="G740" s="11">
        <v>38.06</v>
      </c>
      <c r="H740" s="9">
        <v>2</v>
      </c>
      <c r="I740" s="12">
        <v>64.48</v>
      </c>
      <c r="J740" s="12">
        <v>64.63</v>
      </c>
      <c r="K740" s="13">
        <v>64.63</v>
      </c>
      <c r="L740" s="12">
        <v>6158.0763960000004</v>
      </c>
      <c r="M740" s="12">
        <v>705.81192959999998</v>
      </c>
      <c r="N740" s="12">
        <v>96.024893123343219</v>
      </c>
      <c r="O740" s="12">
        <v>11.005955552783409</v>
      </c>
      <c r="P740" s="12">
        <v>114.61565011737474</v>
      </c>
      <c r="Q740" s="12" t="s">
        <v>46</v>
      </c>
      <c r="R740" s="12" t="s">
        <v>54</v>
      </c>
      <c r="S740" s="12" t="s">
        <v>55</v>
      </c>
      <c r="T740" s="12">
        <v>10.55</v>
      </c>
      <c r="U740" s="12">
        <v>138.40465</v>
      </c>
      <c r="V740" s="13" t="s">
        <v>81</v>
      </c>
      <c r="W740" s="14" t="s">
        <v>82</v>
      </c>
      <c r="X740" s="15" t="s">
        <v>63</v>
      </c>
      <c r="Y740" s="15" t="s">
        <v>49</v>
      </c>
      <c r="AB740" s="17">
        <v>7.2016141548967863E-2</v>
      </c>
      <c r="AC740" s="18">
        <v>64.48</v>
      </c>
      <c r="AD740" s="19">
        <v>5083.9243917814401</v>
      </c>
      <c r="AE740" s="20" t="s">
        <v>55</v>
      </c>
      <c r="AF740" s="20" t="s">
        <v>55</v>
      </c>
      <c r="AG740" s="152">
        <v>78.8</v>
      </c>
    </row>
    <row r="741" spans="1:153" s="16" customFormat="1" x14ac:dyDescent="0.2">
      <c r="A741" s="8" t="s">
        <v>114</v>
      </c>
      <c r="B741" s="8" t="s">
        <v>114</v>
      </c>
      <c r="C741" s="8" t="s">
        <v>116</v>
      </c>
      <c r="D741" s="8"/>
      <c r="E741" s="8">
        <v>534</v>
      </c>
      <c r="F741" s="10" t="s">
        <v>202</v>
      </c>
      <c r="G741" s="11">
        <v>4.01</v>
      </c>
      <c r="H741" s="15"/>
      <c r="I741" s="12"/>
      <c r="J741" s="15"/>
      <c r="K741" s="15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5"/>
      <c r="W741" s="15"/>
      <c r="X741" s="15"/>
      <c r="Y741" s="15"/>
      <c r="Z741" s="15"/>
      <c r="AA741" s="15"/>
      <c r="AB741" s="15"/>
      <c r="AC741" s="13">
        <v>41.65</v>
      </c>
      <c r="AD741" s="44">
        <v>4581.5</v>
      </c>
      <c r="AE741" s="44" t="s">
        <v>48</v>
      </c>
      <c r="AF741" s="44" t="s">
        <v>48</v>
      </c>
      <c r="AG741" s="152">
        <v>110</v>
      </c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</row>
    <row r="742" spans="1:153" s="16" customFormat="1" x14ac:dyDescent="0.2">
      <c r="A742" s="8" t="s">
        <v>32</v>
      </c>
      <c r="B742" s="8" t="s">
        <v>32</v>
      </c>
      <c r="C742" s="8" t="s">
        <v>33</v>
      </c>
      <c r="D742" s="8" t="s">
        <v>34</v>
      </c>
      <c r="E742" s="9">
        <v>38</v>
      </c>
      <c r="F742" s="10" t="s">
        <v>80</v>
      </c>
      <c r="G742" s="11">
        <v>38.01</v>
      </c>
      <c r="H742" s="9">
        <v>4</v>
      </c>
      <c r="I742" s="12">
        <v>79.14</v>
      </c>
      <c r="J742" s="12">
        <v>79.14</v>
      </c>
      <c r="K742" s="13">
        <v>79.14</v>
      </c>
      <c r="L742" s="12">
        <v>8397.1650360000003</v>
      </c>
      <c r="M742" s="12">
        <v>1030.4153501999999</v>
      </c>
      <c r="N742" s="12">
        <v>106.10519378316907</v>
      </c>
      <c r="O742" s="12">
        <v>13.020158582259286</v>
      </c>
      <c r="P742" s="12">
        <v>122.70990813952604</v>
      </c>
      <c r="Q742" s="12" t="s">
        <v>50</v>
      </c>
      <c r="R742" s="12" t="s">
        <v>170</v>
      </c>
      <c r="S742" s="12" t="s">
        <v>171</v>
      </c>
      <c r="T742" s="12">
        <v>12.22</v>
      </c>
      <c r="U742" s="12">
        <v>145.5711</v>
      </c>
      <c r="V742" s="13" t="s">
        <v>156</v>
      </c>
      <c r="W742" s="14" t="s">
        <v>157</v>
      </c>
      <c r="X742" s="15" t="s">
        <v>63</v>
      </c>
      <c r="Y742" s="15" t="s">
        <v>49</v>
      </c>
      <c r="AB742" s="17">
        <v>7.1139752337629522E-2</v>
      </c>
      <c r="AC742" s="18">
        <v>79.139999999999986</v>
      </c>
      <c r="AD742" s="19">
        <v>7612.9564190558267</v>
      </c>
      <c r="AE742" s="20" t="s">
        <v>172</v>
      </c>
      <c r="AF742" s="20" t="s">
        <v>172</v>
      </c>
      <c r="AG742" s="152">
        <v>96.2</v>
      </c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  <c r="BK742" s="22"/>
      <c r="BL742" s="22"/>
      <c r="BM742" s="22"/>
      <c r="BN742" s="22"/>
      <c r="BO742" s="22"/>
      <c r="BP742" s="22"/>
      <c r="BQ742" s="22"/>
      <c r="BR742" s="22"/>
      <c r="BS742" s="22"/>
      <c r="BT742" s="22"/>
      <c r="BU742" s="22"/>
      <c r="BV742" s="22"/>
      <c r="BW742" s="22"/>
      <c r="BX742" s="22"/>
      <c r="BY742" s="22"/>
      <c r="BZ742" s="22"/>
      <c r="CA742" s="22"/>
      <c r="CB742" s="22"/>
      <c r="CC742" s="22"/>
      <c r="CD742" s="22"/>
      <c r="CE742" s="22"/>
      <c r="CF742" s="22"/>
      <c r="CG742" s="22"/>
      <c r="CH742" s="22"/>
      <c r="CI742" s="22"/>
      <c r="CJ742" s="22"/>
      <c r="CK742" s="22"/>
      <c r="CL742" s="22"/>
      <c r="CM742" s="22"/>
      <c r="CN742" s="22"/>
      <c r="CO742" s="22"/>
      <c r="CP742" s="22"/>
      <c r="CQ742" s="22"/>
      <c r="CR742" s="22"/>
      <c r="CS742" s="22"/>
      <c r="CT742" s="22"/>
      <c r="CU742" s="22"/>
      <c r="CV742" s="22"/>
      <c r="CW742" s="22"/>
      <c r="CX742" s="22"/>
      <c r="CY742" s="22"/>
      <c r="CZ742" s="22"/>
      <c r="DA742" s="22"/>
      <c r="DB742" s="22"/>
      <c r="DC742" s="22"/>
      <c r="DD742" s="22"/>
      <c r="DE742" s="22"/>
      <c r="DF742" s="22"/>
      <c r="DG742" s="22"/>
      <c r="DH742" s="22"/>
      <c r="DI742" s="22"/>
      <c r="DJ742" s="22"/>
      <c r="DK742" s="22"/>
      <c r="DL742" s="22"/>
      <c r="DM742" s="22"/>
      <c r="DN742" s="22"/>
      <c r="DO742" s="22"/>
      <c r="DP742" s="22"/>
      <c r="DQ742" s="22"/>
      <c r="DR742" s="22"/>
      <c r="DS742" s="22"/>
      <c r="DT742" s="22"/>
      <c r="DU742" s="22"/>
      <c r="DV742" s="22"/>
      <c r="DW742" s="22"/>
      <c r="DX742" s="22"/>
      <c r="DY742" s="22"/>
      <c r="DZ742" s="22"/>
      <c r="EA742" s="22"/>
      <c r="EB742" s="22"/>
      <c r="EC742" s="22"/>
      <c r="ED742" s="22"/>
      <c r="EE742" s="22"/>
      <c r="EF742" s="22"/>
      <c r="EG742" s="22"/>
      <c r="EH742" s="22"/>
      <c r="EI742" s="22"/>
      <c r="EJ742" s="22"/>
      <c r="EK742" s="22"/>
      <c r="EL742" s="22"/>
      <c r="EM742" s="22"/>
      <c r="EN742" s="22"/>
      <c r="EO742" s="22"/>
      <c r="EP742" s="22"/>
      <c r="EQ742" s="22"/>
      <c r="ER742" s="22"/>
      <c r="ES742" s="22"/>
      <c r="ET742" s="22"/>
      <c r="EU742" s="22"/>
      <c r="EV742" s="22"/>
      <c r="EW742" s="22"/>
    </row>
    <row r="743" spans="1:153" s="16" customFormat="1" x14ac:dyDescent="0.2">
      <c r="A743" s="8" t="s">
        <v>114</v>
      </c>
      <c r="B743" s="8" t="s">
        <v>114</v>
      </c>
      <c r="C743" s="8" t="s">
        <v>116</v>
      </c>
      <c r="D743" s="8"/>
      <c r="E743" s="37">
        <v>516</v>
      </c>
      <c r="F743" s="120" t="s">
        <v>162</v>
      </c>
      <c r="G743" s="122">
        <v>2.13</v>
      </c>
      <c r="H743" s="9">
        <v>2</v>
      </c>
      <c r="I743" s="12">
        <v>11.28</v>
      </c>
      <c r="J743" s="12">
        <v>11.28</v>
      </c>
      <c r="K743" s="13">
        <v>11.28</v>
      </c>
      <c r="L743" s="12">
        <v>1637.705156</v>
      </c>
      <c r="M743" s="12">
        <v>160.41797579999999</v>
      </c>
      <c r="N743" s="12">
        <v>145.18662730496456</v>
      </c>
      <c r="O743" s="12">
        <v>14.22145175531915</v>
      </c>
      <c r="P743" s="12">
        <v>97.952903923079532</v>
      </c>
      <c r="Q743" s="12" t="s">
        <v>99</v>
      </c>
      <c r="R743" s="12" t="s">
        <v>54</v>
      </c>
      <c r="S743" s="12" t="s">
        <v>55</v>
      </c>
      <c r="T743" s="12">
        <v>12.12</v>
      </c>
      <c r="U743" s="12">
        <v>121.84515</v>
      </c>
      <c r="V743" s="21"/>
      <c r="W743" s="21"/>
      <c r="X743" s="15" t="s">
        <v>63</v>
      </c>
      <c r="Y743" s="15" t="s">
        <v>49</v>
      </c>
      <c r="AC743" s="13">
        <v>11.280927925095201</v>
      </c>
      <c r="AD743" s="44">
        <v>1706.6816060559213</v>
      </c>
      <c r="AE743" s="44" t="s">
        <v>55</v>
      </c>
      <c r="AF743" s="44" t="s">
        <v>55</v>
      </c>
      <c r="AG743" s="152">
        <v>151.30000000000001</v>
      </c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  <c r="BK743" s="22"/>
      <c r="BL743" s="22"/>
      <c r="BM743" s="22"/>
      <c r="BN743" s="22"/>
      <c r="BO743" s="22"/>
      <c r="BP743" s="22"/>
      <c r="BQ743" s="22"/>
      <c r="BR743" s="22"/>
      <c r="BS743" s="22"/>
      <c r="BT743" s="22"/>
      <c r="BU743" s="22"/>
      <c r="BV743" s="22"/>
      <c r="BW743" s="22"/>
      <c r="BX743" s="22"/>
      <c r="BY743" s="22"/>
      <c r="BZ743" s="22"/>
      <c r="CA743" s="22"/>
      <c r="CB743" s="22"/>
      <c r="CC743" s="22"/>
      <c r="CD743" s="22"/>
      <c r="CE743" s="22"/>
      <c r="CF743" s="22"/>
      <c r="CG743" s="22"/>
      <c r="CH743" s="22"/>
      <c r="CI743" s="22"/>
      <c r="CJ743" s="22"/>
      <c r="CK743" s="22"/>
      <c r="CL743" s="22"/>
      <c r="CM743" s="22"/>
      <c r="CN743" s="22"/>
      <c r="CO743" s="22"/>
      <c r="CP743" s="22"/>
      <c r="CQ743" s="22"/>
      <c r="CR743" s="22"/>
      <c r="CS743" s="22"/>
      <c r="CT743" s="22"/>
      <c r="CU743" s="22"/>
      <c r="CV743" s="22"/>
      <c r="CW743" s="22"/>
      <c r="CX743" s="22"/>
      <c r="CY743" s="22"/>
      <c r="CZ743" s="22"/>
      <c r="DA743" s="22"/>
      <c r="DB743" s="22"/>
      <c r="DC743" s="22"/>
      <c r="DD743" s="22"/>
      <c r="DE743" s="22"/>
      <c r="DF743" s="22"/>
      <c r="DG743" s="22"/>
      <c r="DH743" s="22"/>
      <c r="DI743" s="22"/>
      <c r="DJ743" s="22"/>
      <c r="DK743" s="22"/>
      <c r="DL743" s="22"/>
      <c r="DM743" s="22"/>
      <c r="DN743" s="22"/>
      <c r="DO743" s="22"/>
      <c r="DP743" s="22"/>
      <c r="DQ743" s="22"/>
      <c r="DR743" s="22"/>
      <c r="DS743" s="22"/>
      <c r="DT743" s="22"/>
      <c r="DU743" s="22"/>
      <c r="DV743" s="22"/>
      <c r="DW743" s="22"/>
      <c r="DX743" s="22"/>
      <c r="DY743" s="22"/>
      <c r="DZ743" s="22"/>
      <c r="EA743" s="22"/>
      <c r="EB743" s="22"/>
      <c r="EC743" s="22"/>
      <c r="ED743" s="22"/>
      <c r="EE743" s="22"/>
      <c r="EF743" s="22"/>
      <c r="EG743" s="22"/>
      <c r="EH743" s="22"/>
      <c r="EI743" s="22"/>
      <c r="EJ743" s="22"/>
      <c r="EK743" s="22"/>
      <c r="EL743" s="22"/>
      <c r="EM743" s="22"/>
      <c r="EN743" s="22"/>
      <c r="EO743" s="22"/>
      <c r="EP743" s="22"/>
      <c r="EQ743" s="22"/>
      <c r="ER743" s="22"/>
      <c r="ES743" s="22"/>
      <c r="ET743" s="22"/>
      <c r="EU743" s="22"/>
      <c r="EV743" s="22"/>
      <c r="EW743" s="22"/>
    </row>
    <row r="744" spans="1:153" s="16" customFormat="1" x14ac:dyDescent="0.2">
      <c r="A744" s="8" t="s">
        <v>114</v>
      </c>
      <c r="B744" s="8" t="s">
        <v>114</v>
      </c>
      <c r="C744" s="8" t="s">
        <v>116</v>
      </c>
      <c r="D744" s="8"/>
      <c r="E744" s="37">
        <v>516</v>
      </c>
      <c r="F744" s="120" t="s">
        <v>162</v>
      </c>
      <c r="G744" s="122">
        <v>2.19</v>
      </c>
      <c r="H744" s="9">
        <v>2</v>
      </c>
      <c r="I744" s="12">
        <v>15.62</v>
      </c>
      <c r="J744" s="12">
        <v>15.62</v>
      </c>
      <c r="K744" s="13">
        <v>15.62</v>
      </c>
      <c r="L744" s="12">
        <v>2380.5225399999999</v>
      </c>
      <c r="M744" s="12">
        <v>233.98038</v>
      </c>
      <c r="N744" s="12">
        <v>152.40221126760565</v>
      </c>
      <c r="O744" s="12">
        <v>14.979537772087069</v>
      </c>
      <c r="P744" s="12">
        <v>98.289504118704969</v>
      </c>
      <c r="Q744" s="12" t="s">
        <v>53</v>
      </c>
      <c r="R744" s="12" t="s">
        <v>54</v>
      </c>
      <c r="S744" s="12" t="s">
        <v>55</v>
      </c>
      <c r="T744" s="12">
        <v>12.12</v>
      </c>
      <c r="U744" s="12">
        <v>121.58705</v>
      </c>
      <c r="V744" s="21"/>
      <c r="W744" s="21"/>
      <c r="X744" s="15" t="s">
        <v>63</v>
      </c>
      <c r="Y744" s="15" t="s">
        <v>49</v>
      </c>
      <c r="AC744" s="13">
        <v>15.617440519861651</v>
      </c>
      <c r="AD744" s="44">
        <v>2259.9346201996505</v>
      </c>
      <c r="AE744" s="44" t="s">
        <v>55</v>
      </c>
      <c r="AF744" s="44" t="s">
        <v>55</v>
      </c>
      <c r="AG744" s="152">
        <v>144.69999999999999</v>
      </c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  <c r="BK744" s="22"/>
      <c r="BL744" s="22"/>
      <c r="BM744" s="22"/>
      <c r="BN744" s="22"/>
      <c r="BO744" s="22"/>
      <c r="BP744" s="22"/>
      <c r="BQ744" s="22"/>
      <c r="BR744" s="22"/>
      <c r="BS744" s="22"/>
      <c r="BT744" s="22"/>
      <c r="BU744" s="22"/>
      <c r="BV744" s="22"/>
      <c r="BW744" s="22"/>
      <c r="BX744" s="22"/>
      <c r="BY744" s="22"/>
      <c r="BZ744" s="22"/>
      <c r="CA744" s="22"/>
      <c r="CB744" s="22"/>
      <c r="CC744" s="22"/>
      <c r="CD744" s="22"/>
      <c r="CE744" s="22"/>
      <c r="CF744" s="22"/>
      <c r="CG744" s="22"/>
      <c r="CH744" s="22"/>
      <c r="CI744" s="22"/>
      <c r="CJ744" s="22"/>
      <c r="CK744" s="22"/>
      <c r="CL744" s="22"/>
      <c r="CM744" s="22"/>
      <c r="CN744" s="22"/>
      <c r="CO744" s="22"/>
      <c r="CP744" s="22"/>
      <c r="CQ744" s="22"/>
      <c r="CR744" s="22"/>
      <c r="CS744" s="22"/>
      <c r="CT744" s="22"/>
      <c r="CU744" s="22"/>
      <c r="CV744" s="22"/>
      <c r="CW744" s="22"/>
      <c r="CX744" s="22"/>
      <c r="CY744" s="22"/>
      <c r="CZ744" s="22"/>
      <c r="DA744" s="22"/>
      <c r="DB744" s="22"/>
      <c r="DC744" s="22"/>
      <c r="DD744" s="22"/>
      <c r="DE744" s="22"/>
      <c r="DF744" s="22"/>
      <c r="DG744" s="22"/>
      <c r="DH744" s="22"/>
      <c r="DI744" s="22"/>
      <c r="DJ744" s="22"/>
      <c r="DK744" s="22"/>
      <c r="DL744" s="22"/>
      <c r="DM744" s="22"/>
      <c r="DN744" s="22"/>
      <c r="DO744" s="22"/>
      <c r="DP744" s="22"/>
      <c r="DQ744" s="22"/>
      <c r="DR744" s="22"/>
      <c r="DS744" s="22"/>
      <c r="DT744" s="22"/>
      <c r="DU744" s="22"/>
      <c r="DV744" s="22"/>
      <c r="DW744" s="22"/>
      <c r="DX744" s="22"/>
      <c r="DY744" s="22"/>
      <c r="DZ744" s="22"/>
      <c r="EA744" s="22"/>
      <c r="EB744" s="22"/>
      <c r="EC744" s="22"/>
      <c r="ED744" s="22"/>
      <c r="EE744" s="22"/>
      <c r="EF744" s="22"/>
      <c r="EG744" s="22"/>
      <c r="EH744" s="22"/>
      <c r="EI744" s="22"/>
      <c r="EJ744" s="22"/>
      <c r="EK744" s="22"/>
      <c r="EL744" s="22"/>
      <c r="EM744" s="22"/>
      <c r="EN744" s="22"/>
      <c r="EO744" s="22"/>
      <c r="EP744" s="22"/>
      <c r="EQ744" s="22"/>
      <c r="ER744" s="22"/>
      <c r="ES744" s="22"/>
      <c r="ET744" s="22"/>
      <c r="EU744" s="22"/>
      <c r="EV744" s="22"/>
      <c r="EW744" s="22"/>
    </row>
    <row r="745" spans="1:153" s="16" customFormat="1" x14ac:dyDescent="0.2">
      <c r="A745" s="8" t="s">
        <v>114</v>
      </c>
      <c r="B745" s="8" t="s">
        <v>114</v>
      </c>
      <c r="C745" s="8" t="s">
        <v>116</v>
      </c>
      <c r="D745" s="8"/>
      <c r="E745" s="9">
        <v>385</v>
      </c>
      <c r="F745" s="10" t="s">
        <v>208</v>
      </c>
      <c r="G745" s="11">
        <v>1.06</v>
      </c>
      <c r="H745" s="9">
        <v>1</v>
      </c>
      <c r="I745" s="12">
        <v>8.6300000000000008</v>
      </c>
      <c r="J745" s="12">
        <v>8.6300000000000008</v>
      </c>
      <c r="K745" s="13">
        <v>8.6300000000000008</v>
      </c>
      <c r="L745" s="12">
        <v>1066.6985079999999</v>
      </c>
      <c r="M745" s="12">
        <v>127.86173339999999</v>
      </c>
      <c r="N745" s="12">
        <v>123.6035351100811</v>
      </c>
      <c r="O745" s="12">
        <v>14.8159598377752</v>
      </c>
      <c r="P745" s="12">
        <v>119.86679688877936</v>
      </c>
      <c r="Q745" s="12" t="s">
        <v>73</v>
      </c>
      <c r="R745" s="12" t="s">
        <v>134</v>
      </c>
      <c r="S745" s="12" t="s">
        <v>135</v>
      </c>
      <c r="T745" s="12">
        <v>12.06</v>
      </c>
      <c r="U745" s="12">
        <v>141.19804999999999</v>
      </c>
      <c r="V745" s="21" t="s">
        <v>118</v>
      </c>
      <c r="W745" s="21" t="s">
        <v>118</v>
      </c>
      <c r="X745" s="15" t="s">
        <v>63</v>
      </c>
      <c r="Y745" s="15" t="s">
        <v>49</v>
      </c>
      <c r="AC745" s="13">
        <v>8.56</v>
      </c>
      <c r="AD745" s="44">
        <v>824.26231887691074</v>
      </c>
      <c r="AE745" s="44" t="s">
        <v>135</v>
      </c>
      <c r="AF745" s="44" t="s">
        <v>135</v>
      </c>
      <c r="AG745" s="152">
        <v>96.3</v>
      </c>
    </row>
    <row r="746" spans="1:153" s="16" customFormat="1" x14ac:dyDescent="0.2">
      <c r="A746" s="8" t="s">
        <v>114</v>
      </c>
      <c r="B746" s="8" t="s">
        <v>114</v>
      </c>
      <c r="C746" s="8" t="s">
        <v>116</v>
      </c>
      <c r="D746" s="8"/>
      <c r="E746" s="9">
        <v>385</v>
      </c>
      <c r="F746" s="10" t="s">
        <v>208</v>
      </c>
      <c r="G746" s="11">
        <v>1.1399999999999999</v>
      </c>
      <c r="H746" s="7">
        <v>1</v>
      </c>
      <c r="I746" s="12">
        <v>15</v>
      </c>
      <c r="J746" s="12">
        <v>15</v>
      </c>
      <c r="K746" s="13">
        <v>15</v>
      </c>
      <c r="L746" s="12">
        <v>1966.5161920000003</v>
      </c>
      <c r="M746" s="12">
        <v>229.55720399999998</v>
      </c>
      <c r="N746" s="12">
        <v>131.10107946666668</v>
      </c>
      <c r="O746" s="12">
        <v>15.3038136</v>
      </c>
      <c r="P746" s="12">
        <v>116.73293356742417</v>
      </c>
      <c r="Q746" s="12" t="s">
        <v>73</v>
      </c>
      <c r="R746" s="12" t="s">
        <v>134</v>
      </c>
      <c r="S746" s="12" t="s">
        <v>135</v>
      </c>
      <c r="T746" s="12">
        <v>12.02</v>
      </c>
      <c r="U746" s="12">
        <v>138.06135</v>
      </c>
      <c r="V746" s="15"/>
      <c r="W746" s="15"/>
      <c r="X746" s="15" t="s">
        <v>63</v>
      </c>
      <c r="Y746" s="15" t="s">
        <v>49</v>
      </c>
      <c r="AA746" s="15"/>
      <c r="AB746" s="15"/>
      <c r="AC746" s="13">
        <v>15.452</v>
      </c>
      <c r="AD746" s="44">
        <v>1815.3258587950959</v>
      </c>
      <c r="AE746" s="44" t="s">
        <v>55</v>
      </c>
      <c r="AF746" s="44" t="s">
        <v>55</v>
      </c>
      <c r="AG746" s="152">
        <v>117.5</v>
      </c>
    </row>
    <row r="747" spans="1:153" s="16" customFormat="1" x14ac:dyDescent="0.2">
      <c r="A747" s="8" t="s">
        <v>114</v>
      </c>
      <c r="B747" s="8" t="s">
        <v>114</v>
      </c>
      <c r="C747" s="8" t="s">
        <v>116</v>
      </c>
      <c r="D747" s="8"/>
      <c r="E747" s="37">
        <v>516</v>
      </c>
      <c r="F747" s="120" t="s">
        <v>162</v>
      </c>
      <c r="G747" s="122">
        <v>3.01</v>
      </c>
      <c r="H747" s="9">
        <v>3</v>
      </c>
      <c r="I747" s="12">
        <v>8.36</v>
      </c>
      <c r="J747" s="12">
        <v>8.36</v>
      </c>
      <c r="K747" s="13">
        <v>8.36</v>
      </c>
      <c r="L747" s="12">
        <v>1380.1591600000002</v>
      </c>
      <c r="M747" s="12">
        <v>140.46981819999999</v>
      </c>
      <c r="N747" s="12">
        <v>165.09080861244021</v>
      </c>
      <c r="O747" s="12">
        <v>16.802609832535886</v>
      </c>
      <c r="P747" s="12">
        <v>101.77798493907034</v>
      </c>
      <c r="Q747" s="12" t="s">
        <v>99</v>
      </c>
      <c r="R747" s="12" t="s">
        <v>54</v>
      </c>
      <c r="S747" s="12" t="s">
        <v>55</v>
      </c>
      <c r="T747" s="12">
        <v>12.25</v>
      </c>
      <c r="U747" s="12">
        <v>124.6748</v>
      </c>
      <c r="V747" s="21"/>
      <c r="W747" s="21"/>
      <c r="X747" s="15" t="s">
        <v>63</v>
      </c>
      <c r="Y747" s="15" t="s">
        <v>49</v>
      </c>
      <c r="AC747" s="13">
        <v>8.3639031548055769</v>
      </c>
      <c r="AD747" s="44">
        <v>1098.9415091199824</v>
      </c>
      <c r="AE747" s="44" t="s">
        <v>55</v>
      </c>
      <c r="AF747" s="44" t="s">
        <v>55</v>
      </c>
      <c r="AG747" s="152">
        <v>131.4</v>
      </c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  <c r="BK747" s="22"/>
      <c r="BL747" s="22"/>
      <c r="BM747" s="22"/>
      <c r="BN747" s="22"/>
      <c r="BO747" s="22"/>
      <c r="BP747" s="22"/>
      <c r="BQ747" s="22"/>
      <c r="BR747" s="22"/>
      <c r="BS747" s="22"/>
      <c r="BT747" s="22"/>
      <c r="BU747" s="22"/>
      <c r="BV747" s="22"/>
      <c r="BW747" s="22"/>
      <c r="BX747" s="22"/>
      <c r="BY747" s="22"/>
      <c r="BZ747" s="22"/>
      <c r="CA747" s="22"/>
      <c r="CB747" s="22"/>
      <c r="CC747" s="22"/>
      <c r="CD747" s="22"/>
      <c r="CE747" s="22"/>
      <c r="CF747" s="22"/>
      <c r="CG747" s="22"/>
      <c r="CH747" s="22"/>
      <c r="CI747" s="22"/>
      <c r="CJ747" s="22"/>
      <c r="CK747" s="22"/>
      <c r="CL747" s="22"/>
      <c r="CM747" s="22"/>
      <c r="CN747" s="22"/>
      <c r="CO747" s="22"/>
      <c r="CP747" s="22"/>
      <c r="CQ747" s="22"/>
      <c r="CR747" s="22"/>
      <c r="CS747" s="22"/>
      <c r="CT747" s="22"/>
      <c r="CU747" s="22"/>
      <c r="CV747" s="22"/>
      <c r="CW747" s="22"/>
      <c r="CX747" s="22"/>
      <c r="CY747" s="22"/>
      <c r="CZ747" s="22"/>
      <c r="DA747" s="22"/>
      <c r="DB747" s="22"/>
      <c r="DC747" s="22"/>
      <c r="DD747" s="22"/>
      <c r="DE747" s="22"/>
      <c r="DF747" s="22"/>
      <c r="DG747" s="22"/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/>
      <c r="DS747" s="22"/>
      <c r="DT747" s="22"/>
      <c r="DU747" s="22"/>
      <c r="DV747" s="22"/>
      <c r="DW747" s="22"/>
      <c r="DX747" s="22"/>
      <c r="DY747" s="22"/>
      <c r="DZ747" s="22"/>
      <c r="EA747" s="22"/>
      <c r="EB747" s="22"/>
      <c r="EC747" s="22"/>
      <c r="ED747" s="22"/>
      <c r="EE747" s="22"/>
      <c r="EF747" s="22"/>
      <c r="EG747" s="22"/>
      <c r="EH747" s="22"/>
      <c r="EI747" s="22"/>
      <c r="EJ747" s="22"/>
      <c r="EK747" s="22"/>
      <c r="EL747" s="22"/>
      <c r="EM747" s="22"/>
      <c r="EN747" s="22"/>
      <c r="EO747" s="22"/>
      <c r="EP747" s="22"/>
      <c r="EQ747" s="22"/>
      <c r="ER747" s="22"/>
      <c r="ES747" s="22"/>
      <c r="ET747" s="22"/>
      <c r="EU747" s="22"/>
      <c r="EV747" s="22"/>
      <c r="EW747" s="22"/>
    </row>
    <row r="748" spans="1:153" s="16" customFormat="1" x14ac:dyDescent="0.2">
      <c r="A748" s="8" t="s">
        <v>32</v>
      </c>
      <c r="B748" s="8" t="s">
        <v>32</v>
      </c>
      <c r="C748" s="8" t="s">
        <v>43</v>
      </c>
      <c r="D748" s="8" t="s">
        <v>44</v>
      </c>
      <c r="E748" s="9">
        <v>4</v>
      </c>
      <c r="F748" s="10" t="s">
        <v>200</v>
      </c>
      <c r="G748" s="11">
        <v>4.03</v>
      </c>
      <c r="H748" s="9">
        <v>6</v>
      </c>
      <c r="I748" s="12">
        <v>54.82</v>
      </c>
      <c r="J748" s="12">
        <v>69.91</v>
      </c>
      <c r="K748" s="13">
        <v>69.91</v>
      </c>
      <c r="L748" s="12">
        <v>6669.4009880000003</v>
      </c>
      <c r="M748" s="12">
        <v>802.06769780000002</v>
      </c>
      <c r="N748" s="12">
        <v>121.65999613279826</v>
      </c>
      <c r="O748" s="12">
        <v>14.63093210142284</v>
      </c>
      <c r="P748" s="12">
        <v>120.26082990708311</v>
      </c>
      <c r="Q748" s="12" t="s">
        <v>46</v>
      </c>
      <c r="R748" s="12" t="s">
        <v>54</v>
      </c>
      <c r="S748" s="12" t="s">
        <v>55</v>
      </c>
      <c r="T748" s="12">
        <v>12.16</v>
      </c>
      <c r="U748" s="12">
        <v>137.7201</v>
      </c>
      <c r="V748" s="13" t="s">
        <v>151</v>
      </c>
      <c r="W748" s="14" t="s">
        <v>40</v>
      </c>
      <c r="X748" s="15" t="s">
        <v>63</v>
      </c>
      <c r="Y748" s="15" t="s">
        <v>49</v>
      </c>
      <c r="AB748" s="17">
        <v>0.29542974906049219</v>
      </c>
      <c r="AC748" s="18">
        <v>54.82</v>
      </c>
      <c r="AD748" s="19">
        <v>6409.5737973693977</v>
      </c>
      <c r="AE748" s="20" t="s">
        <v>55</v>
      </c>
      <c r="AF748" s="20" t="s">
        <v>55</v>
      </c>
      <c r="AG748" s="152">
        <v>116.9</v>
      </c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  <c r="BK748" s="22"/>
      <c r="BL748" s="22"/>
      <c r="BM748" s="22"/>
      <c r="BN748" s="22"/>
      <c r="BO748" s="22"/>
      <c r="BP748" s="22"/>
      <c r="BQ748" s="22"/>
      <c r="BR748" s="22"/>
      <c r="BS748" s="22"/>
      <c r="BT748" s="22"/>
      <c r="BU748" s="22"/>
      <c r="BV748" s="22"/>
      <c r="BW748" s="22"/>
      <c r="BX748" s="22"/>
      <c r="BY748" s="22"/>
      <c r="BZ748" s="22"/>
      <c r="CA748" s="22"/>
      <c r="CB748" s="22"/>
      <c r="CC748" s="22"/>
      <c r="CD748" s="22"/>
      <c r="CE748" s="22"/>
      <c r="CF748" s="22"/>
      <c r="CG748" s="22"/>
      <c r="CH748" s="22"/>
      <c r="CI748" s="22"/>
      <c r="CJ748" s="22"/>
      <c r="CK748" s="22"/>
      <c r="CL748" s="22"/>
      <c r="CM748" s="22"/>
      <c r="CN748" s="22"/>
      <c r="CO748" s="22"/>
      <c r="CP748" s="22"/>
      <c r="CQ748" s="22"/>
      <c r="CR748" s="22"/>
      <c r="CS748" s="22"/>
      <c r="CT748" s="22"/>
      <c r="CU748" s="22"/>
      <c r="CV748" s="22"/>
      <c r="CW748" s="22"/>
      <c r="CX748" s="22"/>
      <c r="CY748" s="22"/>
      <c r="CZ748" s="22"/>
      <c r="DA748" s="22"/>
      <c r="DB748" s="22"/>
      <c r="DC748" s="22"/>
      <c r="DD748" s="22"/>
      <c r="DE748" s="22"/>
      <c r="DF748" s="22"/>
      <c r="DG748" s="22"/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/>
      <c r="DS748" s="22"/>
      <c r="DT748" s="22"/>
      <c r="DU748" s="22"/>
      <c r="DV748" s="22"/>
      <c r="DW748" s="22"/>
      <c r="DX748" s="22"/>
      <c r="DY748" s="22"/>
      <c r="DZ748" s="22"/>
      <c r="EA748" s="22"/>
      <c r="EB748" s="22"/>
      <c r="EC748" s="22"/>
      <c r="ED748" s="22"/>
      <c r="EE748" s="22"/>
      <c r="EF748" s="22"/>
      <c r="EG748" s="22"/>
      <c r="EH748" s="22"/>
      <c r="EI748" s="22"/>
      <c r="EJ748" s="22"/>
      <c r="EK748" s="22"/>
      <c r="EL748" s="22"/>
      <c r="EM748" s="22"/>
      <c r="EN748" s="22"/>
      <c r="EO748" s="22"/>
      <c r="EP748" s="22"/>
      <c r="EQ748" s="22"/>
      <c r="ER748" s="22"/>
      <c r="ES748" s="22"/>
      <c r="ET748" s="22"/>
      <c r="EU748" s="22"/>
      <c r="EV748" s="22"/>
      <c r="EW748" s="22"/>
    </row>
    <row r="749" spans="1:153" s="16" customFormat="1" x14ac:dyDescent="0.2">
      <c r="A749" s="8" t="s">
        <v>114</v>
      </c>
      <c r="B749" s="8" t="s">
        <v>114</v>
      </c>
      <c r="C749" s="8" t="s">
        <v>116</v>
      </c>
      <c r="D749" s="8"/>
      <c r="E749" s="8">
        <v>534</v>
      </c>
      <c r="F749" s="10" t="s">
        <v>202</v>
      </c>
      <c r="G749" s="11">
        <v>6.01</v>
      </c>
      <c r="H749" s="8">
        <v>1</v>
      </c>
      <c r="I749" s="12"/>
      <c r="J749" s="12"/>
      <c r="K749" s="13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X749" s="15"/>
      <c r="Y749" s="15"/>
      <c r="AC749" s="13">
        <v>19.100000000000001</v>
      </c>
      <c r="AD749" s="44">
        <v>1967.3000000000002</v>
      </c>
      <c r="AE749" s="44" t="s">
        <v>154</v>
      </c>
      <c r="AF749" s="44" t="s">
        <v>154</v>
      </c>
      <c r="AG749" s="152">
        <v>103</v>
      </c>
    </row>
    <row r="750" spans="1:153" s="16" customFormat="1" x14ac:dyDescent="0.2">
      <c r="A750" s="8" t="s">
        <v>114</v>
      </c>
      <c r="B750" s="8" t="s">
        <v>114</v>
      </c>
      <c r="C750" s="8" t="s">
        <v>116</v>
      </c>
      <c r="D750" s="7"/>
      <c r="E750" s="124">
        <v>551</v>
      </c>
      <c r="F750" s="125" t="s">
        <v>209</v>
      </c>
      <c r="G750" s="125">
        <v>2.02</v>
      </c>
      <c r="H750" s="7">
        <v>2</v>
      </c>
      <c r="I750" s="12"/>
      <c r="J750" s="12"/>
      <c r="K750" s="13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5"/>
      <c r="W750" s="15"/>
      <c r="X750" s="15"/>
      <c r="Y750" s="15"/>
      <c r="AA750" s="15"/>
      <c r="AB750" s="15"/>
      <c r="AC750" s="13">
        <v>63.56</v>
      </c>
      <c r="AD750" s="44">
        <v>8262.8000000000011</v>
      </c>
      <c r="AE750" s="44" t="s">
        <v>55</v>
      </c>
      <c r="AF750" s="44" t="s">
        <v>55</v>
      </c>
      <c r="AG750" s="152">
        <v>130</v>
      </c>
    </row>
    <row r="751" spans="1:153" s="16" customFormat="1" x14ac:dyDescent="0.2">
      <c r="A751" s="8" t="s">
        <v>114</v>
      </c>
      <c r="B751" s="8" t="s">
        <v>114</v>
      </c>
      <c r="C751" s="8" t="s">
        <v>116</v>
      </c>
      <c r="D751" s="8"/>
      <c r="E751" s="37">
        <v>516</v>
      </c>
      <c r="F751" s="120" t="s">
        <v>162</v>
      </c>
      <c r="G751" s="122">
        <v>3.07</v>
      </c>
      <c r="H751" s="9">
        <v>3</v>
      </c>
      <c r="I751" s="12">
        <v>8.94</v>
      </c>
      <c r="J751" s="12">
        <v>8.94</v>
      </c>
      <c r="K751" s="13">
        <v>8.94</v>
      </c>
      <c r="L751" s="12">
        <v>1523.6848640000001</v>
      </c>
      <c r="M751" s="12">
        <v>174.57491279999999</v>
      </c>
      <c r="N751" s="12">
        <v>170.4345485458613</v>
      </c>
      <c r="O751" s="12">
        <v>19.527395167785237</v>
      </c>
      <c r="P751" s="12">
        <v>114.5741596078492</v>
      </c>
      <c r="Q751" s="12" t="s">
        <v>46</v>
      </c>
      <c r="R751" s="12" t="s">
        <v>54</v>
      </c>
      <c r="S751" s="12" t="s">
        <v>55</v>
      </c>
      <c r="T751" s="12">
        <v>11.53</v>
      </c>
      <c r="U751" s="12">
        <v>135.316</v>
      </c>
      <c r="V751" s="21"/>
      <c r="W751" s="21"/>
      <c r="X751" s="15" t="s">
        <v>63</v>
      </c>
      <c r="Y751" s="15" t="s">
        <v>49</v>
      </c>
      <c r="AC751" s="13">
        <v>8.9438563393075512</v>
      </c>
      <c r="AD751" s="44">
        <v>1353.1081133446764</v>
      </c>
      <c r="AE751" s="44" t="s">
        <v>55</v>
      </c>
      <c r="AF751" s="44" t="s">
        <v>55</v>
      </c>
      <c r="AG751" s="152">
        <v>151.30000000000001</v>
      </c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  <c r="BK751" s="22"/>
      <c r="BL751" s="22"/>
      <c r="BM751" s="22"/>
      <c r="BN751" s="22"/>
      <c r="BO751" s="22"/>
      <c r="BP751" s="22"/>
      <c r="BQ751" s="22"/>
      <c r="BR751" s="22"/>
      <c r="BS751" s="22"/>
      <c r="BT751" s="22"/>
      <c r="BU751" s="22"/>
      <c r="BV751" s="22"/>
      <c r="BW751" s="22"/>
      <c r="BX751" s="22"/>
      <c r="BY751" s="22"/>
      <c r="BZ751" s="22"/>
      <c r="CA751" s="22"/>
      <c r="CB751" s="22"/>
      <c r="CC751" s="22"/>
      <c r="CD751" s="22"/>
      <c r="CE751" s="22"/>
      <c r="CF751" s="22"/>
      <c r="CG751" s="22"/>
      <c r="CH751" s="22"/>
      <c r="CI751" s="22"/>
      <c r="CJ751" s="22"/>
      <c r="CK751" s="22"/>
      <c r="CL751" s="22"/>
      <c r="CM751" s="22"/>
      <c r="CN751" s="22"/>
      <c r="CO751" s="22"/>
      <c r="CP751" s="22"/>
      <c r="CQ751" s="22"/>
      <c r="CR751" s="22"/>
      <c r="CS751" s="22"/>
      <c r="CT751" s="22"/>
      <c r="CU751" s="22"/>
      <c r="CV751" s="22"/>
      <c r="CW751" s="22"/>
      <c r="CX751" s="22"/>
      <c r="CY751" s="22"/>
      <c r="CZ751" s="22"/>
      <c r="DA751" s="22"/>
      <c r="DB751" s="22"/>
      <c r="DC751" s="22"/>
      <c r="DD751" s="22"/>
      <c r="DE751" s="22"/>
      <c r="DF751" s="22"/>
      <c r="DG751" s="22"/>
      <c r="DH751" s="22"/>
      <c r="DI751" s="22"/>
      <c r="DJ751" s="22"/>
      <c r="DK751" s="22"/>
      <c r="DL751" s="22"/>
      <c r="DM751" s="22"/>
      <c r="DN751" s="22"/>
      <c r="DO751" s="22"/>
      <c r="DP751" s="22"/>
      <c r="DQ751" s="22"/>
      <c r="DR751" s="22"/>
      <c r="DS751" s="22"/>
      <c r="DT751" s="22"/>
      <c r="DU751" s="22"/>
      <c r="DV751" s="22"/>
      <c r="DW751" s="22"/>
      <c r="DX751" s="22"/>
      <c r="DY751" s="22"/>
      <c r="DZ751" s="22"/>
      <c r="EA751" s="22"/>
      <c r="EB751" s="22"/>
      <c r="EC751" s="22"/>
      <c r="ED751" s="22"/>
      <c r="EE751" s="22"/>
      <c r="EF751" s="22"/>
      <c r="EG751" s="22"/>
      <c r="EH751" s="22"/>
      <c r="EI751" s="22"/>
      <c r="EJ751" s="22"/>
      <c r="EK751" s="22"/>
      <c r="EL751" s="22"/>
      <c r="EM751" s="22"/>
      <c r="EN751" s="22"/>
      <c r="EO751" s="22"/>
      <c r="EP751" s="22"/>
      <c r="EQ751" s="22"/>
      <c r="ER751" s="22"/>
      <c r="ES751" s="22"/>
      <c r="ET751" s="22"/>
      <c r="EU751" s="22"/>
      <c r="EV751" s="22"/>
      <c r="EW751" s="22"/>
    </row>
    <row r="752" spans="1:153" s="16" customFormat="1" x14ac:dyDescent="0.2">
      <c r="A752" s="8" t="s">
        <v>32</v>
      </c>
      <c r="B752" s="8" t="s">
        <v>32</v>
      </c>
      <c r="C752" s="8" t="s">
        <v>33</v>
      </c>
      <c r="D752" s="8" t="s">
        <v>34</v>
      </c>
      <c r="E752" s="9">
        <v>32</v>
      </c>
      <c r="F752" s="10" t="s">
        <v>35</v>
      </c>
      <c r="G752" s="11">
        <v>32.14</v>
      </c>
      <c r="H752" s="9">
        <v>1</v>
      </c>
      <c r="I752" s="12">
        <v>18.260000000000002</v>
      </c>
      <c r="J752" s="12">
        <v>17.61</v>
      </c>
      <c r="K752" s="13">
        <v>17.61</v>
      </c>
      <c r="L752" s="12">
        <v>2526.8931600000001</v>
      </c>
      <c r="M752" s="12">
        <v>173.5264578</v>
      </c>
      <c r="N752" s="12">
        <v>138.38407228915662</v>
      </c>
      <c r="O752" s="12">
        <v>9.5030918838992324</v>
      </c>
      <c r="P752" s="12">
        <v>68.671861773530608</v>
      </c>
      <c r="Q752" s="12" t="s">
        <v>144</v>
      </c>
      <c r="R752" s="12" t="s">
        <v>37</v>
      </c>
      <c r="S752" s="12" t="s">
        <v>38</v>
      </c>
      <c r="T752" s="12">
        <v>12.39</v>
      </c>
      <c r="U752" s="12">
        <v>91.494500000000002</v>
      </c>
      <c r="V752" s="13" t="s">
        <v>58</v>
      </c>
      <c r="W752" s="14"/>
      <c r="X752" s="15" t="s">
        <v>41</v>
      </c>
      <c r="Y752" s="15" t="s">
        <v>49</v>
      </c>
      <c r="AB752" s="17">
        <v>0.17149346961953435</v>
      </c>
      <c r="AC752" s="13">
        <v>18.260000000000002</v>
      </c>
      <c r="AD752" s="44">
        <v>2526.8931600000001</v>
      </c>
      <c r="AE752" s="20" t="e">
        <v>#N/A</v>
      </c>
      <c r="AF752" s="20" t="e">
        <v>#N/A</v>
      </c>
      <c r="AG752" s="152">
        <v>138.4</v>
      </c>
    </row>
    <row r="753" spans="1:153" s="16" customFormat="1" x14ac:dyDescent="0.2">
      <c r="A753" s="8" t="s">
        <v>114</v>
      </c>
      <c r="B753" s="10" t="s">
        <v>122</v>
      </c>
      <c r="C753" s="8" t="s">
        <v>116</v>
      </c>
      <c r="D753" s="8"/>
      <c r="E753" s="33">
        <v>602</v>
      </c>
      <c r="F753" s="34" t="s">
        <v>117</v>
      </c>
      <c r="G753" s="123">
        <v>1.0902000000000001</v>
      </c>
      <c r="H753" s="9">
        <v>1</v>
      </c>
      <c r="I753" s="12" t="e">
        <v>#N/A</v>
      </c>
      <c r="J753" s="12" t="e">
        <v>#N/A</v>
      </c>
      <c r="K753" s="13" t="e">
        <v>#N/A</v>
      </c>
      <c r="L753" s="12" t="e">
        <v>#N/A</v>
      </c>
      <c r="M753" s="12" t="e">
        <v>#N/A</v>
      </c>
      <c r="N753" s="12" t="e">
        <v>#N/A</v>
      </c>
      <c r="O753" s="12" t="e">
        <v>#N/A</v>
      </c>
      <c r="P753" s="12" t="e">
        <v>#N/A</v>
      </c>
      <c r="Q753" s="12" t="e">
        <v>#N/A</v>
      </c>
      <c r="R753" s="12" t="e">
        <v>#N/A</v>
      </c>
      <c r="S753" s="12" t="e">
        <v>#N/A</v>
      </c>
      <c r="T753" s="12" t="e">
        <v>#N/A</v>
      </c>
      <c r="U753" s="12" t="e">
        <v>#N/A</v>
      </c>
      <c r="V753" s="21" t="s">
        <v>118</v>
      </c>
      <c r="W753" s="21" t="s">
        <v>118</v>
      </c>
      <c r="X753" s="15" t="s">
        <v>149</v>
      </c>
      <c r="Y753" s="15" t="e">
        <v>#N/A</v>
      </c>
      <c r="AC753" s="13">
        <v>30</v>
      </c>
      <c r="AD753" s="44">
        <v>3493.9300000000003</v>
      </c>
      <c r="AE753" s="44" t="s">
        <v>72</v>
      </c>
      <c r="AF753" s="44" t="s">
        <v>72</v>
      </c>
      <c r="AG753" s="152">
        <v>116.5</v>
      </c>
    </row>
    <row r="754" spans="1:153" s="16" customFormat="1" x14ac:dyDescent="0.2">
      <c r="A754" s="8" t="s">
        <v>32</v>
      </c>
      <c r="B754" s="8" t="s">
        <v>32</v>
      </c>
      <c r="C754" s="8" t="s">
        <v>33</v>
      </c>
      <c r="D754" s="8" t="s">
        <v>34</v>
      </c>
      <c r="E754" s="9">
        <v>32</v>
      </c>
      <c r="F754" s="10" t="s">
        <v>35</v>
      </c>
      <c r="G754" s="11">
        <v>32.15</v>
      </c>
      <c r="H754" s="9">
        <v>1</v>
      </c>
      <c r="I754" s="12">
        <v>18.25</v>
      </c>
      <c r="J754" s="12">
        <v>19.149999999999999</v>
      </c>
      <c r="K754" s="13">
        <v>19.149999999999999</v>
      </c>
      <c r="L754" s="12">
        <v>2529.2428400000003</v>
      </c>
      <c r="M754" s="12">
        <v>232.61298400000001</v>
      </c>
      <c r="N754" s="12">
        <v>138.58864876712332</v>
      </c>
      <c r="O754" s="12">
        <v>12.74591693150685</v>
      </c>
      <c r="P754" s="12">
        <v>91.969414846697759</v>
      </c>
      <c r="Q754" s="12" t="s">
        <v>144</v>
      </c>
      <c r="R754" s="12" t="s">
        <v>54</v>
      </c>
      <c r="S754" s="12" t="s">
        <v>55</v>
      </c>
      <c r="T754" s="12">
        <v>12.42</v>
      </c>
      <c r="U754" s="12">
        <v>116.9286</v>
      </c>
      <c r="V754" s="13" t="s">
        <v>58</v>
      </c>
      <c r="W754" s="14"/>
      <c r="X754" s="15" t="s">
        <v>41</v>
      </c>
      <c r="Y754" s="15" t="s">
        <v>49</v>
      </c>
      <c r="AB754" s="17">
        <v>0.10339425587467363</v>
      </c>
      <c r="AC754" s="13">
        <v>18.25</v>
      </c>
      <c r="AD754" s="44">
        <v>2529.2428400000003</v>
      </c>
      <c r="AE754" s="20" t="e">
        <v>#N/A</v>
      </c>
      <c r="AF754" s="20" t="e">
        <v>#N/A</v>
      </c>
      <c r="AG754" s="152">
        <v>138.6</v>
      </c>
    </row>
    <row r="755" spans="1:153" s="16" customFormat="1" x14ac:dyDescent="0.2">
      <c r="A755" s="8" t="s">
        <v>114</v>
      </c>
      <c r="B755" s="8"/>
      <c r="C755" s="8"/>
      <c r="D755" s="8"/>
      <c r="E755" s="9">
        <v>385</v>
      </c>
      <c r="F755" s="10" t="s">
        <v>208</v>
      </c>
      <c r="G755" s="11">
        <v>1.1599999999999999</v>
      </c>
      <c r="H755" s="9">
        <v>1</v>
      </c>
      <c r="I755" s="12"/>
      <c r="J755" s="12"/>
      <c r="K755" s="13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21"/>
      <c r="W755" s="21"/>
      <c r="X755" s="15"/>
      <c r="Y755" s="15"/>
      <c r="AC755" s="13">
        <v>13.001999999999999</v>
      </c>
      <c r="AD755" s="44">
        <v>1606.0638633221483</v>
      </c>
      <c r="AE755" s="44" t="s">
        <v>38</v>
      </c>
      <c r="AF755" s="44" t="s">
        <v>38</v>
      </c>
      <c r="AG755" s="152">
        <v>123.5</v>
      </c>
    </row>
    <row r="756" spans="1:153" s="16" customFormat="1" x14ac:dyDescent="0.2">
      <c r="A756" s="8" t="s">
        <v>114</v>
      </c>
      <c r="B756" s="8"/>
      <c r="C756" s="8"/>
      <c r="D756" s="8"/>
      <c r="E756" s="9">
        <v>385</v>
      </c>
      <c r="F756" s="10" t="s">
        <v>208</v>
      </c>
      <c r="G756" s="11">
        <v>1.18</v>
      </c>
      <c r="H756" s="9">
        <v>1</v>
      </c>
      <c r="I756" s="12"/>
      <c r="J756" s="12"/>
      <c r="K756" s="13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21"/>
      <c r="W756" s="21"/>
      <c r="X756" s="15"/>
      <c r="Y756" s="15"/>
      <c r="AC756" s="13">
        <v>7.984</v>
      </c>
      <c r="AD756" s="44">
        <v>982.32317218612775</v>
      </c>
      <c r="AE756" s="44" t="s">
        <v>210</v>
      </c>
      <c r="AF756" s="44" t="s">
        <v>210</v>
      </c>
      <c r="AG756" s="152">
        <v>123</v>
      </c>
    </row>
    <row r="757" spans="1:153" s="16" customFormat="1" x14ac:dyDescent="0.2">
      <c r="A757" s="8" t="s">
        <v>114</v>
      </c>
      <c r="B757" s="8" t="s">
        <v>114</v>
      </c>
      <c r="C757" s="8" t="s">
        <v>116</v>
      </c>
      <c r="D757" s="7"/>
      <c r="E757" s="124">
        <v>551</v>
      </c>
      <c r="F757" s="125" t="s">
        <v>209</v>
      </c>
      <c r="G757" s="125">
        <v>2.04</v>
      </c>
      <c r="H757" s="7">
        <v>2</v>
      </c>
      <c r="I757" s="12"/>
      <c r="J757" s="12"/>
      <c r="K757" s="13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5"/>
      <c r="W757" s="15"/>
      <c r="X757" s="15"/>
      <c r="Y757" s="15"/>
      <c r="AA757" s="15"/>
      <c r="AB757" s="15"/>
      <c r="AC757" s="13">
        <v>46.84</v>
      </c>
      <c r="AD757" s="44">
        <v>5620.8</v>
      </c>
      <c r="AE757" s="44" t="s">
        <v>48</v>
      </c>
      <c r="AF757" s="44" t="s">
        <v>48</v>
      </c>
      <c r="AG757" s="152">
        <v>120</v>
      </c>
    </row>
    <row r="758" spans="1:153" s="16" customFormat="1" x14ac:dyDescent="0.2">
      <c r="A758" s="8" t="s">
        <v>114</v>
      </c>
      <c r="B758" s="8"/>
      <c r="C758" s="8"/>
      <c r="D758" s="8"/>
      <c r="E758" s="9">
        <v>385</v>
      </c>
      <c r="F758" s="10" t="s">
        <v>208</v>
      </c>
      <c r="G758" s="11">
        <v>1.19</v>
      </c>
      <c r="H758" s="9">
        <v>1</v>
      </c>
      <c r="I758" s="12"/>
      <c r="J758" s="12"/>
      <c r="K758" s="13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21"/>
      <c r="W758" s="21"/>
      <c r="X758" s="15"/>
      <c r="Y758" s="15"/>
      <c r="AC758" s="13">
        <v>10.298999999999999</v>
      </c>
      <c r="AD758" s="44">
        <v>1026.1931801534231</v>
      </c>
      <c r="AE758" s="44" t="s">
        <v>210</v>
      </c>
      <c r="AF758" s="44" t="s">
        <v>210</v>
      </c>
      <c r="AG758" s="152">
        <v>99.6</v>
      </c>
    </row>
    <row r="759" spans="1:153" s="16" customFormat="1" x14ac:dyDescent="0.2">
      <c r="A759" s="8" t="s">
        <v>114</v>
      </c>
      <c r="B759" s="8" t="s">
        <v>114</v>
      </c>
      <c r="C759" s="8" t="s">
        <v>116</v>
      </c>
      <c r="D759" s="8"/>
      <c r="E759" s="8">
        <v>532</v>
      </c>
      <c r="F759" s="10" t="s">
        <v>163</v>
      </c>
      <c r="G759" s="7">
        <v>1.1000000000000001</v>
      </c>
      <c r="H759" s="7">
        <v>1</v>
      </c>
      <c r="I759" s="12"/>
      <c r="J759" s="38"/>
      <c r="K759" s="38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5"/>
      <c r="W759" s="15"/>
      <c r="X759" s="15"/>
      <c r="Y759" s="15"/>
      <c r="Z759" s="15"/>
      <c r="AA759" s="15"/>
      <c r="AB759" s="15"/>
      <c r="AC759" s="13">
        <v>51.14</v>
      </c>
      <c r="AD759" s="44">
        <v>3579.8</v>
      </c>
      <c r="AE759" s="44" t="s">
        <v>48</v>
      </c>
      <c r="AF759" s="44" t="s">
        <v>48</v>
      </c>
      <c r="AG759" s="152">
        <v>70</v>
      </c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</row>
    <row r="760" spans="1:153" s="16" customFormat="1" x14ac:dyDescent="0.2">
      <c r="A760" s="8" t="s">
        <v>32</v>
      </c>
      <c r="B760" s="8" t="s">
        <v>32</v>
      </c>
      <c r="C760" s="8" t="s">
        <v>43</v>
      </c>
      <c r="D760" s="8" t="s">
        <v>34</v>
      </c>
      <c r="E760" s="9">
        <v>25</v>
      </c>
      <c r="F760" s="10" t="s">
        <v>211</v>
      </c>
      <c r="G760" s="11">
        <v>25.01</v>
      </c>
      <c r="H760" s="9"/>
      <c r="I760" s="12">
        <v>17.739999999999998</v>
      </c>
      <c r="J760" s="12">
        <v>17.48</v>
      </c>
      <c r="K760" s="13">
        <v>17.48</v>
      </c>
      <c r="L760" s="12">
        <v>1172.1795439999999</v>
      </c>
      <c r="M760" s="12">
        <v>133.88497799999999</v>
      </c>
      <c r="N760" s="12">
        <v>66.07550980834273</v>
      </c>
      <c r="O760" s="12">
        <v>7.5470675310033819</v>
      </c>
      <c r="P760" s="12">
        <v>114.21883165024761</v>
      </c>
      <c r="Q760" s="12" t="s">
        <v>60</v>
      </c>
      <c r="R760" s="12" t="s">
        <v>70</v>
      </c>
      <c r="S760" s="12" t="s">
        <v>71</v>
      </c>
      <c r="T760" s="12">
        <v>12.45</v>
      </c>
      <c r="U760" s="12">
        <v>134.50700000000001</v>
      </c>
      <c r="V760" s="13" t="s">
        <v>212</v>
      </c>
      <c r="W760" s="14" t="s">
        <v>133</v>
      </c>
      <c r="X760" s="15" t="s">
        <v>63</v>
      </c>
      <c r="Y760" s="15" t="s">
        <v>49</v>
      </c>
      <c r="AB760" s="17">
        <v>7.6103500761035003E-2</v>
      </c>
      <c r="AC760" s="18">
        <v>17.740000000000002</v>
      </c>
      <c r="AD760" s="19">
        <v>1201.4840325999999</v>
      </c>
      <c r="AE760" s="20" t="s">
        <v>72</v>
      </c>
      <c r="AF760" s="20" t="s">
        <v>72</v>
      </c>
      <c r="AG760" s="152">
        <v>67.7</v>
      </c>
    </row>
    <row r="761" spans="1:153" s="16" customFormat="1" x14ac:dyDescent="0.2">
      <c r="A761" s="8" t="s">
        <v>32</v>
      </c>
      <c r="B761" s="8" t="s">
        <v>32</v>
      </c>
      <c r="C761" s="8" t="s">
        <v>43</v>
      </c>
      <c r="D761" s="8" t="s">
        <v>34</v>
      </c>
      <c r="E761" s="9">
        <v>25</v>
      </c>
      <c r="F761" s="10" t="s">
        <v>211</v>
      </c>
      <c r="G761" s="11">
        <v>25.03</v>
      </c>
      <c r="H761" s="9"/>
      <c r="I761" s="12">
        <v>28.94</v>
      </c>
      <c r="J761" s="12">
        <v>29.96</v>
      </c>
      <c r="K761" s="13">
        <v>29.96</v>
      </c>
      <c r="L761" s="12">
        <v>2466.9037320000002</v>
      </c>
      <c r="M761" s="12">
        <v>301.17560679999997</v>
      </c>
      <c r="N761" s="12">
        <v>86.740637552742626</v>
      </c>
      <c r="O761" s="12">
        <v>10.589859592123767</v>
      </c>
      <c r="P761" s="12">
        <v>122.08648553781504</v>
      </c>
      <c r="Q761" s="12" t="s">
        <v>60</v>
      </c>
      <c r="R761" s="12" t="s">
        <v>70</v>
      </c>
      <c r="S761" s="12" t="s">
        <v>71</v>
      </c>
      <c r="T761" s="12">
        <v>12.45</v>
      </c>
      <c r="U761" s="12">
        <v>140.19075000000001</v>
      </c>
      <c r="V761" s="13" t="s">
        <v>58</v>
      </c>
      <c r="W761" s="14" t="s">
        <v>133</v>
      </c>
      <c r="X761" s="15" t="s">
        <v>63</v>
      </c>
      <c r="Y761" s="15" t="s">
        <v>49</v>
      </c>
      <c r="AB761" s="17">
        <v>0</v>
      </c>
      <c r="AC761" s="18">
        <v>28.94</v>
      </c>
      <c r="AD761" s="19">
        <v>2528.5763253</v>
      </c>
      <c r="AE761" s="20" t="s">
        <v>72</v>
      </c>
      <c r="AF761" s="20" t="s">
        <v>72</v>
      </c>
      <c r="AG761" s="152">
        <v>87.4</v>
      </c>
    </row>
    <row r="762" spans="1:153" s="16" customFormat="1" x14ac:dyDescent="0.2">
      <c r="A762" s="8" t="s">
        <v>32</v>
      </c>
      <c r="B762" s="8" t="s">
        <v>32</v>
      </c>
      <c r="C762" s="8" t="s">
        <v>33</v>
      </c>
      <c r="D762" s="8" t="s">
        <v>34</v>
      </c>
      <c r="E762" s="9">
        <v>75</v>
      </c>
      <c r="F762" s="10" t="s">
        <v>178</v>
      </c>
      <c r="G762" s="7">
        <v>75.069999999999993</v>
      </c>
      <c r="H762" s="7"/>
      <c r="I762" s="12">
        <v>7.85</v>
      </c>
      <c r="J762" s="12">
        <v>7.85</v>
      </c>
      <c r="K762" s="13">
        <v>7.85</v>
      </c>
      <c r="L762" s="12">
        <v>779.56255199999998</v>
      </c>
      <c r="M762" s="12">
        <v>64.826751200000004</v>
      </c>
      <c r="N762" s="12">
        <v>102.98052206076618</v>
      </c>
      <c r="O762" s="12">
        <v>8.5636395244385728</v>
      </c>
      <c r="P762" s="12">
        <v>83.157856972072736</v>
      </c>
      <c r="Q762" s="12" t="s">
        <v>60</v>
      </c>
      <c r="R762" s="12" t="s">
        <v>37</v>
      </c>
      <c r="S762" s="12" t="s">
        <v>38</v>
      </c>
      <c r="T762" s="12">
        <v>13.11</v>
      </c>
      <c r="U762" s="12">
        <v>113.60505000000001</v>
      </c>
      <c r="V762" s="13" t="s">
        <v>173</v>
      </c>
      <c r="W762" s="14" t="s">
        <v>87</v>
      </c>
      <c r="X762" s="15" t="s">
        <v>63</v>
      </c>
      <c r="Y762" s="15" t="s">
        <v>49</v>
      </c>
      <c r="AA762" s="15"/>
      <c r="AB762" s="17">
        <v>6.3694267515923567E-2</v>
      </c>
      <c r="AC762" s="18">
        <v>7.85</v>
      </c>
      <c r="AD762" s="19">
        <v>678.92817137546876</v>
      </c>
      <c r="AE762" s="20" t="s">
        <v>38</v>
      </c>
      <c r="AF762" s="20" t="s">
        <v>38</v>
      </c>
      <c r="AG762" s="152">
        <v>86.5</v>
      </c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</row>
    <row r="763" spans="1:153" s="16" customFormat="1" x14ac:dyDescent="0.2">
      <c r="A763" s="8" t="s">
        <v>32</v>
      </c>
      <c r="B763" s="8" t="s">
        <v>32</v>
      </c>
      <c r="C763" s="8" t="s">
        <v>33</v>
      </c>
      <c r="D763" s="8" t="s">
        <v>34</v>
      </c>
      <c r="E763" s="9">
        <v>67</v>
      </c>
      <c r="F763" s="10" t="s">
        <v>213</v>
      </c>
      <c r="G763" s="7">
        <v>67.05</v>
      </c>
      <c r="H763" s="7"/>
      <c r="I763" s="12">
        <v>53.1</v>
      </c>
      <c r="J763" s="12">
        <v>53.1</v>
      </c>
      <c r="K763" s="13">
        <v>53.1</v>
      </c>
      <c r="L763" s="12">
        <v>4247.2330840000004</v>
      </c>
      <c r="M763" s="12">
        <v>551.98938320000002</v>
      </c>
      <c r="N763" s="12">
        <v>80.136473283018873</v>
      </c>
      <c r="O763" s="12">
        <v>10.41489402264151</v>
      </c>
      <c r="P763" s="12">
        <v>129.96446681474379</v>
      </c>
      <c r="Q763" s="12" t="s">
        <v>53</v>
      </c>
      <c r="R763" s="12" t="s">
        <v>170</v>
      </c>
      <c r="S763" s="12" t="s">
        <v>171</v>
      </c>
      <c r="T763" s="12">
        <v>12.48</v>
      </c>
      <c r="U763" s="12">
        <v>156.41300000000001</v>
      </c>
      <c r="V763" s="13" t="s">
        <v>173</v>
      </c>
      <c r="W763" s="14" t="s">
        <v>87</v>
      </c>
      <c r="X763" s="15" t="s">
        <v>63</v>
      </c>
      <c r="Y763" s="15" t="s">
        <v>49</v>
      </c>
      <c r="AA763" s="15"/>
      <c r="AB763" s="17">
        <v>0.10998116760828625</v>
      </c>
      <c r="AC763" s="18">
        <v>52.61</v>
      </c>
      <c r="AD763" s="19">
        <v>4327.930512596</v>
      </c>
      <c r="AE763" s="20" t="s">
        <v>172</v>
      </c>
      <c r="AF763" s="20" t="s">
        <v>172</v>
      </c>
      <c r="AG763" s="152">
        <v>82.3</v>
      </c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</row>
    <row r="764" spans="1:153" s="16" customFormat="1" x14ac:dyDescent="0.2">
      <c r="A764" s="8" t="s">
        <v>114</v>
      </c>
      <c r="B764" s="8" t="s">
        <v>114</v>
      </c>
      <c r="C764" s="8" t="s">
        <v>116</v>
      </c>
      <c r="D764" s="8"/>
      <c r="E764" s="9">
        <v>559</v>
      </c>
      <c r="F764" s="10" t="s">
        <v>214</v>
      </c>
      <c r="G764" s="126">
        <v>1.103</v>
      </c>
      <c r="H764" s="9">
        <v>1</v>
      </c>
      <c r="I764" s="12">
        <v>10.35</v>
      </c>
      <c r="J764" s="12">
        <v>10.35</v>
      </c>
      <c r="K764" s="13">
        <v>10.35</v>
      </c>
      <c r="L764" s="12">
        <v>1256.0739760000001</v>
      </c>
      <c r="M764" s="12">
        <v>137.0867758</v>
      </c>
      <c r="N764" s="12">
        <v>121.35980444444446</v>
      </c>
      <c r="O764" s="12">
        <v>13.245099111111111</v>
      </c>
      <c r="P764" s="12">
        <v>109.13909404966446</v>
      </c>
      <c r="Q764" s="12" t="s">
        <v>60</v>
      </c>
      <c r="R764" s="12" t="s">
        <v>54</v>
      </c>
      <c r="S764" s="12" t="s">
        <v>55</v>
      </c>
      <c r="T764" s="12">
        <v>9.6300000000000008</v>
      </c>
      <c r="U764" s="12">
        <v>129.34889999999999</v>
      </c>
      <c r="V764" s="21" t="s">
        <v>118</v>
      </c>
      <c r="W764" s="21" t="s">
        <v>118</v>
      </c>
      <c r="X764" s="15" t="s">
        <v>63</v>
      </c>
      <c r="Y764" s="15" t="s">
        <v>49</v>
      </c>
      <c r="AC764" s="13">
        <v>10.35</v>
      </c>
      <c r="AD764" s="44">
        <v>1060.4554474056167</v>
      </c>
      <c r="AE764" s="44" t="s">
        <v>55</v>
      </c>
      <c r="AF764" s="44" t="s">
        <v>55</v>
      </c>
      <c r="AG764" s="152">
        <v>102.5</v>
      </c>
    </row>
    <row r="765" spans="1:153" s="16" customFormat="1" x14ac:dyDescent="0.2">
      <c r="A765" s="8" t="s">
        <v>114</v>
      </c>
      <c r="B765" s="10" t="s">
        <v>122</v>
      </c>
      <c r="C765" s="8" t="s">
        <v>116</v>
      </c>
      <c r="D765" s="8"/>
      <c r="E765" s="33">
        <v>602</v>
      </c>
      <c r="F765" s="34" t="s">
        <v>117</v>
      </c>
      <c r="G765" s="123">
        <v>1.0903</v>
      </c>
      <c r="H765" s="9">
        <v>1</v>
      </c>
      <c r="I765" s="12" t="e">
        <v>#N/A</v>
      </c>
      <c r="J765" s="12">
        <v>0.02</v>
      </c>
      <c r="K765" s="13">
        <v>0.02</v>
      </c>
      <c r="L765" s="12" t="e">
        <v>#N/A</v>
      </c>
      <c r="M765" s="12" t="e">
        <v>#N/A</v>
      </c>
      <c r="N765" s="12" t="e">
        <v>#N/A</v>
      </c>
      <c r="O765" s="12" t="e">
        <v>#N/A</v>
      </c>
      <c r="P765" s="12" t="e">
        <v>#N/A</v>
      </c>
      <c r="Q765" s="12" t="e">
        <v>#N/A</v>
      </c>
      <c r="R765" s="12" t="e">
        <v>#N/A</v>
      </c>
      <c r="S765" s="12" t="e">
        <v>#N/A</v>
      </c>
      <c r="T765" s="12" t="e">
        <v>#N/A</v>
      </c>
      <c r="U765" s="12" t="e">
        <v>#N/A</v>
      </c>
      <c r="V765" s="21" t="s">
        <v>118</v>
      </c>
      <c r="W765" s="21" t="s">
        <v>118</v>
      </c>
      <c r="X765" s="15" t="s">
        <v>149</v>
      </c>
      <c r="Y765" s="15" t="e">
        <v>#N/A</v>
      </c>
      <c r="AC765" s="13">
        <v>27.1</v>
      </c>
      <c r="AD765" s="44">
        <v>3335.1930000000002</v>
      </c>
      <c r="AE765" s="44" t="s">
        <v>72</v>
      </c>
      <c r="AF765" s="44" t="s">
        <v>72</v>
      </c>
      <c r="AG765" s="152">
        <v>123.1</v>
      </c>
    </row>
    <row r="766" spans="1:153" s="16" customFormat="1" x14ac:dyDescent="0.2">
      <c r="A766" s="8" t="s">
        <v>114</v>
      </c>
      <c r="B766" s="8" t="s">
        <v>114</v>
      </c>
      <c r="C766" s="8" t="s">
        <v>116</v>
      </c>
      <c r="D766" s="8"/>
      <c r="E766" s="9">
        <v>559</v>
      </c>
      <c r="F766" s="10" t="s">
        <v>214</v>
      </c>
      <c r="G766" s="126">
        <v>1.1040000000000001</v>
      </c>
      <c r="H766" s="9">
        <v>1</v>
      </c>
      <c r="I766" s="12">
        <v>6.54</v>
      </c>
      <c r="J766" s="12">
        <v>6.54</v>
      </c>
      <c r="K766" s="13">
        <v>6.54</v>
      </c>
      <c r="L766" s="12">
        <v>686.60225600000001</v>
      </c>
      <c r="M766" s="12">
        <v>88.966106800000006</v>
      </c>
      <c r="N766" s="12">
        <v>104.98505443425077</v>
      </c>
      <c r="O766" s="12">
        <v>13.603380244648319</v>
      </c>
      <c r="P766" s="12">
        <v>129.57444579092675</v>
      </c>
      <c r="Q766" s="12" t="s">
        <v>60</v>
      </c>
      <c r="R766" s="12" t="s">
        <v>54</v>
      </c>
      <c r="S766" s="12" t="s">
        <v>55</v>
      </c>
      <c r="T766" s="12">
        <v>11.99</v>
      </c>
      <c r="U766" s="12">
        <v>145.0514</v>
      </c>
      <c r="V766" s="21" t="s">
        <v>118</v>
      </c>
      <c r="W766" s="21" t="s">
        <v>118</v>
      </c>
      <c r="X766" s="15" t="s">
        <v>63</v>
      </c>
      <c r="Y766" s="15" t="s">
        <v>49</v>
      </c>
      <c r="AC766" s="13">
        <v>6.54</v>
      </c>
      <c r="AD766" s="44">
        <v>675.01242763601283</v>
      </c>
      <c r="AE766" s="44" t="s">
        <v>55</v>
      </c>
      <c r="AF766" s="44" t="s">
        <v>55</v>
      </c>
      <c r="AG766" s="152">
        <v>103.2</v>
      </c>
      <c r="EW766" s="16">
        <f>SUBTOTAL(9,D766:EV766)</f>
        <v>2546.2490709058384</v>
      </c>
    </row>
    <row r="767" spans="1:153" s="16" customFormat="1" x14ac:dyDescent="0.2">
      <c r="A767" s="8" t="s">
        <v>32</v>
      </c>
      <c r="B767" s="8" t="s">
        <v>32</v>
      </c>
      <c r="C767" s="8" t="s">
        <v>43</v>
      </c>
      <c r="D767" s="8" t="s">
        <v>56</v>
      </c>
      <c r="E767" s="41">
        <v>2</v>
      </c>
      <c r="F767" s="42" t="s">
        <v>74</v>
      </c>
      <c r="G767" s="107">
        <v>2.65</v>
      </c>
      <c r="H767" s="9">
        <v>2</v>
      </c>
      <c r="I767" s="12">
        <v>14.22</v>
      </c>
      <c r="J767" s="12">
        <v>14.22</v>
      </c>
      <c r="K767" s="13">
        <v>14.22</v>
      </c>
      <c r="L767" s="12">
        <v>1057.4255520000002</v>
      </c>
      <c r="M767" s="12">
        <v>138.69333040000001</v>
      </c>
      <c r="N767" s="12">
        <v>74.361853164556976</v>
      </c>
      <c r="O767" s="12">
        <v>9.7533987623066114</v>
      </c>
      <c r="P767" s="12">
        <v>131.16131924150818</v>
      </c>
      <c r="Q767" s="12" t="s">
        <v>60</v>
      </c>
      <c r="R767" s="12" t="s">
        <v>191</v>
      </c>
      <c r="S767" s="12" t="s">
        <v>192</v>
      </c>
      <c r="T767" s="12">
        <v>11.27</v>
      </c>
      <c r="U767" s="12">
        <v>145.75425000000001</v>
      </c>
      <c r="V767" s="13" t="s">
        <v>90</v>
      </c>
      <c r="W767" s="14" t="s">
        <v>78</v>
      </c>
      <c r="X767" s="15" t="s">
        <v>79</v>
      </c>
      <c r="Y767" s="15" t="s">
        <v>49</v>
      </c>
      <c r="AB767" s="17">
        <v>0</v>
      </c>
      <c r="AC767" s="18">
        <v>14.22</v>
      </c>
      <c r="AD767" s="19">
        <v>1072.2295097280003</v>
      </c>
      <c r="AE767" s="20" t="s">
        <v>76</v>
      </c>
      <c r="AF767" s="20" t="s">
        <v>76</v>
      </c>
      <c r="AG767" s="152">
        <v>75.400000000000006</v>
      </c>
    </row>
    <row r="768" spans="1:153" s="16" customFormat="1" x14ac:dyDescent="0.2">
      <c r="A768" s="8" t="s">
        <v>114</v>
      </c>
      <c r="B768" s="8" t="s">
        <v>142</v>
      </c>
      <c r="C768" s="8" t="s">
        <v>142</v>
      </c>
      <c r="D768" s="8"/>
      <c r="E768" s="9">
        <v>631</v>
      </c>
      <c r="F768" s="10" t="s">
        <v>215</v>
      </c>
      <c r="G768" s="11">
        <v>1.03</v>
      </c>
      <c r="H768" s="9">
        <v>2</v>
      </c>
      <c r="I768" s="12">
        <v>3.82</v>
      </c>
      <c r="J768" s="12">
        <v>1.26</v>
      </c>
      <c r="K768" s="13">
        <v>1.26</v>
      </c>
      <c r="L768" s="12">
        <v>158.31065599999999</v>
      </c>
      <c r="M768" s="12">
        <v>19.825862000000001</v>
      </c>
      <c r="N768" s="12">
        <v>41.442580104712043</v>
      </c>
      <c r="O768" s="12">
        <v>5.190016230366493</v>
      </c>
      <c r="P768" s="12">
        <v>125.23390718562874</v>
      </c>
      <c r="Q768" s="12" t="s">
        <v>36</v>
      </c>
      <c r="R768" s="12" t="s">
        <v>193</v>
      </c>
      <c r="S768" s="12" t="s">
        <v>194</v>
      </c>
      <c r="T768" s="12">
        <v>12.39</v>
      </c>
      <c r="U768" s="12">
        <v>151.52510000000001</v>
      </c>
      <c r="V768" s="21" t="s">
        <v>118</v>
      </c>
      <c r="W768" s="21" t="s">
        <v>118</v>
      </c>
      <c r="X768" s="15" t="s">
        <v>63</v>
      </c>
      <c r="Y768" s="15" t="s">
        <v>49</v>
      </c>
      <c r="AC768" s="13">
        <v>3.82</v>
      </c>
      <c r="AD768" s="44">
        <v>145.4888</v>
      </c>
      <c r="AE768" s="44" t="s">
        <v>194</v>
      </c>
      <c r="AF768" s="44" t="s">
        <v>194</v>
      </c>
      <c r="AG768" s="152">
        <v>38.1</v>
      </c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  <c r="BK768" s="22"/>
      <c r="BL768" s="22"/>
      <c r="BM768" s="22"/>
      <c r="BN768" s="22"/>
      <c r="BO768" s="22"/>
      <c r="BP768" s="22"/>
      <c r="BQ768" s="22"/>
      <c r="BR768" s="22"/>
      <c r="BS768" s="22"/>
      <c r="BT768" s="22"/>
      <c r="BU768" s="22"/>
      <c r="BV768" s="22"/>
      <c r="BW768" s="22"/>
      <c r="BX768" s="22"/>
      <c r="BY768" s="22"/>
      <c r="BZ768" s="22"/>
      <c r="CA768" s="22"/>
      <c r="CB768" s="22"/>
      <c r="CC768" s="22"/>
      <c r="CD768" s="22"/>
      <c r="CE768" s="22"/>
      <c r="CF768" s="22"/>
      <c r="CG768" s="22"/>
      <c r="CH768" s="22"/>
      <c r="CI768" s="22"/>
      <c r="CJ768" s="22"/>
      <c r="CK768" s="22"/>
      <c r="CL768" s="22"/>
      <c r="CM768" s="22"/>
      <c r="CN768" s="22"/>
      <c r="CO768" s="22"/>
      <c r="CP768" s="22"/>
      <c r="CQ768" s="22"/>
      <c r="CR768" s="22"/>
      <c r="CS768" s="22"/>
      <c r="CT768" s="22"/>
      <c r="CU768" s="22"/>
      <c r="CV768" s="22"/>
      <c r="CW768" s="22"/>
      <c r="CX768" s="22"/>
      <c r="CY768" s="22"/>
      <c r="CZ768" s="22"/>
      <c r="DA768" s="22"/>
      <c r="DB768" s="22"/>
      <c r="DC768" s="22"/>
      <c r="DD768" s="22"/>
      <c r="DE768" s="22"/>
      <c r="DF768" s="22"/>
      <c r="DG768" s="22"/>
      <c r="DH768" s="22"/>
      <c r="DI768" s="22"/>
      <c r="DJ768" s="22"/>
      <c r="DK768" s="22"/>
      <c r="DL768" s="22"/>
      <c r="DM768" s="22"/>
      <c r="DN768" s="22"/>
      <c r="DO768" s="22"/>
      <c r="DP768" s="22"/>
      <c r="DQ768" s="22"/>
      <c r="DR768" s="22"/>
      <c r="DS768" s="22"/>
      <c r="DT768" s="22"/>
      <c r="DU768" s="22"/>
      <c r="DV768" s="22"/>
      <c r="DW768" s="22"/>
      <c r="DX768" s="22"/>
      <c r="DY768" s="22"/>
      <c r="DZ768" s="22"/>
      <c r="EA768" s="22"/>
      <c r="EB768" s="22"/>
      <c r="EC768" s="22"/>
      <c r="ED768" s="22"/>
      <c r="EE768" s="22"/>
      <c r="EF768" s="22"/>
      <c r="EG768" s="22"/>
      <c r="EH768" s="22"/>
      <c r="EI768" s="22"/>
      <c r="EJ768" s="22"/>
      <c r="EK768" s="22"/>
      <c r="EL768" s="22"/>
      <c r="EM768" s="22"/>
      <c r="EN768" s="22"/>
      <c r="EO768" s="22"/>
      <c r="EP768" s="22"/>
      <c r="EQ768" s="22"/>
      <c r="ER768" s="22"/>
      <c r="ES768" s="22"/>
      <c r="ET768" s="22"/>
      <c r="EU768" s="22"/>
      <c r="EV768" s="22"/>
      <c r="EW768" s="22"/>
    </row>
    <row r="769" spans="1:153" s="16" customFormat="1" x14ac:dyDescent="0.2">
      <c r="A769" s="8" t="s">
        <v>32</v>
      </c>
      <c r="B769" s="8" t="s">
        <v>32</v>
      </c>
      <c r="C769" s="8" t="s">
        <v>43</v>
      </c>
      <c r="D769" s="8" t="s">
        <v>56</v>
      </c>
      <c r="E769" s="110">
        <v>2</v>
      </c>
      <c r="F769" s="42" t="s">
        <v>74</v>
      </c>
      <c r="G769" s="107">
        <v>2.74</v>
      </c>
      <c r="H769" s="9">
        <v>2</v>
      </c>
      <c r="I769" s="12">
        <v>31.97</v>
      </c>
      <c r="J769" s="12">
        <v>31.97</v>
      </c>
      <c r="K769" s="13">
        <v>31.97</v>
      </c>
      <c r="L769" s="12">
        <v>2275.5105199999998</v>
      </c>
      <c r="M769" s="12">
        <v>292.60530999999997</v>
      </c>
      <c r="N769" s="12">
        <v>71.17643165467625</v>
      </c>
      <c r="O769" s="12">
        <v>9.1524964028776967</v>
      </c>
      <c r="P769" s="12">
        <v>128.58886277528615</v>
      </c>
      <c r="Q769" s="12" t="s">
        <v>53</v>
      </c>
      <c r="R769" s="12" t="s">
        <v>191</v>
      </c>
      <c r="S769" s="12" t="s">
        <v>192</v>
      </c>
      <c r="T769" s="12">
        <v>10.32</v>
      </c>
      <c r="U769" s="12">
        <v>143.0848</v>
      </c>
      <c r="V769" s="13" t="s">
        <v>90</v>
      </c>
      <c r="W769" s="14" t="s">
        <v>78</v>
      </c>
      <c r="X769" s="15" t="s">
        <v>79</v>
      </c>
      <c r="Y769" s="15" t="s">
        <v>49</v>
      </c>
      <c r="AA769" s="15"/>
      <c r="AB769" s="17">
        <v>0</v>
      </c>
      <c r="AC769" s="18">
        <v>32.799999999999997</v>
      </c>
      <c r="AD769" s="19">
        <v>2307.3676672799998</v>
      </c>
      <c r="AE769" s="20" t="s">
        <v>76</v>
      </c>
      <c r="AF769" s="20" t="s">
        <v>76</v>
      </c>
      <c r="AG769" s="152">
        <v>70.3</v>
      </c>
    </row>
    <row r="770" spans="1:153" s="16" customFormat="1" x14ac:dyDescent="0.2">
      <c r="A770" s="8" t="s">
        <v>114</v>
      </c>
      <c r="B770" s="10" t="s">
        <v>122</v>
      </c>
      <c r="C770" s="8" t="s">
        <v>116</v>
      </c>
      <c r="D770" s="8"/>
      <c r="E770" s="33">
        <v>602</v>
      </c>
      <c r="F770" s="34" t="s">
        <v>117</v>
      </c>
      <c r="G770" s="123">
        <v>1.0904</v>
      </c>
      <c r="H770" s="9">
        <v>1</v>
      </c>
      <c r="I770" s="12" t="e">
        <v>#N/A</v>
      </c>
      <c r="J770" s="12" t="e">
        <v>#N/A</v>
      </c>
      <c r="K770" s="13" t="e">
        <v>#N/A</v>
      </c>
      <c r="L770" s="12" t="e">
        <v>#N/A</v>
      </c>
      <c r="M770" s="12" t="e">
        <v>#N/A</v>
      </c>
      <c r="N770" s="12" t="e">
        <v>#N/A</v>
      </c>
      <c r="O770" s="12" t="e">
        <v>#N/A</v>
      </c>
      <c r="P770" s="12" t="e">
        <v>#N/A</v>
      </c>
      <c r="Q770" s="12" t="e">
        <v>#N/A</v>
      </c>
      <c r="R770" s="12" t="e">
        <v>#N/A</v>
      </c>
      <c r="S770" s="12" t="e">
        <v>#N/A</v>
      </c>
      <c r="T770" s="12" t="e">
        <v>#N/A</v>
      </c>
      <c r="U770" s="12" t="e">
        <v>#N/A</v>
      </c>
      <c r="V770" s="21" t="s">
        <v>118</v>
      </c>
      <c r="W770" s="21" t="s">
        <v>118</v>
      </c>
      <c r="X770" s="15" t="s">
        <v>149</v>
      </c>
      <c r="Y770" s="15" t="e">
        <v>#N/A</v>
      </c>
      <c r="AC770" s="13">
        <v>9.32</v>
      </c>
      <c r="AD770" s="44">
        <v>1344.0146000000002</v>
      </c>
      <c r="AE770" s="44" t="s">
        <v>72</v>
      </c>
      <c r="AF770" s="44" t="s">
        <v>72</v>
      </c>
      <c r="AG770" s="152">
        <v>144.19999999999999</v>
      </c>
    </row>
    <row r="771" spans="1:153" s="16" customFormat="1" x14ac:dyDescent="0.2">
      <c r="A771" s="8" t="s">
        <v>114</v>
      </c>
      <c r="B771" s="8" t="s">
        <v>114</v>
      </c>
      <c r="C771" s="8" t="s">
        <v>116</v>
      </c>
      <c r="D771" s="8"/>
      <c r="E771" s="9">
        <v>559</v>
      </c>
      <c r="F771" s="10" t="s">
        <v>214</v>
      </c>
      <c r="G771" s="126">
        <v>1.2090000000000001</v>
      </c>
      <c r="H771" s="9">
        <v>1</v>
      </c>
      <c r="I771" s="12">
        <v>6.98</v>
      </c>
      <c r="J771" s="12">
        <v>6.98</v>
      </c>
      <c r="K771" s="13">
        <v>6.98</v>
      </c>
      <c r="L771" s="12">
        <v>882.30281600000001</v>
      </c>
      <c r="M771" s="12">
        <v>96.422430800000001</v>
      </c>
      <c r="N771" s="12">
        <v>126.40441489971346</v>
      </c>
      <c r="O771" s="12">
        <v>13.814101833810888</v>
      </c>
      <c r="P771" s="12">
        <v>109.28496322514287</v>
      </c>
      <c r="Q771" s="12" t="s">
        <v>53</v>
      </c>
      <c r="R771" s="12" t="s">
        <v>54</v>
      </c>
      <c r="S771" s="12" t="s">
        <v>55</v>
      </c>
      <c r="T771" s="12">
        <v>9.59</v>
      </c>
      <c r="U771" s="12">
        <v>130.28960000000001</v>
      </c>
      <c r="V771" s="21" t="s">
        <v>118</v>
      </c>
      <c r="W771" s="21" t="s">
        <v>118</v>
      </c>
      <c r="X771" s="15" t="s">
        <v>63</v>
      </c>
      <c r="Y771" s="15" t="s">
        <v>49</v>
      </c>
      <c r="AC771" s="13">
        <v>6.98</v>
      </c>
      <c r="AD771" s="44">
        <v>773.33130655953676</v>
      </c>
      <c r="AE771" s="44" t="s">
        <v>55</v>
      </c>
      <c r="AF771" s="44" t="s">
        <v>55</v>
      </c>
      <c r="AG771" s="152">
        <v>110.8</v>
      </c>
    </row>
    <row r="772" spans="1:153" s="16" customFormat="1" x14ac:dyDescent="0.2">
      <c r="A772" s="8" t="s">
        <v>114</v>
      </c>
      <c r="B772" s="8" t="s">
        <v>142</v>
      </c>
      <c r="C772" s="8" t="s">
        <v>142</v>
      </c>
      <c r="D772" s="8"/>
      <c r="E772" s="9">
        <v>631</v>
      </c>
      <c r="F772" s="10" t="s">
        <v>215</v>
      </c>
      <c r="G772" s="11">
        <v>1.1399999999999999</v>
      </c>
      <c r="H772" s="15">
        <v>1</v>
      </c>
      <c r="I772" s="12">
        <v>2.62</v>
      </c>
      <c r="J772" s="15"/>
      <c r="K772" s="15"/>
      <c r="L772" s="12">
        <v>84.080271999999994</v>
      </c>
      <c r="M772" s="12">
        <v>10.753792599999999</v>
      </c>
      <c r="N772" s="12">
        <v>32.091706870229004</v>
      </c>
      <c r="O772" s="12">
        <v>4.104500992366412</v>
      </c>
      <c r="P772" s="12">
        <v>127.89911764319697</v>
      </c>
      <c r="Q772" s="12" t="s">
        <v>36</v>
      </c>
      <c r="R772" s="12" t="s">
        <v>193</v>
      </c>
      <c r="S772" s="12" t="s">
        <v>194</v>
      </c>
      <c r="T772" s="12">
        <v>12.32</v>
      </c>
      <c r="U772" s="12">
        <v>154.17449999999999</v>
      </c>
      <c r="V772" s="15"/>
      <c r="W772" s="15"/>
      <c r="X772" s="15"/>
      <c r="Y772" s="15"/>
      <c r="Z772" s="15"/>
      <c r="AA772" s="15"/>
      <c r="AB772" s="15"/>
      <c r="AC772" s="13">
        <v>2.62</v>
      </c>
      <c r="AD772" s="44">
        <v>77</v>
      </c>
      <c r="AE772" s="44" t="s">
        <v>194</v>
      </c>
      <c r="AF772" s="44" t="s">
        <v>194</v>
      </c>
      <c r="AG772" s="152">
        <v>29.4</v>
      </c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</row>
    <row r="773" spans="1:153" s="16" customFormat="1" x14ac:dyDescent="0.2">
      <c r="A773" s="8" t="s">
        <v>114</v>
      </c>
      <c r="B773" s="8" t="s">
        <v>142</v>
      </c>
      <c r="C773" s="8" t="s">
        <v>142</v>
      </c>
      <c r="D773" s="8"/>
      <c r="E773" s="9">
        <v>631</v>
      </c>
      <c r="F773" s="10" t="s">
        <v>215</v>
      </c>
      <c r="G773" s="11">
        <v>1.1100000000000001</v>
      </c>
      <c r="H773" s="9">
        <v>2</v>
      </c>
      <c r="I773" s="12" t="e">
        <v>#N/A</v>
      </c>
      <c r="J773" s="12">
        <v>2.13</v>
      </c>
      <c r="K773" s="13">
        <v>2.13</v>
      </c>
      <c r="L773" s="12" t="e">
        <v>#N/A</v>
      </c>
      <c r="M773" s="12" t="e">
        <v>#N/A</v>
      </c>
      <c r="N773" s="12" t="e">
        <v>#N/A</v>
      </c>
      <c r="O773" s="12" t="e">
        <v>#N/A</v>
      </c>
      <c r="P773" s="12" t="e">
        <v>#N/A</v>
      </c>
      <c r="Q773" s="12" t="e">
        <v>#N/A</v>
      </c>
      <c r="R773" s="12" t="e">
        <v>#N/A</v>
      </c>
      <c r="S773" s="12" t="e">
        <v>#N/A</v>
      </c>
      <c r="T773" s="12" t="e">
        <v>#N/A</v>
      </c>
      <c r="U773" s="12" t="e">
        <v>#N/A</v>
      </c>
      <c r="V773" s="21" t="s">
        <v>118</v>
      </c>
      <c r="W773" s="21" t="s">
        <v>118</v>
      </c>
      <c r="X773" s="15" t="s">
        <v>63</v>
      </c>
      <c r="Y773" s="15" t="s">
        <v>49</v>
      </c>
      <c r="AC773" s="13" t="e">
        <v>#N/A</v>
      </c>
      <c r="AD773" s="13" t="e">
        <v>#N/A</v>
      </c>
      <c r="AE773" s="44" t="e">
        <v>#N/A</v>
      </c>
      <c r="AF773" s="44" t="e">
        <v>#N/A</v>
      </c>
      <c r="AG773" s="152" t="e">
        <v>#N/A</v>
      </c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  <c r="BK773" s="22"/>
      <c r="BL773" s="22"/>
      <c r="BM773" s="22"/>
      <c r="BN773" s="22"/>
      <c r="BO773" s="22"/>
      <c r="BP773" s="22"/>
      <c r="BQ773" s="22"/>
      <c r="BR773" s="22"/>
      <c r="BS773" s="22"/>
      <c r="BT773" s="22"/>
      <c r="BU773" s="22"/>
      <c r="BV773" s="22"/>
      <c r="BW773" s="22"/>
      <c r="BX773" s="22"/>
      <c r="BY773" s="22"/>
      <c r="BZ773" s="22"/>
      <c r="CA773" s="22"/>
      <c r="CB773" s="22"/>
      <c r="CC773" s="22"/>
      <c r="CD773" s="22"/>
      <c r="CE773" s="22"/>
      <c r="CF773" s="22"/>
      <c r="CG773" s="22"/>
      <c r="CH773" s="22"/>
      <c r="CI773" s="22"/>
      <c r="CJ773" s="22"/>
      <c r="CK773" s="22"/>
      <c r="CL773" s="22"/>
      <c r="CM773" s="22"/>
      <c r="CN773" s="22"/>
      <c r="CO773" s="22"/>
      <c r="CP773" s="22"/>
      <c r="CQ773" s="22"/>
      <c r="CR773" s="22"/>
      <c r="CS773" s="22"/>
      <c r="CT773" s="22"/>
      <c r="CU773" s="22"/>
      <c r="CV773" s="22"/>
      <c r="CW773" s="22"/>
      <c r="CX773" s="22"/>
      <c r="CY773" s="22"/>
      <c r="CZ773" s="22"/>
      <c r="DA773" s="22"/>
      <c r="DB773" s="22"/>
      <c r="DC773" s="22"/>
      <c r="DD773" s="22"/>
      <c r="DE773" s="22"/>
      <c r="DF773" s="22"/>
      <c r="DG773" s="22"/>
      <c r="DH773" s="22"/>
      <c r="DI773" s="22"/>
      <c r="DJ773" s="22"/>
      <c r="DK773" s="22"/>
      <c r="DL773" s="22"/>
      <c r="DM773" s="22"/>
      <c r="DN773" s="22"/>
      <c r="DO773" s="22"/>
      <c r="DP773" s="22"/>
      <c r="DQ773" s="22"/>
      <c r="DR773" s="22"/>
      <c r="DS773" s="22"/>
      <c r="DT773" s="22"/>
      <c r="DU773" s="22"/>
      <c r="DV773" s="22"/>
      <c r="DW773" s="22"/>
      <c r="DX773" s="22"/>
      <c r="DY773" s="22"/>
      <c r="DZ773" s="22"/>
      <c r="EA773" s="22"/>
      <c r="EB773" s="22"/>
      <c r="EC773" s="22"/>
      <c r="ED773" s="22"/>
      <c r="EE773" s="22"/>
      <c r="EF773" s="22"/>
      <c r="EG773" s="22"/>
      <c r="EH773" s="22"/>
      <c r="EI773" s="22"/>
      <c r="EJ773" s="22"/>
      <c r="EK773" s="22"/>
      <c r="EL773" s="22"/>
      <c r="EM773" s="22"/>
      <c r="EN773" s="22"/>
      <c r="EO773" s="22"/>
      <c r="EP773" s="22"/>
      <c r="EQ773" s="22"/>
      <c r="ER773" s="22"/>
      <c r="ES773" s="22"/>
      <c r="ET773" s="22"/>
      <c r="EU773" s="22"/>
      <c r="EV773" s="22"/>
      <c r="EW773" s="22"/>
    </row>
    <row r="774" spans="1:153" s="16" customFormat="1" x14ac:dyDescent="0.2">
      <c r="A774" s="8" t="s">
        <v>114</v>
      </c>
      <c r="B774" s="8" t="s">
        <v>142</v>
      </c>
      <c r="C774" s="8" t="s">
        <v>142</v>
      </c>
      <c r="D774" s="8"/>
      <c r="E774" s="9">
        <v>631</v>
      </c>
      <c r="F774" s="10" t="s">
        <v>215</v>
      </c>
      <c r="G774" s="11">
        <v>1.1499999999999999</v>
      </c>
      <c r="H774" s="15"/>
      <c r="I774" s="12" t="e">
        <v>#N/A</v>
      </c>
      <c r="J774" s="15"/>
      <c r="K774" s="15"/>
      <c r="L774" s="12" t="e">
        <v>#N/A</v>
      </c>
      <c r="M774" s="12" t="e">
        <v>#N/A</v>
      </c>
      <c r="N774" s="12" t="e">
        <v>#N/A</v>
      </c>
      <c r="O774" s="12" t="e">
        <v>#N/A</v>
      </c>
      <c r="P774" s="12" t="e">
        <v>#N/A</v>
      </c>
      <c r="Q774" s="12" t="e">
        <v>#N/A</v>
      </c>
      <c r="R774" s="12" t="e">
        <v>#N/A</v>
      </c>
      <c r="S774" s="12" t="e">
        <v>#N/A</v>
      </c>
      <c r="T774" s="12" t="e">
        <v>#N/A</v>
      </c>
      <c r="U774" s="12" t="e">
        <v>#N/A</v>
      </c>
      <c r="V774" s="15"/>
      <c r="W774" s="15"/>
      <c r="X774" s="15"/>
      <c r="Y774" s="15"/>
      <c r="Z774" s="15"/>
      <c r="AA774" s="15"/>
      <c r="AB774" s="15"/>
      <c r="AC774" s="13" t="e">
        <v>#N/A</v>
      </c>
      <c r="AD774" s="13" t="e">
        <v>#N/A</v>
      </c>
      <c r="AE774" s="44" t="e">
        <v>#N/A</v>
      </c>
      <c r="AF774" s="44" t="e">
        <v>#N/A</v>
      </c>
      <c r="AG774" s="152" t="e">
        <v>#N/A</v>
      </c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</row>
    <row r="775" spans="1:153" s="16" customFormat="1" x14ac:dyDescent="0.2">
      <c r="A775" s="8" t="s">
        <v>114</v>
      </c>
      <c r="B775" s="8" t="s">
        <v>114</v>
      </c>
      <c r="C775" s="8" t="s">
        <v>116</v>
      </c>
      <c r="D775" s="8"/>
      <c r="E775" s="9">
        <v>559</v>
      </c>
      <c r="F775" s="10" t="s">
        <v>214</v>
      </c>
      <c r="G775" s="126">
        <v>1.21</v>
      </c>
      <c r="H775" s="9">
        <v>1</v>
      </c>
      <c r="I775" s="12">
        <v>4.42</v>
      </c>
      <c r="J775" s="12">
        <v>4.42</v>
      </c>
      <c r="K775" s="13">
        <v>4.42</v>
      </c>
      <c r="L775" s="12">
        <v>579.34203200000002</v>
      </c>
      <c r="M775" s="12">
        <v>68.877368599999997</v>
      </c>
      <c r="N775" s="12">
        <v>131.07285791855205</v>
      </c>
      <c r="O775" s="12">
        <v>15.583115067873303</v>
      </c>
      <c r="P775" s="12">
        <v>118.88895470301385</v>
      </c>
      <c r="Q775" s="12" t="s">
        <v>99</v>
      </c>
      <c r="R775" s="12" t="s">
        <v>54</v>
      </c>
      <c r="S775" s="12" t="s">
        <v>55</v>
      </c>
      <c r="T775" s="12">
        <v>11.83</v>
      </c>
      <c r="U775" s="12">
        <v>140.91909999999999</v>
      </c>
      <c r="V775" s="21" t="s">
        <v>118</v>
      </c>
      <c r="W775" s="21" t="s">
        <v>118</v>
      </c>
      <c r="X775" s="15" t="s">
        <v>63</v>
      </c>
      <c r="Y775" s="15" t="s">
        <v>49</v>
      </c>
      <c r="AC775" s="13">
        <v>4.42</v>
      </c>
      <c r="AD775" s="44">
        <v>572.74037464085279</v>
      </c>
      <c r="AE775" s="44" t="s">
        <v>55</v>
      </c>
      <c r="AF775" s="44" t="s">
        <v>55</v>
      </c>
      <c r="AG775" s="152">
        <v>129.6</v>
      </c>
    </row>
    <row r="776" spans="1:153" s="16" customFormat="1" x14ac:dyDescent="0.2">
      <c r="A776" s="8" t="s">
        <v>114</v>
      </c>
      <c r="B776" s="8" t="s">
        <v>114</v>
      </c>
      <c r="C776" s="8" t="s">
        <v>116</v>
      </c>
      <c r="D776" s="8"/>
      <c r="E776" s="37">
        <v>516</v>
      </c>
      <c r="F776" s="120" t="s">
        <v>162</v>
      </c>
      <c r="G776" s="122">
        <v>3.13</v>
      </c>
      <c r="H776" s="9">
        <v>3</v>
      </c>
      <c r="I776" s="12">
        <v>10.85</v>
      </c>
      <c r="J776" s="12">
        <v>10.85</v>
      </c>
      <c r="K776" s="13">
        <v>10.85</v>
      </c>
      <c r="L776" s="12">
        <v>1396.67454</v>
      </c>
      <c r="M776" s="12">
        <v>144.53774999999999</v>
      </c>
      <c r="N776" s="12">
        <v>128.72576405529955</v>
      </c>
      <c r="O776" s="12">
        <v>13.321451612903225</v>
      </c>
      <c r="P776" s="12">
        <v>103.48706578413035</v>
      </c>
      <c r="Q776" s="12" t="s">
        <v>53</v>
      </c>
      <c r="R776" s="12" t="s">
        <v>54</v>
      </c>
      <c r="S776" s="12" t="s">
        <v>55</v>
      </c>
      <c r="T776" s="12">
        <v>12.32</v>
      </c>
      <c r="U776" s="12">
        <v>126.2685</v>
      </c>
      <c r="V776" s="21"/>
      <c r="W776" s="21"/>
      <c r="X776" s="15" t="s">
        <v>63</v>
      </c>
      <c r="Y776" s="15" t="s">
        <v>49</v>
      </c>
      <c r="AC776" s="13">
        <v>10.851413199175489</v>
      </c>
      <c r="AD776" s="44">
        <v>1427.3867031439706</v>
      </c>
      <c r="AE776" s="44" t="s">
        <v>55</v>
      </c>
      <c r="AF776" s="44" t="s">
        <v>55</v>
      </c>
      <c r="AG776" s="152">
        <v>131.5</v>
      </c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  <c r="BK776" s="22"/>
      <c r="BL776" s="22"/>
      <c r="BM776" s="22"/>
      <c r="BN776" s="22"/>
      <c r="BO776" s="22"/>
      <c r="BP776" s="22"/>
      <c r="BQ776" s="22"/>
      <c r="BR776" s="22"/>
      <c r="BS776" s="22"/>
      <c r="BT776" s="22"/>
      <c r="BU776" s="22"/>
      <c r="BV776" s="22"/>
      <c r="BW776" s="22"/>
      <c r="BX776" s="22"/>
      <c r="BY776" s="22"/>
      <c r="BZ776" s="22"/>
      <c r="CA776" s="22"/>
      <c r="CB776" s="22"/>
      <c r="CC776" s="22"/>
      <c r="CD776" s="22"/>
      <c r="CE776" s="22"/>
      <c r="CF776" s="22"/>
      <c r="CG776" s="22"/>
      <c r="CH776" s="22"/>
      <c r="CI776" s="22"/>
      <c r="CJ776" s="22"/>
      <c r="CK776" s="22"/>
      <c r="CL776" s="22"/>
      <c r="CM776" s="22"/>
      <c r="CN776" s="22"/>
      <c r="CO776" s="22"/>
      <c r="CP776" s="22"/>
      <c r="CQ776" s="22"/>
      <c r="CR776" s="22"/>
      <c r="CS776" s="22"/>
      <c r="CT776" s="22"/>
      <c r="CU776" s="22"/>
      <c r="CV776" s="22"/>
      <c r="CW776" s="22"/>
      <c r="CX776" s="22"/>
      <c r="CY776" s="22"/>
      <c r="CZ776" s="22"/>
      <c r="DA776" s="22"/>
      <c r="DB776" s="22"/>
      <c r="DC776" s="22"/>
      <c r="DD776" s="22"/>
      <c r="DE776" s="22"/>
      <c r="DF776" s="22"/>
      <c r="DG776" s="22"/>
      <c r="DH776" s="22"/>
      <c r="DI776" s="22"/>
      <c r="DJ776" s="22"/>
      <c r="DK776" s="22"/>
      <c r="DL776" s="22"/>
      <c r="DM776" s="22"/>
      <c r="DN776" s="22"/>
      <c r="DO776" s="22"/>
      <c r="DP776" s="22"/>
      <c r="DQ776" s="22"/>
      <c r="DR776" s="22"/>
      <c r="DS776" s="22"/>
      <c r="DT776" s="22"/>
      <c r="DU776" s="22"/>
      <c r="DV776" s="22"/>
      <c r="DW776" s="22"/>
      <c r="DX776" s="22"/>
      <c r="DY776" s="22"/>
      <c r="DZ776" s="22"/>
      <c r="EA776" s="22"/>
      <c r="EB776" s="22"/>
      <c r="EC776" s="22"/>
      <c r="ED776" s="22"/>
      <c r="EE776" s="22"/>
      <c r="EF776" s="22"/>
      <c r="EG776" s="22"/>
      <c r="EH776" s="22"/>
      <c r="EI776" s="22"/>
      <c r="EJ776" s="22"/>
      <c r="EK776" s="22"/>
      <c r="EL776" s="22"/>
      <c r="EM776" s="22"/>
      <c r="EN776" s="22"/>
      <c r="EO776" s="22"/>
      <c r="EP776" s="22"/>
      <c r="EQ776" s="22"/>
      <c r="ER776" s="22"/>
      <c r="ES776" s="22"/>
      <c r="ET776" s="22"/>
      <c r="EU776" s="22"/>
      <c r="EV776" s="22"/>
      <c r="EW776" s="22"/>
    </row>
    <row r="777" spans="1:153" s="16" customFormat="1" x14ac:dyDescent="0.2">
      <c r="A777" s="8" t="s">
        <v>114</v>
      </c>
      <c r="B777" s="10" t="s">
        <v>122</v>
      </c>
      <c r="C777" s="8" t="s">
        <v>116</v>
      </c>
      <c r="D777" s="8"/>
      <c r="E777" s="33">
        <v>602</v>
      </c>
      <c r="F777" s="34" t="s">
        <v>117</v>
      </c>
      <c r="G777" s="123">
        <v>1.0905</v>
      </c>
      <c r="H777" s="9">
        <v>1</v>
      </c>
      <c r="I777" s="12" t="e">
        <v>#N/A</v>
      </c>
      <c r="J777" s="12">
        <v>0.03</v>
      </c>
      <c r="K777" s="13">
        <v>0.03</v>
      </c>
      <c r="L777" s="12" t="e">
        <v>#N/A</v>
      </c>
      <c r="M777" s="12" t="e">
        <v>#N/A</v>
      </c>
      <c r="N777" s="12" t="e">
        <v>#N/A</v>
      </c>
      <c r="O777" s="12" t="e">
        <v>#N/A</v>
      </c>
      <c r="P777" s="12" t="e">
        <v>#N/A</v>
      </c>
      <c r="Q777" s="12" t="e">
        <v>#N/A</v>
      </c>
      <c r="R777" s="12" t="e">
        <v>#N/A</v>
      </c>
      <c r="S777" s="12" t="e">
        <v>#N/A</v>
      </c>
      <c r="T777" s="12" t="e">
        <v>#N/A</v>
      </c>
      <c r="U777" s="12" t="e">
        <v>#N/A</v>
      </c>
      <c r="V777" s="21" t="s">
        <v>118</v>
      </c>
      <c r="W777" s="21" t="s">
        <v>118</v>
      </c>
      <c r="X777" s="15" t="s">
        <v>149</v>
      </c>
      <c r="Y777" s="15" t="e">
        <v>#N/A</v>
      </c>
      <c r="AC777" s="13">
        <v>34.4</v>
      </c>
      <c r="AD777" s="44">
        <v>4792.9070000000011</v>
      </c>
      <c r="AE777" s="44" t="s">
        <v>55</v>
      </c>
      <c r="AF777" s="44" t="s">
        <v>55</v>
      </c>
      <c r="AG777" s="152">
        <v>139.30000000000001</v>
      </c>
      <c r="EW777" s="16" t="e">
        <f>SUBTOTAL(9,D777:EV777)</f>
        <v>#N/A</v>
      </c>
    </row>
    <row r="778" spans="1:153" s="16" customFormat="1" x14ac:dyDescent="0.2">
      <c r="A778" s="8" t="s">
        <v>114</v>
      </c>
      <c r="B778" s="8" t="s">
        <v>114</v>
      </c>
      <c r="C778" s="8" t="s">
        <v>116</v>
      </c>
      <c r="D778" s="8"/>
      <c r="E778" s="9">
        <v>559</v>
      </c>
      <c r="F778" s="10" t="s">
        <v>214</v>
      </c>
      <c r="G778" s="126">
        <v>1.3120000000000001</v>
      </c>
      <c r="H778" s="9">
        <v>1</v>
      </c>
      <c r="I778" s="12">
        <v>3.44</v>
      </c>
      <c r="J778" s="12">
        <v>3.44</v>
      </c>
      <c r="K778" s="13">
        <v>3.44</v>
      </c>
      <c r="L778" s="12">
        <v>346.140984</v>
      </c>
      <c r="M778" s="12">
        <v>43.542767400000002</v>
      </c>
      <c r="N778" s="12">
        <v>100.62237906976745</v>
      </c>
      <c r="O778" s="12">
        <v>12.657781220930234</v>
      </c>
      <c r="P778" s="12">
        <v>125.79489113603489</v>
      </c>
      <c r="Q778" s="12" t="s">
        <v>60</v>
      </c>
      <c r="R778" s="12" t="s">
        <v>54</v>
      </c>
      <c r="S778" s="12" t="s">
        <v>55</v>
      </c>
      <c r="T778" s="12">
        <v>11.96</v>
      </c>
      <c r="U778" s="12">
        <v>140.98740000000001</v>
      </c>
      <c r="V778" s="21" t="s">
        <v>118</v>
      </c>
      <c r="W778" s="21" t="s">
        <v>118</v>
      </c>
      <c r="X778" s="15" t="s">
        <v>63</v>
      </c>
      <c r="Y778" s="15" t="s">
        <v>49</v>
      </c>
      <c r="AC778" s="13">
        <v>3.44</v>
      </c>
      <c r="AD778" s="44">
        <v>366.63268976573158</v>
      </c>
      <c r="AE778" s="44" t="s">
        <v>55</v>
      </c>
      <c r="AF778" s="44" t="s">
        <v>55</v>
      </c>
      <c r="AG778" s="152">
        <v>106.6</v>
      </c>
    </row>
    <row r="779" spans="1:153" s="16" customFormat="1" x14ac:dyDescent="0.2">
      <c r="A779" s="8" t="s">
        <v>114</v>
      </c>
      <c r="B779" s="10" t="s">
        <v>122</v>
      </c>
      <c r="C779" s="8" t="s">
        <v>116</v>
      </c>
      <c r="D779" s="8"/>
      <c r="E779" s="72">
        <v>602</v>
      </c>
      <c r="F779" s="73" t="s">
        <v>117</v>
      </c>
      <c r="G779" s="74">
        <v>1.1104000000000001</v>
      </c>
      <c r="H779" s="9">
        <v>4</v>
      </c>
      <c r="I779" s="12" t="e">
        <v>#N/A</v>
      </c>
      <c r="J779" s="12" t="e">
        <v>#N/A</v>
      </c>
      <c r="K779" s="13" t="e">
        <v>#N/A</v>
      </c>
      <c r="L779" s="12" t="e">
        <v>#N/A</v>
      </c>
      <c r="M779" s="12" t="e">
        <v>#N/A</v>
      </c>
      <c r="N779" s="12" t="e">
        <v>#N/A</v>
      </c>
      <c r="O779" s="12" t="e">
        <v>#N/A</v>
      </c>
      <c r="P779" s="12" t="e">
        <v>#N/A</v>
      </c>
      <c r="Q779" s="12" t="e">
        <v>#N/A</v>
      </c>
      <c r="R779" s="12" t="e">
        <v>#N/A</v>
      </c>
      <c r="S779" s="12" t="e">
        <v>#N/A</v>
      </c>
      <c r="T779" s="12" t="e">
        <v>#N/A</v>
      </c>
      <c r="U779" s="12" t="e">
        <v>#N/A</v>
      </c>
      <c r="V779" s="15"/>
      <c r="W779" s="15"/>
      <c r="X779" s="15" t="s">
        <v>149</v>
      </c>
      <c r="Y779" s="15" t="e">
        <v>#N/A</v>
      </c>
      <c r="AA779" s="15"/>
      <c r="AB779" s="15"/>
      <c r="AC779" s="13">
        <v>12.38</v>
      </c>
      <c r="AD779" s="44">
        <v>1770.3400000000001</v>
      </c>
      <c r="AE779" s="44" t="s">
        <v>55</v>
      </c>
      <c r="AF779" s="44" t="s">
        <v>55</v>
      </c>
      <c r="AG779" s="152">
        <v>143</v>
      </c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</row>
    <row r="780" spans="1:153" s="16" customFormat="1" x14ac:dyDescent="0.2">
      <c r="A780" s="8" t="s">
        <v>114</v>
      </c>
      <c r="B780" s="10" t="s">
        <v>122</v>
      </c>
      <c r="C780" s="8" t="s">
        <v>116</v>
      </c>
      <c r="D780" s="8"/>
      <c r="E780" s="72">
        <v>602</v>
      </c>
      <c r="F780" s="73" t="s">
        <v>117</v>
      </c>
      <c r="G780" s="74">
        <v>1.1109</v>
      </c>
      <c r="H780" s="9">
        <v>4</v>
      </c>
      <c r="I780" s="12" t="e">
        <v>#N/A</v>
      </c>
      <c r="J780" s="12" t="e">
        <v>#N/A</v>
      </c>
      <c r="K780" s="13" t="e">
        <v>#N/A</v>
      </c>
      <c r="L780" s="12" t="e">
        <v>#N/A</v>
      </c>
      <c r="M780" s="12" t="e">
        <v>#N/A</v>
      </c>
      <c r="N780" s="12" t="e">
        <v>#N/A</v>
      </c>
      <c r="O780" s="12" t="e">
        <v>#N/A</v>
      </c>
      <c r="P780" s="12" t="e">
        <v>#N/A</v>
      </c>
      <c r="Q780" s="12" t="e">
        <v>#N/A</v>
      </c>
      <c r="R780" s="12" t="e">
        <v>#N/A</v>
      </c>
      <c r="S780" s="12" t="e">
        <v>#N/A</v>
      </c>
      <c r="T780" s="12" t="e">
        <v>#N/A</v>
      </c>
      <c r="U780" s="12" t="e">
        <v>#N/A</v>
      </c>
      <c r="V780" s="15"/>
      <c r="W780" s="15"/>
      <c r="X780" s="15" t="s">
        <v>149</v>
      </c>
      <c r="Y780" s="15" t="e">
        <v>#N/A</v>
      </c>
      <c r="AA780" s="15"/>
      <c r="AB780" s="15"/>
      <c r="AC780" s="13">
        <v>12.56</v>
      </c>
      <c r="AD780" s="44">
        <v>1796.0800000000002</v>
      </c>
      <c r="AE780" s="44" t="s">
        <v>137</v>
      </c>
      <c r="AF780" s="44" t="s">
        <v>137</v>
      </c>
      <c r="AG780" s="152">
        <v>143</v>
      </c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</row>
    <row r="781" spans="1:153" s="22" customFormat="1" x14ac:dyDescent="0.2">
      <c r="A781" s="8" t="s">
        <v>114</v>
      </c>
      <c r="B781" s="8" t="s">
        <v>114</v>
      </c>
      <c r="C781" s="8" t="s">
        <v>116</v>
      </c>
      <c r="D781" s="8"/>
      <c r="E781" s="9">
        <v>559</v>
      </c>
      <c r="F781" s="10" t="s">
        <v>214</v>
      </c>
      <c r="G781" s="126">
        <v>1.3129999999999999</v>
      </c>
      <c r="H781" s="9">
        <v>1</v>
      </c>
      <c r="I781" s="12">
        <v>2.83</v>
      </c>
      <c r="J781" s="12">
        <v>2.83</v>
      </c>
      <c r="K781" s="13">
        <v>2.83</v>
      </c>
      <c r="L781" s="12">
        <v>289.85096800000002</v>
      </c>
      <c r="M781" s="12">
        <v>34.439565199999997</v>
      </c>
      <c r="N781" s="12">
        <v>102.42083674911662</v>
      </c>
      <c r="O781" s="12">
        <v>12.169457667844522</v>
      </c>
      <c r="P781" s="12">
        <v>118.8181824529908</v>
      </c>
      <c r="Q781" s="12" t="s">
        <v>53</v>
      </c>
      <c r="R781" s="12" t="s">
        <v>54</v>
      </c>
      <c r="S781" s="12" t="s">
        <v>55</v>
      </c>
      <c r="T781" s="12">
        <v>9.66</v>
      </c>
      <c r="U781" s="12">
        <v>135.27775</v>
      </c>
      <c r="V781" s="21" t="s">
        <v>118</v>
      </c>
      <c r="W781" s="21" t="s">
        <v>118</v>
      </c>
      <c r="X781" s="15" t="s">
        <v>63</v>
      </c>
      <c r="Y781" s="15" t="s">
        <v>49</v>
      </c>
      <c r="Z781" s="16"/>
      <c r="AA781" s="16"/>
      <c r="AB781" s="16"/>
      <c r="AC781" s="13">
        <v>2.83</v>
      </c>
      <c r="AD781" s="44">
        <v>289.18733489448266</v>
      </c>
      <c r="AE781" s="44" t="s">
        <v>55</v>
      </c>
      <c r="AF781" s="44" t="s">
        <v>55</v>
      </c>
      <c r="AG781" s="152">
        <v>102.2</v>
      </c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</row>
    <row r="782" spans="1:153" s="22" customFormat="1" x14ac:dyDescent="0.2">
      <c r="A782" s="8" t="s">
        <v>114</v>
      </c>
      <c r="B782" s="8" t="s">
        <v>114</v>
      </c>
      <c r="C782" s="8" t="s">
        <v>116</v>
      </c>
      <c r="D782" s="8"/>
      <c r="E782" s="9">
        <v>559</v>
      </c>
      <c r="F782" s="10" t="s">
        <v>214</v>
      </c>
      <c r="G782" s="126">
        <v>1.3140000000000001</v>
      </c>
      <c r="H782" s="9">
        <v>1</v>
      </c>
      <c r="I782" s="12">
        <v>4.84</v>
      </c>
      <c r="J782" s="12">
        <v>4.84</v>
      </c>
      <c r="K782" s="13">
        <v>4.84</v>
      </c>
      <c r="L782" s="12">
        <v>754.21232000000009</v>
      </c>
      <c r="M782" s="12">
        <v>82.058838800000004</v>
      </c>
      <c r="N782" s="12">
        <v>155.82899173553722</v>
      </c>
      <c r="O782" s="12">
        <v>16.954305537190084</v>
      </c>
      <c r="P782" s="12">
        <v>108.80071383612508</v>
      </c>
      <c r="Q782" s="12" t="s">
        <v>53</v>
      </c>
      <c r="R782" s="12" t="s">
        <v>54</v>
      </c>
      <c r="S782" s="12" t="s">
        <v>55</v>
      </c>
      <c r="T782" s="12">
        <v>9.6300000000000008</v>
      </c>
      <c r="U782" s="12">
        <v>130.17505</v>
      </c>
      <c r="V782" s="21" t="s">
        <v>118</v>
      </c>
      <c r="W782" s="21" t="s">
        <v>118</v>
      </c>
      <c r="X782" s="15" t="s">
        <v>63</v>
      </c>
      <c r="Y782" s="15" t="s">
        <v>49</v>
      </c>
      <c r="Z782" s="16"/>
      <c r="AA782" s="16"/>
      <c r="AB782" s="16"/>
      <c r="AC782" s="13">
        <v>4.84</v>
      </c>
      <c r="AD782" s="44">
        <v>581.50766815876193</v>
      </c>
      <c r="AE782" s="44" t="s">
        <v>55</v>
      </c>
      <c r="AF782" s="44" t="s">
        <v>55</v>
      </c>
      <c r="AG782" s="152">
        <v>120.1</v>
      </c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</row>
    <row r="783" spans="1:153" s="22" customFormat="1" x14ac:dyDescent="0.2">
      <c r="A783" s="8" t="s">
        <v>114</v>
      </c>
      <c r="B783" s="8" t="s">
        <v>114</v>
      </c>
      <c r="C783" s="8" t="s">
        <v>116</v>
      </c>
      <c r="D783" s="8"/>
      <c r="E783" s="9">
        <v>559</v>
      </c>
      <c r="F783" s="10" t="s">
        <v>214</v>
      </c>
      <c r="G783" s="126">
        <v>1.3149999999999999</v>
      </c>
      <c r="H783" s="9">
        <v>1</v>
      </c>
      <c r="I783" s="12">
        <v>3.07</v>
      </c>
      <c r="J783" s="12">
        <v>3.07</v>
      </c>
      <c r="K783" s="13">
        <v>3.07</v>
      </c>
      <c r="L783" s="12">
        <v>711.101856</v>
      </c>
      <c r="M783" s="12">
        <v>83.269586399999994</v>
      </c>
      <c r="N783" s="12">
        <v>231.62926905537461</v>
      </c>
      <c r="O783" s="12">
        <v>27.123643778501627</v>
      </c>
      <c r="P783" s="12">
        <v>117.09937992342969</v>
      </c>
      <c r="Q783" s="12" t="s">
        <v>53</v>
      </c>
      <c r="R783" s="12" t="s">
        <v>54</v>
      </c>
      <c r="S783" s="12" t="s">
        <v>55</v>
      </c>
      <c r="T783" s="12">
        <v>9.69</v>
      </c>
      <c r="U783" s="12">
        <v>133.75975</v>
      </c>
      <c r="V783" s="21" t="s">
        <v>118</v>
      </c>
      <c r="W783" s="21" t="s">
        <v>118</v>
      </c>
      <c r="X783" s="15" t="s">
        <v>63</v>
      </c>
      <c r="Y783" s="15" t="s">
        <v>49</v>
      </c>
      <c r="Z783" s="16"/>
      <c r="AA783" s="16"/>
      <c r="AB783" s="16"/>
      <c r="AC783" s="13">
        <v>3.07</v>
      </c>
      <c r="AD783" s="44">
        <v>388.27035976185925</v>
      </c>
      <c r="AE783" s="44" t="s">
        <v>55</v>
      </c>
      <c r="AF783" s="44" t="s">
        <v>55</v>
      </c>
      <c r="AG783" s="152">
        <v>126.5</v>
      </c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</row>
    <row r="784" spans="1:153" s="15" customFormat="1" x14ac:dyDescent="0.2">
      <c r="A784" s="8" t="s">
        <v>114</v>
      </c>
      <c r="B784" s="10"/>
      <c r="C784" s="8"/>
      <c r="D784" s="8"/>
      <c r="E784" s="72">
        <v>602</v>
      </c>
      <c r="F784" s="73" t="s">
        <v>117</v>
      </c>
      <c r="G784" s="74">
        <v>1.1111</v>
      </c>
      <c r="H784" s="9"/>
      <c r="I784" s="12"/>
      <c r="J784" s="12"/>
      <c r="K784" s="13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21"/>
      <c r="W784" s="21"/>
      <c r="Z784" s="16"/>
      <c r="AA784" s="16"/>
      <c r="AB784" s="16"/>
      <c r="AC784" s="13">
        <v>10.57</v>
      </c>
      <c r="AD784" s="44">
        <v>1511.51</v>
      </c>
      <c r="AE784" s="44" t="s">
        <v>48</v>
      </c>
      <c r="AF784" s="44" t="s">
        <v>48</v>
      </c>
      <c r="AG784" s="152">
        <v>143</v>
      </c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</row>
    <row r="785" spans="1:153" s="16" customFormat="1" x14ac:dyDescent="0.2">
      <c r="A785" s="8" t="s">
        <v>114</v>
      </c>
      <c r="B785" s="8" t="s">
        <v>114</v>
      </c>
      <c r="C785" s="8" t="s">
        <v>116</v>
      </c>
      <c r="D785" s="8"/>
      <c r="E785" s="9">
        <v>559</v>
      </c>
      <c r="F785" s="10" t="s">
        <v>214</v>
      </c>
      <c r="G785" s="126">
        <v>1.3160000000000001</v>
      </c>
      <c r="H785" s="9">
        <v>1</v>
      </c>
      <c r="I785" s="12">
        <v>3.99</v>
      </c>
      <c r="J785" s="12">
        <v>3.99</v>
      </c>
      <c r="K785" s="13">
        <v>3.99</v>
      </c>
      <c r="L785" s="12">
        <v>468.78140000000002</v>
      </c>
      <c r="M785" s="12">
        <v>58.669876600000002</v>
      </c>
      <c r="N785" s="12">
        <v>117.48907268170426</v>
      </c>
      <c r="O785" s="12">
        <v>14.704229724310776</v>
      </c>
      <c r="P785" s="12">
        <v>125.15401976272949</v>
      </c>
      <c r="Q785" s="12" t="s">
        <v>99</v>
      </c>
      <c r="R785" s="12" t="s">
        <v>54</v>
      </c>
      <c r="S785" s="12" t="s">
        <v>55</v>
      </c>
      <c r="T785" s="12">
        <v>11.79</v>
      </c>
      <c r="U785" s="12">
        <v>147.298</v>
      </c>
      <c r="V785" s="21" t="s">
        <v>118</v>
      </c>
      <c r="W785" s="21" t="s">
        <v>118</v>
      </c>
      <c r="X785" s="15" t="s">
        <v>63</v>
      </c>
      <c r="Y785" s="15" t="s">
        <v>49</v>
      </c>
      <c r="AC785" s="13">
        <v>3.99</v>
      </c>
      <c r="AD785" s="44">
        <v>461.95928842013637</v>
      </c>
      <c r="AE785" s="44" t="s">
        <v>55</v>
      </c>
      <c r="AF785" s="44" t="s">
        <v>55</v>
      </c>
      <c r="AG785" s="152">
        <v>115.8</v>
      </c>
    </row>
    <row r="786" spans="1:153" s="22" customFormat="1" x14ac:dyDescent="0.2">
      <c r="A786" s="8" t="s">
        <v>32</v>
      </c>
      <c r="B786" s="8" t="s">
        <v>32</v>
      </c>
      <c r="C786" s="8" t="s">
        <v>43</v>
      </c>
      <c r="D786" s="8" t="s">
        <v>56</v>
      </c>
      <c r="E786" s="41">
        <v>2</v>
      </c>
      <c r="F786" s="42" t="s">
        <v>74</v>
      </c>
      <c r="G786" s="107">
        <v>2.5499999999999998</v>
      </c>
      <c r="H786" s="9">
        <v>2</v>
      </c>
      <c r="I786" s="12">
        <v>8.93</v>
      </c>
      <c r="J786" s="12">
        <v>8.93</v>
      </c>
      <c r="K786" s="13">
        <v>8.93</v>
      </c>
      <c r="L786" s="12">
        <v>703.51323600000001</v>
      </c>
      <c r="M786" s="12">
        <v>83.543971799999994</v>
      </c>
      <c r="N786" s="12">
        <v>78.780877491601345</v>
      </c>
      <c r="O786" s="12">
        <v>9.3554279731243</v>
      </c>
      <c r="P786" s="12">
        <v>118.75252308685772</v>
      </c>
      <c r="Q786" s="12" t="s">
        <v>60</v>
      </c>
      <c r="R786" s="12" t="s">
        <v>159</v>
      </c>
      <c r="S786" s="12" t="s">
        <v>160</v>
      </c>
      <c r="T786" s="12">
        <v>10.78</v>
      </c>
      <c r="U786" s="12">
        <v>141.97505000000001</v>
      </c>
      <c r="V786" s="13" t="s">
        <v>90</v>
      </c>
      <c r="W786" s="14" t="s">
        <v>78</v>
      </c>
      <c r="X786" s="15" t="s">
        <v>79</v>
      </c>
      <c r="Y786" s="15" t="s">
        <v>49</v>
      </c>
      <c r="Z786" s="16"/>
      <c r="AA786" s="16"/>
      <c r="AB786" s="17">
        <v>0</v>
      </c>
      <c r="AC786" s="18">
        <v>8.91</v>
      </c>
      <c r="AD786" s="19">
        <v>713.36242130400001</v>
      </c>
      <c r="AE786" s="20" t="s">
        <v>72</v>
      </c>
      <c r="AF786" s="20" t="s">
        <v>72</v>
      </c>
      <c r="AG786" s="152">
        <v>80.099999999999994</v>
      </c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</row>
    <row r="787" spans="1:153" s="22" customFormat="1" x14ac:dyDescent="0.2">
      <c r="A787" s="8" t="s">
        <v>32</v>
      </c>
      <c r="B787" s="8" t="s">
        <v>32</v>
      </c>
      <c r="C787" s="8" t="s">
        <v>43</v>
      </c>
      <c r="D787" s="8" t="s">
        <v>56</v>
      </c>
      <c r="E787" s="41">
        <v>2</v>
      </c>
      <c r="F787" s="42" t="s">
        <v>74</v>
      </c>
      <c r="G787" s="107">
        <v>2.72</v>
      </c>
      <c r="H787" s="9">
        <v>2</v>
      </c>
      <c r="I787" s="12">
        <v>31.03</v>
      </c>
      <c r="J787" s="12">
        <v>31.03</v>
      </c>
      <c r="K787" s="13">
        <v>31.03</v>
      </c>
      <c r="L787" s="12">
        <v>2711.4818680000003</v>
      </c>
      <c r="M787" s="12">
        <v>299.36449479999999</v>
      </c>
      <c r="N787" s="12">
        <v>87.382593232355788</v>
      </c>
      <c r="O787" s="12">
        <v>9.6475828166290682</v>
      </c>
      <c r="P787" s="12">
        <v>110.40623149024131</v>
      </c>
      <c r="Q787" s="12" t="s">
        <v>60</v>
      </c>
      <c r="R787" s="12" t="s">
        <v>75</v>
      </c>
      <c r="S787" s="12" t="s">
        <v>76</v>
      </c>
      <c r="T787" s="12">
        <v>11.56</v>
      </c>
      <c r="U787" s="12">
        <v>130.00174999999999</v>
      </c>
      <c r="V787" s="13" t="s">
        <v>90</v>
      </c>
      <c r="W787" s="14" t="s">
        <v>78</v>
      </c>
      <c r="X787" s="15" t="s">
        <v>79</v>
      </c>
      <c r="Y787" s="15" t="s">
        <v>49</v>
      </c>
      <c r="Z787" s="16"/>
      <c r="AA787" s="16"/>
      <c r="AB787" s="17">
        <v>0</v>
      </c>
      <c r="AC787" s="18">
        <v>31.03</v>
      </c>
      <c r="AD787" s="19">
        <v>2749.4426141520003</v>
      </c>
      <c r="AE787" s="20" t="s">
        <v>76</v>
      </c>
      <c r="AF787" s="20" t="s">
        <v>76</v>
      </c>
      <c r="AG787" s="152">
        <v>88.6</v>
      </c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</row>
    <row r="788" spans="1:153" s="22" customFormat="1" x14ac:dyDescent="0.2">
      <c r="A788" s="8" t="s">
        <v>32</v>
      </c>
      <c r="B788" s="8" t="s">
        <v>32</v>
      </c>
      <c r="C788" s="8" t="s">
        <v>43</v>
      </c>
      <c r="D788" s="8" t="s">
        <v>56</v>
      </c>
      <c r="E788" s="41">
        <v>2</v>
      </c>
      <c r="F788" s="42" t="s">
        <v>74</v>
      </c>
      <c r="G788" s="107">
        <v>2.71</v>
      </c>
      <c r="H788" s="9">
        <v>2</v>
      </c>
      <c r="I788" s="12">
        <v>8.7799999999999994</v>
      </c>
      <c r="J788" s="12">
        <v>8.7799999999999994</v>
      </c>
      <c r="K788" s="13">
        <v>8.7799999999999994</v>
      </c>
      <c r="L788" s="12">
        <v>765.21156400000007</v>
      </c>
      <c r="M788" s="12">
        <v>75.397689200000002</v>
      </c>
      <c r="N788" s="12">
        <v>87.153936674259697</v>
      </c>
      <c r="O788" s="12">
        <v>8.5874361275626434</v>
      </c>
      <c r="P788" s="12">
        <v>98.531821455850334</v>
      </c>
      <c r="Q788" s="12" t="s">
        <v>99</v>
      </c>
      <c r="R788" s="12" t="s">
        <v>102</v>
      </c>
      <c r="S788" s="12" t="s">
        <v>103</v>
      </c>
      <c r="T788" s="12">
        <v>11.5</v>
      </c>
      <c r="U788" s="12">
        <v>120.81245</v>
      </c>
      <c r="V788" s="13" t="s">
        <v>90</v>
      </c>
      <c r="W788" s="14" t="s">
        <v>78</v>
      </c>
      <c r="X788" s="15" t="s">
        <v>79</v>
      </c>
      <c r="Y788" s="15" t="s">
        <v>49</v>
      </c>
      <c r="Z788" s="16"/>
      <c r="AA788" s="16"/>
      <c r="AB788" s="17">
        <v>0</v>
      </c>
      <c r="AC788" s="18">
        <v>8.7799999999999994</v>
      </c>
      <c r="AD788" s="19">
        <v>775.92452589600009</v>
      </c>
      <c r="AE788" s="20" t="s">
        <v>104</v>
      </c>
      <c r="AF788" s="20" t="s">
        <v>104</v>
      </c>
      <c r="AG788" s="152">
        <v>88.4</v>
      </c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</row>
    <row r="789" spans="1:153" s="22" customFormat="1" x14ac:dyDescent="0.2">
      <c r="A789" s="8" t="s">
        <v>32</v>
      </c>
      <c r="B789" s="8" t="s">
        <v>32</v>
      </c>
      <c r="C789" s="8" t="s">
        <v>43</v>
      </c>
      <c r="D789" s="8" t="s">
        <v>56</v>
      </c>
      <c r="E789" s="81">
        <v>2</v>
      </c>
      <c r="F789" s="82" t="s">
        <v>74</v>
      </c>
      <c r="G789" s="127">
        <v>2.0099999999999998</v>
      </c>
      <c r="H789" s="9">
        <v>2</v>
      </c>
      <c r="I789" s="12">
        <v>11.85</v>
      </c>
      <c r="J789" s="12">
        <v>11.85</v>
      </c>
      <c r="K789" s="13">
        <v>11.85</v>
      </c>
      <c r="L789" s="12">
        <v>1062.10734</v>
      </c>
      <c r="M789" s="12">
        <v>122.4355044</v>
      </c>
      <c r="N789" s="12">
        <v>89.629311392405072</v>
      </c>
      <c r="O789" s="12">
        <v>10.332110075949368</v>
      </c>
      <c r="P789" s="12">
        <v>115.2760175821777</v>
      </c>
      <c r="Q789" s="12" t="s">
        <v>60</v>
      </c>
      <c r="R789" s="12" t="s">
        <v>75</v>
      </c>
      <c r="S789" s="12" t="s">
        <v>76</v>
      </c>
      <c r="T789" s="12">
        <v>11.63</v>
      </c>
      <c r="U789" s="12">
        <v>131.37424999999999</v>
      </c>
      <c r="V789" s="13" t="s">
        <v>92</v>
      </c>
      <c r="W789" s="14" t="s">
        <v>78</v>
      </c>
      <c r="X789" s="15" t="s">
        <v>91</v>
      </c>
      <c r="Y789" s="15" t="s">
        <v>49</v>
      </c>
      <c r="Z789" s="16"/>
      <c r="AA789" s="16"/>
      <c r="AB789" s="17">
        <v>0</v>
      </c>
      <c r="AC789" s="18">
        <v>11.85</v>
      </c>
      <c r="AD789" s="19">
        <v>1036.9593307610378</v>
      </c>
      <c r="AE789" s="20" t="s">
        <v>76</v>
      </c>
      <c r="AF789" s="20" t="s">
        <v>76</v>
      </c>
      <c r="AG789" s="152">
        <v>87.5</v>
      </c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</row>
    <row r="790" spans="1:153" s="22" customFormat="1" x14ac:dyDescent="0.2">
      <c r="A790" s="8" t="s">
        <v>32</v>
      </c>
      <c r="B790" s="8" t="s">
        <v>32</v>
      </c>
      <c r="C790" s="8" t="s">
        <v>43</v>
      </c>
      <c r="D790" s="8" t="s">
        <v>56</v>
      </c>
      <c r="E790" s="81">
        <v>2</v>
      </c>
      <c r="F790" s="82" t="s">
        <v>74</v>
      </c>
      <c r="G790" s="127">
        <v>2.02</v>
      </c>
      <c r="H790" s="9">
        <v>2</v>
      </c>
      <c r="I790" s="12">
        <v>14.04</v>
      </c>
      <c r="J790" s="12">
        <v>14.04</v>
      </c>
      <c r="K790" s="13">
        <v>14.04</v>
      </c>
      <c r="L790" s="12">
        <v>1340.2938120000001</v>
      </c>
      <c r="M790" s="12">
        <v>157.048025</v>
      </c>
      <c r="N790" s="12">
        <v>95.462522222222233</v>
      </c>
      <c r="O790" s="12">
        <v>11.185756766381767</v>
      </c>
      <c r="P790" s="12">
        <v>117.17432669904768</v>
      </c>
      <c r="Q790" s="12" t="s">
        <v>60</v>
      </c>
      <c r="R790" s="12" t="s">
        <v>95</v>
      </c>
      <c r="S790" s="12" t="s">
        <v>96</v>
      </c>
      <c r="T790" s="12">
        <v>11.6</v>
      </c>
      <c r="U790" s="12">
        <v>132.93674999999999</v>
      </c>
      <c r="V790" s="13" t="s">
        <v>92</v>
      </c>
      <c r="W790" s="14" t="s">
        <v>78</v>
      </c>
      <c r="X790" s="15" t="s">
        <v>91</v>
      </c>
      <c r="Y790" s="15" t="s">
        <v>49</v>
      </c>
      <c r="Z790" s="16"/>
      <c r="AA790" s="16"/>
      <c r="AB790" s="17">
        <v>0</v>
      </c>
      <c r="AC790" s="18">
        <v>14.04</v>
      </c>
      <c r="AD790" s="19">
        <v>1277.1624784877301</v>
      </c>
      <c r="AE790" s="20" t="s">
        <v>76</v>
      </c>
      <c r="AF790" s="20" t="s">
        <v>76</v>
      </c>
      <c r="AG790" s="152">
        <v>91</v>
      </c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</row>
    <row r="791" spans="1:153" s="16" customFormat="1" x14ac:dyDescent="0.2">
      <c r="A791" s="8" t="s">
        <v>114</v>
      </c>
      <c r="B791" s="10"/>
      <c r="C791" s="8"/>
      <c r="D791" s="8"/>
      <c r="E791" s="72">
        <v>602</v>
      </c>
      <c r="F791" s="73" t="s">
        <v>117</v>
      </c>
      <c r="G791" s="74">
        <v>1.1112</v>
      </c>
      <c r="H791" s="9"/>
      <c r="I791" s="12"/>
      <c r="J791" s="12"/>
      <c r="K791" s="13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21"/>
      <c r="W791" s="21"/>
      <c r="X791" s="15"/>
      <c r="Y791" s="15"/>
      <c r="AC791" s="13">
        <v>2.91</v>
      </c>
      <c r="AD791" s="44">
        <v>416.13</v>
      </c>
      <c r="AE791" s="44" t="s">
        <v>48</v>
      </c>
      <c r="AF791" s="44" t="s">
        <v>48</v>
      </c>
      <c r="AG791" s="152">
        <v>143</v>
      </c>
    </row>
    <row r="792" spans="1:153" s="22" customFormat="1" x14ac:dyDescent="0.2">
      <c r="A792" s="8" t="s">
        <v>32</v>
      </c>
      <c r="B792" s="8" t="s">
        <v>32</v>
      </c>
      <c r="C792" s="8" t="s">
        <v>43</v>
      </c>
      <c r="D792" s="8" t="s">
        <v>56</v>
      </c>
      <c r="E792" s="81">
        <v>2</v>
      </c>
      <c r="F792" s="82" t="s">
        <v>74</v>
      </c>
      <c r="G792" s="127">
        <v>2.04</v>
      </c>
      <c r="H792" s="9">
        <v>2</v>
      </c>
      <c r="I792" s="12">
        <v>15.54</v>
      </c>
      <c r="J792" s="12">
        <v>15.54</v>
      </c>
      <c r="K792" s="13">
        <v>15.54</v>
      </c>
      <c r="L792" s="12">
        <v>1430.7219</v>
      </c>
      <c r="M792" s="12">
        <v>158.34550100000001</v>
      </c>
      <c r="N792" s="12">
        <v>92.067046332046331</v>
      </c>
      <c r="O792" s="12">
        <v>10.18954317889318</v>
      </c>
      <c r="P792" s="12">
        <v>110.675247929035</v>
      </c>
      <c r="Q792" s="12" t="s">
        <v>60</v>
      </c>
      <c r="R792" s="12" t="s">
        <v>75</v>
      </c>
      <c r="S792" s="12" t="s">
        <v>76</v>
      </c>
      <c r="T792" s="12">
        <v>11.66</v>
      </c>
      <c r="U792" s="12">
        <v>128.9083</v>
      </c>
      <c r="V792" s="13" t="s">
        <v>92</v>
      </c>
      <c r="W792" s="14" t="s">
        <v>78</v>
      </c>
      <c r="X792" s="15" t="s">
        <v>91</v>
      </c>
      <c r="Y792" s="15" t="s">
        <v>49</v>
      </c>
      <c r="Z792" s="16"/>
      <c r="AA792" s="16"/>
      <c r="AB792" s="17">
        <v>0</v>
      </c>
      <c r="AC792" s="18">
        <v>15.540000000000001</v>
      </c>
      <c r="AD792" s="19">
        <v>1357.0554614363384</v>
      </c>
      <c r="AE792" s="20" t="s">
        <v>76</v>
      </c>
      <c r="AF792" s="20" t="s">
        <v>76</v>
      </c>
      <c r="AG792" s="152">
        <v>87.3</v>
      </c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</row>
    <row r="793" spans="1:153" s="15" customFormat="1" x14ac:dyDescent="0.2">
      <c r="A793" s="8" t="s">
        <v>114</v>
      </c>
      <c r="B793" s="10"/>
      <c r="C793" s="8"/>
      <c r="D793" s="8"/>
      <c r="E793" s="72">
        <v>602</v>
      </c>
      <c r="F793" s="73" t="s">
        <v>117</v>
      </c>
      <c r="G793" s="74">
        <v>1.1113</v>
      </c>
      <c r="H793" s="9"/>
      <c r="I793" s="12"/>
      <c r="J793" s="12"/>
      <c r="K793" s="13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21"/>
      <c r="W793" s="21"/>
      <c r="Z793" s="16"/>
      <c r="AA793" s="16"/>
      <c r="AB793" s="16"/>
      <c r="AC793" s="13">
        <v>7.29</v>
      </c>
      <c r="AD793" s="44">
        <v>1042.47</v>
      </c>
      <c r="AE793" s="44" t="s">
        <v>48</v>
      </c>
      <c r="AF793" s="44" t="s">
        <v>48</v>
      </c>
      <c r="AG793" s="152">
        <v>143</v>
      </c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</row>
    <row r="794" spans="1:153" s="16" customFormat="1" x14ac:dyDescent="0.2">
      <c r="A794" s="8" t="s">
        <v>114</v>
      </c>
      <c r="B794" s="8" t="s">
        <v>114</v>
      </c>
      <c r="C794" s="8" t="s">
        <v>116</v>
      </c>
      <c r="D794" s="8"/>
      <c r="E794" s="37">
        <v>516</v>
      </c>
      <c r="F794" s="128" t="s">
        <v>162</v>
      </c>
      <c r="G794" s="129">
        <v>3.19</v>
      </c>
      <c r="H794" s="9">
        <v>3</v>
      </c>
      <c r="I794" s="12">
        <v>5.43</v>
      </c>
      <c r="J794" s="12">
        <v>5.43</v>
      </c>
      <c r="K794" s="13">
        <v>5.43</v>
      </c>
      <c r="L794" s="12">
        <v>964.85294400000009</v>
      </c>
      <c r="M794" s="12">
        <v>93.184702400000006</v>
      </c>
      <c r="N794" s="12">
        <v>177.68930828729285</v>
      </c>
      <c r="O794" s="12">
        <v>17.161086998158382</v>
      </c>
      <c r="P794" s="12">
        <v>96.579176111214721</v>
      </c>
      <c r="Q794" s="12" t="s">
        <v>53</v>
      </c>
      <c r="R794" s="12" t="s">
        <v>54</v>
      </c>
      <c r="S794" s="12" t="s">
        <v>55</v>
      </c>
      <c r="T794" s="12">
        <v>12.39</v>
      </c>
      <c r="U794" s="12">
        <v>121.4033</v>
      </c>
      <c r="V794" s="21"/>
      <c r="W794" s="21"/>
      <c r="X794" s="15" t="s">
        <v>63</v>
      </c>
      <c r="Y794" s="15" t="s">
        <v>49</v>
      </c>
      <c r="AC794" s="13">
        <v>5.4292002934702861</v>
      </c>
      <c r="AD794" s="44">
        <v>857.12090942876068</v>
      </c>
      <c r="AE794" s="44" t="s">
        <v>55</v>
      </c>
      <c r="AF794" s="44" t="s">
        <v>55</v>
      </c>
      <c r="AG794" s="152">
        <v>157.9</v>
      </c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  <c r="BK794" s="22"/>
      <c r="BL794" s="22"/>
      <c r="BM794" s="22"/>
      <c r="BN794" s="22"/>
      <c r="BO794" s="22"/>
      <c r="BP794" s="22"/>
      <c r="BQ794" s="22"/>
      <c r="BR794" s="22"/>
      <c r="BS794" s="22"/>
      <c r="BT794" s="22"/>
      <c r="BU794" s="22"/>
      <c r="BV794" s="22"/>
      <c r="BW794" s="22"/>
      <c r="BX794" s="22"/>
      <c r="BY794" s="22"/>
      <c r="BZ794" s="22"/>
      <c r="CA794" s="22"/>
      <c r="CB794" s="22"/>
      <c r="CC794" s="22"/>
      <c r="CD794" s="22"/>
      <c r="CE794" s="22"/>
      <c r="CF794" s="22"/>
      <c r="CG794" s="22"/>
      <c r="CH794" s="22"/>
      <c r="CI794" s="22"/>
      <c r="CJ794" s="22"/>
      <c r="CK794" s="22"/>
      <c r="CL794" s="22"/>
      <c r="CM794" s="22"/>
      <c r="CN794" s="22"/>
      <c r="CO794" s="22"/>
      <c r="CP794" s="22"/>
      <c r="CQ794" s="22"/>
      <c r="CR794" s="22"/>
      <c r="CS794" s="22"/>
      <c r="CT794" s="22"/>
      <c r="CU794" s="22"/>
      <c r="CV794" s="22"/>
      <c r="CW794" s="22"/>
      <c r="CX794" s="22"/>
      <c r="CY794" s="22"/>
      <c r="CZ794" s="22"/>
      <c r="DA794" s="22"/>
      <c r="DB794" s="22"/>
      <c r="DC794" s="22"/>
      <c r="DD794" s="22"/>
      <c r="DE794" s="22"/>
      <c r="DF794" s="22"/>
      <c r="DG794" s="22"/>
      <c r="DH794" s="22"/>
      <c r="DI794" s="22"/>
      <c r="DJ794" s="22"/>
      <c r="DK794" s="22"/>
      <c r="DL794" s="22"/>
      <c r="DM794" s="22"/>
      <c r="DN794" s="22"/>
      <c r="DO794" s="22"/>
      <c r="DP794" s="22"/>
      <c r="DQ794" s="22"/>
      <c r="DR794" s="22"/>
      <c r="DS794" s="22"/>
      <c r="DT794" s="22"/>
      <c r="DU794" s="22"/>
      <c r="DV794" s="22"/>
      <c r="DW794" s="22"/>
      <c r="DX794" s="22"/>
      <c r="DY794" s="22"/>
      <c r="DZ794" s="22"/>
      <c r="EA794" s="22"/>
      <c r="EB794" s="22"/>
      <c r="EC794" s="22"/>
      <c r="ED794" s="22"/>
      <c r="EE794" s="22"/>
      <c r="EF794" s="22"/>
      <c r="EG794" s="22"/>
      <c r="EH794" s="22"/>
      <c r="EI794" s="22"/>
      <c r="EJ794" s="22"/>
      <c r="EK794" s="22"/>
      <c r="EL794" s="22"/>
      <c r="EM794" s="22"/>
      <c r="EN794" s="22"/>
      <c r="EO794" s="22"/>
      <c r="EP794" s="22"/>
      <c r="EQ794" s="22"/>
      <c r="ER794" s="22"/>
      <c r="ES794" s="22"/>
      <c r="ET794" s="22"/>
      <c r="EU794" s="22"/>
      <c r="EV794" s="22"/>
      <c r="EW794" s="22"/>
    </row>
    <row r="795" spans="1:153" s="16" customFormat="1" x14ac:dyDescent="0.2">
      <c r="A795" s="8" t="s">
        <v>114</v>
      </c>
      <c r="B795" s="8" t="s">
        <v>114</v>
      </c>
      <c r="C795" s="8" t="s">
        <v>116</v>
      </c>
      <c r="D795" s="8"/>
      <c r="E795" s="37">
        <v>516</v>
      </c>
      <c r="F795" s="128" t="s">
        <v>162</v>
      </c>
      <c r="G795" s="129">
        <v>3.25</v>
      </c>
      <c r="H795" s="9">
        <v>3</v>
      </c>
      <c r="I795" s="12">
        <v>7.31</v>
      </c>
      <c r="J795" s="12">
        <v>7.31</v>
      </c>
      <c r="K795" s="13">
        <v>7.31</v>
      </c>
      <c r="L795" s="12">
        <v>880.75988400000006</v>
      </c>
      <c r="M795" s="12">
        <v>81.977082999999993</v>
      </c>
      <c r="N795" s="12">
        <v>120.48698823529413</v>
      </c>
      <c r="O795" s="12">
        <v>11.214375239398084</v>
      </c>
      <c r="P795" s="12">
        <v>93.075405100988903</v>
      </c>
      <c r="Q795" s="12" t="s">
        <v>53</v>
      </c>
      <c r="R795" s="12" t="s">
        <v>54</v>
      </c>
      <c r="S795" s="12" t="s">
        <v>55</v>
      </c>
      <c r="T795" s="12">
        <v>12.62</v>
      </c>
      <c r="U795" s="12">
        <v>119.5664</v>
      </c>
      <c r="V795" s="21"/>
      <c r="W795" s="21"/>
      <c r="X795" s="15" t="s">
        <v>63</v>
      </c>
      <c r="Y795" s="15" t="s">
        <v>49</v>
      </c>
      <c r="AC795" s="13">
        <v>7.3088076022778896</v>
      </c>
      <c r="AD795" s="44">
        <v>1057.6270363738529</v>
      </c>
      <c r="AE795" s="44" t="s">
        <v>55</v>
      </c>
      <c r="AF795" s="44" t="s">
        <v>55</v>
      </c>
      <c r="AG795" s="152">
        <v>144.69999999999999</v>
      </c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  <c r="BK795" s="22"/>
      <c r="BL795" s="22"/>
      <c r="BM795" s="22"/>
      <c r="BN795" s="22"/>
      <c r="BO795" s="22"/>
      <c r="BP795" s="22"/>
      <c r="BQ795" s="22"/>
      <c r="BR795" s="22"/>
      <c r="BS795" s="22"/>
      <c r="BT795" s="22"/>
      <c r="BU795" s="22"/>
      <c r="BV795" s="22"/>
      <c r="BW795" s="22"/>
      <c r="BX795" s="22"/>
      <c r="BY795" s="22"/>
      <c r="BZ795" s="22"/>
      <c r="CA795" s="22"/>
      <c r="CB795" s="22"/>
      <c r="CC795" s="22"/>
      <c r="CD795" s="22"/>
      <c r="CE795" s="22"/>
      <c r="CF795" s="22"/>
      <c r="CG795" s="22"/>
      <c r="CH795" s="22"/>
      <c r="CI795" s="22"/>
      <c r="CJ795" s="22"/>
      <c r="CK795" s="22"/>
      <c r="CL795" s="22"/>
      <c r="CM795" s="22"/>
      <c r="CN795" s="22"/>
      <c r="CO795" s="22"/>
      <c r="CP795" s="22"/>
      <c r="CQ795" s="22"/>
      <c r="CR795" s="22"/>
      <c r="CS795" s="22"/>
      <c r="CT795" s="22"/>
      <c r="CU795" s="22"/>
      <c r="CV795" s="22"/>
      <c r="CW795" s="22"/>
      <c r="CX795" s="22"/>
      <c r="CY795" s="22"/>
      <c r="CZ795" s="22"/>
      <c r="DA795" s="22"/>
      <c r="DB795" s="22"/>
      <c r="DC795" s="22"/>
      <c r="DD795" s="22"/>
      <c r="DE795" s="22"/>
      <c r="DF795" s="22"/>
      <c r="DG795" s="22"/>
      <c r="DH795" s="22"/>
      <c r="DI795" s="22"/>
      <c r="DJ795" s="22"/>
      <c r="DK795" s="22"/>
      <c r="DL795" s="22"/>
      <c r="DM795" s="22"/>
      <c r="DN795" s="22"/>
      <c r="DO795" s="22"/>
      <c r="DP795" s="22"/>
      <c r="DQ795" s="22"/>
      <c r="DR795" s="22"/>
      <c r="DS795" s="22"/>
      <c r="DT795" s="22"/>
      <c r="DU795" s="22"/>
      <c r="DV795" s="22"/>
      <c r="DW795" s="22"/>
      <c r="DX795" s="22"/>
      <c r="DY795" s="22"/>
      <c r="DZ795" s="22"/>
      <c r="EA795" s="22"/>
      <c r="EB795" s="22"/>
      <c r="EC795" s="22"/>
      <c r="ED795" s="22"/>
      <c r="EE795" s="22"/>
      <c r="EF795" s="22"/>
      <c r="EG795" s="22"/>
      <c r="EH795" s="22"/>
      <c r="EI795" s="22"/>
      <c r="EJ795" s="22"/>
      <c r="EK795" s="22"/>
      <c r="EL795" s="22"/>
      <c r="EM795" s="22"/>
      <c r="EN795" s="22"/>
      <c r="EO795" s="22"/>
      <c r="EP795" s="22"/>
      <c r="EQ795" s="22"/>
      <c r="ER795" s="22"/>
      <c r="ES795" s="22"/>
      <c r="ET795" s="22"/>
      <c r="EU795" s="22"/>
      <c r="EV795" s="22"/>
      <c r="EW795" s="22"/>
    </row>
    <row r="796" spans="1:153" s="16" customFormat="1" x14ac:dyDescent="0.2">
      <c r="A796" s="8" t="s">
        <v>32</v>
      </c>
      <c r="B796" s="8" t="s">
        <v>32</v>
      </c>
      <c r="C796" s="8" t="s">
        <v>43</v>
      </c>
      <c r="D796" s="8" t="s">
        <v>56</v>
      </c>
      <c r="E796" s="81">
        <v>2</v>
      </c>
      <c r="F796" s="82" t="s">
        <v>74</v>
      </c>
      <c r="G796" s="127">
        <v>2.14</v>
      </c>
      <c r="H796" s="9">
        <v>2</v>
      </c>
      <c r="I796" s="12">
        <v>11.64</v>
      </c>
      <c r="J796" s="12">
        <v>11.64</v>
      </c>
      <c r="K796" s="13">
        <v>11.64</v>
      </c>
      <c r="L796" s="12">
        <v>1011.9513320000001</v>
      </c>
      <c r="M796" s="12">
        <v>113.2749402</v>
      </c>
      <c r="N796" s="12">
        <v>86.937399656357385</v>
      </c>
      <c r="O796" s="12">
        <v>9.7315240721649481</v>
      </c>
      <c r="P796" s="12">
        <v>111.93714224984092</v>
      </c>
      <c r="Q796" s="12" t="s">
        <v>60</v>
      </c>
      <c r="R796" s="12" t="s">
        <v>124</v>
      </c>
      <c r="S796" s="12" t="s">
        <v>125</v>
      </c>
      <c r="T796" s="12">
        <v>11.6</v>
      </c>
      <c r="U796" s="12">
        <v>128.36510000000001</v>
      </c>
      <c r="V796" s="13" t="s">
        <v>92</v>
      </c>
      <c r="W796" s="14" t="s">
        <v>78</v>
      </c>
      <c r="X796" s="15" t="s">
        <v>79</v>
      </c>
      <c r="Y796" s="15" t="s">
        <v>49</v>
      </c>
      <c r="AB796" s="17">
        <v>0</v>
      </c>
      <c r="AC796" s="18">
        <v>11.64</v>
      </c>
      <c r="AD796" s="19">
        <v>958.17330538056376</v>
      </c>
      <c r="AE796" s="20" t="s">
        <v>76</v>
      </c>
      <c r="AF796" s="20" t="s">
        <v>76</v>
      </c>
      <c r="AG796" s="152">
        <v>82.3</v>
      </c>
    </row>
    <row r="797" spans="1:153" s="15" customFormat="1" x14ac:dyDescent="0.2">
      <c r="A797" s="8" t="s">
        <v>114</v>
      </c>
      <c r="B797" s="8" t="s">
        <v>114</v>
      </c>
      <c r="C797" s="8" t="s">
        <v>116</v>
      </c>
      <c r="D797" s="8"/>
      <c r="E797" s="37">
        <v>516</v>
      </c>
      <c r="F797" s="128" t="s">
        <v>162</v>
      </c>
      <c r="G797" s="129">
        <v>4.01</v>
      </c>
      <c r="H797" s="9">
        <v>4</v>
      </c>
      <c r="I797" s="12">
        <v>10.29</v>
      </c>
      <c r="J797" s="12">
        <v>10.29</v>
      </c>
      <c r="K797" s="13">
        <v>10.29</v>
      </c>
      <c r="L797" s="12">
        <v>1256.4440000000002</v>
      </c>
      <c r="M797" s="12">
        <v>116.02889579999999</v>
      </c>
      <c r="N797" s="12">
        <v>122.10340136054424</v>
      </c>
      <c r="O797" s="12">
        <v>11.275888804664723</v>
      </c>
      <c r="P797" s="12">
        <v>92.347049132313074</v>
      </c>
      <c r="Q797" s="12" t="s">
        <v>53</v>
      </c>
      <c r="R797" s="12" t="s">
        <v>54</v>
      </c>
      <c r="S797" s="12" t="s">
        <v>55</v>
      </c>
      <c r="T797" s="12">
        <v>12.39</v>
      </c>
      <c r="U797" s="12">
        <v>119.9635</v>
      </c>
      <c r="V797" s="21"/>
      <c r="W797" s="21"/>
      <c r="X797" s="15" t="s">
        <v>63</v>
      </c>
      <c r="Y797" s="15" t="s">
        <v>49</v>
      </c>
      <c r="Z797" s="16"/>
      <c r="AA797" s="16"/>
      <c r="AB797" s="16"/>
      <c r="AC797" s="13">
        <v>10.285434790203684</v>
      </c>
      <c r="AD797" s="44">
        <v>1488.362330346378</v>
      </c>
      <c r="AE797" s="44" t="s">
        <v>55</v>
      </c>
      <c r="AF797" s="44" t="s">
        <v>55</v>
      </c>
      <c r="AG797" s="152">
        <v>144.69999999999999</v>
      </c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 s="22"/>
      <c r="EI797" s="22"/>
      <c r="EJ797" s="22"/>
      <c r="EK797" s="22"/>
      <c r="EL797" s="22"/>
      <c r="EM797" s="22"/>
      <c r="EN797" s="22"/>
      <c r="EO797" s="22"/>
      <c r="EP797" s="22"/>
      <c r="EQ797" s="22"/>
      <c r="ER797" s="22"/>
      <c r="ES797" s="22"/>
      <c r="ET797" s="22"/>
      <c r="EU797" s="22"/>
      <c r="EV797" s="22"/>
      <c r="EW797" s="22"/>
    </row>
    <row r="798" spans="1:153" s="15" customFormat="1" x14ac:dyDescent="0.2">
      <c r="A798" s="8" t="s">
        <v>114</v>
      </c>
      <c r="B798" s="8" t="s">
        <v>114</v>
      </c>
      <c r="C798" s="8" t="s">
        <v>116</v>
      </c>
      <c r="D798" s="8"/>
      <c r="E798" s="9">
        <v>559</v>
      </c>
      <c r="F798" s="10" t="s">
        <v>214</v>
      </c>
      <c r="G798" s="126">
        <v>1.3169999999999999</v>
      </c>
      <c r="H798" s="9">
        <v>1</v>
      </c>
      <c r="I798" s="12">
        <v>4.5599999999999996</v>
      </c>
      <c r="J798" s="12">
        <v>4.5599999999999996</v>
      </c>
      <c r="K798" s="13">
        <v>4.5599999999999996</v>
      </c>
      <c r="L798" s="12">
        <v>457.33163200000001</v>
      </c>
      <c r="M798" s="12">
        <v>49.331766199999997</v>
      </c>
      <c r="N798" s="12">
        <v>100.29202456140352</v>
      </c>
      <c r="O798" s="12">
        <v>10.818369780701754</v>
      </c>
      <c r="P798" s="12">
        <v>107.86869472435704</v>
      </c>
      <c r="Q798" s="12" t="s">
        <v>53</v>
      </c>
      <c r="R798" s="12" t="s">
        <v>54</v>
      </c>
      <c r="S798" s="12" t="s">
        <v>55</v>
      </c>
      <c r="T798" s="12">
        <v>9.59</v>
      </c>
      <c r="U798" s="12">
        <v>128.2945</v>
      </c>
      <c r="V798" s="21" t="s">
        <v>118</v>
      </c>
      <c r="W798" s="21" t="s">
        <v>118</v>
      </c>
      <c r="X798" s="15" t="s">
        <v>63</v>
      </c>
      <c r="Y798" s="15" t="s">
        <v>49</v>
      </c>
      <c r="Z798" s="16"/>
      <c r="AA798" s="16"/>
      <c r="AB798" s="16"/>
      <c r="AC798" s="13">
        <v>4.5599999999999996</v>
      </c>
      <c r="AD798" s="44">
        <v>482.57747248015579</v>
      </c>
      <c r="AE798" s="44" t="s">
        <v>55</v>
      </c>
      <c r="AF798" s="44" t="s">
        <v>55</v>
      </c>
      <c r="AG798" s="152">
        <v>105.8</v>
      </c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</row>
    <row r="799" spans="1:153" s="16" customFormat="1" x14ac:dyDescent="0.2">
      <c r="A799" s="8" t="s">
        <v>114</v>
      </c>
      <c r="B799" s="8" t="s">
        <v>114</v>
      </c>
      <c r="C799" s="8" t="s">
        <v>116</v>
      </c>
      <c r="D799" s="8"/>
      <c r="E799" s="9">
        <v>559</v>
      </c>
      <c r="F799" s="10" t="s">
        <v>214</v>
      </c>
      <c r="G799" s="126">
        <v>1.208</v>
      </c>
      <c r="H799" s="9">
        <v>1</v>
      </c>
      <c r="I799" s="12">
        <v>2.23</v>
      </c>
      <c r="J799" s="12">
        <v>2.23</v>
      </c>
      <c r="K799" s="13">
        <v>2.23</v>
      </c>
      <c r="L799" s="12">
        <v>290.11096000000003</v>
      </c>
      <c r="M799" s="12">
        <v>32.258645399999999</v>
      </c>
      <c r="N799" s="12">
        <v>130.09460089686101</v>
      </c>
      <c r="O799" s="12">
        <v>14.465760269058295</v>
      </c>
      <c r="P799" s="12">
        <v>111.1941630884955</v>
      </c>
      <c r="Q799" s="12" t="s">
        <v>65</v>
      </c>
      <c r="R799" s="12" t="s">
        <v>134</v>
      </c>
      <c r="S799" s="12" t="s">
        <v>135</v>
      </c>
      <c r="T799" s="12">
        <v>11.93</v>
      </c>
      <c r="U799" s="12">
        <v>131.80539999999999</v>
      </c>
      <c r="V799" s="21" t="s">
        <v>118</v>
      </c>
      <c r="W799" s="21" t="s">
        <v>118</v>
      </c>
      <c r="X799" s="15" t="s">
        <v>63</v>
      </c>
      <c r="Y799" s="15" t="s">
        <v>49</v>
      </c>
      <c r="AC799" s="13" t="e">
        <v>#N/A</v>
      </c>
      <c r="AD799" s="13" t="e">
        <v>#N/A</v>
      </c>
      <c r="AE799" s="44" t="e">
        <v>#N/A</v>
      </c>
      <c r="AF799" s="44" t="e">
        <v>#N/A</v>
      </c>
      <c r="AG799" s="152" t="e">
        <v>#N/A</v>
      </c>
    </row>
    <row r="800" spans="1:153" s="16" customFormat="1" x14ac:dyDescent="0.2">
      <c r="A800" s="8" t="s">
        <v>114</v>
      </c>
      <c r="B800" s="8" t="s">
        <v>114</v>
      </c>
      <c r="C800" s="8" t="s">
        <v>116</v>
      </c>
      <c r="D800" s="8"/>
      <c r="E800" s="9">
        <v>559</v>
      </c>
      <c r="F800" s="10" t="s">
        <v>214</v>
      </c>
      <c r="G800" s="126">
        <v>1.419</v>
      </c>
      <c r="H800" s="9">
        <v>1</v>
      </c>
      <c r="I800" s="12">
        <v>3.16</v>
      </c>
      <c r="J800" s="12">
        <v>3.16</v>
      </c>
      <c r="K800" s="13">
        <v>3.16</v>
      </c>
      <c r="L800" s="12">
        <v>312.40090399999997</v>
      </c>
      <c r="M800" s="12">
        <v>37.1764686</v>
      </c>
      <c r="N800" s="12">
        <v>98.861045569620245</v>
      </c>
      <c r="O800" s="12">
        <v>11.764705253164557</v>
      </c>
      <c r="P800" s="12">
        <v>119.00243604928879</v>
      </c>
      <c r="Q800" s="12" t="s">
        <v>99</v>
      </c>
      <c r="R800" s="12" t="s">
        <v>54</v>
      </c>
      <c r="S800" s="12" t="s">
        <v>55</v>
      </c>
      <c r="T800" s="12">
        <v>11.79</v>
      </c>
      <c r="U800" s="12">
        <v>140.08505</v>
      </c>
      <c r="V800" s="21" t="s">
        <v>118</v>
      </c>
      <c r="W800" s="21" t="s">
        <v>118</v>
      </c>
      <c r="X800" s="15" t="s">
        <v>63</v>
      </c>
      <c r="Y800" s="15" t="s">
        <v>49</v>
      </c>
      <c r="AC800" s="13">
        <v>3.16</v>
      </c>
      <c r="AD800" s="44">
        <v>367.92649408712549</v>
      </c>
      <c r="AE800" s="44" t="s">
        <v>55</v>
      </c>
      <c r="AF800" s="44" t="s">
        <v>55</v>
      </c>
      <c r="AG800" s="152">
        <v>116.4</v>
      </c>
    </row>
    <row r="801" spans="1:153" s="16" customFormat="1" x14ac:dyDescent="0.2">
      <c r="A801" s="8" t="s">
        <v>114</v>
      </c>
      <c r="B801" s="8" t="s">
        <v>114</v>
      </c>
      <c r="C801" s="8" t="s">
        <v>116</v>
      </c>
      <c r="D801" s="8"/>
      <c r="E801" s="9">
        <v>559</v>
      </c>
      <c r="F801" s="10" t="s">
        <v>214</v>
      </c>
      <c r="G801" s="126">
        <v>1.52</v>
      </c>
      <c r="H801" s="9">
        <v>1</v>
      </c>
      <c r="I801" s="12">
        <v>4.08</v>
      </c>
      <c r="J801" s="12">
        <v>4.08</v>
      </c>
      <c r="K801" s="13">
        <v>4.08</v>
      </c>
      <c r="L801" s="12">
        <v>430.51124000000004</v>
      </c>
      <c r="M801" s="12">
        <v>53.802533799999999</v>
      </c>
      <c r="N801" s="12">
        <v>105.51746078431374</v>
      </c>
      <c r="O801" s="12">
        <v>13.186895539215685</v>
      </c>
      <c r="P801" s="12">
        <v>124.97358675234587</v>
      </c>
      <c r="Q801" s="12" t="s">
        <v>60</v>
      </c>
      <c r="R801" s="12" t="s">
        <v>54</v>
      </c>
      <c r="S801" s="12" t="s">
        <v>55</v>
      </c>
      <c r="T801" s="12">
        <v>12.09</v>
      </c>
      <c r="U801" s="12">
        <v>139.81549999999999</v>
      </c>
      <c r="V801" s="21" t="s">
        <v>118</v>
      </c>
      <c r="W801" s="21" t="s">
        <v>118</v>
      </c>
      <c r="X801" s="15" t="s">
        <v>63</v>
      </c>
      <c r="Y801" s="15" t="s">
        <v>49</v>
      </c>
      <c r="AC801" s="13">
        <v>4.08</v>
      </c>
      <c r="AD801" s="44">
        <v>416.07542274540253</v>
      </c>
      <c r="AE801" s="44" t="s">
        <v>55</v>
      </c>
      <c r="AF801" s="44" t="s">
        <v>55</v>
      </c>
      <c r="AG801" s="152">
        <v>102</v>
      </c>
    </row>
    <row r="802" spans="1:153" s="16" customFormat="1" x14ac:dyDescent="0.2">
      <c r="A802" s="8" t="s">
        <v>114</v>
      </c>
      <c r="B802" s="8" t="s">
        <v>114</v>
      </c>
      <c r="C802" s="8" t="s">
        <v>116</v>
      </c>
      <c r="D802" s="8"/>
      <c r="E802" s="9">
        <v>559</v>
      </c>
      <c r="F802" s="10" t="s">
        <v>214</v>
      </c>
      <c r="G802" s="126">
        <v>1.5209999999999999</v>
      </c>
      <c r="H802" s="9">
        <v>1</v>
      </c>
      <c r="I802" s="12">
        <v>4.4000000000000004</v>
      </c>
      <c r="J802" s="12">
        <v>4.4000000000000004</v>
      </c>
      <c r="K802" s="13">
        <v>4.4000000000000004</v>
      </c>
      <c r="L802" s="12">
        <v>485.57139999999998</v>
      </c>
      <c r="M802" s="12">
        <v>60.725234800000003</v>
      </c>
      <c r="N802" s="12">
        <v>110.35713636363636</v>
      </c>
      <c r="O802" s="12">
        <v>13.801189727272726</v>
      </c>
      <c r="P802" s="12">
        <v>125.05933174812192</v>
      </c>
      <c r="Q802" s="12" t="s">
        <v>60</v>
      </c>
      <c r="R802" s="12" t="s">
        <v>54</v>
      </c>
      <c r="S802" s="12" t="s">
        <v>55</v>
      </c>
      <c r="T802" s="12">
        <v>12.12</v>
      </c>
      <c r="U802" s="12">
        <v>140.46625</v>
      </c>
      <c r="V802" s="21" t="s">
        <v>118</v>
      </c>
      <c r="W802" s="21" t="s">
        <v>118</v>
      </c>
      <c r="X802" s="15" t="s">
        <v>63</v>
      </c>
      <c r="Y802" s="15" t="s">
        <v>49</v>
      </c>
      <c r="AC802" s="13">
        <v>4.4000000000000004</v>
      </c>
      <c r="AD802" s="44">
        <v>468.94878923523811</v>
      </c>
      <c r="AE802" s="44" t="s">
        <v>55</v>
      </c>
      <c r="AF802" s="44" t="s">
        <v>55</v>
      </c>
      <c r="AG802" s="152">
        <v>106.6</v>
      </c>
    </row>
    <row r="803" spans="1:153" s="15" customFormat="1" x14ac:dyDescent="0.2">
      <c r="A803" s="8" t="s">
        <v>114</v>
      </c>
      <c r="B803" s="8" t="s">
        <v>114</v>
      </c>
      <c r="C803" s="8" t="s">
        <v>116</v>
      </c>
      <c r="D803" s="8"/>
      <c r="E803" s="9">
        <v>559</v>
      </c>
      <c r="F803" s="10" t="s">
        <v>214</v>
      </c>
      <c r="G803" s="126">
        <v>1.522</v>
      </c>
      <c r="H803" s="9">
        <v>1</v>
      </c>
      <c r="I803" s="12">
        <v>4.26</v>
      </c>
      <c r="J803" s="12">
        <v>4.26</v>
      </c>
      <c r="K803" s="13">
        <v>4.26</v>
      </c>
      <c r="L803" s="12">
        <v>486.22183999999999</v>
      </c>
      <c r="M803" s="12">
        <v>60.417945600000003</v>
      </c>
      <c r="N803" s="12">
        <v>114.13658215962441</v>
      </c>
      <c r="O803" s="12">
        <v>14.18261633802817</v>
      </c>
      <c r="P803" s="12">
        <v>124.2600406431764</v>
      </c>
      <c r="Q803" s="12" t="s">
        <v>60</v>
      </c>
      <c r="R803" s="12" t="s">
        <v>54</v>
      </c>
      <c r="S803" s="12" t="s">
        <v>55</v>
      </c>
      <c r="T803" s="12">
        <v>12.16</v>
      </c>
      <c r="U803" s="12">
        <v>141.5171</v>
      </c>
      <c r="V803" s="21" t="s">
        <v>118</v>
      </c>
      <c r="W803" s="21" t="s">
        <v>118</v>
      </c>
      <c r="X803" s="15" t="s">
        <v>63</v>
      </c>
      <c r="Y803" s="15" t="s">
        <v>49</v>
      </c>
      <c r="Z803" s="16"/>
      <c r="AA803" s="16"/>
      <c r="AB803" s="16"/>
      <c r="AC803" s="13">
        <v>4.26</v>
      </c>
      <c r="AD803" s="44">
        <v>473.62369139593505</v>
      </c>
      <c r="AE803" s="44" t="s">
        <v>55</v>
      </c>
      <c r="AF803" s="44" t="s">
        <v>55</v>
      </c>
      <c r="AG803" s="152">
        <v>111.2</v>
      </c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</row>
    <row r="804" spans="1:153" s="16" customFormat="1" x14ac:dyDescent="0.2">
      <c r="A804" s="8" t="s">
        <v>114</v>
      </c>
      <c r="B804" s="8" t="s">
        <v>114</v>
      </c>
      <c r="C804" s="8" t="s">
        <v>116</v>
      </c>
      <c r="D804" s="8"/>
      <c r="E804" s="9">
        <v>559</v>
      </c>
      <c r="F804" s="10" t="s">
        <v>214</v>
      </c>
      <c r="G804" s="130">
        <v>1.5229999999999999</v>
      </c>
      <c r="H804" s="9">
        <v>1</v>
      </c>
      <c r="I804" s="12">
        <v>4.0999999999999996</v>
      </c>
      <c r="J804" s="12">
        <v>5</v>
      </c>
      <c r="K804" s="13">
        <v>5</v>
      </c>
      <c r="L804" s="12">
        <v>712.02222400000005</v>
      </c>
      <c r="M804" s="12">
        <v>84.141111600000002</v>
      </c>
      <c r="N804" s="12">
        <v>173.66395707317076</v>
      </c>
      <c r="O804" s="12">
        <v>20.522222341463419</v>
      </c>
      <c r="P804" s="12">
        <v>118.17202997865976</v>
      </c>
      <c r="Q804" s="12" t="s">
        <v>99</v>
      </c>
      <c r="R804" s="12" t="s">
        <v>54</v>
      </c>
      <c r="S804" s="12" t="s">
        <v>55</v>
      </c>
      <c r="T804" s="12">
        <v>11.99</v>
      </c>
      <c r="U804" s="12">
        <v>140.95335</v>
      </c>
      <c r="V804" s="21" t="s">
        <v>118</v>
      </c>
      <c r="W804" s="21" t="s">
        <v>118</v>
      </c>
      <c r="X804" s="15" t="s">
        <v>63</v>
      </c>
      <c r="Y804" s="15" t="s">
        <v>49</v>
      </c>
      <c r="AC804" s="13">
        <v>4.0999999999999996</v>
      </c>
      <c r="AD804" s="44">
        <v>484.33500815101729</v>
      </c>
      <c r="AE804" s="44" t="s">
        <v>55</v>
      </c>
      <c r="AF804" s="44" t="s">
        <v>55</v>
      </c>
      <c r="AG804" s="152">
        <v>118.1</v>
      </c>
    </row>
    <row r="805" spans="1:153" s="16" customFormat="1" x14ac:dyDescent="0.2">
      <c r="A805" s="8" t="s">
        <v>114</v>
      </c>
      <c r="B805" s="8" t="s">
        <v>114</v>
      </c>
      <c r="C805" s="8" t="s">
        <v>116</v>
      </c>
      <c r="D805" s="8"/>
      <c r="E805" s="9">
        <v>559</v>
      </c>
      <c r="F805" s="10" t="s">
        <v>214</v>
      </c>
      <c r="G805" s="126">
        <v>1.524</v>
      </c>
      <c r="H805" s="9">
        <v>1</v>
      </c>
      <c r="I805" s="12">
        <v>4.0199999999999996</v>
      </c>
      <c r="J805" s="12">
        <v>4.0199999999999996</v>
      </c>
      <c r="K805" s="13">
        <v>4.0199999999999996</v>
      </c>
      <c r="L805" s="12">
        <v>535.94176800000002</v>
      </c>
      <c r="M805" s="12">
        <v>62.823759399999993</v>
      </c>
      <c r="N805" s="12">
        <v>133.31884776119406</v>
      </c>
      <c r="O805" s="12">
        <v>15.627800845771144</v>
      </c>
      <c r="P805" s="12">
        <v>117.22124146890523</v>
      </c>
      <c r="Q805" s="12" t="s">
        <v>60</v>
      </c>
      <c r="R805" s="12" t="s">
        <v>54</v>
      </c>
      <c r="S805" s="12" t="s">
        <v>55</v>
      </c>
      <c r="T805" s="12">
        <v>11.99</v>
      </c>
      <c r="U805" s="12">
        <v>135.72874999999999</v>
      </c>
      <c r="V805" s="21" t="s">
        <v>118</v>
      </c>
      <c r="W805" s="21" t="s">
        <v>118</v>
      </c>
      <c r="X805" s="15" t="s">
        <v>63</v>
      </c>
      <c r="Y805" s="15" t="s">
        <v>49</v>
      </c>
      <c r="AC805" s="13">
        <v>4.0199999999999996</v>
      </c>
      <c r="AD805" s="44">
        <v>434.64066652855843</v>
      </c>
      <c r="AE805" s="44" t="s">
        <v>55</v>
      </c>
      <c r="AF805" s="44" t="s">
        <v>55</v>
      </c>
      <c r="AG805" s="152">
        <v>108.1</v>
      </c>
    </row>
    <row r="806" spans="1:153" s="16" customFormat="1" x14ac:dyDescent="0.2">
      <c r="A806" s="8" t="s">
        <v>32</v>
      </c>
      <c r="B806" s="8" t="s">
        <v>32</v>
      </c>
      <c r="C806" s="8" t="s">
        <v>33</v>
      </c>
      <c r="D806" s="8" t="s">
        <v>34</v>
      </c>
      <c r="E806" s="9">
        <v>38</v>
      </c>
      <c r="F806" s="10" t="s">
        <v>80</v>
      </c>
      <c r="G806" s="11">
        <v>38.04</v>
      </c>
      <c r="H806" s="9">
        <v>3</v>
      </c>
      <c r="I806" s="12">
        <v>89.59</v>
      </c>
      <c r="J806" s="12">
        <v>89.59</v>
      </c>
      <c r="K806" s="13">
        <v>89.59</v>
      </c>
      <c r="L806" s="12">
        <v>11929.6975</v>
      </c>
      <c r="M806" s="12">
        <v>1354.5922633999999</v>
      </c>
      <c r="N806" s="12">
        <v>133.1588067864717</v>
      </c>
      <c r="O806" s="12">
        <v>15.119904714811918</v>
      </c>
      <c r="P806" s="12">
        <v>113.54791380083191</v>
      </c>
      <c r="Q806" s="12" t="s">
        <v>65</v>
      </c>
      <c r="R806" s="12" t="s">
        <v>54</v>
      </c>
      <c r="S806" s="12" t="s">
        <v>55</v>
      </c>
      <c r="T806" s="12">
        <v>11.79</v>
      </c>
      <c r="U806" s="12">
        <v>132.46154999999999</v>
      </c>
      <c r="V806" s="13" t="s">
        <v>89</v>
      </c>
      <c r="W806" s="14" t="s">
        <v>82</v>
      </c>
      <c r="X806" s="15" t="s">
        <v>41</v>
      </c>
      <c r="Y806" s="15" t="s">
        <v>49</v>
      </c>
      <c r="AB806" s="17">
        <v>0.21453287197231832</v>
      </c>
      <c r="AC806" s="18">
        <v>89.589999999999989</v>
      </c>
      <c r="AD806" s="19">
        <v>9582.0725463924537</v>
      </c>
      <c r="AE806" s="20" t="s">
        <v>55</v>
      </c>
      <c r="AF806" s="20" t="s">
        <v>55</v>
      </c>
      <c r="AG806" s="152">
        <v>107</v>
      </c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</row>
    <row r="807" spans="1:153" s="15" customFormat="1" x14ac:dyDescent="0.2">
      <c r="A807" s="8" t="s">
        <v>114</v>
      </c>
      <c r="B807" s="8" t="s">
        <v>114</v>
      </c>
      <c r="C807" s="8" t="s">
        <v>116</v>
      </c>
      <c r="D807" s="8"/>
      <c r="E807" s="9">
        <v>559</v>
      </c>
      <c r="F807" s="10" t="s">
        <v>214</v>
      </c>
      <c r="G807" s="126">
        <v>1.5249999999999999</v>
      </c>
      <c r="H807" s="9">
        <v>1</v>
      </c>
      <c r="I807" s="12">
        <v>2.1800000000000002</v>
      </c>
      <c r="J807" s="12">
        <v>2.1800000000000002</v>
      </c>
      <c r="K807" s="13">
        <v>2.1800000000000002</v>
      </c>
      <c r="L807" s="12">
        <v>224.890872</v>
      </c>
      <c r="M807" s="12">
        <v>28.013645799999999</v>
      </c>
      <c r="N807" s="12">
        <v>103.16095045871559</v>
      </c>
      <c r="O807" s="12">
        <v>12.850296238532108</v>
      </c>
      <c r="P807" s="12">
        <v>124.56550837688067</v>
      </c>
      <c r="Q807" s="12" t="s">
        <v>60</v>
      </c>
      <c r="R807" s="12" t="s">
        <v>54</v>
      </c>
      <c r="S807" s="12" t="s">
        <v>55</v>
      </c>
      <c r="T807" s="12">
        <v>12.02</v>
      </c>
      <c r="U807" s="12">
        <v>142.67910000000001</v>
      </c>
      <c r="V807" s="21" t="s">
        <v>118</v>
      </c>
      <c r="W807" s="21" t="s">
        <v>118</v>
      </c>
      <c r="X807" s="15" t="s">
        <v>63</v>
      </c>
      <c r="Y807" s="15" t="s">
        <v>49</v>
      </c>
      <c r="Z807" s="16"/>
      <c r="AA807" s="16"/>
      <c r="AB807" s="16"/>
      <c r="AC807" s="13">
        <v>2.1800000000000002</v>
      </c>
      <c r="AD807" s="44">
        <v>232.34280921200434</v>
      </c>
      <c r="AE807" s="44" t="s">
        <v>55</v>
      </c>
      <c r="AF807" s="44" t="s">
        <v>55</v>
      </c>
      <c r="AG807" s="152">
        <v>106.6</v>
      </c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</row>
    <row r="808" spans="1:153" s="16" customFormat="1" x14ac:dyDescent="0.2">
      <c r="A808" s="8" t="s">
        <v>114</v>
      </c>
      <c r="B808" s="8" t="s">
        <v>114</v>
      </c>
      <c r="C808" s="8" t="s">
        <v>116</v>
      </c>
      <c r="D808" s="8"/>
      <c r="E808" s="9">
        <v>559</v>
      </c>
      <c r="F808" s="10" t="s">
        <v>214</v>
      </c>
      <c r="G808" s="126">
        <v>1.6259999999999999</v>
      </c>
      <c r="H808" s="9">
        <v>1</v>
      </c>
      <c r="I808" s="12">
        <v>3.65</v>
      </c>
      <c r="J808" s="12">
        <v>3.65</v>
      </c>
      <c r="K808" s="13">
        <v>3.65</v>
      </c>
      <c r="L808" s="12">
        <v>455.25629600000002</v>
      </c>
      <c r="M808" s="12">
        <v>59.942673599999999</v>
      </c>
      <c r="N808" s="12">
        <v>124.72775232876714</v>
      </c>
      <c r="O808" s="12">
        <v>16.422650301369863</v>
      </c>
      <c r="P808" s="12">
        <v>131.66797280273087</v>
      </c>
      <c r="Q808" s="12" t="s">
        <v>99</v>
      </c>
      <c r="R808" s="12" t="s">
        <v>54</v>
      </c>
      <c r="S808" s="12" t="s">
        <v>55</v>
      </c>
      <c r="T808" s="12">
        <v>11.86</v>
      </c>
      <c r="U808" s="12">
        <v>154.45865000000001</v>
      </c>
      <c r="V808" s="21" t="s">
        <v>118</v>
      </c>
      <c r="W808" s="21" t="s">
        <v>118</v>
      </c>
      <c r="X808" s="15" t="s">
        <v>63</v>
      </c>
      <c r="Y808" s="15" t="s">
        <v>49</v>
      </c>
      <c r="AC808" s="13">
        <v>3.65</v>
      </c>
      <c r="AD808" s="44">
        <v>386.05433652468611</v>
      </c>
      <c r="AE808" s="44" t="s">
        <v>55</v>
      </c>
      <c r="AF808" s="44" t="s">
        <v>55</v>
      </c>
      <c r="AG808" s="152">
        <v>105.8</v>
      </c>
    </row>
    <row r="809" spans="1:153" s="16" customFormat="1" x14ac:dyDescent="0.2">
      <c r="A809" s="8" t="s">
        <v>114</v>
      </c>
      <c r="B809" s="8" t="s">
        <v>114</v>
      </c>
      <c r="C809" s="8" t="s">
        <v>116</v>
      </c>
      <c r="D809" s="8"/>
      <c r="E809" s="9">
        <v>559</v>
      </c>
      <c r="F809" s="10" t="s">
        <v>214</v>
      </c>
      <c r="G809" s="126">
        <v>1.627</v>
      </c>
      <c r="H809" s="9">
        <v>1</v>
      </c>
      <c r="I809" s="12">
        <v>3.07</v>
      </c>
      <c r="J809" s="12">
        <v>3.07</v>
      </c>
      <c r="K809" s="13">
        <v>3.07</v>
      </c>
      <c r="L809" s="12">
        <v>288.851112</v>
      </c>
      <c r="M809" s="12">
        <v>37.226672999999998</v>
      </c>
      <c r="N809" s="12">
        <v>94.088310097719869</v>
      </c>
      <c r="O809" s="12">
        <v>12.125952117263843</v>
      </c>
      <c r="P809" s="12">
        <v>128.87841331903891</v>
      </c>
      <c r="Q809" s="12" t="s">
        <v>99</v>
      </c>
      <c r="R809" s="12" t="s">
        <v>54</v>
      </c>
      <c r="S809" s="12" t="s">
        <v>55</v>
      </c>
      <c r="T809" s="12">
        <v>11.86</v>
      </c>
      <c r="U809" s="12">
        <v>150.62264999999999</v>
      </c>
      <c r="V809" s="21" t="s">
        <v>118</v>
      </c>
      <c r="W809" s="21" t="s">
        <v>118</v>
      </c>
      <c r="X809" s="15" t="s">
        <v>63</v>
      </c>
      <c r="Y809" s="15" t="s">
        <v>49</v>
      </c>
      <c r="AC809" s="13">
        <v>3.07</v>
      </c>
      <c r="AD809" s="44">
        <v>378.27035976185931</v>
      </c>
      <c r="AE809" s="44" t="s">
        <v>55</v>
      </c>
      <c r="AF809" s="44" t="s">
        <v>55</v>
      </c>
      <c r="AG809" s="152">
        <v>123.2</v>
      </c>
    </row>
    <row r="810" spans="1:153" s="16" customFormat="1" x14ac:dyDescent="0.2">
      <c r="A810" s="8" t="s">
        <v>114</v>
      </c>
      <c r="B810" s="8" t="s">
        <v>114</v>
      </c>
      <c r="C810" s="9" t="s">
        <v>116</v>
      </c>
      <c r="D810" s="8"/>
      <c r="E810" s="37">
        <v>516</v>
      </c>
      <c r="F810" s="128" t="s">
        <v>162</v>
      </c>
      <c r="G810" s="129">
        <v>4.05</v>
      </c>
      <c r="H810" s="9">
        <v>4</v>
      </c>
      <c r="I810" s="12">
        <v>8.64</v>
      </c>
      <c r="J810" s="12">
        <v>8.64</v>
      </c>
      <c r="K810" s="13">
        <v>8.64</v>
      </c>
      <c r="L810" s="12">
        <v>1420.4340920000002</v>
      </c>
      <c r="M810" s="12">
        <v>127.97896440000001</v>
      </c>
      <c r="N810" s="12">
        <v>164.4020939814815</v>
      </c>
      <c r="O810" s="12">
        <v>14.812380138888889</v>
      </c>
      <c r="P810" s="12">
        <v>90.098488286635671</v>
      </c>
      <c r="Q810" s="12" t="s">
        <v>60</v>
      </c>
      <c r="R810" s="12" t="s">
        <v>134</v>
      </c>
      <c r="S810" s="12" t="s">
        <v>135</v>
      </c>
      <c r="T810" s="12">
        <v>12.12</v>
      </c>
      <c r="U810" s="12">
        <v>114.93980000000001</v>
      </c>
      <c r="V810" s="21"/>
      <c r="W810" s="21"/>
      <c r="X810" s="15" t="s">
        <v>63</v>
      </c>
      <c r="Y810" s="15" t="s">
        <v>49</v>
      </c>
      <c r="AC810" s="13">
        <v>8.6433986654089363</v>
      </c>
      <c r="AD810" s="44">
        <v>1250.2061376620036</v>
      </c>
      <c r="AE810" s="44" t="s">
        <v>55</v>
      </c>
      <c r="AF810" s="44" t="s">
        <v>55</v>
      </c>
      <c r="AG810" s="152">
        <v>144.6</v>
      </c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  <c r="BK810" s="22"/>
      <c r="BL810" s="22"/>
      <c r="BM810" s="22"/>
      <c r="BN810" s="22"/>
      <c r="BO810" s="22"/>
      <c r="BP810" s="22"/>
      <c r="BQ810" s="22"/>
      <c r="BR810" s="22"/>
      <c r="BS810" s="22"/>
      <c r="BT810" s="22"/>
      <c r="BU810" s="22"/>
      <c r="BV810" s="22"/>
      <c r="BW810" s="22"/>
      <c r="BX810" s="22"/>
      <c r="BY810" s="22"/>
      <c r="BZ810" s="22"/>
      <c r="CA810" s="22"/>
      <c r="CB810" s="22"/>
      <c r="CC810" s="22"/>
      <c r="CD810" s="22"/>
      <c r="CE810" s="22"/>
      <c r="CF810" s="22"/>
      <c r="CG810" s="22"/>
      <c r="CH810" s="22"/>
      <c r="CI810" s="22"/>
      <c r="CJ810" s="22"/>
      <c r="CK810" s="22"/>
      <c r="CL810" s="22"/>
      <c r="CM810" s="22"/>
      <c r="CN810" s="22"/>
      <c r="CO810" s="22"/>
      <c r="CP810" s="22"/>
      <c r="CQ810" s="22"/>
      <c r="CR810" s="22"/>
      <c r="CS810" s="22"/>
      <c r="CT810" s="22"/>
      <c r="CU810" s="22"/>
      <c r="CV810" s="22"/>
      <c r="CW810" s="22"/>
      <c r="CX810" s="22"/>
      <c r="CY810" s="22"/>
      <c r="CZ810" s="22"/>
      <c r="DA810" s="22"/>
      <c r="DB810" s="22"/>
      <c r="DC810" s="22"/>
      <c r="DD810" s="22"/>
      <c r="DE810" s="22"/>
      <c r="DF810" s="22"/>
      <c r="DG810" s="22"/>
      <c r="DH810" s="22"/>
      <c r="DI810" s="22"/>
      <c r="DJ810" s="22"/>
      <c r="DK810" s="22"/>
      <c r="DL810" s="22"/>
      <c r="DM810" s="22"/>
      <c r="DN810" s="22"/>
      <c r="DO810" s="22"/>
      <c r="DP810" s="22"/>
      <c r="DQ810" s="22"/>
      <c r="DR810" s="22"/>
      <c r="DS810" s="22"/>
      <c r="DT810" s="22"/>
      <c r="DU810" s="22"/>
      <c r="DV810" s="22"/>
      <c r="DW810" s="22"/>
      <c r="DX810" s="22"/>
      <c r="DY810" s="22"/>
      <c r="DZ810" s="22"/>
      <c r="EA810" s="22"/>
      <c r="EB810" s="22"/>
      <c r="EC810" s="22"/>
      <c r="ED810" s="22"/>
      <c r="EE810" s="22"/>
      <c r="EF810" s="22"/>
      <c r="EG810" s="22"/>
      <c r="EH810" s="22"/>
      <c r="EI810" s="22"/>
      <c r="EJ810" s="22"/>
      <c r="EK810" s="22"/>
      <c r="EL810" s="22"/>
      <c r="EM810" s="22"/>
      <c r="EN810" s="22"/>
      <c r="EO810" s="22"/>
      <c r="EP810" s="22"/>
      <c r="EQ810" s="22"/>
      <c r="ER810" s="22"/>
      <c r="ES810" s="22"/>
      <c r="ET810" s="22"/>
      <c r="EU810" s="22"/>
      <c r="EV810" s="22"/>
      <c r="EW810" s="22"/>
    </row>
    <row r="811" spans="1:153" s="16" customFormat="1" x14ac:dyDescent="0.2">
      <c r="A811" s="8" t="s">
        <v>114</v>
      </c>
      <c r="B811" s="10" t="s">
        <v>115</v>
      </c>
      <c r="C811" s="8" t="s">
        <v>116</v>
      </c>
      <c r="D811" s="8"/>
      <c r="E811" s="72">
        <v>602</v>
      </c>
      <c r="F811" s="73" t="s">
        <v>117</v>
      </c>
      <c r="G811" s="74">
        <v>1.1003000000000001</v>
      </c>
      <c r="H811" s="9">
        <v>1</v>
      </c>
      <c r="I811" s="12">
        <v>3.12</v>
      </c>
      <c r="J811" s="12">
        <v>3.12</v>
      </c>
      <c r="K811" s="13">
        <v>3.12</v>
      </c>
      <c r="L811" s="12">
        <v>386.51132000000001</v>
      </c>
      <c r="M811" s="12">
        <v>45.339715999999996</v>
      </c>
      <c r="N811" s="12">
        <v>123.88183333333333</v>
      </c>
      <c r="O811" s="12">
        <v>14.531960256410255</v>
      </c>
      <c r="P811" s="12">
        <v>117.30501450772513</v>
      </c>
      <c r="Q811" s="12" t="s">
        <v>60</v>
      </c>
      <c r="R811" s="12" t="s">
        <v>54</v>
      </c>
      <c r="S811" s="12" t="s">
        <v>55</v>
      </c>
      <c r="T811" s="12">
        <v>11.79</v>
      </c>
      <c r="U811" s="12">
        <v>139.15110000000001</v>
      </c>
      <c r="V811" s="21" t="s">
        <v>118</v>
      </c>
      <c r="W811" s="21" t="s">
        <v>118</v>
      </c>
      <c r="X811" s="15" t="s">
        <v>41</v>
      </c>
      <c r="Y811" s="15" t="s">
        <v>49</v>
      </c>
      <c r="AC811" s="13">
        <v>3.12</v>
      </c>
      <c r="AD811" s="44">
        <v>452.40000000000003</v>
      </c>
      <c r="AE811" s="44" t="s">
        <v>55</v>
      </c>
      <c r="AF811" s="44" t="s">
        <v>55</v>
      </c>
      <c r="AG811" s="152">
        <v>145</v>
      </c>
    </row>
    <row r="812" spans="1:153" s="16" customFormat="1" x14ac:dyDescent="0.2">
      <c r="A812" s="8" t="s">
        <v>114</v>
      </c>
      <c r="B812" s="8" t="s">
        <v>114</v>
      </c>
      <c r="C812" s="9" t="s">
        <v>116</v>
      </c>
      <c r="D812" s="8"/>
      <c r="E812" s="37">
        <v>516</v>
      </c>
      <c r="F812" s="128" t="s">
        <v>162</v>
      </c>
      <c r="G812" s="129">
        <v>4.09</v>
      </c>
      <c r="H812" s="9">
        <v>4</v>
      </c>
      <c r="I812" s="12">
        <v>12.74</v>
      </c>
      <c r="J812" s="12">
        <v>12.74</v>
      </c>
      <c r="K812" s="13">
        <v>12.74</v>
      </c>
      <c r="L812" s="12">
        <v>1397.8445039999999</v>
      </c>
      <c r="M812" s="12">
        <v>131.6358448</v>
      </c>
      <c r="N812" s="12">
        <v>109.72091868131868</v>
      </c>
      <c r="O812" s="12">
        <v>10.332483893249607</v>
      </c>
      <c r="P812" s="12">
        <v>94.170592239206613</v>
      </c>
      <c r="Q812" s="12" t="s">
        <v>36</v>
      </c>
      <c r="R812" s="12" t="s">
        <v>134</v>
      </c>
      <c r="S812" s="12" t="s">
        <v>135</v>
      </c>
      <c r="T812" s="12">
        <v>12.12</v>
      </c>
      <c r="U812" s="12">
        <v>117.5231</v>
      </c>
      <c r="V812" s="21"/>
      <c r="W812" s="21"/>
      <c r="X812" s="15" t="s">
        <v>63</v>
      </c>
      <c r="Y812" s="15" t="s">
        <v>49</v>
      </c>
      <c r="AC812" s="13">
        <v>12.744995283513258</v>
      </c>
      <c r="AD812" s="44">
        <v>1588.3870615161636</v>
      </c>
      <c r="AE812" s="44" t="s">
        <v>55</v>
      </c>
      <c r="AF812" s="44" t="s">
        <v>55</v>
      </c>
      <c r="AG812" s="152">
        <v>124.6</v>
      </c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  <c r="BK812" s="22"/>
      <c r="BL812" s="22"/>
      <c r="BM812" s="22"/>
      <c r="BN812" s="22"/>
      <c r="BO812" s="22"/>
      <c r="BP812" s="22"/>
      <c r="BQ812" s="22"/>
      <c r="BR812" s="22"/>
      <c r="BS812" s="22"/>
      <c r="BT812" s="22"/>
      <c r="BU812" s="22"/>
      <c r="BV812" s="22"/>
      <c r="BW812" s="22"/>
      <c r="BX812" s="22"/>
      <c r="BY812" s="22"/>
      <c r="BZ812" s="22"/>
      <c r="CA812" s="22"/>
      <c r="CB812" s="22"/>
      <c r="CC812" s="22"/>
      <c r="CD812" s="22"/>
      <c r="CE812" s="22"/>
      <c r="CF812" s="22"/>
      <c r="CG812" s="22"/>
      <c r="CH812" s="22"/>
      <c r="CI812" s="22"/>
      <c r="CJ812" s="22"/>
      <c r="CK812" s="22"/>
      <c r="CL812" s="22"/>
      <c r="CM812" s="22"/>
      <c r="CN812" s="22"/>
      <c r="CO812" s="22"/>
      <c r="CP812" s="22"/>
      <c r="CQ812" s="22"/>
      <c r="CR812" s="22"/>
      <c r="CS812" s="22"/>
      <c r="CT812" s="22"/>
      <c r="CU812" s="22"/>
      <c r="CV812" s="22"/>
      <c r="CW812" s="22"/>
      <c r="CX812" s="22"/>
      <c r="CY812" s="22"/>
      <c r="CZ812" s="22"/>
      <c r="DA812" s="22"/>
      <c r="DB812" s="22"/>
      <c r="DC812" s="22"/>
      <c r="DD812" s="22"/>
      <c r="DE812" s="22"/>
      <c r="DF812" s="22"/>
      <c r="DG812" s="22"/>
      <c r="DH812" s="22"/>
      <c r="DI812" s="22"/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  <c r="DT812" s="22"/>
      <c r="DU812" s="22"/>
      <c r="DV812" s="22"/>
      <c r="DW812" s="22"/>
      <c r="DX812" s="22"/>
      <c r="DY812" s="22"/>
      <c r="DZ812" s="22"/>
      <c r="EA812" s="22"/>
      <c r="EB812" s="22"/>
      <c r="EC812" s="22"/>
      <c r="ED812" s="22"/>
      <c r="EE812" s="22"/>
      <c r="EF812" s="22"/>
      <c r="EG812" s="22"/>
      <c r="EH812" s="22"/>
      <c r="EI812" s="22"/>
      <c r="EJ812" s="22"/>
      <c r="EK812" s="22"/>
      <c r="EL812" s="22"/>
      <c r="EM812" s="22"/>
      <c r="EN812" s="22"/>
      <c r="EO812" s="22"/>
      <c r="EP812" s="22"/>
      <c r="EQ812" s="22"/>
      <c r="ER812" s="22"/>
      <c r="ES812" s="22"/>
      <c r="ET812" s="22"/>
      <c r="EU812" s="22"/>
      <c r="EV812" s="22"/>
      <c r="EW812" s="22"/>
    </row>
    <row r="813" spans="1:153" s="16" customFormat="1" x14ac:dyDescent="0.2">
      <c r="A813" s="8" t="s">
        <v>114</v>
      </c>
      <c r="B813" s="8" t="s">
        <v>114</v>
      </c>
      <c r="C813" s="8" t="s">
        <v>116</v>
      </c>
      <c r="D813" s="8"/>
      <c r="E813" s="9">
        <v>559</v>
      </c>
      <c r="F813" s="10" t="s">
        <v>214</v>
      </c>
      <c r="G813" s="126">
        <v>1.6279999999999999</v>
      </c>
      <c r="H813" s="9">
        <v>1</v>
      </c>
      <c r="I813" s="12">
        <v>2.97</v>
      </c>
      <c r="J813" s="12">
        <v>2.97</v>
      </c>
      <c r="K813" s="13">
        <v>2.97</v>
      </c>
      <c r="L813" s="12">
        <v>294.78088000000002</v>
      </c>
      <c r="M813" s="12">
        <v>32.925700599999999</v>
      </c>
      <c r="N813" s="12">
        <v>99.252821548821544</v>
      </c>
      <c r="O813" s="12">
        <v>11.086094478114477</v>
      </c>
      <c r="P813" s="12">
        <v>111.69550955950737</v>
      </c>
      <c r="Q813" s="12" t="s">
        <v>60</v>
      </c>
      <c r="R813" s="12" t="s">
        <v>54</v>
      </c>
      <c r="S813" s="12" t="s">
        <v>55</v>
      </c>
      <c r="T813" s="12">
        <v>11.99</v>
      </c>
      <c r="U813" s="12">
        <v>131.3622</v>
      </c>
      <c r="V813" s="21" t="s">
        <v>118</v>
      </c>
      <c r="W813" s="21" t="s">
        <v>118</v>
      </c>
      <c r="X813" s="15" t="s">
        <v>63</v>
      </c>
      <c r="Y813" s="15" t="s">
        <v>49</v>
      </c>
      <c r="AC813" s="13">
        <v>2.97</v>
      </c>
      <c r="AD813" s="44">
        <v>316.54043273378574</v>
      </c>
      <c r="AE813" s="44" t="s">
        <v>55</v>
      </c>
      <c r="AF813" s="44" t="s">
        <v>55</v>
      </c>
      <c r="AG813" s="152">
        <v>106.6</v>
      </c>
    </row>
    <row r="814" spans="1:153" s="16" customFormat="1" x14ac:dyDescent="0.2">
      <c r="A814" s="8" t="s">
        <v>114</v>
      </c>
      <c r="B814" s="8" t="s">
        <v>114</v>
      </c>
      <c r="C814" s="9" t="s">
        <v>116</v>
      </c>
      <c r="D814" s="8"/>
      <c r="E814" s="37">
        <v>516</v>
      </c>
      <c r="F814" s="128" t="s">
        <v>162</v>
      </c>
      <c r="G814" s="129">
        <v>4.0999999999999996</v>
      </c>
      <c r="H814" s="9">
        <v>4</v>
      </c>
      <c r="I814" s="12">
        <v>26.55</v>
      </c>
      <c r="J814" s="12">
        <v>26.55</v>
      </c>
      <c r="K814" s="13">
        <v>26.55</v>
      </c>
      <c r="L814" s="12">
        <v>4532.594728</v>
      </c>
      <c r="M814" s="12">
        <v>473.73576099999997</v>
      </c>
      <c r="N814" s="12">
        <v>170.71919879472694</v>
      </c>
      <c r="O814" s="12">
        <v>17.843154839924669</v>
      </c>
      <c r="P814" s="12">
        <v>104.51756431553612</v>
      </c>
      <c r="Q814" s="12" t="s">
        <v>99</v>
      </c>
      <c r="R814" s="12" t="s">
        <v>54</v>
      </c>
      <c r="S814" s="12" t="s">
        <v>55</v>
      </c>
      <c r="T814" s="12">
        <v>12.22</v>
      </c>
      <c r="U814" s="12">
        <v>124.79904999999999</v>
      </c>
      <c r="V814" s="21"/>
      <c r="W814" s="21"/>
      <c r="X814" s="15" t="s">
        <v>63</v>
      </c>
      <c r="Y814" s="15" t="s">
        <v>49</v>
      </c>
      <c r="AC814" s="13">
        <v>26.552073507319289</v>
      </c>
      <c r="AD814" s="44">
        <v>3496.6397114920078</v>
      </c>
      <c r="AE814" s="44" t="s">
        <v>55</v>
      </c>
      <c r="AF814" s="44" t="s">
        <v>55</v>
      </c>
      <c r="AG814" s="152">
        <v>131.69999999999999</v>
      </c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  <c r="BK814" s="22"/>
      <c r="BL814" s="22"/>
      <c r="BM814" s="22"/>
      <c r="BN814" s="22"/>
      <c r="BO814" s="22"/>
      <c r="BP814" s="22"/>
      <c r="BQ814" s="22"/>
      <c r="BR814" s="22"/>
      <c r="BS814" s="22"/>
      <c r="BT814" s="22"/>
      <c r="BU814" s="22"/>
      <c r="BV814" s="22"/>
      <c r="BW814" s="22"/>
      <c r="BX814" s="22"/>
      <c r="BY814" s="22"/>
      <c r="BZ814" s="22"/>
      <c r="CA814" s="22"/>
      <c r="CB814" s="22"/>
      <c r="CC814" s="22"/>
      <c r="CD814" s="22"/>
      <c r="CE814" s="22"/>
      <c r="CF814" s="22"/>
      <c r="CG814" s="22"/>
      <c r="CH814" s="22"/>
      <c r="CI814" s="22"/>
      <c r="CJ814" s="22"/>
      <c r="CK814" s="22"/>
      <c r="CL814" s="22"/>
      <c r="CM814" s="22"/>
      <c r="CN814" s="22"/>
      <c r="CO814" s="22"/>
      <c r="CP814" s="22"/>
      <c r="CQ814" s="22"/>
      <c r="CR814" s="22"/>
      <c r="CS814" s="22"/>
      <c r="CT814" s="22"/>
      <c r="CU814" s="22"/>
      <c r="CV814" s="22"/>
      <c r="CW814" s="22"/>
      <c r="CX814" s="22"/>
      <c r="CY814" s="22"/>
      <c r="CZ814" s="22"/>
      <c r="DA814" s="22"/>
      <c r="DB814" s="22"/>
      <c r="DC814" s="22"/>
      <c r="DD814" s="22"/>
      <c r="DE814" s="22"/>
      <c r="DF814" s="22"/>
      <c r="DG814" s="22"/>
      <c r="DH814" s="22"/>
      <c r="DI814" s="22"/>
      <c r="DJ814" s="22"/>
      <c r="DK814" s="22"/>
      <c r="DL814" s="22"/>
      <c r="DM814" s="22"/>
      <c r="DN814" s="22"/>
      <c r="DO814" s="22"/>
      <c r="DP814" s="22"/>
      <c r="DQ814" s="22"/>
      <c r="DR814" s="22"/>
      <c r="DS814" s="22"/>
      <c r="DT814" s="22"/>
      <c r="DU814" s="22"/>
      <c r="DV814" s="22"/>
      <c r="DW814" s="22"/>
      <c r="DX814" s="22"/>
      <c r="DY814" s="22"/>
      <c r="DZ814" s="22"/>
      <c r="EA814" s="22"/>
      <c r="EB814" s="22"/>
      <c r="EC814" s="22"/>
      <c r="ED814" s="22"/>
      <c r="EE814" s="22"/>
      <c r="EF814" s="22"/>
      <c r="EG814" s="22"/>
      <c r="EH814" s="22"/>
      <c r="EI814" s="22"/>
      <c r="EJ814" s="22"/>
      <c r="EK814" s="22"/>
      <c r="EL814" s="22"/>
      <c r="EM814" s="22"/>
      <c r="EN814" s="22"/>
      <c r="EO814" s="22"/>
      <c r="EP814" s="22"/>
      <c r="EQ814" s="22"/>
      <c r="ER814" s="22"/>
      <c r="ES814" s="22"/>
      <c r="ET814" s="22"/>
      <c r="EU814" s="22"/>
      <c r="EV814" s="22"/>
      <c r="EW814" s="22"/>
    </row>
    <row r="815" spans="1:153" s="16" customFormat="1" x14ac:dyDescent="0.2">
      <c r="A815" s="8" t="s">
        <v>114</v>
      </c>
      <c r="B815" s="8" t="s">
        <v>114</v>
      </c>
      <c r="C815" s="8" t="s">
        <v>116</v>
      </c>
      <c r="D815" s="8"/>
      <c r="E815" s="9">
        <v>559</v>
      </c>
      <c r="F815" s="10" t="s">
        <v>214</v>
      </c>
      <c r="G815" s="126">
        <v>1.7310000000000001</v>
      </c>
      <c r="H815" s="9">
        <v>1</v>
      </c>
      <c r="I815" s="12">
        <v>4.55</v>
      </c>
      <c r="J815" s="12">
        <v>4.55</v>
      </c>
      <c r="K815" s="13">
        <v>4.55</v>
      </c>
      <c r="L815" s="12">
        <v>371.91110400000002</v>
      </c>
      <c r="M815" s="12">
        <v>48.949142799999997</v>
      </c>
      <c r="N815" s="12">
        <v>81.738704175824182</v>
      </c>
      <c r="O815" s="12">
        <v>10.758053362637362</v>
      </c>
      <c r="P815" s="12">
        <v>131.61516898403764</v>
      </c>
      <c r="Q815" s="12" t="s">
        <v>99</v>
      </c>
      <c r="R815" s="12" t="s">
        <v>54</v>
      </c>
      <c r="S815" s="12" t="s">
        <v>55</v>
      </c>
      <c r="T815" s="12">
        <v>11.86</v>
      </c>
      <c r="U815" s="12">
        <v>153.85730000000001</v>
      </c>
      <c r="V815" s="21" t="s">
        <v>118</v>
      </c>
      <c r="W815" s="21" t="s">
        <v>118</v>
      </c>
      <c r="X815" s="15" t="s">
        <v>63</v>
      </c>
      <c r="Y815" s="15" t="s">
        <v>49</v>
      </c>
      <c r="AC815" s="13">
        <v>4.55</v>
      </c>
      <c r="AD815" s="44">
        <v>482.61567977734848</v>
      </c>
      <c r="AE815" s="44" t="s">
        <v>55</v>
      </c>
      <c r="AF815" s="44" t="s">
        <v>55</v>
      </c>
      <c r="AG815" s="152">
        <v>106.1</v>
      </c>
    </row>
    <row r="816" spans="1:153" s="16" customFormat="1" x14ac:dyDescent="0.2">
      <c r="A816" s="8" t="s">
        <v>114</v>
      </c>
      <c r="B816" s="8" t="s">
        <v>114</v>
      </c>
      <c r="C816" s="9" t="s">
        <v>116</v>
      </c>
      <c r="D816" s="8"/>
      <c r="E816" s="37">
        <v>516</v>
      </c>
      <c r="F816" s="128" t="s">
        <v>162</v>
      </c>
      <c r="G816" s="129">
        <v>4.0599999999999996</v>
      </c>
      <c r="H816" s="9">
        <v>4</v>
      </c>
      <c r="I816" s="12">
        <v>17.89</v>
      </c>
      <c r="J816" s="12">
        <v>17.89</v>
      </c>
      <c r="K816" s="13">
        <v>17.89</v>
      </c>
      <c r="L816" s="12">
        <v>2160.5253320000002</v>
      </c>
      <c r="M816" s="12">
        <v>243.61971220000001</v>
      </c>
      <c r="N816" s="12">
        <v>120.76720693124651</v>
      </c>
      <c r="O816" s="12">
        <v>13.61764741196199</v>
      </c>
      <c r="P816" s="12">
        <v>112.75947964677694</v>
      </c>
      <c r="Q816" s="12" t="s">
        <v>46</v>
      </c>
      <c r="R816" s="12" t="s">
        <v>134</v>
      </c>
      <c r="S816" s="12" t="s">
        <v>135</v>
      </c>
      <c r="T816" s="12">
        <v>11.5</v>
      </c>
      <c r="U816" s="12">
        <v>131.64250000000001</v>
      </c>
      <c r="V816" s="21"/>
      <c r="W816" s="21"/>
      <c r="X816" s="15" t="s">
        <v>63</v>
      </c>
      <c r="Y816" s="15" t="s">
        <v>49</v>
      </c>
      <c r="AC816" s="13">
        <v>17.887712678615102</v>
      </c>
      <c r="AD816" s="44">
        <v>2352.7362266893529</v>
      </c>
      <c r="AE816" s="44" t="s">
        <v>135</v>
      </c>
      <c r="AF816" s="44" t="s">
        <v>135</v>
      </c>
      <c r="AG816" s="152">
        <v>131.5</v>
      </c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  <c r="BK816" s="22"/>
      <c r="BL816" s="22"/>
      <c r="BM816" s="22"/>
      <c r="BN816" s="22"/>
      <c r="BO816" s="22"/>
      <c r="BP816" s="22"/>
      <c r="BQ816" s="22"/>
      <c r="BR816" s="22"/>
      <c r="BS816" s="22"/>
      <c r="BT816" s="22"/>
      <c r="BU816" s="22"/>
      <c r="BV816" s="22"/>
      <c r="BW816" s="22"/>
      <c r="BX816" s="22"/>
      <c r="BY816" s="22"/>
      <c r="BZ816" s="22"/>
      <c r="CA816" s="22"/>
      <c r="CB816" s="22"/>
      <c r="CC816" s="22"/>
      <c r="CD816" s="22"/>
      <c r="CE816" s="22"/>
      <c r="CF816" s="22"/>
      <c r="CG816" s="22"/>
      <c r="CH816" s="22"/>
      <c r="CI816" s="22"/>
      <c r="CJ816" s="22"/>
      <c r="CK816" s="22"/>
      <c r="CL816" s="22"/>
      <c r="CM816" s="22"/>
      <c r="CN816" s="22"/>
      <c r="CO816" s="22"/>
      <c r="CP816" s="22"/>
      <c r="CQ816" s="22"/>
      <c r="CR816" s="22"/>
      <c r="CS816" s="22"/>
      <c r="CT816" s="22"/>
      <c r="CU816" s="22"/>
      <c r="CV816" s="22"/>
      <c r="CW816" s="22"/>
      <c r="CX816" s="22"/>
      <c r="CY816" s="22"/>
      <c r="CZ816" s="22"/>
      <c r="DA816" s="22"/>
      <c r="DB816" s="22"/>
      <c r="DC816" s="22"/>
      <c r="DD816" s="22"/>
      <c r="DE816" s="22"/>
      <c r="DF816" s="22"/>
      <c r="DG816" s="22"/>
      <c r="DH816" s="22"/>
      <c r="DI816" s="22"/>
      <c r="DJ816" s="22"/>
      <c r="DK816" s="22"/>
      <c r="DL816" s="22"/>
      <c r="DM816" s="22"/>
      <c r="DN816" s="22"/>
      <c r="DO816" s="22"/>
      <c r="DP816" s="22"/>
      <c r="DQ816" s="22"/>
      <c r="DR816" s="22"/>
      <c r="DS816" s="22"/>
      <c r="DT816" s="22"/>
      <c r="DU816" s="22"/>
      <c r="DV816" s="22"/>
      <c r="DW816" s="22"/>
      <c r="DX816" s="22"/>
      <c r="DY816" s="22"/>
      <c r="DZ816" s="22"/>
      <c r="EA816" s="22"/>
      <c r="EB816" s="22"/>
      <c r="EC816" s="22"/>
      <c r="ED816" s="22"/>
      <c r="EE816" s="22"/>
      <c r="EF816" s="22"/>
      <c r="EG816" s="22"/>
      <c r="EH816" s="22"/>
      <c r="EI816" s="22"/>
      <c r="EJ816" s="22"/>
      <c r="EK816" s="22"/>
      <c r="EL816" s="22"/>
      <c r="EM816" s="22"/>
      <c r="EN816" s="22"/>
      <c r="EO816" s="22"/>
      <c r="EP816" s="22"/>
      <c r="EQ816" s="22"/>
      <c r="ER816" s="22"/>
      <c r="ES816" s="22"/>
      <c r="ET816" s="22"/>
      <c r="EU816" s="22"/>
      <c r="EV816" s="22"/>
      <c r="EW816" s="22"/>
    </row>
    <row r="817" spans="1:153" s="16" customFormat="1" x14ac:dyDescent="0.2">
      <c r="A817" s="8" t="s">
        <v>114</v>
      </c>
      <c r="B817" s="8" t="s">
        <v>114</v>
      </c>
      <c r="C817" s="8" t="s">
        <v>116</v>
      </c>
      <c r="D817" s="8"/>
      <c r="E817" s="37">
        <v>516</v>
      </c>
      <c r="F817" s="128" t="s">
        <v>162</v>
      </c>
      <c r="G817" s="129">
        <v>4.0199999999999996</v>
      </c>
      <c r="H817" s="9">
        <v>4</v>
      </c>
      <c r="I817" s="12">
        <v>20.329999999999998</v>
      </c>
      <c r="J817" s="12">
        <v>20.329999999999998</v>
      </c>
      <c r="K817" s="13">
        <v>20.329999999999998</v>
      </c>
      <c r="L817" s="12">
        <v>3036.379868</v>
      </c>
      <c r="M817" s="12">
        <v>260.77494759999996</v>
      </c>
      <c r="N817" s="12">
        <v>149.35464181013282</v>
      </c>
      <c r="O817" s="12">
        <v>12.8271002262666</v>
      </c>
      <c r="P817" s="12">
        <v>85.88350566682125</v>
      </c>
      <c r="Q817" s="12" t="s">
        <v>53</v>
      </c>
      <c r="R817" s="12" t="s">
        <v>54</v>
      </c>
      <c r="S817" s="12" t="s">
        <v>55</v>
      </c>
      <c r="T817" s="12">
        <v>12.42</v>
      </c>
      <c r="U817" s="12">
        <v>110.62295</v>
      </c>
      <c r="V817" s="21"/>
      <c r="W817" s="21"/>
      <c r="X817" s="15" t="s">
        <v>63</v>
      </c>
      <c r="Y817" s="15" t="s">
        <v>49</v>
      </c>
      <c r="AC817" s="13">
        <v>20.333298396394511</v>
      </c>
      <c r="AD817" s="44">
        <v>2808.4867264320374</v>
      </c>
      <c r="AE817" s="44" t="s">
        <v>55</v>
      </c>
      <c r="AF817" s="44" t="s">
        <v>55</v>
      </c>
      <c r="AG817" s="152">
        <v>138.1</v>
      </c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  <c r="BK817" s="22"/>
      <c r="BL817" s="22"/>
      <c r="BM817" s="22"/>
      <c r="BN817" s="22"/>
      <c r="BO817" s="22"/>
      <c r="BP817" s="22"/>
      <c r="BQ817" s="22"/>
      <c r="BR817" s="22"/>
      <c r="BS817" s="22"/>
      <c r="BT817" s="22"/>
      <c r="BU817" s="22"/>
      <c r="BV817" s="22"/>
      <c r="BW817" s="22"/>
      <c r="BX817" s="22"/>
      <c r="BY817" s="22"/>
      <c r="BZ817" s="22"/>
      <c r="CA817" s="22"/>
      <c r="CB817" s="22"/>
      <c r="CC817" s="22"/>
      <c r="CD817" s="22"/>
      <c r="CE817" s="22"/>
      <c r="CF817" s="22"/>
      <c r="CG817" s="22"/>
      <c r="CH817" s="22"/>
      <c r="CI817" s="22"/>
      <c r="CJ817" s="22"/>
      <c r="CK817" s="22"/>
      <c r="CL817" s="22"/>
      <c r="CM817" s="22"/>
      <c r="CN817" s="22"/>
      <c r="CO817" s="22"/>
      <c r="CP817" s="22"/>
      <c r="CQ817" s="22"/>
      <c r="CR817" s="22"/>
      <c r="CS817" s="22"/>
      <c r="CT817" s="22"/>
      <c r="CU817" s="22"/>
      <c r="CV817" s="22"/>
      <c r="CW817" s="22"/>
      <c r="CX817" s="22"/>
      <c r="CY817" s="22"/>
      <c r="CZ817" s="22"/>
      <c r="DA817" s="22"/>
      <c r="DB817" s="22"/>
      <c r="DC817" s="22"/>
      <c r="DD817" s="22"/>
      <c r="DE817" s="22"/>
      <c r="DF817" s="22"/>
      <c r="DG817" s="22"/>
      <c r="DH817" s="22"/>
      <c r="DI817" s="22"/>
      <c r="DJ817" s="22"/>
      <c r="DK817" s="22"/>
      <c r="DL817" s="22"/>
      <c r="DM817" s="22"/>
      <c r="DN817" s="22"/>
      <c r="DO817" s="22"/>
      <c r="DP817" s="22"/>
      <c r="DQ817" s="22"/>
      <c r="DR817" s="22"/>
      <c r="DS817" s="22"/>
      <c r="DT817" s="22"/>
      <c r="DU817" s="22"/>
      <c r="DV817" s="22"/>
      <c r="DW817" s="22"/>
      <c r="DX817" s="22"/>
      <c r="DY817" s="22"/>
      <c r="DZ817" s="22"/>
      <c r="EA817" s="22"/>
      <c r="EB817" s="22"/>
      <c r="EC817" s="22"/>
      <c r="ED817" s="22"/>
      <c r="EE817" s="22"/>
      <c r="EF817" s="22"/>
      <c r="EG817" s="22"/>
      <c r="EH817" s="22"/>
      <c r="EI817" s="22"/>
      <c r="EJ817" s="22"/>
      <c r="EK817" s="22"/>
      <c r="EL817" s="22"/>
      <c r="EM817" s="22"/>
      <c r="EN817" s="22"/>
      <c r="EO817" s="22"/>
      <c r="EP817" s="22"/>
      <c r="EQ817" s="22"/>
      <c r="ER817" s="22"/>
      <c r="ES817" s="22"/>
      <c r="ET817" s="22"/>
      <c r="EU817" s="22"/>
      <c r="EV817" s="22"/>
      <c r="EW817" s="22"/>
    </row>
    <row r="818" spans="1:153" s="15" customFormat="1" x14ac:dyDescent="0.2">
      <c r="A818" s="8" t="s">
        <v>114</v>
      </c>
      <c r="B818" s="8" t="s">
        <v>114</v>
      </c>
      <c r="C818" s="8" t="s">
        <v>116</v>
      </c>
      <c r="D818" s="8"/>
      <c r="E818" s="37">
        <v>516</v>
      </c>
      <c r="F818" s="128" t="s">
        <v>162</v>
      </c>
      <c r="G818" s="129">
        <v>3.26</v>
      </c>
      <c r="H818" s="9">
        <v>3</v>
      </c>
      <c r="I818" s="12">
        <v>7.35</v>
      </c>
      <c r="J818" s="12">
        <v>7.35</v>
      </c>
      <c r="K818" s="13">
        <v>7.35</v>
      </c>
      <c r="L818" s="12">
        <v>1004.14274</v>
      </c>
      <c r="M818" s="12">
        <v>83.60818780000001</v>
      </c>
      <c r="N818" s="12">
        <v>136.61805986394558</v>
      </c>
      <c r="O818" s="12">
        <v>11.375263646258505</v>
      </c>
      <c r="P818" s="12">
        <v>83.263249804504895</v>
      </c>
      <c r="Q818" s="12" t="s">
        <v>53</v>
      </c>
      <c r="R818" s="12" t="s">
        <v>54</v>
      </c>
      <c r="S818" s="12" t="s">
        <v>55</v>
      </c>
      <c r="T818" s="12">
        <v>12.42</v>
      </c>
      <c r="U818" s="12">
        <v>108.86915</v>
      </c>
      <c r="V818" s="21"/>
      <c r="W818" s="21"/>
      <c r="X818" s="15" t="s">
        <v>63</v>
      </c>
      <c r="Y818" s="15" t="s">
        <v>49</v>
      </c>
      <c r="Z818" s="16"/>
      <c r="AA818" s="16"/>
      <c r="AB818" s="16"/>
      <c r="AC818" s="13">
        <v>7.3507319288683926</v>
      </c>
      <c r="AD818" s="44">
        <v>1015.3017306551559</v>
      </c>
      <c r="AE818" s="44" t="s">
        <v>55</v>
      </c>
      <c r="AF818" s="44" t="s">
        <v>55</v>
      </c>
      <c r="AG818" s="152">
        <v>138.1</v>
      </c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  <c r="BK818" s="22"/>
      <c r="BL818" s="22"/>
      <c r="BM818" s="22"/>
      <c r="BN818" s="22"/>
      <c r="BO818" s="22"/>
      <c r="BP818" s="22"/>
      <c r="BQ818" s="22"/>
      <c r="BR818" s="22"/>
      <c r="BS818" s="22"/>
      <c r="BT818" s="22"/>
      <c r="BU818" s="22"/>
      <c r="BV818" s="22"/>
      <c r="BW818" s="22"/>
      <c r="BX818" s="22"/>
      <c r="BY818" s="22"/>
      <c r="BZ818" s="22"/>
      <c r="CA818" s="22"/>
      <c r="CB818" s="22"/>
      <c r="CC818" s="22"/>
      <c r="CD818" s="22"/>
      <c r="CE818" s="22"/>
      <c r="CF818" s="22"/>
      <c r="CG818" s="22"/>
      <c r="CH818" s="22"/>
      <c r="CI818" s="22"/>
      <c r="CJ818" s="22"/>
      <c r="CK818" s="22"/>
      <c r="CL818" s="22"/>
      <c r="CM818" s="22"/>
      <c r="CN818" s="22"/>
      <c r="CO818" s="22"/>
      <c r="CP818" s="22"/>
      <c r="CQ818" s="22"/>
      <c r="CR818" s="22"/>
      <c r="CS818" s="22"/>
      <c r="CT818" s="22"/>
      <c r="CU818" s="22"/>
      <c r="CV818" s="22"/>
      <c r="CW818" s="22"/>
      <c r="CX818" s="22"/>
      <c r="CY818" s="22"/>
      <c r="CZ818" s="22"/>
      <c r="DA818" s="22"/>
      <c r="DB818" s="22"/>
      <c r="DC818" s="22"/>
      <c r="DD818" s="22"/>
      <c r="DE818" s="22"/>
      <c r="DF818" s="22"/>
      <c r="DG818" s="22"/>
      <c r="DH818" s="22"/>
      <c r="DI818" s="22"/>
      <c r="DJ818" s="22"/>
      <c r="DK818" s="22"/>
      <c r="DL818" s="22"/>
      <c r="DM818" s="22"/>
      <c r="DN818" s="22"/>
      <c r="DO818" s="22"/>
      <c r="DP818" s="22"/>
      <c r="DQ818" s="22"/>
      <c r="DR818" s="22"/>
      <c r="DS818" s="22"/>
      <c r="DT818" s="22"/>
      <c r="DU818" s="22"/>
      <c r="DV818" s="22"/>
      <c r="DW818" s="22"/>
      <c r="DX818" s="22"/>
      <c r="DY818" s="22"/>
      <c r="DZ818" s="22"/>
      <c r="EA818" s="22"/>
      <c r="EB818" s="22"/>
      <c r="EC818" s="22"/>
      <c r="ED818" s="22"/>
      <c r="EE818" s="22"/>
      <c r="EF818" s="22"/>
      <c r="EG818" s="22"/>
      <c r="EH818" s="22"/>
      <c r="EI818" s="22"/>
      <c r="EJ818" s="22"/>
      <c r="EK818" s="22"/>
      <c r="EL818" s="22"/>
      <c r="EM818" s="22"/>
      <c r="EN818" s="22"/>
      <c r="EO818" s="22"/>
      <c r="EP818" s="22"/>
      <c r="EQ818" s="22"/>
      <c r="ER818" s="22"/>
      <c r="ES818" s="22"/>
      <c r="ET818" s="22"/>
      <c r="EU818" s="22"/>
      <c r="EV818" s="22"/>
      <c r="EW818" s="22"/>
    </row>
    <row r="819" spans="1:153" s="15" customFormat="1" x14ac:dyDescent="0.2">
      <c r="A819" s="8" t="s">
        <v>114</v>
      </c>
      <c r="B819" s="8" t="s">
        <v>114</v>
      </c>
      <c r="C819" s="8" t="s">
        <v>116</v>
      </c>
      <c r="D819" s="8"/>
      <c r="E819" s="37">
        <v>516</v>
      </c>
      <c r="F819" s="131" t="s">
        <v>162</v>
      </c>
      <c r="G819" s="132">
        <v>3.27</v>
      </c>
      <c r="H819" s="9">
        <v>3</v>
      </c>
      <c r="I819" s="12">
        <v>6.71</v>
      </c>
      <c r="J819" s="12">
        <v>6.71</v>
      </c>
      <c r="K819" s="13">
        <v>6.71</v>
      </c>
      <c r="L819" s="12">
        <v>941.22762</v>
      </c>
      <c r="M819" s="12">
        <v>79.562055399999991</v>
      </c>
      <c r="N819" s="12">
        <v>140.27237257824143</v>
      </c>
      <c r="O819" s="12">
        <v>11.857236274217584</v>
      </c>
      <c r="P819" s="12">
        <v>84.530089969098015</v>
      </c>
      <c r="Q819" s="12" t="s">
        <v>53</v>
      </c>
      <c r="R819" s="12" t="s">
        <v>54</v>
      </c>
      <c r="S819" s="12" t="s">
        <v>55</v>
      </c>
      <c r="T819" s="12">
        <v>12.45</v>
      </c>
      <c r="U819" s="12">
        <v>109.8621</v>
      </c>
      <c r="V819" s="21"/>
      <c r="W819" s="21"/>
      <c r="X819" s="15" t="s">
        <v>63</v>
      </c>
      <c r="Y819" s="15" t="s">
        <v>49</v>
      </c>
      <c r="Z819" s="16"/>
      <c r="AA819" s="16"/>
      <c r="AB819" s="16"/>
      <c r="AC819" s="13">
        <v>6.7078922544806625</v>
      </c>
      <c r="AD819" s="44">
        <v>970.67108500850725</v>
      </c>
      <c r="AE819" s="44" t="s">
        <v>55</v>
      </c>
      <c r="AF819" s="44" t="s">
        <v>55</v>
      </c>
      <c r="AG819" s="152">
        <v>144.69999999999999</v>
      </c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 s="22"/>
      <c r="EI819" s="22"/>
      <c r="EJ819" s="22"/>
      <c r="EK819" s="22"/>
      <c r="EL819" s="22"/>
      <c r="EM819" s="22"/>
      <c r="EN819" s="22"/>
      <c r="EO819" s="22"/>
      <c r="EP819" s="22"/>
      <c r="EQ819" s="22"/>
      <c r="ER819" s="22"/>
      <c r="ES819" s="22"/>
      <c r="ET819" s="22"/>
      <c r="EU819" s="22"/>
      <c r="EV819" s="22"/>
      <c r="EW819" s="22"/>
    </row>
    <row r="820" spans="1:153" s="15" customFormat="1" x14ac:dyDescent="0.2">
      <c r="A820" s="8" t="s">
        <v>114</v>
      </c>
      <c r="B820" s="8" t="s">
        <v>114</v>
      </c>
      <c r="C820" s="8" t="s">
        <v>116</v>
      </c>
      <c r="D820" s="8"/>
      <c r="E820" s="37">
        <v>516</v>
      </c>
      <c r="F820" s="131" t="s">
        <v>162</v>
      </c>
      <c r="G820" s="132">
        <v>3.2</v>
      </c>
      <c r="H820" s="9">
        <v>3</v>
      </c>
      <c r="I820" s="12">
        <v>7.31</v>
      </c>
      <c r="J820" s="12">
        <v>7.31</v>
      </c>
      <c r="K820" s="13">
        <v>7.31</v>
      </c>
      <c r="L820" s="12">
        <v>1118.9235960000001</v>
      </c>
      <c r="M820" s="12">
        <v>94.587302199999996</v>
      </c>
      <c r="N820" s="12">
        <v>153.06752339261288</v>
      </c>
      <c r="O820" s="12">
        <v>12.939439425444597</v>
      </c>
      <c r="P820" s="12">
        <v>84.53419209152149</v>
      </c>
      <c r="Q820" s="12" t="s">
        <v>53</v>
      </c>
      <c r="R820" s="12" t="s">
        <v>54</v>
      </c>
      <c r="S820" s="12" t="s">
        <v>55</v>
      </c>
      <c r="T820" s="12">
        <v>12.42</v>
      </c>
      <c r="U820" s="12">
        <v>109.8113</v>
      </c>
      <c r="V820" s="21"/>
      <c r="W820" s="21"/>
      <c r="X820" s="15" t="s">
        <v>63</v>
      </c>
      <c r="Y820" s="15" t="s">
        <v>49</v>
      </c>
      <c r="Z820" s="16"/>
      <c r="AA820" s="16"/>
      <c r="AB820" s="16"/>
      <c r="AC820" s="13">
        <v>7.3088076022778896</v>
      </c>
      <c r="AD820" s="44">
        <v>1057.6270363738529</v>
      </c>
      <c r="AE820" s="44" t="s">
        <v>55</v>
      </c>
      <c r="AF820" s="44" t="s">
        <v>55</v>
      </c>
      <c r="AG820" s="152">
        <v>144.69999999999999</v>
      </c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  <c r="BK820" s="22"/>
      <c r="BL820" s="22"/>
      <c r="BM820" s="22"/>
      <c r="BN820" s="22"/>
      <c r="BO820" s="22"/>
      <c r="BP820" s="22"/>
      <c r="BQ820" s="22"/>
      <c r="BR820" s="22"/>
      <c r="BS820" s="22"/>
      <c r="BT820" s="22"/>
      <c r="BU820" s="22"/>
      <c r="BV820" s="22"/>
      <c r="BW820" s="22"/>
      <c r="BX820" s="22"/>
      <c r="BY820" s="22"/>
      <c r="BZ820" s="22"/>
      <c r="CA820" s="22"/>
      <c r="CB820" s="22"/>
      <c r="CC820" s="22"/>
      <c r="CD820" s="22"/>
      <c r="CE820" s="22"/>
      <c r="CF820" s="22"/>
      <c r="CG820" s="22"/>
      <c r="CH820" s="22"/>
      <c r="CI820" s="22"/>
      <c r="CJ820" s="22"/>
      <c r="CK820" s="22"/>
      <c r="CL820" s="22"/>
      <c r="CM820" s="22"/>
      <c r="CN820" s="22"/>
      <c r="CO820" s="22"/>
      <c r="CP820" s="22"/>
      <c r="CQ820" s="22"/>
      <c r="CR820" s="22"/>
      <c r="CS820" s="22"/>
      <c r="CT820" s="22"/>
      <c r="CU820" s="22"/>
      <c r="CV820" s="22"/>
      <c r="CW820" s="22"/>
      <c r="CX820" s="22"/>
      <c r="CY820" s="22"/>
      <c r="CZ820" s="22"/>
      <c r="DA820" s="22"/>
      <c r="DB820" s="22"/>
      <c r="DC820" s="22"/>
      <c r="DD820" s="22"/>
      <c r="DE820" s="22"/>
      <c r="DF820" s="22"/>
      <c r="DG820" s="22"/>
      <c r="DH820" s="22"/>
      <c r="DI820" s="22"/>
      <c r="DJ820" s="22"/>
      <c r="DK820" s="22"/>
      <c r="DL820" s="22"/>
      <c r="DM820" s="22"/>
      <c r="DN820" s="22"/>
      <c r="DO820" s="22"/>
      <c r="DP820" s="22"/>
      <c r="DQ820" s="22"/>
      <c r="DR820" s="22"/>
      <c r="DS820" s="22"/>
      <c r="DT820" s="22"/>
      <c r="DU820" s="22"/>
      <c r="DV820" s="22"/>
      <c r="DW820" s="22"/>
      <c r="DX820" s="22"/>
      <c r="DY820" s="22"/>
      <c r="DZ820" s="22"/>
      <c r="EA820" s="22"/>
      <c r="EB820" s="22"/>
      <c r="EC820" s="22"/>
      <c r="ED820" s="22"/>
      <c r="EE820" s="22"/>
      <c r="EF820" s="22"/>
      <c r="EG820" s="22"/>
      <c r="EH820" s="22"/>
      <c r="EI820" s="22"/>
      <c r="EJ820" s="22"/>
      <c r="EK820" s="22"/>
      <c r="EL820" s="22"/>
      <c r="EM820" s="22"/>
      <c r="EN820" s="22"/>
      <c r="EO820" s="22"/>
      <c r="EP820" s="22"/>
      <c r="EQ820" s="22"/>
      <c r="ER820" s="22"/>
      <c r="ES820" s="22"/>
      <c r="ET820" s="22"/>
      <c r="EU820" s="22"/>
      <c r="EV820" s="22"/>
      <c r="EW820" s="22"/>
    </row>
    <row r="821" spans="1:153" s="16" customFormat="1" x14ac:dyDescent="0.2">
      <c r="A821" s="8" t="s">
        <v>114</v>
      </c>
      <c r="B821" s="8" t="s">
        <v>216</v>
      </c>
      <c r="C821" s="8" t="s">
        <v>216</v>
      </c>
      <c r="D821" s="8"/>
      <c r="E821" s="8">
        <v>575</v>
      </c>
      <c r="F821" s="8" t="s">
        <v>216</v>
      </c>
      <c r="G821" s="11">
        <v>5.01</v>
      </c>
      <c r="H821" s="8">
        <v>5</v>
      </c>
      <c r="I821" s="12" t="e">
        <v>#N/A</v>
      </c>
      <c r="J821" s="12" t="e">
        <v>#N/A</v>
      </c>
      <c r="K821" s="13" t="e">
        <v>#N/A</v>
      </c>
      <c r="L821" s="12" t="e">
        <v>#N/A</v>
      </c>
      <c r="M821" s="12" t="e">
        <v>#N/A</v>
      </c>
      <c r="N821" s="12" t="e">
        <v>#N/A</v>
      </c>
      <c r="O821" s="12" t="e">
        <v>#N/A</v>
      </c>
      <c r="P821" s="12" t="e">
        <v>#N/A</v>
      </c>
      <c r="Q821" s="12" t="e">
        <v>#N/A</v>
      </c>
      <c r="R821" s="12" t="e">
        <v>#N/A</v>
      </c>
      <c r="S821" s="12" t="e">
        <v>#N/A</v>
      </c>
      <c r="T821" s="12" t="e">
        <v>#N/A</v>
      </c>
      <c r="U821" s="12" t="e">
        <v>#N/A</v>
      </c>
      <c r="X821" s="15" t="e">
        <v>#N/A</v>
      </c>
      <c r="Y821" s="15" t="e">
        <v>#N/A</v>
      </c>
      <c r="AC821" s="13">
        <v>8.67</v>
      </c>
      <c r="AD821" s="44">
        <v>1065.2108252667695</v>
      </c>
      <c r="AE821" s="44" t="s">
        <v>55</v>
      </c>
      <c r="AF821" s="44" t="s">
        <v>55</v>
      </c>
      <c r="AG821" s="152">
        <v>122.9</v>
      </c>
    </row>
    <row r="822" spans="1:153" s="16" customFormat="1" x14ac:dyDescent="0.2">
      <c r="A822" s="8" t="s">
        <v>114</v>
      </c>
      <c r="B822" s="8">
        <v>575</v>
      </c>
      <c r="C822" s="8" t="s">
        <v>216</v>
      </c>
      <c r="D822" s="8"/>
      <c r="E822" s="8">
        <v>575</v>
      </c>
      <c r="F822" s="8" t="s">
        <v>216</v>
      </c>
      <c r="G822" s="11">
        <v>1.01</v>
      </c>
      <c r="H822" s="8">
        <v>1</v>
      </c>
      <c r="I822" s="12"/>
      <c r="J822" s="12"/>
      <c r="K822" s="13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X822" s="15"/>
      <c r="Y822" s="15"/>
      <c r="AC822" s="13">
        <v>23.44</v>
      </c>
      <c r="AD822" s="44">
        <v>2621.1003405136198</v>
      </c>
      <c r="AE822" s="44" t="s">
        <v>55</v>
      </c>
      <c r="AF822" s="44" t="s">
        <v>55</v>
      </c>
      <c r="AG822" s="152">
        <v>111.8</v>
      </c>
    </row>
    <row r="823" spans="1:153" s="16" customFormat="1" x14ac:dyDescent="0.2">
      <c r="A823" s="8" t="s">
        <v>114</v>
      </c>
      <c r="B823" s="8"/>
      <c r="C823" s="8"/>
      <c r="D823" s="8"/>
      <c r="E823" s="8">
        <v>575</v>
      </c>
      <c r="F823" s="8" t="s">
        <v>216</v>
      </c>
      <c r="G823" s="11">
        <v>1.02</v>
      </c>
      <c r="H823" s="8">
        <v>1</v>
      </c>
      <c r="I823" s="12"/>
      <c r="J823" s="12"/>
      <c r="K823" s="13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X823" s="15"/>
      <c r="Y823" s="15"/>
      <c r="AC823" s="13">
        <v>9.61</v>
      </c>
      <c r="AD823" s="44">
        <v>1180.700810935831</v>
      </c>
      <c r="AE823" s="44" t="s">
        <v>55</v>
      </c>
      <c r="AF823" s="44" t="s">
        <v>55</v>
      </c>
      <c r="AG823" s="152">
        <v>122.9</v>
      </c>
    </row>
    <row r="824" spans="1:153" s="16" customFormat="1" x14ac:dyDescent="0.2">
      <c r="A824" s="8" t="s">
        <v>114</v>
      </c>
      <c r="B824" s="8"/>
      <c r="C824" s="8"/>
      <c r="D824" s="8"/>
      <c r="E824" s="8">
        <v>575</v>
      </c>
      <c r="F824" s="8" t="s">
        <v>216</v>
      </c>
      <c r="G824" s="11">
        <v>2.0099999999999998</v>
      </c>
      <c r="H824" s="8">
        <v>2</v>
      </c>
      <c r="I824" s="12"/>
      <c r="J824" s="12"/>
      <c r="K824" s="13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X824" s="15"/>
      <c r="Y824" s="15"/>
      <c r="AC824" s="13">
        <v>9.68</v>
      </c>
      <c r="AD824" s="44">
        <v>1420.8467290175695</v>
      </c>
      <c r="AE824" s="44" t="s">
        <v>55</v>
      </c>
      <c r="AF824" s="44" t="s">
        <v>55</v>
      </c>
      <c r="AG824" s="152">
        <v>146.80000000000001</v>
      </c>
    </row>
    <row r="825" spans="1:153" s="16" customFormat="1" x14ac:dyDescent="0.2">
      <c r="A825" s="8" t="s">
        <v>114</v>
      </c>
      <c r="B825" s="8"/>
      <c r="C825" s="8"/>
      <c r="D825" s="8"/>
      <c r="E825" s="8">
        <v>575</v>
      </c>
      <c r="F825" s="8" t="s">
        <v>216</v>
      </c>
      <c r="G825" s="11">
        <v>3.01</v>
      </c>
      <c r="H825" s="8">
        <v>3</v>
      </c>
      <c r="I825" s="12"/>
      <c r="J825" s="12"/>
      <c r="K825" s="13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X825" s="15"/>
      <c r="Y825" s="15"/>
      <c r="AC825" s="13">
        <v>9.94</v>
      </c>
      <c r="AD825" s="44">
        <v>1459.0099676068844</v>
      </c>
      <c r="AE825" s="44" t="s">
        <v>55</v>
      </c>
      <c r="AF825" s="44" t="s">
        <v>55</v>
      </c>
      <c r="AG825" s="152">
        <v>146.80000000000001</v>
      </c>
    </row>
    <row r="826" spans="1:153" s="16" customFormat="1" x14ac:dyDescent="0.2">
      <c r="A826" s="8" t="s">
        <v>114</v>
      </c>
      <c r="B826" s="8"/>
      <c r="C826" s="8"/>
      <c r="D826" s="8"/>
      <c r="E826" s="8">
        <v>575</v>
      </c>
      <c r="F826" s="8" t="s">
        <v>216</v>
      </c>
      <c r="G826" s="11">
        <v>4.01</v>
      </c>
      <c r="H826" s="8">
        <v>4</v>
      </c>
      <c r="I826" s="12"/>
      <c r="J826" s="12"/>
      <c r="K826" s="13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X826" s="15"/>
      <c r="Y826" s="15"/>
      <c r="AC826" s="13">
        <v>16.329999999999998</v>
      </c>
      <c r="AD826" s="44">
        <v>1886.1425467827385</v>
      </c>
      <c r="AE826" s="44" t="s">
        <v>55</v>
      </c>
      <c r="AF826" s="44" t="s">
        <v>55</v>
      </c>
      <c r="AG826" s="152">
        <v>115.5</v>
      </c>
    </row>
    <row r="827" spans="1:153" s="16" customFormat="1" x14ac:dyDescent="0.2">
      <c r="A827" s="8" t="s">
        <v>114</v>
      </c>
      <c r="B827" s="8" t="s">
        <v>216</v>
      </c>
      <c r="C827" s="8" t="s">
        <v>216</v>
      </c>
      <c r="D827" s="8"/>
      <c r="E827" s="8">
        <v>575</v>
      </c>
      <c r="F827" s="8" t="s">
        <v>216</v>
      </c>
      <c r="G827" s="11">
        <v>6.01</v>
      </c>
      <c r="H827" s="8">
        <v>6</v>
      </c>
      <c r="I827" s="12" t="e">
        <v>#N/A</v>
      </c>
      <c r="J827" s="12" t="e">
        <v>#N/A</v>
      </c>
      <c r="K827" s="13" t="e">
        <v>#N/A</v>
      </c>
      <c r="L827" s="12" t="e">
        <v>#N/A</v>
      </c>
      <c r="M827" s="12" t="e">
        <v>#N/A</v>
      </c>
      <c r="N827" s="12" t="e">
        <v>#N/A</v>
      </c>
      <c r="O827" s="12" t="e">
        <v>#N/A</v>
      </c>
      <c r="P827" s="12" t="e">
        <v>#N/A</v>
      </c>
      <c r="Q827" s="12" t="e">
        <v>#N/A</v>
      </c>
      <c r="R827" s="12" t="e">
        <v>#N/A</v>
      </c>
      <c r="S827" s="12" t="e">
        <v>#N/A</v>
      </c>
      <c r="T827" s="12" t="e">
        <v>#N/A</v>
      </c>
      <c r="U827" s="12" t="e">
        <v>#N/A</v>
      </c>
      <c r="X827" s="15" t="e">
        <v>#N/A</v>
      </c>
      <c r="Y827" s="15" t="e">
        <v>#N/A</v>
      </c>
      <c r="AC827" s="13">
        <v>12.27</v>
      </c>
      <c r="AD827" s="44">
        <v>1394.6288980418985</v>
      </c>
      <c r="AE827" s="44" t="s">
        <v>55</v>
      </c>
      <c r="AF827" s="44" t="s">
        <v>55</v>
      </c>
      <c r="AG827" s="152">
        <v>113.7</v>
      </c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</row>
    <row r="828" spans="1:153" s="16" customFormat="1" x14ac:dyDescent="0.2">
      <c r="A828" s="8" t="s">
        <v>114</v>
      </c>
      <c r="B828" s="8" t="s">
        <v>216</v>
      </c>
      <c r="C828" s="8" t="s">
        <v>216</v>
      </c>
      <c r="D828" s="8"/>
      <c r="E828" s="8">
        <v>575</v>
      </c>
      <c r="F828" s="8" t="s">
        <v>216</v>
      </c>
      <c r="G828" s="11">
        <v>6.02</v>
      </c>
      <c r="H828" s="8">
        <v>6</v>
      </c>
      <c r="I828" s="12" t="e">
        <v>#N/A</v>
      </c>
      <c r="J828" s="12" t="e">
        <v>#N/A</v>
      </c>
      <c r="K828" s="13" t="e">
        <v>#N/A</v>
      </c>
      <c r="L828" s="12" t="e">
        <v>#N/A</v>
      </c>
      <c r="M828" s="12" t="e">
        <v>#N/A</v>
      </c>
      <c r="N828" s="12" t="e">
        <v>#N/A</v>
      </c>
      <c r="O828" s="12" t="e">
        <v>#N/A</v>
      </c>
      <c r="P828" s="12" t="e">
        <v>#N/A</v>
      </c>
      <c r="Q828" s="12" t="e">
        <v>#N/A</v>
      </c>
      <c r="R828" s="12" t="e">
        <v>#N/A</v>
      </c>
      <c r="S828" s="12" t="e">
        <v>#N/A</v>
      </c>
      <c r="T828" s="12" t="e">
        <v>#N/A</v>
      </c>
      <c r="U828" s="12" t="e">
        <v>#N/A</v>
      </c>
      <c r="X828" s="15" t="e">
        <v>#N/A</v>
      </c>
      <c r="Y828" s="15" t="e">
        <v>#N/A</v>
      </c>
      <c r="AC828" s="13">
        <v>16.72</v>
      </c>
      <c r="AD828" s="44">
        <v>2146.5418046667114</v>
      </c>
      <c r="AE828" s="44" t="s">
        <v>55</v>
      </c>
      <c r="AF828" s="44" t="s">
        <v>55</v>
      </c>
      <c r="AG828" s="152">
        <v>128.4</v>
      </c>
    </row>
    <row r="829" spans="1:153" s="15" customFormat="1" x14ac:dyDescent="0.2">
      <c r="A829" s="8" t="s">
        <v>114</v>
      </c>
      <c r="B829" s="8" t="s">
        <v>216</v>
      </c>
      <c r="C829" s="8" t="s">
        <v>216</v>
      </c>
      <c r="D829" s="8"/>
      <c r="E829" s="8">
        <v>575</v>
      </c>
      <c r="F829" s="8" t="s">
        <v>216</v>
      </c>
      <c r="G829" s="11">
        <v>6.03</v>
      </c>
      <c r="H829" s="8">
        <v>6</v>
      </c>
      <c r="I829" s="12" t="e">
        <v>#N/A</v>
      </c>
      <c r="J829" s="12" t="e">
        <v>#N/A</v>
      </c>
      <c r="K829" s="13" t="e">
        <v>#N/A</v>
      </c>
      <c r="L829" s="12" t="e">
        <v>#N/A</v>
      </c>
      <c r="M829" s="12" t="e">
        <v>#N/A</v>
      </c>
      <c r="N829" s="12" t="e">
        <v>#N/A</v>
      </c>
      <c r="O829" s="12" t="e">
        <v>#N/A</v>
      </c>
      <c r="P829" s="12" t="e">
        <v>#N/A</v>
      </c>
      <c r="Q829" s="12" t="e">
        <v>#N/A</v>
      </c>
      <c r="R829" s="12" t="e">
        <v>#N/A</v>
      </c>
      <c r="S829" s="12" t="e">
        <v>#N/A</v>
      </c>
      <c r="T829" s="12" t="e">
        <v>#N/A</v>
      </c>
      <c r="U829" s="12" t="e">
        <v>#N/A</v>
      </c>
      <c r="V829" s="16"/>
      <c r="W829" s="16"/>
      <c r="X829" s="15" t="e">
        <v>#N/A</v>
      </c>
      <c r="Y829" s="15" t="e">
        <v>#N/A</v>
      </c>
      <c r="Z829" s="16"/>
      <c r="AA829" s="16"/>
      <c r="AB829" s="16"/>
      <c r="AC829" s="13">
        <v>3.09</v>
      </c>
      <c r="AD829" s="44">
        <v>342.68621246531916</v>
      </c>
      <c r="AE829" s="44" t="s">
        <v>55</v>
      </c>
      <c r="AF829" s="44" t="s">
        <v>55</v>
      </c>
      <c r="AG829" s="152">
        <v>110.9</v>
      </c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</row>
    <row r="830" spans="1:153" s="16" customFormat="1" x14ac:dyDescent="0.2">
      <c r="A830" s="8" t="s">
        <v>114</v>
      </c>
      <c r="B830" s="8" t="s">
        <v>216</v>
      </c>
      <c r="C830" s="8" t="s">
        <v>216</v>
      </c>
      <c r="D830" s="8"/>
      <c r="E830" s="8">
        <v>575</v>
      </c>
      <c r="F830" s="8" t="s">
        <v>216</v>
      </c>
      <c r="G830" s="11">
        <v>7.01</v>
      </c>
      <c r="H830" s="8">
        <v>7</v>
      </c>
      <c r="I830" s="12" t="e">
        <v>#N/A</v>
      </c>
      <c r="J830" s="12">
        <v>61.74</v>
      </c>
      <c r="K830" s="13">
        <v>61.74</v>
      </c>
      <c r="L830" s="12" t="e">
        <v>#N/A</v>
      </c>
      <c r="M830" s="12" t="e">
        <v>#N/A</v>
      </c>
      <c r="N830" s="12" t="e">
        <v>#N/A</v>
      </c>
      <c r="O830" s="12" t="e">
        <v>#N/A</v>
      </c>
      <c r="P830" s="12" t="e">
        <v>#N/A</v>
      </c>
      <c r="Q830" s="12" t="e">
        <v>#N/A</v>
      </c>
      <c r="R830" s="12" t="e">
        <v>#N/A</v>
      </c>
      <c r="S830" s="12" t="e">
        <v>#N/A</v>
      </c>
      <c r="T830" s="12" t="e">
        <v>#N/A</v>
      </c>
      <c r="U830" s="12" t="e">
        <v>#N/A</v>
      </c>
      <c r="X830" s="15" t="s">
        <v>63</v>
      </c>
      <c r="Y830" s="15" t="s">
        <v>42</v>
      </c>
      <c r="AC830" s="13">
        <v>9.56</v>
      </c>
      <c r="AD830" s="44">
        <v>1271.3049265917323</v>
      </c>
      <c r="AE830" s="44" t="s">
        <v>55</v>
      </c>
      <c r="AF830" s="44" t="s">
        <v>55</v>
      </c>
      <c r="AG830" s="152">
        <v>133</v>
      </c>
      <c r="EW830" s="16" t="e">
        <f>SUBTOTAL(9,D830:EV830)</f>
        <v>#N/A</v>
      </c>
    </row>
    <row r="831" spans="1:153" s="16" customFormat="1" x14ac:dyDescent="0.2">
      <c r="A831" s="8" t="s">
        <v>114</v>
      </c>
      <c r="B831" s="8" t="s">
        <v>216</v>
      </c>
      <c r="C831" s="8" t="s">
        <v>216</v>
      </c>
      <c r="D831" s="8"/>
      <c r="E831" s="8">
        <v>575</v>
      </c>
      <c r="F831" s="8" t="s">
        <v>216</v>
      </c>
      <c r="G831" s="11">
        <v>7.02</v>
      </c>
      <c r="H831" s="8">
        <v>7</v>
      </c>
      <c r="I831" s="12">
        <v>22.64</v>
      </c>
      <c r="J831" s="12">
        <v>17.239999999999998</v>
      </c>
      <c r="K831" s="13">
        <v>17.239999999999998</v>
      </c>
      <c r="L831" s="12">
        <v>837.08269999999993</v>
      </c>
      <c r="M831" s="12">
        <v>76.080853599999998</v>
      </c>
      <c r="N831" s="12">
        <v>42.319651162790692</v>
      </c>
      <c r="O831" s="12">
        <v>3.8463525581395346</v>
      </c>
      <c r="P831" s="12">
        <v>90.888096958639807</v>
      </c>
      <c r="Q831" s="12" t="s">
        <v>73</v>
      </c>
      <c r="R831" s="12" t="s">
        <v>51</v>
      </c>
      <c r="S831" s="12" t="s">
        <v>52</v>
      </c>
      <c r="T831" s="12">
        <v>12.29</v>
      </c>
      <c r="U831" s="12">
        <v>114.9564</v>
      </c>
      <c r="X831" s="15" t="s">
        <v>63</v>
      </c>
      <c r="Y831" s="15" t="s">
        <v>42</v>
      </c>
      <c r="AC831" s="13">
        <v>7.93</v>
      </c>
      <c r="AD831" s="44">
        <v>1053.1884060690154</v>
      </c>
      <c r="AE831" s="44" t="s">
        <v>55</v>
      </c>
      <c r="AF831" s="44" t="s">
        <v>55</v>
      </c>
      <c r="AG831" s="152">
        <v>132.80000000000001</v>
      </c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</row>
    <row r="832" spans="1:153" s="15" customFormat="1" x14ac:dyDescent="0.2">
      <c r="A832" s="8" t="s">
        <v>114</v>
      </c>
      <c r="B832" s="8" t="s">
        <v>216</v>
      </c>
      <c r="C832" s="8" t="s">
        <v>216</v>
      </c>
      <c r="D832" s="8"/>
      <c r="E832" s="8">
        <v>575</v>
      </c>
      <c r="F832" s="8" t="s">
        <v>216</v>
      </c>
      <c r="G832" s="11">
        <v>7.03</v>
      </c>
      <c r="H832" s="8">
        <v>7</v>
      </c>
      <c r="I832" s="12" t="e">
        <v>#N/A</v>
      </c>
      <c r="J832" s="12" t="e">
        <v>#N/A</v>
      </c>
      <c r="K832" s="13" t="e">
        <v>#N/A</v>
      </c>
      <c r="L832" s="12" t="e">
        <v>#N/A</v>
      </c>
      <c r="M832" s="12" t="e">
        <v>#N/A</v>
      </c>
      <c r="N832" s="12" t="e">
        <v>#N/A</v>
      </c>
      <c r="O832" s="12" t="e">
        <v>#N/A</v>
      </c>
      <c r="P832" s="12" t="e">
        <v>#N/A</v>
      </c>
      <c r="Q832" s="12" t="e">
        <v>#N/A</v>
      </c>
      <c r="R832" s="12" t="e">
        <v>#N/A</v>
      </c>
      <c r="S832" s="12" t="e">
        <v>#N/A</v>
      </c>
      <c r="T832" s="12" t="e">
        <v>#N/A</v>
      </c>
      <c r="U832" s="12" t="e">
        <v>#N/A</v>
      </c>
      <c r="V832" s="16"/>
      <c r="W832" s="16"/>
      <c r="X832" s="15" t="e">
        <v>#N/A</v>
      </c>
      <c r="Y832" s="15" t="e">
        <v>#N/A</v>
      </c>
      <c r="Z832" s="16"/>
      <c r="AA832" s="16"/>
      <c r="AB832" s="16"/>
      <c r="AC832" s="13">
        <v>5.35</v>
      </c>
      <c r="AD832" s="44">
        <v>695.5</v>
      </c>
      <c r="AE832" s="44" t="s">
        <v>55</v>
      </c>
      <c r="AF832" s="44" t="s">
        <v>55</v>
      </c>
      <c r="AG832" s="152">
        <v>130</v>
      </c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</row>
    <row r="833" spans="1:153" s="15" customFormat="1" x14ac:dyDescent="0.2">
      <c r="A833" s="8" t="s">
        <v>114</v>
      </c>
      <c r="B833" s="8" t="s">
        <v>216</v>
      </c>
      <c r="C833" s="8" t="s">
        <v>216</v>
      </c>
      <c r="D833" s="8"/>
      <c r="E833" s="8">
        <v>575</v>
      </c>
      <c r="F833" s="8" t="s">
        <v>216</v>
      </c>
      <c r="G833" s="11">
        <v>9.01</v>
      </c>
      <c r="H833" s="8">
        <v>9</v>
      </c>
      <c r="I833" s="12" t="e">
        <v>#N/A</v>
      </c>
      <c r="J833" s="12" t="e">
        <v>#N/A</v>
      </c>
      <c r="K833" s="13" t="e">
        <v>#N/A</v>
      </c>
      <c r="L833" s="12" t="e">
        <v>#N/A</v>
      </c>
      <c r="M833" s="12" t="e">
        <v>#N/A</v>
      </c>
      <c r="N833" s="12" t="e">
        <v>#N/A</v>
      </c>
      <c r="O833" s="12" t="e">
        <v>#N/A</v>
      </c>
      <c r="P833" s="12" t="e">
        <v>#N/A</v>
      </c>
      <c r="Q833" s="12" t="e">
        <v>#N/A</v>
      </c>
      <c r="R833" s="12" t="e">
        <v>#N/A</v>
      </c>
      <c r="S833" s="12" t="e">
        <v>#N/A</v>
      </c>
      <c r="T833" s="12" t="e">
        <v>#N/A</v>
      </c>
      <c r="U833" s="12" t="e">
        <v>#N/A</v>
      </c>
      <c r="V833" s="16"/>
      <c r="W833" s="16"/>
      <c r="X833" s="15" t="e">
        <v>#N/A</v>
      </c>
      <c r="Y833" s="15" t="e">
        <v>#N/A</v>
      </c>
      <c r="Z833" s="16"/>
      <c r="AA833" s="16"/>
      <c r="AB833" s="16"/>
      <c r="AC833" s="13">
        <v>9.2200000000000006</v>
      </c>
      <c r="AD833" s="44">
        <v>957.24682819715485</v>
      </c>
      <c r="AE833" s="44" t="s">
        <v>55</v>
      </c>
      <c r="AF833" s="44" t="s">
        <v>55</v>
      </c>
      <c r="AG833" s="152">
        <v>103.8</v>
      </c>
    </row>
    <row r="834" spans="1:153" s="16" customFormat="1" x14ac:dyDescent="0.2">
      <c r="A834" s="8" t="s">
        <v>114</v>
      </c>
      <c r="B834" s="8" t="s">
        <v>216</v>
      </c>
      <c r="C834" s="8" t="s">
        <v>216</v>
      </c>
      <c r="D834" s="8"/>
      <c r="E834" s="8">
        <v>575</v>
      </c>
      <c r="F834" s="8" t="s">
        <v>216</v>
      </c>
      <c r="G834" s="11">
        <v>9.02</v>
      </c>
      <c r="H834" s="8">
        <v>9</v>
      </c>
      <c r="I834" s="12" t="e">
        <v>#N/A</v>
      </c>
      <c r="J834" s="12" t="e">
        <v>#N/A</v>
      </c>
      <c r="K834" s="13" t="e">
        <v>#N/A</v>
      </c>
      <c r="L834" s="12" t="e">
        <v>#N/A</v>
      </c>
      <c r="M834" s="12" t="e">
        <v>#N/A</v>
      </c>
      <c r="N834" s="12" t="e">
        <v>#N/A</v>
      </c>
      <c r="O834" s="12" t="e">
        <v>#N/A</v>
      </c>
      <c r="P834" s="12" t="e">
        <v>#N/A</v>
      </c>
      <c r="Q834" s="12" t="e">
        <v>#N/A</v>
      </c>
      <c r="R834" s="12" t="e">
        <v>#N/A</v>
      </c>
      <c r="S834" s="12" t="e">
        <v>#N/A</v>
      </c>
      <c r="T834" s="12" t="e">
        <v>#N/A</v>
      </c>
      <c r="U834" s="12" t="e">
        <v>#N/A</v>
      </c>
      <c r="X834" s="15" t="e">
        <v>#N/A</v>
      </c>
      <c r="Y834" s="15" t="e">
        <v>#N/A</v>
      </c>
      <c r="AC834" s="13">
        <v>9.43</v>
      </c>
      <c r="AD834" s="44">
        <v>1131.5999999999999</v>
      </c>
      <c r="AE834" s="44" t="s">
        <v>55</v>
      </c>
      <c r="AF834" s="44" t="s">
        <v>55</v>
      </c>
      <c r="AG834" s="152">
        <v>120</v>
      </c>
    </row>
    <row r="835" spans="1:153" s="16" customFormat="1" x14ac:dyDescent="0.2">
      <c r="A835" s="8" t="s">
        <v>114</v>
      </c>
      <c r="B835" s="8" t="s">
        <v>216</v>
      </c>
      <c r="C835" s="8" t="s">
        <v>216</v>
      </c>
      <c r="D835" s="8"/>
      <c r="E835" s="8">
        <v>575</v>
      </c>
      <c r="F835" s="8" t="s">
        <v>216</v>
      </c>
      <c r="G835" s="11">
        <v>10.01</v>
      </c>
      <c r="H835" s="8">
        <v>10</v>
      </c>
      <c r="I835" s="12" t="e">
        <v>#N/A</v>
      </c>
      <c r="J835" s="12" t="e">
        <v>#N/A</v>
      </c>
      <c r="K835" s="13" t="e">
        <v>#N/A</v>
      </c>
      <c r="L835" s="12" t="e">
        <v>#N/A</v>
      </c>
      <c r="M835" s="12" t="e">
        <v>#N/A</v>
      </c>
      <c r="N835" s="12" t="e">
        <v>#N/A</v>
      </c>
      <c r="O835" s="12" t="e">
        <v>#N/A</v>
      </c>
      <c r="P835" s="12" t="e">
        <v>#N/A</v>
      </c>
      <c r="Q835" s="12" t="e">
        <v>#N/A</v>
      </c>
      <c r="R835" s="12" t="e">
        <v>#N/A</v>
      </c>
      <c r="S835" s="12" t="e">
        <v>#N/A</v>
      </c>
      <c r="T835" s="12" t="e">
        <v>#N/A</v>
      </c>
      <c r="U835" s="12" t="e">
        <v>#N/A</v>
      </c>
      <c r="X835" s="15" t="e">
        <v>#N/A</v>
      </c>
      <c r="Y835" s="15" t="e">
        <v>#N/A</v>
      </c>
      <c r="AC835" s="13">
        <v>19.79</v>
      </c>
      <c r="AD835" s="44">
        <v>2374.7999999999997</v>
      </c>
      <c r="AE835" s="44" t="s">
        <v>55</v>
      </c>
      <c r="AF835" s="44" t="s">
        <v>55</v>
      </c>
      <c r="AG835" s="152">
        <v>120</v>
      </c>
    </row>
    <row r="836" spans="1:153" s="16" customFormat="1" x14ac:dyDescent="0.2">
      <c r="A836" s="8" t="s">
        <v>114</v>
      </c>
      <c r="B836" s="8" t="s">
        <v>216</v>
      </c>
      <c r="C836" s="8" t="s">
        <v>216</v>
      </c>
      <c r="D836" s="8"/>
      <c r="E836" s="8">
        <v>575</v>
      </c>
      <c r="F836" s="8" t="s">
        <v>216</v>
      </c>
      <c r="G836" s="11">
        <v>11.01</v>
      </c>
      <c r="H836" s="8">
        <v>11</v>
      </c>
      <c r="I836" s="12" t="e">
        <v>#N/A</v>
      </c>
      <c r="J836" s="12" t="e">
        <v>#N/A</v>
      </c>
      <c r="K836" s="13" t="e">
        <v>#N/A</v>
      </c>
      <c r="L836" s="12" t="e">
        <v>#N/A</v>
      </c>
      <c r="M836" s="12" t="e">
        <v>#N/A</v>
      </c>
      <c r="N836" s="12" t="e">
        <v>#N/A</v>
      </c>
      <c r="O836" s="12" t="e">
        <v>#N/A</v>
      </c>
      <c r="P836" s="12" t="e">
        <v>#N/A</v>
      </c>
      <c r="Q836" s="12" t="e">
        <v>#N/A</v>
      </c>
      <c r="R836" s="12" t="e">
        <v>#N/A</v>
      </c>
      <c r="S836" s="12" t="e">
        <v>#N/A</v>
      </c>
      <c r="T836" s="12" t="e">
        <v>#N/A</v>
      </c>
      <c r="U836" s="12" t="e">
        <v>#N/A</v>
      </c>
      <c r="X836" s="15" t="e">
        <v>#N/A</v>
      </c>
      <c r="Y836" s="15" t="e">
        <v>#N/A</v>
      </c>
      <c r="AC836" s="13">
        <v>8.86</v>
      </c>
      <c r="AD836" s="44">
        <v>933.68174577434581</v>
      </c>
      <c r="AE836" s="44" t="s">
        <v>55</v>
      </c>
      <c r="AF836" s="44" t="s">
        <v>55</v>
      </c>
      <c r="AG836" s="152">
        <v>105.4</v>
      </c>
    </row>
    <row r="837" spans="1:153" s="16" customFormat="1" x14ac:dyDescent="0.2">
      <c r="A837" s="8" t="s">
        <v>114</v>
      </c>
      <c r="B837" s="8" t="s">
        <v>216</v>
      </c>
      <c r="C837" s="8" t="s">
        <v>216</v>
      </c>
      <c r="D837" s="8"/>
      <c r="E837" s="8">
        <v>575</v>
      </c>
      <c r="F837" s="8" t="s">
        <v>216</v>
      </c>
      <c r="G837" s="11">
        <v>12.01</v>
      </c>
      <c r="H837" s="8">
        <v>12</v>
      </c>
      <c r="I837" s="12" t="e">
        <v>#N/A</v>
      </c>
      <c r="J837" s="12" t="e">
        <v>#N/A</v>
      </c>
      <c r="K837" s="13" t="e">
        <v>#N/A</v>
      </c>
      <c r="L837" s="12" t="e">
        <v>#N/A</v>
      </c>
      <c r="M837" s="12" t="e">
        <v>#N/A</v>
      </c>
      <c r="N837" s="12" t="e">
        <v>#N/A</v>
      </c>
      <c r="O837" s="12" t="e">
        <v>#N/A</v>
      </c>
      <c r="P837" s="12" t="e">
        <v>#N/A</v>
      </c>
      <c r="Q837" s="12" t="e">
        <v>#N/A</v>
      </c>
      <c r="R837" s="12" t="e">
        <v>#N/A</v>
      </c>
      <c r="S837" s="12" t="e">
        <v>#N/A</v>
      </c>
      <c r="T837" s="12" t="e">
        <v>#N/A</v>
      </c>
      <c r="U837" s="12" t="e">
        <v>#N/A</v>
      </c>
      <c r="X837" s="15" t="e">
        <v>#N/A</v>
      </c>
      <c r="Y837" s="15" t="e">
        <v>#N/A</v>
      </c>
      <c r="AC837" s="13">
        <v>13.24</v>
      </c>
      <c r="AD837" s="44">
        <v>1456.4</v>
      </c>
      <c r="AE837" s="44" t="s">
        <v>55</v>
      </c>
      <c r="AF837" s="44" t="s">
        <v>55</v>
      </c>
      <c r="AG837" s="152">
        <v>110</v>
      </c>
    </row>
    <row r="838" spans="1:153" s="16" customFormat="1" x14ac:dyDescent="0.2">
      <c r="A838" s="8" t="s">
        <v>114</v>
      </c>
      <c r="B838" s="8" t="s">
        <v>216</v>
      </c>
      <c r="C838" s="8" t="s">
        <v>216</v>
      </c>
      <c r="D838" s="8"/>
      <c r="E838" s="8">
        <v>575</v>
      </c>
      <c r="F838" s="8" t="s">
        <v>216</v>
      </c>
      <c r="G838" s="11">
        <v>13.01</v>
      </c>
      <c r="H838" s="8">
        <v>13</v>
      </c>
      <c r="I838" s="12" t="e">
        <v>#N/A</v>
      </c>
      <c r="J838" s="12" t="e">
        <v>#N/A</v>
      </c>
      <c r="K838" s="13" t="e">
        <v>#N/A</v>
      </c>
      <c r="L838" s="12" t="e">
        <v>#N/A</v>
      </c>
      <c r="M838" s="12" t="e">
        <v>#N/A</v>
      </c>
      <c r="N838" s="12" t="e">
        <v>#N/A</v>
      </c>
      <c r="O838" s="12" t="e">
        <v>#N/A</v>
      </c>
      <c r="P838" s="12" t="e">
        <v>#N/A</v>
      </c>
      <c r="Q838" s="12" t="e">
        <v>#N/A</v>
      </c>
      <c r="R838" s="12" t="e">
        <v>#N/A</v>
      </c>
      <c r="S838" s="12" t="e">
        <v>#N/A</v>
      </c>
      <c r="T838" s="12" t="e">
        <v>#N/A</v>
      </c>
      <c r="U838" s="12" t="e">
        <v>#N/A</v>
      </c>
      <c r="X838" s="15" t="e">
        <v>#N/A</v>
      </c>
      <c r="Y838" s="15" t="e">
        <v>#N/A</v>
      </c>
      <c r="AC838" s="13">
        <v>10.98</v>
      </c>
      <c r="AD838" s="44">
        <v>1098</v>
      </c>
      <c r="AE838" s="44" t="s">
        <v>55</v>
      </c>
      <c r="AF838" s="44" t="s">
        <v>55</v>
      </c>
      <c r="AG838" s="152">
        <v>100</v>
      </c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</row>
    <row r="839" spans="1:153" s="15" customFormat="1" x14ac:dyDescent="0.2">
      <c r="A839" s="8" t="s">
        <v>114</v>
      </c>
      <c r="B839" s="8" t="s">
        <v>216</v>
      </c>
      <c r="C839" s="8" t="s">
        <v>216</v>
      </c>
      <c r="D839" s="8"/>
      <c r="E839" s="8">
        <v>575</v>
      </c>
      <c r="F839" s="8" t="s">
        <v>216</v>
      </c>
      <c r="G839" s="11">
        <v>13.02</v>
      </c>
      <c r="H839" s="8">
        <v>13</v>
      </c>
      <c r="I839" s="12" t="e">
        <v>#N/A</v>
      </c>
      <c r="J839" s="12" t="e">
        <v>#N/A</v>
      </c>
      <c r="K839" s="13" t="e">
        <v>#N/A</v>
      </c>
      <c r="L839" s="12" t="e">
        <v>#N/A</v>
      </c>
      <c r="M839" s="12" t="e">
        <v>#N/A</v>
      </c>
      <c r="N839" s="12" t="e">
        <v>#N/A</v>
      </c>
      <c r="O839" s="12" t="e">
        <v>#N/A</v>
      </c>
      <c r="P839" s="12" t="e">
        <v>#N/A</v>
      </c>
      <c r="Q839" s="12" t="e">
        <v>#N/A</v>
      </c>
      <c r="R839" s="12" t="e">
        <v>#N/A</v>
      </c>
      <c r="S839" s="12" t="e">
        <v>#N/A</v>
      </c>
      <c r="T839" s="12" t="e">
        <v>#N/A</v>
      </c>
      <c r="U839" s="12" t="e">
        <v>#N/A</v>
      </c>
      <c r="V839" s="16"/>
      <c r="W839" s="16"/>
      <c r="X839" s="15" t="e">
        <v>#N/A</v>
      </c>
      <c r="Y839" s="15" t="e">
        <v>#N/A</v>
      </c>
      <c r="Z839" s="16"/>
      <c r="AA839" s="16"/>
      <c r="AB839" s="16"/>
      <c r="AC839" s="13">
        <v>9.06</v>
      </c>
      <c r="AD839" s="44">
        <v>757.98874874904811</v>
      </c>
      <c r="AE839" s="44" t="s">
        <v>55</v>
      </c>
      <c r="AF839" s="44" t="s">
        <v>55</v>
      </c>
      <c r="AG839" s="152">
        <v>83.7</v>
      </c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</row>
    <row r="840" spans="1:153" s="16" customFormat="1" x14ac:dyDescent="0.2">
      <c r="A840" s="8" t="s">
        <v>114</v>
      </c>
      <c r="B840" s="8" t="s">
        <v>216</v>
      </c>
      <c r="C840" s="8" t="s">
        <v>216</v>
      </c>
      <c r="D840" s="8"/>
      <c r="E840" s="8">
        <v>575</v>
      </c>
      <c r="F840" s="8" t="s">
        <v>216</v>
      </c>
      <c r="G840" s="11">
        <v>14.01</v>
      </c>
      <c r="H840" s="8">
        <v>14</v>
      </c>
      <c r="I840" s="12" t="e">
        <v>#N/A</v>
      </c>
      <c r="J840" s="12" t="e">
        <v>#N/A</v>
      </c>
      <c r="K840" s="13" t="e">
        <v>#N/A</v>
      </c>
      <c r="L840" s="12" t="e">
        <v>#N/A</v>
      </c>
      <c r="M840" s="12" t="e">
        <v>#N/A</v>
      </c>
      <c r="N840" s="12" t="e">
        <v>#N/A</v>
      </c>
      <c r="O840" s="12" t="e">
        <v>#N/A</v>
      </c>
      <c r="P840" s="12" t="e">
        <v>#N/A</v>
      </c>
      <c r="Q840" s="12" t="e">
        <v>#N/A</v>
      </c>
      <c r="R840" s="12" t="e">
        <v>#N/A</v>
      </c>
      <c r="S840" s="12" t="e">
        <v>#N/A</v>
      </c>
      <c r="T840" s="12" t="e">
        <v>#N/A</v>
      </c>
      <c r="U840" s="12" t="e">
        <v>#N/A</v>
      </c>
      <c r="X840" s="15" t="e">
        <v>#N/A</v>
      </c>
      <c r="Y840" s="15" t="e">
        <v>#N/A</v>
      </c>
      <c r="AC840" s="13">
        <v>19.75</v>
      </c>
      <c r="AD840" s="44">
        <v>1790.5683159191115</v>
      </c>
      <c r="AE840" s="44" t="s">
        <v>55</v>
      </c>
      <c r="AF840" s="44" t="s">
        <v>55</v>
      </c>
      <c r="AG840" s="152">
        <v>90.7</v>
      </c>
    </row>
    <row r="841" spans="1:153" s="16" customFormat="1" x14ac:dyDescent="0.2">
      <c r="A841" s="8" t="s">
        <v>114</v>
      </c>
      <c r="B841" s="8" t="s">
        <v>216</v>
      </c>
      <c r="C841" s="8" t="s">
        <v>216</v>
      </c>
      <c r="D841" s="8"/>
      <c r="E841" s="8">
        <v>575</v>
      </c>
      <c r="F841" s="8" t="s">
        <v>216</v>
      </c>
      <c r="G841" s="11">
        <v>15.01</v>
      </c>
      <c r="H841" s="8">
        <v>15</v>
      </c>
      <c r="I841" s="12" t="e">
        <v>#N/A</v>
      </c>
      <c r="J841" s="12" t="e">
        <v>#N/A</v>
      </c>
      <c r="K841" s="13" t="e">
        <v>#N/A</v>
      </c>
      <c r="L841" s="12" t="e">
        <v>#N/A</v>
      </c>
      <c r="M841" s="12" t="e">
        <v>#N/A</v>
      </c>
      <c r="N841" s="12" t="e">
        <v>#N/A</v>
      </c>
      <c r="O841" s="12" t="e">
        <v>#N/A</v>
      </c>
      <c r="P841" s="12" t="e">
        <v>#N/A</v>
      </c>
      <c r="Q841" s="12" t="e">
        <v>#N/A</v>
      </c>
      <c r="R841" s="12" t="e">
        <v>#N/A</v>
      </c>
      <c r="S841" s="12" t="e">
        <v>#N/A</v>
      </c>
      <c r="T841" s="12" t="e">
        <v>#N/A</v>
      </c>
      <c r="U841" s="12" t="e">
        <v>#N/A</v>
      </c>
      <c r="X841" s="15" t="e">
        <v>#N/A</v>
      </c>
      <c r="Y841" s="15" t="e">
        <v>#N/A</v>
      </c>
      <c r="AC841" s="13">
        <v>11.1</v>
      </c>
      <c r="AD841" s="44">
        <v>1159.5247243899814</v>
      </c>
      <c r="AE841" s="44" t="s">
        <v>55</v>
      </c>
      <c r="AF841" s="44" t="s">
        <v>55</v>
      </c>
      <c r="AG841" s="152">
        <v>104.5</v>
      </c>
    </row>
    <row r="842" spans="1:153" s="16" customFormat="1" x14ac:dyDescent="0.2">
      <c r="A842" s="8" t="s">
        <v>114</v>
      </c>
      <c r="B842" s="8" t="s">
        <v>216</v>
      </c>
      <c r="C842" s="8" t="s">
        <v>216</v>
      </c>
      <c r="D842" s="8"/>
      <c r="E842" s="8">
        <v>575</v>
      </c>
      <c r="F842" s="8" t="s">
        <v>216</v>
      </c>
      <c r="G842" s="11">
        <v>15.02</v>
      </c>
      <c r="H842" s="8">
        <v>15</v>
      </c>
      <c r="I842" s="12" t="e">
        <v>#N/A</v>
      </c>
      <c r="J842" s="12" t="e">
        <v>#N/A</v>
      </c>
      <c r="K842" s="13" t="e">
        <v>#N/A</v>
      </c>
      <c r="L842" s="12" t="e">
        <v>#N/A</v>
      </c>
      <c r="M842" s="12" t="e">
        <v>#N/A</v>
      </c>
      <c r="N842" s="12" t="e">
        <v>#N/A</v>
      </c>
      <c r="O842" s="12" t="e">
        <v>#N/A</v>
      </c>
      <c r="P842" s="12" t="e">
        <v>#N/A</v>
      </c>
      <c r="Q842" s="12" t="e">
        <v>#N/A</v>
      </c>
      <c r="R842" s="12" t="e">
        <v>#N/A</v>
      </c>
      <c r="S842" s="12" t="e">
        <v>#N/A</v>
      </c>
      <c r="T842" s="12" t="e">
        <v>#N/A</v>
      </c>
      <c r="U842" s="12" t="e">
        <v>#N/A</v>
      </c>
      <c r="X842" s="15" t="e">
        <v>#N/A</v>
      </c>
      <c r="Y842" s="15" t="e">
        <v>#N/A</v>
      </c>
      <c r="AC842" s="13">
        <v>11.8</v>
      </c>
      <c r="AD842" s="44">
        <v>1145.7999052073678</v>
      </c>
      <c r="AE842" s="44" t="s">
        <v>55</v>
      </c>
      <c r="AF842" s="44" t="s">
        <v>55</v>
      </c>
      <c r="AG842" s="152">
        <v>97.1</v>
      </c>
    </row>
    <row r="843" spans="1:153" s="16" customFormat="1" x14ac:dyDescent="0.2">
      <c r="A843" s="8" t="s">
        <v>114</v>
      </c>
      <c r="B843" s="8" t="s">
        <v>216</v>
      </c>
      <c r="C843" s="8" t="s">
        <v>216</v>
      </c>
      <c r="D843" s="8"/>
      <c r="E843" s="8">
        <v>575</v>
      </c>
      <c r="F843" s="8" t="s">
        <v>216</v>
      </c>
      <c r="G843" s="11">
        <v>16.010000000000002</v>
      </c>
      <c r="H843" s="8">
        <v>16</v>
      </c>
      <c r="I843" s="12" t="e">
        <v>#N/A</v>
      </c>
      <c r="J843" s="12" t="e">
        <v>#N/A</v>
      </c>
      <c r="K843" s="13" t="e">
        <v>#N/A</v>
      </c>
      <c r="L843" s="12" t="e">
        <v>#N/A</v>
      </c>
      <c r="M843" s="12" t="e">
        <v>#N/A</v>
      </c>
      <c r="N843" s="12" t="e">
        <v>#N/A</v>
      </c>
      <c r="O843" s="12" t="e">
        <v>#N/A</v>
      </c>
      <c r="P843" s="12" t="e">
        <v>#N/A</v>
      </c>
      <c r="Q843" s="12" t="e">
        <v>#N/A</v>
      </c>
      <c r="R843" s="12" t="e">
        <v>#N/A</v>
      </c>
      <c r="S843" s="12" t="e">
        <v>#N/A</v>
      </c>
      <c r="T843" s="12" t="e">
        <v>#N/A</v>
      </c>
      <c r="U843" s="12" t="e">
        <v>#N/A</v>
      </c>
      <c r="X843" s="15" t="e">
        <v>#N/A</v>
      </c>
      <c r="Y843" s="15" t="e">
        <v>#N/A</v>
      </c>
      <c r="AC843" s="13">
        <v>6.81</v>
      </c>
      <c r="AD843" s="44">
        <v>667.52768766628606</v>
      </c>
      <c r="AE843" s="44" t="s">
        <v>55</v>
      </c>
      <c r="AF843" s="44" t="s">
        <v>55</v>
      </c>
      <c r="AG843" s="152">
        <v>98</v>
      </c>
    </row>
    <row r="844" spans="1:153" s="16" customFormat="1" x14ac:dyDescent="0.2">
      <c r="A844" s="8" t="s">
        <v>114</v>
      </c>
      <c r="B844" s="8" t="s">
        <v>216</v>
      </c>
      <c r="C844" s="8" t="s">
        <v>216</v>
      </c>
      <c r="D844" s="8"/>
      <c r="E844" s="8">
        <v>575</v>
      </c>
      <c r="F844" s="8" t="s">
        <v>216</v>
      </c>
      <c r="G844" s="11">
        <v>16.02</v>
      </c>
      <c r="H844" s="8">
        <v>16</v>
      </c>
      <c r="I844" s="12" t="e">
        <v>#N/A</v>
      </c>
      <c r="J844" s="12" t="e">
        <v>#N/A</v>
      </c>
      <c r="K844" s="13" t="e">
        <v>#N/A</v>
      </c>
      <c r="L844" s="12" t="e">
        <v>#N/A</v>
      </c>
      <c r="M844" s="12" t="e">
        <v>#N/A</v>
      </c>
      <c r="N844" s="12" t="e">
        <v>#N/A</v>
      </c>
      <c r="O844" s="12" t="e">
        <v>#N/A</v>
      </c>
      <c r="P844" s="12" t="e">
        <v>#N/A</v>
      </c>
      <c r="Q844" s="12" t="e">
        <v>#N/A</v>
      </c>
      <c r="R844" s="12" t="e">
        <v>#N/A</v>
      </c>
      <c r="S844" s="12" t="e">
        <v>#N/A</v>
      </c>
      <c r="T844" s="12" t="e">
        <v>#N/A</v>
      </c>
      <c r="U844" s="12" t="e">
        <v>#N/A</v>
      </c>
      <c r="X844" s="15" t="e">
        <v>#N/A</v>
      </c>
      <c r="Y844" s="15" t="e">
        <v>#N/A</v>
      </c>
      <c r="AC844" s="13">
        <v>6.29</v>
      </c>
      <c r="AD844" s="44">
        <v>616.55641048765631</v>
      </c>
      <c r="AE844" s="44" t="s">
        <v>55</v>
      </c>
      <c r="AF844" s="44" t="s">
        <v>55</v>
      </c>
      <c r="AG844" s="152">
        <v>98</v>
      </c>
    </row>
    <row r="845" spans="1:153" s="16" customFormat="1" x14ac:dyDescent="0.2">
      <c r="A845" s="8" t="s">
        <v>114</v>
      </c>
      <c r="B845" s="8" t="s">
        <v>216</v>
      </c>
      <c r="C845" s="8" t="s">
        <v>216</v>
      </c>
      <c r="D845" s="8"/>
      <c r="E845" s="8">
        <v>575</v>
      </c>
      <c r="F845" s="8" t="s">
        <v>216</v>
      </c>
      <c r="G845" s="11">
        <v>17.010000000000002</v>
      </c>
      <c r="H845" s="8">
        <v>17</v>
      </c>
      <c r="I845" s="12" t="e">
        <v>#N/A</v>
      </c>
      <c r="J845" s="12" t="e">
        <v>#N/A</v>
      </c>
      <c r="K845" s="13" t="e">
        <v>#N/A</v>
      </c>
      <c r="L845" s="12" t="e">
        <v>#N/A</v>
      </c>
      <c r="M845" s="12" t="e">
        <v>#N/A</v>
      </c>
      <c r="N845" s="12" t="e">
        <v>#N/A</v>
      </c>
      <c r="O845" s="12" t="e">
        <v>#N/A</v>
      </c>
      <c r="P845" s="12" t="e">
        <v>#N/A</v>
      </c>
      <c r="Q845" s="12" t="e">
        <v>#N/A</v>
      </c>
      <c r="R845" s="12" t="e">
        <v>#N/A</v>
      </c>
      <c r="S845" s="12" t="e">
        <v>#N/A</v>
      </c>
      <c r="T845" s="12" t="e">
        <v>#N/A</v>
      </c>
      <c r="U845" s="12" t="e">
        <v>#N/A</v>
      </c>
      <c r="X845" s="15" t="e">
        <v>#N/A</v>
      </c>
      <c r="Y845" s="15" t="e">
        <v>#N/A</v>
      </c>
      <c r="AC845" s="13">
        <v>4.9800000000000004</v>
      </c>
      <c r="AD845" s="44">
        <v>529.38240067226207</v>
      </c>
      <c r="AE845" s="44" t="s">
        <v>55</v>
      </c>
      <c r="AF845" s="44" t="s">
        <v>55</v>
      </c>
      <c r="AG845" s="152">
        <v>106.3</v>
      </c>
    </row>
    <row r="846" spans="1:153" s="16" customFormat="1" x14ac:dyDescent="0.2">
      <c r="A846" s="8" t="s">
        <v>114</v>
      </c>
      <c r="B846" s="8" t="s">
        <v>216</v>
      </c>
      <c r="C846" s="8" t="s">
        <v>216</v>
      </c>
      <c r="D846" s="8"/>
      <c r="E846" s="8">
        <v>575</v>
      </c>
      <c r="F846" s="8" t="s">
        <v>216</v>
      </c>
      <c r="G846" s="11">
        <v>17.02</v>
      </c>
      <c r="H846" s="8">
        <v>17</v>
      </c>
      <c r="I846" s="12" t="e">
        <v>#N/A</v>
      </c>
      <c r="J846" s="12" t="e">
        <v>#N/A</v>
      </c>
      <c r="K846" s="13" t="e">
        <v>#N/A</v>
      </c>
      <c r="L846" s="12" t="e">
        <v>#N/A</v>
      </c>
      <c r="M846" s="12" t="e">
        <v>#N/A</v>
      </c>
      <c r="N846" s="12" t="e">
        <v>#N/A</v>
      </c>
      <c r="O846" s="12" t="e">
        <v>#N/A</v>
      </c>
      <c r="P846" s="12" t="e">
        <v>#N/A</v>
      </c>
      <c r="Q846" s="12" t="e">
        <v>#N/A</v>
      </c>
      <c r="R846" s="12" t="e">
        <v>#N/A</v>
      </c>
      <c r="S846" s="12" t="e">
        <v>#N/A</v>
      </c>
      <c r="T846" s="12" t="e">
        <v>#N/A</v>
      </c>
      <c r="U846" s="12" t="e">
        <v>#N/A</v>
      </c>
      <c r="X846" s="15" t="e">
        <v>#N/A</v>
      </c>
      <c r="Y846" s="15" t="e">
        <v>#N/A</v>
      </c>
      <c r="AC846" s="13">
        <v>4.6399999999999997</v>
      </c>
      <c r="AD846" s="44">
        <v>531.65902713238881</v>
      </c>
      <c r="AE846" s="44" t="s">
        <v>55</v>
      </c>
      <c r="AF846" s="44" t="s">
        <v>55</v>
      </c>
      <c r="AG846" s="152">
        <v>114.6</v>
      </c>
    </row>
    <row r="847" spans="1:153" s="16" customFormat="1" x14ac:dyDescent="0.2">
      <c r="A847" s="8" t="s">
        <v>114</v>
      </c>
      <c r="B847" s="8" t="s">
        <v>216</v>
      </c>
      <c r="C847" s="8" t="s">
        <v>216</v>
      </c>
      <c r="D847" s="8"/>
      <c r="E847" s="8">
        <v>575</v>
      </c>
      <c r="F847" s="8" t="s">
        <v>216</v>
      </c>
      <c r="G847" s="11">
        <v>18.010000000000002</v>
      </c>
      <c r="H847" s="8">
        <v>18</v>
      </c>
      <c r="I847" s="12" t="e">
        <v>#N/A</v>
      </c>
      <c r="J847" s="12" t="e">
        <v>#N/A</v>
      </c>
      <c r="K847" s="13" t="e">
        <v>#N/A</v>
      </c>
      <c r="L847" s="12" t="e">
        <v>#N/A</v>
      </c>
      <c r="M847" s="12" t="e">
        <v>#N/A</v>
      </c>
      <c r="N847" s="12" t="e">
        <v>#N/A</v>
      </c>
      <c r="O847" s="12" t="e">
        <v>#N/A</v>
      </c>
      <c r="P847" s="12" t="e">
        <v>#N/A</v>
      </c>
      <c r="Q847" s="12" t="e">
        <v>#N/A</v>
      </c>
      <c r="R847" s="12" t="e">
        <v>#N/A</v>
      </c>
      <c r="S847" s="12" t="e">
        <v>#N/A</v>
      </c>
      <c r="T847" s="12" t="e">
        <v>#N/A</v>
      </c>
      <c r="U847" s="12" t="e">
        <v>#N/A</v>
      </c>
      <c r="X847" s="15" t="e">
        <v>#N/A</v>
      </c>
      <c r="Y847" s="15" t="e">
        <v>#N/A</v>
      </c>
      <c r="AC847" s="13">
        <v>9.33</v>
      </c>
      <c r="AD847" s="44">
        <v>906.73675781772829</v>
      </c>
      <c r="AE847" s="44" t="s">
        <v>55</v>
      </c>
      <c r="AF847" s="44" t="s">
        <v>55</v>
      </c>
      <c r="AG847" s="152">
        <v>97.2</v>
      </c>
    </row>
    <row r="848" spans="1:153" s="16" customFormat="1" x14ac:dyDescent="0.2">
      <c r="A848" s="8" t="s">
        <v>114</v>
      </c>
      <c r="B848" s="8" t="s">
        <v>216</v>
      </c>
      <c r="C848" s="8" t="s">
        <v>216</v>
      </c>
      <c r="D848" s="8"/>
      <c r="E848" s="8">
        <v>575</v>
      </c>
      <c r="F848" s="8" t="s">
        <v>216</v>
      </c>
      <c r="G848" s="11">
        <v>18.02</v>
      </c>
      <c r="H848" s="8">
        <v>18</v>
      </c>
      <c r="I848" s="12" t="e">
        <v>#N/A</v>
      </c>
      <c r="J848" s="12" t="e">
        <v>#N/A</v>
      </c>
      <c r="K848" s="13" t="e">
        <v>#N/A</v>
      </c>
      <c r="L848" s="12" t="e">
        <v>#N/A</v>
      </c>
      <c r="M848" s="12" t="e">
        <v>#N/A</v>
      </c>
      <c r="N848" s="12" t="e">
        <v>#N/A</v>
      </c>
      <c r="O848" s="12" t="e">
        <v>#N/A</v>
      </c>
      <c r="P848" s="12" t="e">
        <v>#N/A</v>
      </c>
      <c r="Q848" s="12" t="e">
        <v>#N/A</v>
      </c>
      <c r="R848" s="12" t="e">
        <v>#N/A</v>
      </c>
      <c r="S848" s="12" t="e">
        <v>#N/A</v>
      </c>
      <c r="T848" s="12" t="e">
        <v>#N/A</v>
      </c>
      <c r="U848" s="12" t="e">
        <v>#N/A</v>
      </c>
      <c r="X848" s="15" t="e">
        <v>#N/A</v>
      </c>
      <c r="Y848" s="15" t="e">
        <v>#N/A</v>
      </c>
      <c r="AC848" s="13">
        <v>10.050000000000001</v>
      </c>
      <c r="AD848" s="44">
        <v>953.39811533420891</v>
      </c>
      <c r="AE848" s="44" t="s">
        <v>55</v>
      </c>
      <c r="AF848" s="44" t="s">
        <v>55</v>
      </c>
      <c r="AG848" s="152">
        <v>94.9</v>
      </c>
    </row>
    <row r="849" spans="1:153" s="16" customFormat="1" x14ac:dyDescent="0.2">
      <c r="A849" s="8" t="s">
        <v>114</v>
      </c>
      <c r="B849" s="8" t="s">
        <v>216</v>
      </c>
      <c r="C849" s="8" t="s">
        <v>216</v>
      </c>
      <c r="D849" s="8"/>
      <c r="E849" s="8">
        <v>575</v>
      </c>
      <c r="F849" s="8" t="s">
        <v>216</v>
      </c>
      <c r="G849" s="11">
        <v>19.010000000000002</v>
      </c>
      <c r="H849" s="8">
        <v>19</v>
      </c>
      <c r="I849" s="12" t="e">
        <v>#N/A</v>
      </c>
      <c r="J849" s="12" t="e">
        <v>#N/A</v>
      </c>
      <c r="K849" s="13" t="e">
        <v>#N/A</v>
      </c>
      <c r="L849" s="12" t="e">
        <v>#N/A</v>
      </c>
      <c r="M849" s="12" t="e">
        <v>#N/A</v>
      </c>
      <c r="N849" s="12" t="e">
        <v>#N/A</v>
      </c>
      <c r="O849" s="12" t="e">
        <v>#N/A</v>
      </c>
      <c r="P849" s="12" t="e">
        <v>#N/A</v>
      </c>
      <c r="Q849" s="12" t="e">
        <v>#N/A</v>
      </c>
      <c r="R849" s="12" t="e">
        <v>#N/A</v>
      </c>
      <c r="S849" s="12" t="e">
        <v>#N/A</v>
      </c>
      <c r="T849" s="12" t="e">
        <v>#N/A</v>
      </c>
      <c r="U849" s="12" t="e">
        <v>#N/A</v>
      </c>
      <c r="X849" s="15" t="e">
        <v>#N/A</v>
      </c>
      <c r="Y849" s="15" t="e">
        <v>#N/A</v>
      </c>
      <c r="AC849" s="13">
        <v>14.09</v>
      </c>
      <c r="AD849" s="44">
        <v>1225.571968167103</v>
      </c>
      <c r="AE849" s="44" t="s">
        <v>55</v>
      </c>
      <c r="AF849" s="44" t="s">
        <v>55</v>
      </c>
      <c r="AG849" s="152">
        <v>87</v>
      </c>
    </row>
    <row r="850" spans="1:153" s="16" customFormat="1" x14ac:dyDescent="0.2">
      <c r="A850" s="8" t="s">
        <v>114</v>
      </c>
      <c r="B850" s="8" t="s">
        <v>216</v>
      </c>
      <c r="C850" s="8" t="s">
        <v>216</v>
      </c>
      <c r="D850" s="8"/>
      <c r="E850" s="8">
        <v>575</v>
      </c>
      <c r="F850" s="8" t="s">
        <v>216</v>
      </c>
      <c r="G850" s="11">
        <v>19.02</v>
      </c>
      <c r="H850" s="8">
        <v>19</v>
      </c>
      <c r="I850" s="12" t="e">
        <v>#N/A</v>
      </c>
      <c r="J850" s="12" t="e">
        <v>#N/A</v>
      </c>
      <c r="K850" s="13" t="e">
        <v>#N/A</v>
      </c>
      <c r="L850" s="12" t="e">
        <v>#N/A</v>
      </c>
      <c r="M850" s="12" t="e">
        <v>#N/A</v>
      </c>
      <c r="N850" s="12" t="e">
        <v>#N/A</v>
      </c>
      <c r="O850" s="12" t="e">
        <v>#N/A</v>
      </c>
      <c r="P850" s="12" t="e">
        <v>#N/A</v>
      </c>
      <c r="Q850" s="12" t="e">
        <v>#N/A</v>
      </c>
      <c r="R850" s="12" t="e">
        <v>#N/A</v>
      </c>
      <c r="S850" s="12" t="e">
        <v>#N/A</v>
      </c>
      <c r="T850" s="12" t="e">
        <v>#N/A</v>
      </c>
      <c r="U850" s="12" t="e">
        <v>#N/A</v>
      </c>
      <c r="X850" s="15" t="e">
        <v>#N/A</v>
      </c>
      <c r="Y850" s="15" t="e">
        <v>#N/A</v>
      </c>
      <c r="AC850" s="13">
        <v>10.130000000000001</v>
      </c>
      <c r="AD850" s="44">
        <v>927.72248811446082</v>
      </c>
      <c r="AE850" s="44" t="s">
        <v>55</v>
      </c>
      <c r="AF850" s="44" t="s">
        <v>55</v>
      </c>
      <c r="AG850" s="152">
        <v>91.6</v>
      </c>
    </row>
    <row r="851" spans="1:153" s="16" customFormat="1" x14ac:dyDescent="0.2">
      <c r="A851" s="8" t="s">
        <v>114</v>
      </c>
      <c r="B851" s="8" t="s">
        <v>216</v>
      </c>
      <c r="C851" s="8" t="s">
        <v>216</v>
      </c>
      <c r="D851" s="8"/>
      <c r="E851" s="8">
        <v>575</v>
      </c>
      <c r="F851" s="8" t="s">
        <v>216</v>
      </c>
      <c r="G851" s="11">
        <v>20.010000000000002</v>
      </c>
      <c r="H851" s="8">
        <v>20</v>
      </c>
      <c r="I851" s="12" t="e">
        <v>#N/A</v>
      </c>
      <c r="J851" s="12" t="e">
        <v>#N/A</v>
      </c>
      <c r="K851" s="13" t="e">
        <v>#N/A</v>
      </c>
      <c r="L851" s="12" t="e">
        <v>#N/A</v>
      </c>
      <c r="M851" s="12" t="e">
        <v>#N/A</v>
      </c>
      <c r="N851" s="12" t="e">
        <v>#N/A</v>
      </c>
      <c r="O851" s="12" t="e">
        <v>#N/A</v>
      </c>
      <c r="P851" s="12" t="e">
        <v>#N/A</v>
      </c>
      <c r="Q851" s="12" t="e">
        <v>#N/A</v>
      </c>
      <c r="R851" s="12" t="e">
        <v>#N/A</v>
      </c>
      <c r="S851" s="12" t="e">
        <v>#N/A</v>
      </c>
      <c r="T851" s="12" t="e">
        <v>#N/A</v>
      </c>
      <c r="U851" s="12" t="e">
        <v>#N/A</v>
      </c>
      <c r="X851" s="15" t="e">
        <v>#N/A</v>
      </c>
      <c r="Y851" s="15" t="e">
        <v>#N/A</v>
      </c>
      <c r="AC851" s="13">
        <v>13.38</v>
      </c>
      <c r="AD851" s="44">
        <v>1348.4589704808971</v>
      </c>
      <c r="AE851" s="44" t="s">
        <v>55</v>
      </c>
      <c r="AF851" s="44" t="s">
        <v>55</v>
      </c>
      <c r="AG851" s="152">
        <v>100.8</v>
      </c>
    </row>
    <row r="852" spans="1:153" s="16" customFormat="1" x14ac:dyDescent="0.2">
      <c r="A852" s="8" t="s">
        <v>114</v>
      </c>
      <c r="B852" s="8" t="s">
        <v>216</v>
      </c>
      <c r="C852" s="8" t="s">
        <v>216</v>
      </c>
      <c r="D852" s="8"/>
      <c r="E852" s="8">
        <v>575</v>
      </c>
      <c r="F852" s="8" t="s">
        <v>216</v>
      </c>
      <c r="G852" s="11">
        <v>20.02</v>
      </c>
      <c r="H852" s="8">
        <v>20</v>
      </c>
      <c r="I852" s="12" t="e">
        <v>#N/A</v>
      </c>
      <c r="J852" s="12" t="e">
        <v>#N/A</v>
      </c>
      <c r="K852" s="13" t="e">
        <v>#N/A</v>
      </c>
      <c r="L852" s="12" t="e">
        <v>#N/A</v>
      </c>
      <c r="M852" s="12" t="e">
        <v>#N/A</v>
      </c>
      <c r="N852" s="12" t="e">
        <v>#N/A</v>
      </c>
      <c r="O852" s="12" t="e">
        <v>#N/A</v>
      </c>
      <c r="P852" s="12" t="e">
        <v>#N/A</v>
      </c>
      <c r="Q852" s="12" t="e">
        <v>#N/A</v>
      </c>
      <c r="R852" s="12" t="e">
        <v>#N/A</v>
      </c>
      <c r="S852" s="12" t="e">
        <v>#N/A</v>
      </c>
      <c r="T852" s="12" t="e">
        <v>#N/A</v>
      </c>
      <c r="U852" s="12" t="e">
        <v>#N/A</v>
      </c>
      <c r="X852" s="15" t="e">
        <v>#N/A</v>
      </c>
      <c r="Y852" s="15" t="e">
        <v>#N/A</v>
      </c>
      <c r="AC852" s="13">
        <v>13</v>
      </c>
      <c r="AD852" s="44">
        <v>1310.1619294657444</v>
      </c>
      <c r="AE852" s="44" t="s">
        <v>55</v>
      </c>
      <c r="AF852" s="44" t="s">
        <v>55</v>
      </c>
      <c r="AG852" s="152">
        <v>100.8</v>
      </c>
    </row>
    <row r="853" spans="1:153" s="16" customFormat="1" x14ac:dyDescent="0.2">
      <c r="A853" s="8" t="s">
        <v>114</v>
      </c>
      <c r="B853" s="8" t="s">
        <v>216</v>
      </c>
      <c r="C853" s="8" t="s">
        <v>216</v>
      </c>
      <c r="D853" s="8"/>
      <c r="E853" s="8">
        <v>575</v>
      </c>
      <c r="F853" s="8" t="s">
        <v>216</v>
      </c>
      <c r="G853" s="11">
        <v>21.01</v>
      </c>
      <c r="H853" s="8">
        <v>21</v>
      </c>
      <c r="I853" s="12" t="e">
        <v>#N/A</v>
      </c>
      <c r="J853" s="12" t="e">
        <v>#N/A</v>
      </c>
      <c r="K853" s="13" t="e">
        <v>#N/A</v>
      </c>
      <c r="L853" s="12" t="e">
        <v>#N/A</v>
      </c>
      <c r="M853" s="12" t="e">
        <v>#N/A</v>
      </c>
      <c r="N853" s="12" t="e">
        <v>#N/A</v>
      </c>
      <c r="O853" s="12" t="e">
        <v>#N/A</v>
      </c>
      <c r="P853" s="12" t="e">
        <v>#N/A</v>
      </c>
      <c r="Q853" s="12" t="e">
        <v>#N/A</v>
      </c>
      <c r="R853" s="12" t="e">
        <v>#N/A</v>
      </c>
      <c r="S853" s="12" t="e">
        <v>#N/A</v>
      </c>
      <c r="T853" s="12" t="e">
        <v>#N/A</v>
      </c>
      <c r="U853" s="12" t="e">
        <v>#N/A</v>
      </c>
      <c r="X853" s="15" t="e">
        <v>#N/A</v>
      </c>
      <c r="Y853" s="15" t="e">
        <v>#N/A</v>
      </c>
      <c r="AC853" s="13">
        <v>7.07</v>
      </c>
      <c r="AD853" s="44">
        <v>640.97812625560084</v>
      </c>
      <c r="AE853" s="44" t="s">
        <v>55</v>
      </c>
      <c r="AF853" s="44" t="s">
        <v>55</v>
      </c>
      <c r="AG853" s="152">
        <v>90.7</v>
      </c>
    </row>
    <row r="854" spans="1:153" s="16" customFormat="1" x14ac:dyDescent="0.2">
      <c r="A854" s="8" t="s">
        <v>114</v>
      </c>
      <c r="B854" s="8" t="s">
        <v>216</v>
      </c>
      <c r="C854" s="8" t="s">
        <v>216</v>
      </c>
      <c r="D854" s="8"/>
      <c r="E854" s="8">
        <v>575</v>
      </c>
      <c r="F854" s="8" t="s">
        <v>216</v>
      </c>
      <c r="G854" s="11">
        <v>21.02</v>
      </c>
      <c r="H854" s="8">
        <v>21</v>
      </c>
      <c r="I854" s="12" t="e">
        <v>#N/A</v>
      </c>
      <c r="J854" s="12" t="e">
        <v>#N/A</v>
      </c>
      <c r="K854" s="13" t="e">
        <v>#N/A</v>
      </c>
      <c r="L854" s="12" t="e">
        <v>#N/A</v>
      </c>
      <c r="M854" s="12" t="e">
        <v>#N/A</v>
      </c>
      <c r="N854" s="12" t="e">
        <v>#N/A</v>
      </c>
      <c r="O854" s="12" t="e">
        <v>#N/A</v>
      </c>
      <c r="P854" s="12" t="e">
        <v>#N/A</v>
      </c>
      <c r="Q854" s="12" t="e">
        <v>#N/A</v>
      </c>
      <c r="R854" s="12" t="e">
        <v>#N/A</v>
      </c>
      <c r="S854" s="12" t="e">
        <v>#N/A</v>
      </c>
      <c r="T854" s="12" t="e">
        <v>#N/A</v>
      </c>
      <c r="U854" s="12" t="e">
        <v>#N/A</v>
      </c>
      <c r="X854" s="15" t="e">
        <v>#N/A</v>
      </c>
      <c r="Y854" s="15" t="e">
        <v>#N/A</v>
      </c>
      <c r="AC854" s="13">
        <v>9.9700000000000006</v>
      </c>
      <c r="AD854" s="44">
        <v>903.89701821334393</v>
      </c>
      <c r="AE854" s="44" t="s">
        <v>55</v>
      </c>
      <c r="AF854" s="44" t="s">
        <v>55</v>
      </c>
      <c r="AG854" s="152">
        <v>90.7</v>
      </c>
    </row>
    <row r="855" spans="1:153" s="16" customFormat="1" x14ac:dyDescent="0.2">
      <c r="A855" s="8" t="s">
        <v>114</v>
      </c>
      <c r="B855" s="8" t="s">
        <v>216</v>
      </c>
      <c r="C855" s="8" t="s">
        <v>216</v>
      </c>
      <c r="D855" s="8"/>
      <c r="E855" s="8">
        <v>575</v>
      </c>
      <c r="F855" s="8" t="s">
        <v>216</v>
      </c>
      <c r="G855" s="11">
        <v>22.01</v>
      </c>
      <c r="H855" s="8">
        <v>14</v>
      </c>
      <c r="I855" s="12" t="e">
        <v>#N/A</v>
      </c>
      <c r="J855" s="12" t="e">
        <v>#N/A</v>
      </c>
      <c r="K855" s="13" t="e">
        <v>#N/A</v>
      </c>
      <c r="L855" s="12" t="e">
        <v>#N/A</v>
      </c>
      <c r="M855" s="12" t="e">
        <v>#N/A</v>
      </c>
      <c r="N855" s="12" t="e">
        <v>#N/A</v>
      </c>
      <c r="O855" s="12" t="e">
        <v>#N/A</v>
      </c>
      <c r="P855" s="12" t="e">
        <v>#N/A</v>
      </c>
      <c r="Q855" s="12" t="e">
        <v>#N/A</v>
      </c>
      <c r="R855" s="12" t="e">
        <v>#N/A</v>
      </c>
      <c r="S855" s="12" t="e">
        <v>#N/A</v>
      </c>
      <c r="T855" s="12" t="e">
        <v>#N/A</v>
      </c>
      <c r="U855" s="12" t="e">
        <v>#N/A</v>
      </c>
      <c r="X855" s="15" t="e">
        <v>#N/A</v>
      </c>
      <c r="Y855" s="15" t="e">
        <v>#N/A</v>
      </c>
      <c r="AC855" s="13">
        <v>10.56</v>
      </c>
      <c r="AD855" s="44">
        <v>1025.3938134737125</v>
      </c>
      <c r="AE855" s="44" t="s">
        <v>55</v>
      </c>
      <c r="AF855" s="44" t="s">
        <v>55</v>
      </c>
      <c r="AG855" s="152">
        <v>97.1</v>
      </c>
    </row>
    <row r="856" spans="1:153" s="16" customFormat="1" x14ac:dyDescent="0.2">
      <c r="A856" s="8" t="s">
        <v>114</v>
      </c>
      <c r="B856" s="8" t="s">
        <v>216</v>
      </c>
      <c r="C856" s="8" t="s">
        <v>216</v>
      </c>
      <c r="D856" s="8"/>
      <c r="E856" s="8">
        <v>575</v>
      </c>
      <c r="F856" s="8" t="s">
        <v>216</v>
      </c>
      <c r="G856" s="11">
        <v>22.02</v>
      </c>
      <c r="H856" s="8">
        <v>22</v>
      </c>
      <c r="I856" s="12" t="e">
        <v>#N/A</v>
      </c>
      <c r="J856" s="12" t="e">
        <v>#N/A</v>
      </c>
      <c r="K856" s="13" t="e">
        <v>#N/A</v>
      </c>
      <c r="L856" s="12" t="e">
        <v>#N/A</v>
      </c>
      <c r="M856" s="12" t="e">
        <v>#N/A</v>
      </c>
      <c r="N856" s="12" t="e">
        <v>#N/A</v>
      </c>
      <c r="O856" s="12" t="e">
        <v>#N/A</v>
      </c>
      <c r="P856" s="12" t="e">
        <v>#N/A</v>
      </c>
      <c r="Q856" s="12" t="e">
        <v>#N/A</v>
      </c>
      <c r="R856" s="12" t="e">
        <v>#N/A</v>
      </c>
      <c r="S856" s="12" t="e">
        <v>#N/A</v>
      </c>
      <c r="T856" s="12" t="e">
        <v>#N/A</v>
      </c>
      <c r="U856" s="12" t="e">
        <v>#N/A</v>
      </c>
      <c r="X856" s="15" t="e">
        <v>#N/A</v>
      </c>
      <c r="Y856" s="15" t="e">
        <v>#N/A</v>
      </c>
      <c r="AC856" s="13">
        <v>11.02</v>
      </c>
      <c r="AD856" s="44">
        <v>1148.9002219883564</v>
      </c>
      <c r="AE856" s="44" t="s">
        <v>55</v>
      </c>
      <c r="AF856" s="44" t="s">
        <v>55</v>
      </c>
      <c r="AG856" s="152">
        <v>104.3</v>
      </c>
    </row>
    <row r="857" spans="1:153" s="16" customFormat="1" x14ac:dyDescent="0.2">
      <c r="A857" s="8" t="s">
        <v>114</v>
      </c>
      <c r="B857" s="8" t="s">
        <v>216</v>
      </c>
      <c r="C857" s="8" t="s">
        <v>216</v>
      </c>
      <c r="D857" s="8"/>
      <c r="E857" s="8">
        <v>575</v>
      </c>
      <c r="F857" s="8" t="s">
        <v>216</v>
      </c>
      <c r="G857" s="11">
        <v>8.01</v>
      </c>
      <c r="H857" s="8">
        <v>8</v>
      </c>
      <c r="I857" s="12" t="e">
        <v>#N/A</v>
      </c>
      <c r="J857" s="12" t="e">
        <v>#N/A</v>
      </c>
      <c r="K857" s="13" t="e">
        <v>#N/A</v>
      </c>
      <c r="L857" s="12" t="e">
        <v>#N/A</v>
      </c>
      <c r="M857" s="12" t="e">
        <v>#N/A</v>
      </c>
      <c r="N857" s="12" t="e">
        <v>#N/A</v>
      </c>
      <c r="O857" s="12" t="e">
        <v>#N/A</v>
      </c>
      <c r="P857" s="12" t="e">
        <v>#N/A</v>
      </c>
      <c r="Q857" s="12" t="e">
        <v>#N/A</v>
      </c>
      <c r="R857" s="12" t="e">
        <v>#N/A</v>
      </c>
      <c r="S857" s="12" t="e">
        <v>#N/A</v>
      </c>
      <c r="T857" s="12" t="e">
        <v>#N/A</v>
      </c>
      <c r="U857" s="12" t="e">
        <v>#N/A</v>
      </c>
      <c r="X857" s="15" t="e">
        <v>#N/A</v>
      </c>
      <c r="Y857" s="15" t="e">
        <v>#N/A</v>
      </c>
      <c r="AC857" s="13">
        <v>4.46</v>
      </c>
      <c r="AD857" s="44">
        <v>479.31896461597734</v>
      </c>
      <c r="AE857" s="44" t="s">
        <v>55</v>
      </c>
      <c r="AF857" s="44" t="s">
        <v>55</v>
      </c>
      <c r="AG857" s="152">
        <v>107.5</v>
      </c>
    </row>
    <row r="858" spans="1:153" s="16" customFormat="1" x14ac:dyDescent="0.2">
      <c r="A858" s="8" t="s">
        <v>114</v>
      </c>
      <c r="B858" s="8" t="s">
        <v>216</v>
      </c>
      <c r="C858" s="8" t="s">
        <v>216</v>
      </c>
      <c r="D858" s="8"/>
      <c r="E858" s="8">
        <v>575</v>
      </c>
      <c r="F858" s="8" t="s">
        <v>216</v>
      </c>
      <c r="G858" s="11">
        <v>23.01</v>
      </c>
      <c r="H858" s="8">
        <v>8</v>
      </c>
      <c r="I858" s="12" t="e">
        <v>#N/A</v>
      </c>
      <c r="J858" s="12" t="e">
        <v>#N/A</v>
      </c>
      <c r="K858" s="13" t="e">
        <v>#N/A</v>
      </c>
      <c r="L858" s="12" t="e">
        <v>#N/A</v>
      </c>
      <c r="M858" s="12" t="e">
        <v>#N/A</v>
      </c>
      <c r="N858" s="12" t="e">
        <v>#N/A</v>
      </c>
      <c r="O858" s="12" t="e">
        <v>#N/A</v>
      </c>
      <c r="P858" s="12" t="e">
        <v>#N/A</v>
      </c>
      <c r="Q858" s="12" t="e">
        <v>#N/A</v>
      </c>
      <c r="R858" s="12" t="e">
        <v>#N/A</v>
      </c>
      <c r="S858" s="12" t="e">
        <v>#N/A</v>
      </c>
      <c r="T858" s="12" t="e">
        <v>#N/A</v>
      </c>
      <c r="U858" s="12" t="e">
        <v>#N/A</v>
      </c>
      <c r="X858" s="15" t="e">
        <v>#N/A</v>
      </c>
      <c r="Y858" s="15" t="e">
        <v>#N/A</v>
      </c>
      <c r="AC858" s="13">
        <v>10.82</v>
      </c>
      <c r="AD858" s="44">
        <v>1049.827622678223</v>
      </c>
      <c r="AE858" s="44" t="s">
        <v>55</v>
      </c>
      <c r="AF858" s="44" t="s">
        <v>55</v>
      </c>
      <c r="AG858" s="152">
        <v>97</v>
      </c>
    </row>
    <row r="859" spans="1:153" s="16" customFormat="1" x14ac:dyDescent="0.2">
      <c r="A859" s="8" t="s">
        <v>114</v>
      </c>
      <c r="B859" s="8" t="s">
        <v>216</v>
      </c>
      <c r="C859" s="8" t="s">
        <v>216</v>
      </c>
      <c r="D859" s="8"/>
      <c r="E859" s="8">
        <v>575</v>
      </c>
      <c r="F859" s="8" t="s">
        <v>216</v>
      </c>
      <c r="G859" s="11">
        <v>23.02</v>
      </c>
      <c r="H859" s="8">
        <v>23</v>
      </c>
      <c r="I859" s="12" t="e">
        <v>#N/A</v>
      </c>
      <c r="J859" s="12" t="e">
        <v>#N/A</v>
      </c>
      <c r="K859" s="13" t="e">
        <v>#N/A</v>
      </c>
      <c r="L859" s="12" t="e">
        <v>#N/A</v>
      </c>
      <c r="M859" s="12" t="e">
        <v>#N/A</v>
      </c>
      <c r="N859" s="12" t="e">
        <v>#N/A</v>
      </c>
      <c r="O859" s="12" t="e">
        <v>#N/A</v>
      </c>
      <c r="P859" s="12" t="e">
        <v>#N/A</v>
      </c>
      <c r="Q859" s="12" t="e">
        <v>#N/A</v>
      </c>
      <c r="R859" s="12" t="e">
        <v>#N/A</v>
      </c>
      <c r="S859" s="12" t="e">
        <v>#N/A</v>
      </c>
      <c r="T859" s="12" t="e">
        <v>#N/A</v>
      </c>
      <c r="U859" s="12" t="e">
        <v>#N/A</v>
      </c>
      <c r="X859" s="15" t="e">
        <v>#N/A</v>
      </c>
      <c r="Y859" s="15" t="e">
        <v>#N/A</v>
      </c>
      <c r="AC859" s="13">
        <v>11.63</v>
      </c>
      <c r="AD859" s="44">
        <v>1146.0716498842637</v>
      </c>
      <c r="AE859" s="44" t="s">
        <v>55</v>
      </c>
      <c r="AF859" s="44" t="s">
        <v>55</v>
      </c>
      <c r="AG859" s="152">
        <v>98.5</v>
      </c>
    </row>
    <row r="860" spans="1:153" s="16" customFormat="1" x14ac:dyDescent="0.2">
      <c r="A860" s="8" t="s">
        <v>114</v>
      </c>
      <c r="B860" s="8" t="s">
        <v>216</v>
      </c>
      <c r="C860" s="8" t="s">
        <v>216</v>
      </c>
      <c r="D860" s="8"/>
      <c r="E860" s="8">
        <v>575</v>
      </c>
      <c r="F860" s="8" t="s">
        <v>216</v>
      </c>
      <c r="G860" s="11">
        <v>24.01</v>
      </c>
      <c r="H860" s="8">
        <v>24</v>
      </c>
      <c r="I860" s="12" t="e">
        <v>#N/A</v>
      </c>
      <c r="J860" s="12" t="e">
        <v>#N/A</v>
      </c>
      <c r="K860" s="13" t="e">
        <v>#N/A</v>
      </c>
      <c r="L860" s="12" t="e">
        <v>#N/A</v>
      </c>
      <c r="M860" s="12" t="e">
        <v>#N/A</v>
      </c>
      <c r="N860" s="12" t="e">
        <v>#N/A</v>
      </c>
      <c r="O860" s="12" t="e">
        <v>#N/A</v>
      </c>
      <c r="P860" s="12" t="e">
        <v>#N/A</v>
      </c>
      <c r="Q860" s="12" t="e">
        <v>#N/A</v>
      </c>
      <c r="R860" s="12" t="e">
        <v>#N/A</v>
      </c>
      <c r="S860" s="12" t="e">
        <v>#N/A</v>
      </c>
      <c r="T860" s="12" t="e">
        <v>#N/A</v>
      </c>
      <c r="U860" s="12" t="e">
        <v>#N/A</v>
      </c>
      <c r="X860" s="15" t="e">
        <v>#N/A</v>
      </c>
      <c r="Y860" s="15" t="e">
        <v>#N/A</v>
      </c>
      <c r="AC860" s="13">
        <v>12.75</v>
      </c>
      <c r="AD860" s="44">
        <v>1284.9665077452494</v>
      </c>
      <c r="AE860" s="44" t="s">
        <v>55</v>
      </c>
      <c r="AF860" s="44" t="s">
        <v>55</v>
      </c>
      <c r="AG860" s="152">
        <v>100.8</v>
      </c>
    </row>
    <row r="861" spans="1:153" s="15" customFormat="1" x14ac:dyDescent="0.2">
      <c r="A861" s="8" t="s">
        <v>114</v>
      </c>
      <c r="B861" s="8" t="s">
        <v>216</v>
      </c>
      <c r="C861" s="8" t="s">
        <v>216</v>
      </c>
      <c r="D861" s="8"/>
      <c r="E861" s="8">
        <v>575</v>
      </c>
      <c r="F861" s="8" t="s">
        <v>216</v>
      </c>
      <c r="G861" s="11">
        <v>24.02</v>
      </c>
      <c r="H861" s="8">
        <v>24</v>
      </c>
      <c r="I861" s="12" t="e">
        <v>#N/A</v>
      </c>
      <c r="J861" s="12" t="e">
        <v>#N/A</v>
      </c>
      <c r="K861" s="13" t="e">
        <v>#N/A</v>
      </c>
      <c r="L861" s="12" t="e">
        <v>#N/A</v>
      </c>
      <c r="M861" s="12" t="e">
        <v>#N/A</v>
      </c>
      <c r="N861" s="12" t="e">
        <v>#N/A</v>
      </c>
      <c r="O861" s="12" t="e">
        <v>#N/A</v>
      </c>
      <c r="P861" s="12" t="e">
        <v>#N/A</v>
      </c>
      <c r="Q861" s="12" t="e">
        <v>#N/A</v>
      </c>
      <c r="R861" s="12" t="e">
        <v>#N/A</v>
      </c>
      <c r="S861" s="12" t="e">
        <v>#N/A</v>
      </c>
      <c r="T861" s="12" t="e">
        <v>#N/A</v>
      </c>
      <c r="U861" s="12" t="e">
        <v>#N/A</v>
      </c>
      <c r="V861" s="16"/>
      <c r="W861" s="16"/>
      <c r="X861" s="15" t="e">
        <v>#N/A</v>
      </c>
      <c r="Y861" s="15" t="e">
        <v>#N/A</v>
      </c>
      <c r="Z861" s="16"/>
      <c r="AA861" s="16"/>
      <c r="AB861" s="16"/>
      <c r="AC861" s="13">
        <v>6.87</v>
      </c>
      <c r="AD861" s="44">
        <v>692.37018887920476</v>
      </c>
      <c r="AE861" s="44" t="s">
        <v>55</v>
      </c>
      <c r="AF861" s="44" t="s">
        <v>55</v>
      </c>
      <c r="AG861" s="152">
        <v>100.8</v>
      </c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</row>
    <row r="862" spans="1:153" s="16" customFormat="1" x14ac:dyDescent="0.2">
      <c r="A862" s="8" t="s">
        <v>114</v>
      </c>
      <c r="B862" s="8" t="s">
        <v>216</v>
      </c>
      <c r="C862" s="8" t="s">
        <v>216</v>
      </c>
      <c r="D862" s="8"/>
      <c r="E862" s="8">
        <v>575</v>
      </c>
      <c r="F862" s="8" t="s">
        <v>216</v>
      </c>
      <c r="G862" s="11">
        <v>25.01</v>
      </c>
      <c r="H862" s="8">
        <v>25</v>
      </c>
      <c r="I862" s="12" t="e">
        <v>#N/A</v>
      </c>
      <c r="J862" s="12" t="e">
        <v>#N/A</v>
      </c>
      <c r="K862" s="13" t="e">
        <v>#N/A</v>
      </c>
      <c r="L862" s="12" t="e">
        <v>#N/A</v>
      </c>
      <c r="M862" s="12" t="e">
        <v>#N/A</v>
      </c>
      <c r="N862" s="12" t="e">
        <v>#N/A</v>
      </c>
      <c r="O862" s="12" t="e">
        <v>#N/A</v>
      </c>
      <c r="P862" s="12" t="e">
        <v>#N/A</v>
      </c>
      <c r="Q862" s="12" t="e">
        <v>#N/A</v>
      </c>
      <c r="R862" s="12" t="e">
        <v>#N/A</v>
      </c>
      <c r="S862" s="12" t="e">
        <v>#N/A</v>
      </c>
      <c r="T862" s="12" t="e">
        <v>#N/A</v>
      </c>
      <c r="U862" s="12" t="e">
        <v>#N/A</v>
      </c>
      <c r="X862" s="15" t="e">
        <v>#N/A</v>
      </c>
      <c r="Y862" s="15" t="e">
        <v>#N/A</v>
      </c>
      <c r="AC862" s="13">
        <v>13.25</v>
      </c>
      <c r="AD862" s="44">
        <v>1338.5597042963452</v>
      </c>
      <c r="AE862" s="44" t="s">
        <v>55</v>
      </c>
      <c r="AF862" s="44" t="s">
        <v>55</v>
      </c>
      <c r="AG862" s="152">
        <v>101</v>
      </c>
    </row>
    <row r="863" spans="1:153" s="16" customFormat="1" x14ac:dyDescent="0.2">
      <c r="A863" s="8" t="s">
        <v>114</v>
      </c>
      <c r="B863" s="8" t="s">
        <v>216</v>
      </c>
      <c r="C863" s="8" t="s">
        <v>216</v>
      </c>
      <c r="D863" s="8"/>
      <c r="E863" s="8">
        <v>575</v>
      </c>
      <c r="F863" s="8" t="s">
        <v>216</v>
      </c>
      <c r="G863" s="11">
        <v>25.02</v>
      </c>
      <c r="H863" s="8">
        <v>25</v>
      </c>
      <c r="I863" s="12" t="e">
        <v>#N/A</v>
      </c>
      <c r="J863" s="12" t="e">
        <v>#N/A</v>
      </c>
      <c r="K863" s="13" t="e">
        <v>#N/A</v>
      </c>
      <c r="L863" s="12" t="e">
        <v>#N/A</v>
      </c>
      <c r="M863" s="12" t="e">
        <v>#N/A</v>
      </c>
      <c r="N863" s="12" t="e">
        <v>#N/A</v>
      </c>
      <c r="O863" s="12" t="e">
        <v>#N/A</v>
      </c>
      <c r="P863" s="12" t="e">
        <v>#N/A</v>
      </c>
      <c r="Q863" s="12" t="e">
        <v>#N/A</v>
      </c>
      <c r="R863" s="12" t="e">
        <v>#N/A</v>
      </c>
      <c r="S863" s="12" t="e">
        <v>#N/A</v>
      </c>
      <c r="T863" s="12" t="e">
        <v>#N/A</v>
      </c>
      <c r="U863" s="12" t="e">
        <v>#N/A</v>
      </c>
      <c r="X863" s="15" t="e">
        <v>#N/A</v>
      </c>
      <c r="Y863" s="15" t="e">
        <v>#N/A</v>
      </c>
      <c r="AC863" s="13">
        <v>12.21</v>
      </c>
      <c r="AD863" s="44">
        <v>1143.3821878836509</v>
      </c>
      <c r="AE863" s="44" t="s">
        <v>55</v>
      </c>
      <c r="AF863" s="44" t="s">
        <v>55</v>
      </c>
      <c r="AG863" s="152">
        <v>93.6</v>
      </c>
    </row>
    <row r="864" spans="1:153" s="16" customFormat="1" x14ac:dyDescent="0.2">
      <c r="A864" s="8" t="s">
        <v>114</v>
      </c>
      <c r="B864" s="8" t="s">
        <v>216</v>
      </c>
      <c r="C864" s="8" t="s">
        <v>216</v>
      </c>
      <c r="D864" s="8"/>
      <c r="E864" s="8">
        <v>575</v>
      </c>
      <c r="F864" s="8" t="s">
        <v>216</v>
      </c>
      <c r="G864" s="11">
        <v>26.01</v>
      </c>
      <c r="H864" s="8">
        <v>26</v>
      </c>
      <c r="I864" s="12" t="e">
        <v>#N/A</v>
      </c>
      <c r="J864" s="12" t="e">
        <v>#N/A</v>
      </c>
      <c r="K864" s="13" t="e">
        <v>#N/A</v>
      </c>
      <c r="L864" s="12" t="e">
        <v>#N/A</v>
      </c>
      <c r="M864" s="12" t="e">
        <v>#N/A</v>
      </c>
      <c r="N864" s="12" t="e">
        <v>#N/A</v>
      </c>
      <c r="O864" s="12" t="e">
        <v>#N/A</v>
      </c>
      <c r="P864" s="12" t="e">
        <v>#N/A</v>
      </c>
      <c r="Q864" s="12" t="e">
        <v>#N/A</v>
      </c>
      <c r="R864" s="12" t="e">
        <v>#N/A</v>
      </c>
      <c r="S864" s="12" t="e">
        <v>#N/A</v>
      </c>
      <c r="T864" s="12" t="e">
        <v>#N/A</v>
      </c>
      <c r="U864" s="12" t="e">
        <v>#N/A</v>
      </c>
      <c r="X864" s="15" t="e">
        <v>#N/A</v>
      </c>
      <c r="Y864" s="15" t="e">
        <v>#N/A</v>
      </c>
      <c r="AC864" s="13">
        <v>10.52</v>
      </c>
      <c r="AD864" s="44">
        <v>1002.1529459984331</v>
      </c>
      <c r="AE864" s="44" t="s">
        <v>55</v>
      </c>
      <c r="AF864" s="44" t="s">
        <v>55</v>
      </c>
      <c r="AG864" s="152">
        <v>95.3</v>
      </c>
    </row>
    <row r="865" spans="1:153" s="15" customFormat="1" x14ac:dyDescent="0.2">
      <c r="A865" s="8" t="s">
        <v>114</v>
      </c>
      <c r="B865" s="8" t="s">
        <v>216</v>
      </c>
      <c r="C865" s="8" t="s">
        <v>216</v>
      </c>
      <c r="D865" s="8"/>
      <c r="E865" s="8">
        <v>575</v>
      </c>
      <c r="F865" s="8" t="s">
        <v>216</v>
      </c>
      <c r="G865" s="11">
        <v>26.02</v>
      </c>
      <c r="H865" s="8">
        <v>26</v>
      </c>
      <c r="I865" s="12" t="e">
        <v>#N/A</v>
      </c>
      <c r="J865" s="12" t="e">
        <v>#N/A</v>
      </c>
      <c r="K865" s="13" t="e">
        <v>#N/A</v>
      </c>
      <c r="L865" s="12" t="e">
        <v>#N/A</v>
      </c>
      <c r="M865" s="12" t="e">
        <v>#N/A</v>
      </c>
      <c r="N865" s="12" t="e">
        <v>#N/A</v>
      </c>
      <c r="O865" s="12" t="e">
        <v>#N/A</v>
      </c>
      <c r="P865" s="12" t="e">
        <v>#N/A</v>
      </c>
      <c r="Q865" s="12" t="e">
        <v>#N/A</v>
      </c>
      <c r="R865" s="12" t="e">
        <v>#N/A</v>
      </c>
      <c r="S865" s="12" t="e">
        <v>#N/A</v>
      </c>
      <c r="T865" s="12" t="e">
        <v>#N/A</v>
      </c>
      <c r="U865" s="12" t="e">
        <v>#N/A</v>
      </c>
      <c r="V865" s="16"/>
      <c r="W865" s="16"/>
      <c r="X865" s="15" t="e">
        <v>#N/A</v>
      </c>
      <c r="Y865" s="15" t="e">
        <v>#N/A</v>
      </c>
      <c r="Z865" s="16"/>
      <c r="AA865" s="16"/>
      <c r="AB865" s="16"/>
      <c r="AC865" s="13">
        <v>9.94</v>
      </c>
      <c r="AD865" s="44">
        <v>910.3219676068843</v>
      </c>
      <c r="AE865" s="44" t="s">
        <v>55</v>
      </c>
      <c r="AF865" s="44" t="s">
        <v>55</v>
      </c>
      <c r="AG865" s="152">
        <v>91.6</v>
      </c>
    </row>
    <row r="866" spans="1:153" s="16" customFormat="1" x14ac:dyDescent="0.2">
      <c r="A866" s="8" t="s">
        <v>114</v>
      </c>
      <c r="B866" s="8" t="s">
        <v>216</v>
      </c>
      <c r="C866" s="8" t="s">
        <v>216</v>
      </c>
      <c r="D866" s="8"/>
      <c r="E866" s="8">
        <v>575</v>
      </c>
      <c r="F866" s="8" t="s">
        <v>216</v>
      </c>
      <c r="G866" s="11">
        <v>27.01</v>
      </c>
      <c r="H866" s="8">
        <v>27</v>
      </c>
      <c r="I866" s="12" t="e">
        <v>#N/A</v>
      </c>
      <c r="J866" s="12" t="e">
        <v>#N/A</v>
      </c>
      <c r="K866" s="13" t="e">
        <v>#N/A</v>
      </c>
      <c r="L866" s="12" t="e">
        <v>#N/A</v>
      </c>
      <c r="M866" s="12" t="e">
        <v>#N/A</v>
      </c>
      <c r="N866" s="12" t="e">
        <v>#N/A</v>
      </c>
      <c r="O866" s="12" t="e">
        <v>#N/A</v>
      </c>
      <c r="P866" s="12" t="e">
        <v>#N/A</v>
      </c>
      <c r="Q866" s="12" t="e">
        <v>#N/A</v>
      </c>
      <c r="R866" s="12" t="e">
        <v>#N/A</v>
      </c>
      <c r="S866" s="12" t="e">
        <v>#N/A</v>
      </c>
      <c r="T866" s="12" t="e">
        <v>#N/A</v>
      </c>
      <c r="U866" s="12" t="e">
        <v>#N/A</v>
      </c>
      <c r="X866" s="15" t="e">
        <v>#N/A</v>
      </c>
      <c r="Y866" s="15" t="e">
        <v>#N/A</v>
      </c>
      <c r="AC866" s="13">
        <v>10.45</v>
      </c>
      <c r="AD866" s="44">
        <v>1051.5433139544759</v>
      </c>
      <c r="AE866" s="44" t="s">
        <v>55</v>
      </c>
      <c r="AF866" s="44" t="s">
        <v>55</v>
      </c>
      <c r="AG866" s="152">
        <v>100.6</v>
      </c>
    </row>
    <row r="867" spans="1:153" s="16" customFormat="1" x14ac:dyDescent="0.2">
      <c r="A867" s="8" t="s">
        <v>114</v>
      </c>
      <c r="B867" s="8" t="s">
        <v>216</v>
      </c>
      <c r="C867" s="8" t="s">
        <v>216</v>
      </c>
      <c r="D867" s="8"/>
      <c r="E867" s="8">
        <v>575</v>
      </c>
      <c r="F867" s="8" t="s">
        <v>216</v>
      </c>
      <c r="G867" s="11">
        <v>27.02</v>
      </c>
      <c r="H867" s="8">
        <v>27</v>
      </c>
      <c r="I867" s="12" t="e">
        <v>#N/A</v>
      </c>
      <c r="J867" s="12" t="e">
        <v>#N/A</v>
      </c>
      <c r="K867" s="13" t="e">
        <v>#N/A</v>
      </c>
      <c r="L867" s="12" t="e">
        <v>#N/A</v>
      </c>
      <c r="M867" s="12" t="e">
        <v>#N/A</v>
      </c>
      <c r="N867" s="12" t="e">
        <v>#N/A</v>
      </c>
      <c r="O867" s="12" t="e">
        <v>#N/A</v>
      </c>
      <c r="P867" s="12" t="e">
        <v>#N/A</v>
      </c>
      <c r="Q867" s="12" t="e">
        <v>#N/A</v>
      </c>
      <c r="R867" s="12" t="e">
        <v>#N/A</v>
      </c>
      <c r="S867" s="12" t="e">
        <v>#N/A</v>
      </c>
      <c r="T867" s="12" t="e">
        <v>#N/A</v>
      </c>
      <c r="U867" s="12" t="e">
        <v>#N/A</v>
      </c>
      <c r="X867" s="15" t="e">
        <v>#N/A</v>
      </c>
      <c r="Y867" s="15" t="e">
        <v>#N/A</v>
      </c>
      <c r="AC867" s="13">
        <v>10.66</v>
      </c>
      <c r="AD867" s="44">
        <v>1050.5695432301161</v>
      </c>
      <c r="AE867" s="44" t="s">
        <v>55</v>
      </c>
      <c r="AF867" s="44" t="s">
        <v>55</v>
      </c>
      <c r="AG867" s="152">
        <v>98.6</v>
      </c>
    </row>
    <row r="868" spans="1:153" s="16" customFormat="1" x14ac:dyDescent="0.2">
      <c r="A868" s="8" t="s">
        <v>114</v>
      </c>
      <c r="B868" s="8" t="s">
        <v>216</v>
      </c>
      <c r="C868" s="8" t="s">
        <v>216</v>
      </c>
      <c r="D868" s="8"/>
      <c r="E868" s="8">
        <v>575</v>
      </c>
      <c r="F868" s="8" t="s">
        <v>216</v>
      </c>
      <c r="G868" s="7">
        <v>28.01</v>
      </c>
      <c r="H868" s="7">
        <v>28</v>
      </c>
      <c r="I868" s="12" t="e">
        <v>#N/A</v>
      </c>
      <c r="J868" s="12" t="e">
        <v>#N/A</v>
      </c>
      <c r="K868" s="13" t="e">
        <v>#N/A</v>
      </c>
      <c r="L868" s="12" t="e">
        <v>#N/A</v>
      </c>
      <c r="M868" s="12" t="e">
        <v>#N/A</v>
      </c>
      <c r="N868" s="12" t="e">
        <v>#N/A</v>
      </c>
      <c r="O868" s="12" t="e">
        <v>#N/A</v>
      </c>
      <c r="P868" s="12" t="e">
        <v>#N/A</v>
      </c>
      <c r="Q868" s="12" t="e">
        <v>#N/A</v>
      </c>
      <c r="R868" s="12" t="e">
        <v>#N/A</v>
      </c>
      <c r="S868" s="12" t="e">
        <v>#N/A</v>
      </c>
      <c r="T868" s="12" t="e">
        <v>#N/A</v>
      </c>
      <c r="U868" s="12" t="e">
        <v>#N/A</v>
      </c>
      <c r="V868" s="15"/>
      <c r="W868" s="15"/>
      <c r="X868" s="15" t="e">
        <v>#N/A</v>
      </c>
      <c r="Y868" s="15" t="e">
        <v>#N/A</v>
      </c>
      <c r="AA868" s="15"/>
      <c r="AB868" s="15"/>
      <c r="AC868" s="13">
        <v>1.5</v>
      </c>
      <c r="AD868" s="44">
        <v>151.17253032297049</v>
      </c>
      <c r="AE868" s="44" t="s">
        <v>55</v>
      </c>
      <c r="AF868" s="44" t="s">
        <v>55</v>
      </c>
      <c r="AG868" s="152">
        <v>100.8</v>
      </c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</row>
    <row r="869" spans="1:153" s="16" customFormat="1" x14ac:dyDescent="0.2">
      <c r="A869" s="8" t="s">
        <v>114</v>
      </c>
      <c r="B869" s="8" t="s">
        <v>216</v>
      </c>
      <c r="C869" s="8" t="s">
        <v>216</v>
      </c>
      <c r="D869" s="8"/>
      <c r="E869" s="8">
        <v>575</v>
      </c>
      <c r="F869" s="8" t="s">
        <v>216</v>
      </c>
      <c r="G869" s="11">
        <v>29.01</v>
      </c>
      <c r="H869" s="8">
        <v>29</v>
      </c>
      <c r="I869" s="12" t="e">
        <v>#N/A</v>
      </c>
      <c r="J869" s="12" t="e">
        <v>#N/A</v>
      </c>
      <c r="K869" s="13" t="e">
        <v>#N/A</v>
      </c>
      <c r="L869" s="12" t="e">
        <v>#N/A</v>
      </c>
      <c r="M869" s="12" t="e">
        <v>#N/A</v>
      </c>
      <c r="N869" s="12" t="e">
        <v>#N/A</v>
      </c>
      <c r="O869" s="12" t="e">
        <v>#N/A</v>
      </c>
      <c r="P869" s="12" t="e">
        <v>#N/A</v>
      </c>
      <c r="Q869" s="12" t="e">
        <v>#N/A</v>
      </c>
      <c r="R869" s="12" t="e">
        <v>#N/A</v>
      </c>
      <c r="S869" s="12" t="e">
        <v>#N/A</v>
      </c>
      <c r="T869" s="12" t="e">
        <v>#N/A</v>
      </c>
      <c r="U869" s="12" t="e">
        <v>#N/A</v>
      </c>
      <c r="X869" s="15" t="e">
        <v>#N/A</v>
      </c>
      <c r="Y869" s="15" t="e">
        <v>#N/A</v>
      </c>
      <c r="AC869" s="13">
        <v>10.88</v>
      </c>
      <c r="AD869" s="44">
        <v>1026.4375532759459</v>
      </c>
      <c r="AE869" s="44" t="s">
        <v>55</v>
      </c>
      <c r="AF869" s="44" t="s">
        <v>55</v>
      </c>
      <c r="AG869" s="152">
        <v>94.3</v>
      </c>
    </row>
    <row r="870" spans="1:153" s="16" customFormat="1" x14ac:dyDescent="0.2">
      <c r="A870" s="8" t="s">
        <v>114</v>
      </c>
      <c r="B870" s="8" t="s">
        <v>216</v>
      </c>
      <c r="C870" s="8" t="s">
        <v>216</v>
      </c>
      <c r="D870" s="8"/>
      <c r="E870" s="8">
        <v>575</v>
      </c>
      <c r="F870" s="8" t="s">
        <v>216</v>
      </c>
      <c r="G870" s="11">
        <v>30.01</v>
      </c>
      <c r="H870" s="8">
        <v>30</v>
      </c>
      <c r="I870" s="12" t="e">
        <v>#N/A</v>
      </c>
      <c r="J870" s="12" t="e">
        <v>#N/A</v>
      </c>
      <c r="K870" s="13" t="e">
        <v>#N/A</v>
      </c>
      <c r="L870" s="12" t="e">
        <v>#N/A</v>
      </c>
      <c r="M870" s="12" t="e">
        <v>#N/A</v>
      </c>
      <c r="N870" s="12" t="e">
        <v>#N/A</v>
      </c>
      <c r="O870" s="12" t="e">
        <v>#N/A</v>
      </c>
      <c r="P870" s="12" t="e">
        <v>#N/A</v>
      </c>
      <c r="Q870" s="12" t="e">
        <v>#N/A</v>
      </c>
      <c r="R870" s="12" t="e">
        <v>#N/A</v>
      </c>
      <c r="S870" s="12" t="e">
        <v>#N/A</v>
      </c>
      <c r="T870" s="12" t="e">
        <v>#N/A</v>
      </c>
      <c r="U870" s="12" t="e">
        <v>#N/A</v>
      </c>
      <c r="X870" s="15" t="e">
        <v>#N/A</v>
      </c>
      <c r="Y870" s="15" t="e">
        <v>#N/A</v>
      </c>
      <c r="AC870" s="13">
        <v>6.22</v>
      </c>
      <c r="AD870" s="44">
        <v>626.86209240591768</v>
      </c>
      <c r="AE870" s="44" t="s">
        <v>55</v>
      </c>
      <c r="AF870" s="44" t="s">
        <v>55</v>
      </c>
      <c r="AG870" s="152">
        <v>100.8</v>
      </c>
    </row>
    <row r="871" spans="1:153" s="16" customFormat="1" x14ac:dyDescent="0.2">
      <c r="A871" s="8" t="s">
        <v>114</v>
      </c>
      <c r="B871" s="8" t="s">
        <v>216</v>
      </c>
      <c r="C871" s="8" t="s">
        <v>216</v>
      </c>
      <c r="D871" s="8"/>
      <c r="E871" s="8">
        <v>575</v>
      </c>
      <c r="F871" s="8" t="s">
        <v>216</v>
      </c>
      <c r="G871" s="11">
        <v>30.02</v>
      </c>
      <c r="H871" s="8">
        <v>30</v>
      </c>
      <c r="I871" s="12" t="e">
        <v>#N/A</v>
      </c>
      <c r="J871" s="12" t="e">
        <v>#N/A</v>
      </c>
      <c r="K871" s="13" t="e">
        <v>#N/A</v>
      </c>
      <c r="L871" s="12" t="e">
        <v>#N/A</v>
      </c>
      <c r="M871" s="12" t="e">
        <v>#N/A</v>
      </c>
      <c r="N871" s="12" t="e">
        <v>#N/A</v>
      </c>
      <c r="O871" s="12" t="e">
        <v>#N/A</v>
      </c>
      <c r="P871" s="12" t="e">
        <v>#N/A</v>
      </c>
      <c r="Q871" s="12" t="e">
        <v>#N/A</v>
      </c>
      <c r="R871" s="12" t="e">
        <v>#N/A</v>
      </c>
      <c r="S871" s="12" t="e">
        <v>#N/A</v>
      </c>
      <c r="T871" s="12" t="e">
        <v>#N/A</v>
      </c>
      <c r="U871" s="12" t="e">
        <v>#N/A</v>
      </c>
      <c r="X871" s="15" t="e">
        <v>#N/A</v>
      </c>
      <c r="Y871" s="15" t="e">
        <v>#N/A</v>
      </c>
      <c r="AC871" s="13">
        <v>3.47</v>
      </c>
      <c r="AD871" s="44">
        <v>362.48205348047179</v>
      </c>
      <c r="AE871" s="44" t="s">
        <v>55</v>
      </c>
      <c r="AF871" s="44" t="s">
        <v>55</v>
      </c>
      <c r="AG871" s="152">
        <v>104.5</v>
      </c>
    </row>
    <row r="872" spans="1:153" s="16" customFormat="1" x14ac:dyDescent="0.2">
      <c r="A872" s="8" t="s">
        <v>114</v>
      </c>
      <c r="B872" s="8" t="s">
        <v>216</v>
      </c>
      <c r="C872" s="8" t="s">
        <v>216</v>
      </c>
      <c r="D872" s="8"/>
      <c r="E872" s="8">
        <v>575</v>
      </c>
      <c r="F872" s="8" t="s">
        <v>216</v>
      </c>
      <c r="G872" s="11">
        <v>31.01</v>
      </c>
      <c r="H872" s="8">
        <v>31</v>
      </c>
      <c r="I872" s="12" t="e">
        <v>#N/A</v>
      </c>
      <c r="J872" s="12" t="e">
        <v>#N/A</v>
      </c>
      <c r="K872" s="13" t="e">
        <v>#N/A</v>
      </c>
      <c r="L872" s="12" t="e">
        <v>#N/A</v>
      </c>
      <c r="M872" s="12" t="e">
        <v>#N/A</v>
      </c>
      <c r="N872" s="12" t="e">
        <v>#N/A</v>
      </c>
      <c r="O872" s="12" t="e">
        <v>#N/A</v>
      </c>
      <c r="P872" s="12" t="e">
        <v>#N/A</v>
      </c>
      <c r="Q872" s="12" t="e">
        <v>#N/A</v>
      </c>
      <c r="R872" s="12" t="e">
        <v>#N/A</v>
      </c>
      <c r="S872" s="12" t="e">
        <v>#N/A</v>
      </c>
      <c r="T872" s="12" t="e">
        <v>#N/A</v>
      </c>
      <c r="U872" s="12" t="e">
        <v>#N/A</v>
      </c>
      <c r="X872" s="15" t="e">
        <v>#N/A</v>
      </c>
      <c r="Y872" s="15" t="e">
        <v>#N/A</v>
      </c>
      <c r="AC872" s="13">
        <v>13.8</v>
      </c>
      <c r="AD872" s="44">
        <v>1390.7872789713285</v>
      </c>
      <c r="AE872" s="44" t="s">
        <v>55</v>
      </c>
      <c r="AF872" s="44" t="s">
        <v>55</v>
      </c>
      <c r="AG872" s="152">
        <v>100.8</v>
      </c>
    </row>
    <row r="873" spans="1:153" s="16" customFormat="1" x14ac:dyDescent="0.2">
      <c r="A873" s="8" t="s">
        <v>114</v>
      </c>
      <c r="B873" s="8" t="s">
        <v>216</v>
      </c>
      <c r="C873" s="8" t="s">
        <v>216</v>
      </c>
      <c r="D873" s="8"/>
      <c r="E873" s="8">
        <v>575</v>
      </c>
      <c r="F873" s="8" t="s">
        <v>216</v>
      </c>
      <c r="G873" s="11">
        <v>31.02</v>
      </c>
      <c r="H873" s="8">
        <v>31</v>
      </c>
      <c r="I873" s="12" t="e">
        <v>#N/A</v>
      </c>
      <c r="J873" s="12" t="e">
        <v>#N/A</v>
      </c>
      <c r="K873" s="13" t="e">
        <v>#N/A</v>
      </c>
      <c r="L873" s="12" t="e">
        <v>#N/A</v>
      </c>
      <c r="M873" s="12" t="e">
        <v>#N/A</v>
      </c>
      <c r="N873" s="12" t="e">
        <v>#N/A</v>
      </c>
      <c r="O873" s="12" t="e">
        <v>#N/A</v>
      </c>
      <c r="P873" s="12" t="e">
        <v>#N/A</v>
      </c>
      <c r="Q873" s="12" t="e">
        <v>#N/A</v>
      </c>
      <c r="R873" s="12" t="e">
        <v>#N/A</v>
      </c>
      <c r="S873" s="12" t="e">
        <v>#N/A</v>
      </c>
      <c r="T873" s="12" t="e">
        <v>#N/A</v>
      </c>
      <c r="U873" s="12" t="e">
        <v>#N/A</v>
      </c>
      <c r="X873" s="15" t="e">
        <v>#N/A</v>
      </c>
      <c r="Y873" s="15" t="e">
        <v>#N/A</v>
      </c>
      <c r="AC873" s="13">
        <v>3.96</v>
      </c>
      <c r="AD873" s="44">
        <v>399.09548005264213</v>
      </c>
      <c r="AE873" s="44" t="s">
        <v>55</v>
      </c>
      <c r="AF873" s="44" t="s">
        <v>55</v>
      </c>
      <c r="AG873" s="152">
        <v>100.8</v>
      </c>
    </row>
    <row r="874" spans="1:153" s="16" customFormat="1" x14ac:dyDescent="0.2">
      <c r="A874" s="8" t="s">
        <v>114</v>
      </c>
      <c r="B874" s="8" t="s">
        <v>216</v>
      </c>
      <c r="C874" s="8" t="s">
        <v>216</v>
      </c>
      <c r="D874" s="8"/>
      <c r="E874" s="8">
        <v>575</v>
      </c>
      <c r="F874" s="8" t="s">
        <v>216</v>
      </c>
      <c r="G874" s="11">
        <v>31.03</v>
      </c>
      <c r="H874" s="8">
        <v>31</v>
      </c>
      <c r="I874" s="12" t="e">
        <v>#N/A</v>
      </c>
      <c r="J874" s="12" t="e">
        <v>#N/A</v>
      </c>
      <c r="K874" s="13" t="e">
        <v>#N/A</v>
      </c>
      <c r="L874" s="12" t="e">
        <v>#N/A</v>
      </c>
      <c r="M874" s="12" t="e">
        <v>#N/A</v>
      </c>
      <c r="N874" s="12" t="e">
        <v>#N/A</v>
      </c>
      <c r="O874" s="12" t="e">
        <v>#N/A</v>
      </c>
      <c r="P874" s="12" t="e">
        <v>#N/A</v>
      </c>
      <c r="Q874" s="12" t="e">
        <v>#N/A</v>
      </c>
      <c r="R874" s="12" t="e">
        <v>#N/A</v>
      </c>
      <c r="S874" s="12" t="e">
        <v>#N/A</v>
      </c>
      <c r="T874" s="12" t="e">
        <v>#N/A</v>
      </c>
      <c r="U874" s="12" t="e">
        <v>#N/A</v>
      </c>
      <c r="X874" s="15" t="e">
        <v>#N/A</v>
      </c>
      <c r="Y874" s="15" t="e">
        <v>#N/A</v>
      </c>
      <c r="AC874" s="13">
        <v>13.05</v>
      </c>
      <c r="AD874" s="44">
        <v>1315.2010138098433</v>
      </c>
      <c r="AE874" s="44" t="s">
        <v>55</v>
      </c>
      <c r="AF874" s="44" t="s">
        <v>55</v>
      </c>
      <c r="AG874" s="152">
        <v>100.8</v>
      </c>
    </row>
    <row r="875" spans="1:153" s="16" customFormat="1" x14ac:dyDescent="0.2">
      <c r="A875" s="8" t="s">
        <v>114</v>
      </c>
      <c r="B875" s="8" t="s">
        <v>216</v>
      </c>
      <c r="C875" s="8" t="s">
        <v>216</v>
      </c>
      <c r="D875" s="8"/>
      <c r="E875" s="8">
        <v>575</v>
      </c>
      <c r="F875" s="8" t="s">
        <v>216</v>
      </c>
      <c r="G875" s="11">
        <v>32.01</v>
      </c>
      <c r="H875" s="8">
        <v>32</v>
      </c>
      <c r="I875" s="12" t="e">
        <v>#N/A</v>
      </c>
      <c r="J875" s="12" t="e">
        <v>#N/A</v>
      </c>
      <c r="K875" s="13" t="e">
        <v>#N/A</v>
      </c>
      <c r="L875" s="12" t="e">
        <v>#N/A</v>
      </c>
      <c r="M875" s="12" t="e">
        <v>#N/A</v>
      </c>
      <c r="N875" s="12" t="e">
        <v>#N/A</v>
      </c>
      <c r="O875" s="12" t="e">
        <v>#N/A</v>
      </c>
      <c r="P875" s="12" t="e">
        <v>#N/A</v>
      </c>
      <c r="Q875" s="12" t="e">
        <v>#N/A</v>
      </c>
      <c r="R875" s="12" t="e">
        <v>#N/A</v>
      </c>
      <c r="S875" s="12" t="e">
        <v>#N/A</v>
      </c>
      <c r="T875" s="12" t="e">
        <v>#N/A</v>
      </c>
      <c r="U875" s="12" t="e">
        <v>#N/A</v>
      </c>
      <c r="X875" s="15" t="e">
        <v>#N/A</v>
      </c>
      <c r="Y875" s="15" t="e">
        <v>#N/A</v>
      </c>
      <c r="AC875" s="13">
        <v>9.0500000000000007</v>
      </c>
      <c r="AD875" s="44">
        <v>912.07426628192195</v>
      </c>
      <c r="AE875" s="44" t="s">
        <v>55</v>
      </c>
      <c r="AF875" s="44" t="s">
        <v>55</v>
      </c>
      <c r="AG875" s="152">
        <v>100.8</v>
      </c>
    </row>
    <row r="876" spans="1:153" s="16" customFormat="1" x14ac:dyDescent="0.2">
      <c r="A876" s="8" t="s">
        <v>114</v>
      </c>
      <c r="B876" s="8" t="s">
        <v>216</v>
      </c>
      <c r="C876" s="8" t="s">
        <v>216</v>
      </c>
      <c r="D876" s="8"/>
      <c r="E876" s="8">
        <v>575</v>
      </c>
      <c r="F876" s="8" t="s">
        <v>216</v>
      </c>
      <c r="G876" s="11">
        <v>32.020000000000003</v>
      </c>
      <c r="H876" s="8">
        <v>32</v>
      </c>
      <c r="I876" s="12" t="e">
        <v>#N/A</v>
      </c>
      <c r="J876" s="12" t="e">
        <v>#N/A</v>
      </c>
      <c r="K876" s="13" t="e">
        <v>#N/A</v>
      </c>
      <c r="L876" s="12" t="e">
        <v>#N/A</v>
      </c>
      <c r="M876" s="12" t="e">
        <v>#N/A</v>
      </c>
      <c r="N876" s="12" t="e">
        <v>#N/A</v>
      </c>
      <c r="O876" s="12" t="e">
        <v>#N/A</v>
      </c>
      <c r="P876" s="12" t="e">
        <v>#N/A</v>
      </c>
      <c r="Q876" s="12" t="e">
        <v>#N/A</v>
      </c>
      <c r="R876" s="12" t="e">
        <v>#N/A</v>
      </c>
      <c r="S876" s="12" t="e">
        <v>#N/A</v>
      </c>
      <c r="T876" s="12" t="e">
        <v>#N/A</v>
      </c>
      <c r="U876" s="12" t="e">
        <v>#N/A</v>
      </c>
      <c r="X876" s="15" t="e">
        <v>#N/A</v>
      </c>
      <c r="Y876" s="15" t="e">
        <v>#N/A</v>
      </c>
      <c r="AC876" s="13">
        <v>12.26</v>
      </c>
      <c r="AD876" s="44">
        <v>1235.5703377111843</v>
      </c>
      <c r="AE876" s="44" t="s">
        <v>55</v>
      </c>
      <c r="AF876" s="44" t="s">
        <v>55</v>
      </c>
      <c r="AG876" s="152">
        <v>100.8</v>
      </c>
    </row>
    <row r="877" spans="1:153" s="16" customFormat="1" x14ac:dyDescent="0.2">
      <c r="A877" s="8" t="s">
        <v>114</v>
      </c>
      <c r="B877" s="8" t="s">
        <v>216</v>
      </c>
      <c r="C877" s="8" t="s">
        <v>216</v>
      </c>
      <c r="D877" s="8"/>
      <c r="E877" s="8">
        <v>575</v>
      </c>
      <c r="F877" s="8" t="s">
        <v>216</v>
      </c>
      <c r="G877" s="11">
        <v>32.03</v>
      </c>
      <c r="H877" s="8">
        <v>32</v>
      </c>
      <c r="I877" s="12" t="e">
        <v>#N/A</v>
      </c>
      <c r="J877" s="12" t="e">
        <v>#N/A</v>
      </c>
      <c r="K877" s="13" t="e">
        <v>#N/A</v>
      </c>
      <c r="L877" s="12" t="e">
        <v>#N/A</v>
      </c>
      <c r="M877" s="12" t="e">
        <v>#N/A</v>
      </c>
      <c r="N877" s="12" t="e">
        <v>#N/A</v>
      </c>
      <c r="O877" s="12" t="e">
        <v>#N/A</v>
      </c>
      <c r="P877" s="12" t="e">
        <v>#N/A</v>
      </c>
      <c r="Q877" s="12" t="e">
        <v>#N/A</v>
      </c>
      <c r="R877" s="12" t="e">
        <v>#N/A</v>
      </c>
      <c r="S877" s="12" t="e">
        <v>#N/A</v>
      </c>
      <c r="T877" s="12" t="e">
        <v>#N/A</v>
      </c>
      <c r="U877" s="12" t="e">
        <v>#N/A</v>
      </c>
      <c r="X877" s="15" t="e">
        <v>#N/A</v>
      </c>
      <c r="Y877" s="15" t="e">
        <v>#N/A</v>
      </c>
      <c r="AC877" s="13">
        <v>5.52</v>
      </c>
      <c r="AD877" s="44">
        <v>556.20374095968498</v>
      </c>
      <c r="AE877" s="44" t="s">
        <v>55</v>
      </c>
      <c r="AF877" s="44" t="s">
        <v>55</v>
      </c>
      <c r="AG877" s="152">
        <v>100.8</v>
      </c>
    </row>
    <row r="878" spans="1:153" s="16" customFormat="1" x14ac:dyDescent="0.2">
      <c r="A878" s="8" t="s">
        <v>114</v>
      </c>
      <c r="B878" s="8" t="s">
        <v>216</v>
      </c>
      <c r="C878" s="8" t="s">
        <v>216</v>
      </c>
      <c r="D878" s="8"/>
      <c r="E878" s="8">
        <v>575</v>
      </c>
      <c r="F878" s="8" t="s">
        <v>216</v>
      </c>
      <c r="G878" s="11">
        <v>32.04</v>
      </c>
      <c r="H878" s="8">
        <v>32</v>
      </c>
      <c r="I878" s="12" t="e">
        <v>#N/A</v>
      </c>
      <c r="J878" s="12" t="e">
        <v>#N/A</v>
      </c>
      <c r="K878" s="13" t="e">
        <v>#N/A</v>
      </c>
      <c r="L878" s="12" t="e">
        <v>#N/A</v>
      </c>
      <c r="M878" s="12" t="e">
        <v>#N/A</v>
      </c>
      <c r="N878" s="12" t="e">
        <v>#N/A</v>
      </c>
      <c r="O878" s="12" t="e">
        <v>#N/A</v>
      </c>
      <c r="P878" s="12" t="e">
        <v>#N/A</v>
      </c>
      <c r="Q878" s="12" t="e">
        <v>#N/A</v>
      </c>
      <c r="R878" s="12" t="e">
        <v>#N/A</v>
      </c>
      <c r="S878" s="12" t="e">
        <v>#N/A</v>
      </c>
      <c r="T878" s="12" t="e">
        <v>#N/A</v>
      </c>
      <c r="U878" s="12" t="e">
        <v>#N/A</v>
      </c>
      <c r="X878" s="15" t="e">
        <v>#N/A</v>
      </c>
      <c r="Y878" s="15" t="e">
        <v>#N/A</v>
      </c>
      <c r="AC878" s="13">
        <v>10.59</v>
      </c>
      <c r="AD878" s="44">
        <v>1066.8941334715696</v>
      </c>
      <c r="AE878" s="44" t="s">
        <v>55</v>
      </c>
      <c r="AF878" s="44" t="s">
        <v>55</v>
      </c>
      <c r="AG878" s="152">
        <v>100.7</v>
      </c>
    </row>
    <row r="879" spans="1:153" s="16" customFormat="1" x14ac:dyDescent="0.2">
      <c r="A879" s="8" t="s">
        <v>114</v>
      </c>
      <c r="B879" s="8" t="s">
        <v>216</v>
      </c>
      <c r="C879" s="8" t="s">
        <v>216</v>
      </c>
      <c r="D879" s="8"/>
      <c r="E879" s="8">
        <v>575</v>
      </c>
      <c r="F879" s="8" t="s">
        <v>216</v>
      </c>
      <c r="G879" s="11">
        <v>34.01</v>
      </c>
      <c r="H879" s="8">
        <v>34</v>
      </c>
      <c r="I879" s="12" t="e">
        <v>#N/A</v>
      </c>
      <c r="J879" s="12" t="e">
        <v>#N/A</v>
      </c>
      <c r="K879" s="13" t="e">
        <v>#N/A</v>
      </c>
      <c r="L879" s="12" t="e">
        <v>#N/A</v>
      </c>
      <c r="M879" s="12" t="e">
        <v>#N/A</v>
      </c>
      <c r="N879" s="12" t="e">
        <v>#N/A</v>
      </c>
      <c r="O879" s="12" t="e">
        <v>#N/A</v>
      </c>
      <c r="P879" s="12" t="e">
        <v>#N/A</v>
      </c>
      <c r="Q879" s="12" t="e">
        <v>#N/A</v>
      </c>
      <c r="R879" s="12" t="e">
        <v>#N/A</v>
      </c>
      <c r="S879" s="12" t="e">
        <v>#N/A</v>
      </c>
      <c r="T879" s="12" t="e">
        <v>#N/A</v>
      </c>
      <c r="U879" s="12" t="e">
        <v>#N/A</v>
      </c>
      <c r="X879" s="15" t="e">
        <v>#N/A</v>
      </c>
      <c r="Y879" s="15" t="e">
        <v>#N/A</v>
      </c>
      <c r="AC879" s="13">
        <v>10.34</v>
      </c>
      <c r="AD879" s="44">
        <v>1080.1338423596767</v>
      </c>
      <c r="AE879" s="44" t="s">
        <v>55</v>
      </c>
      <c r="AF879" s="44" t="s">
        <v>55</v>
      </c>
      <c r="AG879" s="152">
        <v>104.5</v>
      </c>
    </row>
    <row r="880" spans="1:153" s="16" customFormat="1" x14ac:dyDescent="0.2">
      <c r="A880" s="8" t="s">
        <v>114</v>
      </c>
      <c r="B880" s="8" t="s">
        <v>216</v>
      </c>
      <c r="C880" s="8" t="s">
        <v>216</v>
      </c>
      <c r="D880" s="8"/>
      <c r="E880" s="8">
        <v>575</v>
      </c>
      <c r="F880" s="8" t="s">
        <v>216</v>
      </c>
      <c r="G880" s="11">
        <v>35.01</v>
      </c>
      <c r="H880" s="8">
        <v>35</v>
      </c>
      <c r="I880" s="12" t="e">
        <v>#N/A</v>
      </c>
      <c r="J880" s="12" t="e">
        <v>#N/A</v>
      </c>
      <c r="K880" s="13" t="e">
        <v>#N/A</v>
      </c>
      <c r="L880" s="12" t="e">
        <v>#N/A</v>
      </c>
      <c r="M880" s="12" t="e">
        <v>#N/A</v>
      </c>
      <c r="N880" s="12" t="e">
        <v>#N/A</v>
      </c>
      <c r="O880" s="12" t="e">
        <v>#N/A</v>
      </c>
      <c r="P880" s="12" t="e">
        <v>#N/A</v>
      </c>
      <c r="Q880" s="12" t="e">
        <v>#N/A</v>
      </c>
      <c r="R880" s="12" t="e">
        <v>#N/A</v>
      </c>
      <c r="S880" s="12" t="e">
        <v>#N/A</v>
      </c>
      <c r="T880" s="12" t="e">
        <v>#N/A</v>
      </c>
      <c r="U880" s="12" t="e">
        <v>#N/A</v>
      </c>
      <c r="X880" s="15" t="e">
        <v>#N/A</v>
      </c>
      <c r="Y880" s="15" t="e">
        <v>#N/A</v>
      </c>
      <c r="AC880" s="13">
        <v>12.66</v>
      </c>
      <c r="AD880" s="44">
        <v>1241.2955363314513</v>
      </c>
      <c r="AE880" s="44" t="s">
        <v>55</v>
      </c>
      <c r="AF880" s="44" t="s">
        <v>55</v>
      </c>
      <c r="AG880" s="152">
        <v>98</v>
      </c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</row>
    <row r="881" spans="1:153" s="22" customFormat="1" x14ac:dyDescent="0.2">
      <c r="A881" s="8" t="s">
        <v>32</v>
      </c>
      <c r="B881" s="8" t="s">
        <v>32</v>
      </c>
      <c r="C881" s="8" t="s">
        <v>43</v>
      </c>
      <c r="D881" s="8" t="s">
        <v>56</v>
      </c>
      <c r="E881" s="81">
        <v>2</v>
      </c>
      <c r="F881" s="82" t="s">
        <v>74</v>
      </c>
      <c r="G881" s="127">
        <v>2.16</v>
      </c>
      <c r="H881" s="9">
        <v>2</v>
      </c>
      <c r="I881" s="12">
        <v>11.52</v>
      </c>
      <c r="J881" s="12">
        <v>11.52</v>
      </c>
      <c r="K881" s="13">
        <v>11.52</v>
      </c>
      <c r="L881" s="12">
        <v>1020.6110159999999</v>
      </c>
      <c r="M881" s="12">
        <v>122.31429440000001</v>
      </c>
      <c r="N881" s="12">
        <v>88.594706250000002</v>
      </c>
      <c r="O881" s="12">
        <v>10.617560277777779</v>
      </c>
      <c r="P881" s="12">
        <v>119.84418400594652</v>
      </c>
      <c r="Q881" s="12" t="s">
        <v>46</v>
      </c>
      <c r="R881" s="12" t="s">
        <v>75</v>
      </c>
      <c r="S881" s="12" t="s">
        <v>76</v>
      </c>
      <c r="T881" s="12">
        <v>11.63</v>
      </c>
      <c r="U881" s="12">
        <v>136.19434999999999</v>
      </c>
      <c r="V881" s="13" t="s">
        <v>92</v>
      </c>
      <c r="W881" s="14" t="s">
        <v>78</v>
      </c>
      <c r="X881" s="15" t="s">
        <v>91</v>
      </c>
      <c r="Y881" s="15" t="s">
        <v>49</v>
      </c>
      <c r="Z881" s="16"/>
      <c r="AA881" s="16"/>
      <c r="AB881" s="17">
        <v>0</v>
      </c>
      <c r="AC881" s="18">
        <v>11.52</v>
      </c>
      <c r="AD881" s="19">
        <v>1034.8995702239999</v>
      </c>
      <c r="AE881" s="20" t="s">
        <v>76</v>
      </c>
      <c r="AF881" s="20" t="s">
        <v>76</v>
      </c>
      <c r="AG881" s="152">
        <v>89.8</v>
      </c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</row>
    <row r="882" spans="1:153" s="16" customFormat="1" x14ac:dyDescent="0.2">
      <c r="A882" s="8" t="s">
        <v>32</v>
      </c>
      <c r="B882" s="8" t="s">
        <v>32</v>
      </c>
      <c r="C882" s="8" t="s">
        <v>43</v>
      </c>
      <c r="D882" s="8" t="s">
        <v>56</v>
      </c>
      <c r="E882" s="81">
        <v>2</v>
      </c>
      <c r="F882" s="82" t="s">
        <v>74</v>
      </c>
      <c r="G882" s="127">
        <v>2.23</v>
      </c>
      <c r="H882" s="9">
        <v>2</v>
      </c>
      <c r="I882" s="12">
        <v>7.78</v>
      </c>
      <c r="J882" s="12">
        <v>7.78</v>
      </c>
      <c r="K882" s="13">
        <v>7.78</v>
      </c>
      <c r="L882" s="12">
        <v>624.10610400000007</v>
      </c>
      <c r="M882" s="12">
        <v>75.256220799999994</v>
      </c>
      <c r="N882" s="12">
        <v>80.219293573264792</v>
      </c>
      <c r="O882" s="12">
        <v>9.6730360925449865</v>
      </c>
      <c r="P882" s="12">
        <v>120.58241430050168</v>
      </c>
      <c r="Q882" s="12" t="s">
        <v>53</v>
      </c>
      <c r="R882" s="12" t="s">
        <v>110</v>
      </c>
      <c r="S882" s="12" t="s">
        <v>111</v>
      </c>
      <c r="T882" s="12">
        <v>12.09</v>
      </c>
      <c r="U882" s="12">
        <v>137.2869</v>
      </c>
      <c r="V882" s="13" t="s">
        <v>92</v>
      </c>
      <c r="W882" s="14" t="s">
        <v>78</v>
      </c>
      <c r="X882" s="15" t="s">
        <v>79</v>
      </c>
      <c r="Y882" s="15" t="s">
        <v>49</v>
      </c>
      <c r="AB882" s="17">
        <v>0</v>
      </c>
      <c r="AC882" s="18">
        <v>7.7799999999999994</v>
      </c>
      <c r="AD882" s="19">
        <v>616.12434355294295</v>
      </c>
      <c r="AE882" s="20" t="s">
        <v>76</v>
      </c>
      <c r="AF882" s="20" t="s">
        <v>76</v>
      </c>
      <c r="AG882" s="152">
        <v>79.2</v>
      </c>
    </row>
    <row r="883" spans="1:153" s="16" customFormat="1" x14ac:dyDescent="0.2">
      <c r="A883" s="8" t="s">
        <v>32</v>
      </c>
      <c r="B883" s="8" t="s">
        <v>32</v>
      </c>
      <c r="C883" s="8" t="s">
        <v>43</v>
      </c>
      <c r="D883" s="8" t="s">
        <v>56</v>
      </c>
      <c r="E883" s="81">
        <v>2</v>
      </c>
      <c r="F883" s="82" t="s">
        <v>74</v>
      </c>
      <c r="G883" s="127">
        <v>2.2599999999999998</v>
      </c>
      <c r="H883" s="9">
        <v>2</v>
      </c>
      <c r="I883" s="12">
        <v>9.31</v>
      </c>
      <c r="J883" s="12">
        <v>9.4</v>
      </c>
      <c r="K883" s="13">
        <v>9.4</v>
      </c>
      <c r="L883" s="12">
        <v>827.54156400000011</v>
      </c>
      <c r="M883" s="12">
        <v>101.6193268</v>
      </c>
      <c r="N883" s="12">
        <v>88.887386036519871</v>
      </c>
      <c r="O883" s="12">
        <v>10.915072696025778</v>
      </c>
      <c r="P883" s="12">
        <v>122.79664396409699</v>
      </c>
      <c r="Q883" s="12" t="s">
        <v>60</v>
      </c>
      <c r="R883" s="12" t="s">
        <v>95</v>
      </c>
      <c r="S883" s="12" t="s">
        <v>96</v>
      </c>
      <c r="T883" s="12">
        <v>11.66</v>
      </c>
      <c r="U883" s="12">
        <v>139.17859999999999</v>
      </c>
      <c r="V883" s="13" t="s">
        <v>77</v>
      </c>
      <c r="W883" s="14" t="s">
        <v>78</v>
      </c>
      <c r="X883" s="15" t="s">
        <v>79</v>
      </c>
      <c r="Y883" s="15" t="s">
        <v>49</v>
      </c>
      <c r="AB883" s="17">
        <v>0</v>
      </c>
      <c r="AC883" s="18">
        <v>9.31</v>
      </c>
      <c r="AD883" s="19">
        <v>796.25452947363669</v>
      </c>
      <c r="AE883" s="20" t="s">
        <v>76</v>
      </c>
      <c r="AF883" s="20" t="s">
        <v>76</v>
      </c>
      <c r="AG883" s="152">
        <v>85.5</v>
      </c>
    </row>
    <row r="884" spans="1:153" s="16" customFormat="1" x14ac:dyDescent="0.2">
      <c r="A884" s="8" t="s">
        <v>114</v>
      </c>
      <c r="B884" s="8" t="s">
        <v>114</v>
      </c>
      <c r="C884" s="8" t="s">
        <v>116</v>
      </c>
      <c r="D884" s="8"/>
      <c r="E884" s="9">
        <v>238</v>
      </c>
      <c r="F884" s="10" t="s">
        <v>217</v>
      </c>
      <c r="G884" s="11">
        <v>1.1399999999999999</v>
      </c>
      <c r="H884" s="9">
        <v>1</v>
      </c>
      <c r="I884" s="12">
        <v>2.15</v>
      </c>
      <c r="J884" s="12">
        <v>2.15</v>
      </c>
      <c r="K884" s="13">
        <v>2.15</v>
      </c>
      <c r="L884" s="12">
        <v>171.13149999999999</v>
      </c>
      <c r="M884" s="12">
        <v>17.155755199999998</v>
      </c>
      <c r="N884" s="12">
        <v>79.596046511627904</v>
      </c>
      <c r="O884" s="12">
        <v>7.9794210232558136</v>
      </c>
      <c r="P884" s="12">
        <v>100.24896176332234</v>
      </c>
      <c r="Q884" s="12" t="s">
        <v>65</v>
      </c>
      <c r="R884" s="12" t="s">
        <v>47</v>
      </c>
      <c r="S884" s="12" t="s">
        <v>48</v>
      </c>
      <c r="T884" s="12">
        <v>10.94</v>
      </c>
      <c r="U884" s="12">
        <v>128.69145</v>
      </c>
      <c r="V884" s="21" t="s">
        <v>118</v>
      </c>
      <c r="W884" s="21" t="s">
        <v>118</v>
      </c>
      <c r="X884" s="15" t="s">
        <v>63</v>
      </c>
      <c r="Y884" s="15" t="s">
        <v>49</v>
      </c>
      <c r="AC884" s="13">
        <v>2.15</v>
      </c>
      <c r="AD884" s="44">
        <v>215</v>
      </c>
      <c r="AE884" s="44" t="s">
        <v>48</v>
      </c>
      <c r="AF884" s="44" t="s">
        <v>48</v>
      </c>
      <c r="AG884" s="152">
        <v>100</v>
      </c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  <c r="BK884" s="22"/>
      <c r="BL884" s="22"/>
      <c r="BM884" s="22"/>
      <c r="BN884" s="22"/>
      <c r="BO884" s="22"/>
      <c r="BP884" s="22"/>
      <c r="BQ884" s="22"/>
      <c r="BR884" s="22"/>
      <c r="BS884" s="22"/>
      <c r="BT884" s="22"/>
      <c r="BU884" s="22"/>
      <c r="BV884" s="22"/>
      <c r="BW884" s="22"/>
      <c r="BX884" s="22"/>
      <c r="BY884" s="22"/>
      <c r="BZ884" s="22"/>
      <c r="CA884" s="22"/>
      <c r="CB884" s="22"/>
      <c r="CC884" s="22"/>
      <c r="CD884" s="22"/>
      <c r="CE884" s="22"/>
      <c r="CF884" s="22"/>
      <c r="CG884" s="22"/>
      <c r="CH884" s="22"/>
      <c r="CI884" s="22"/>
      <c r="CJ884" s="22"/>
      <c r="CK884" s="22"/>
      <c r="CL884" s="22"/>
      <c r="CM884" s="22"/>
      <c r="CN884" s="22"/>
      <c r="CO884" s="22"/>
      <c r="CP884" s="22"/>
      <c r="CQ884" s="22"/>
      <c r="CR884" s="22"/>
      <c r="CS884" s="22"/>
      <c r="CT884" s="22"/>
      <c r="CU884" s="22"/>
      <c r="CV884" s="22"/>
      <c r="CW884" s="22"/>
      <c r="CX884" s="22"/>
      <c r="CY884" s="22"/>
      <c r="CZ884" s="22"/>
      <c r="DA884" s="22"/>
      <c r="DB884" s="22"/>
      <c r="DC884" s="22"/>
      <c r="DD884" s="22"/>
      <c r="DE884" s="22"/>
      <c r="DF884" s="22"/>
      <c r="DG884" s="22"/>
      <c r="DH884" s="22"/>
      <c r="DI884" s="22"/>
      <c r="DJ884" s="22"/>
      <c r="DK884" s="22"/>
      <c r="DL884" s="22"/>
      <c r="DM884" s="22"/>
      <c r="DN884" s="22"/>
      <c r="DO884" s="22"/>
      <c r="DP884" s="22"/>
      <c r="DQ884" s="22"/>
      <c r="DR884" s="22"/>
      <c r="DS884" s="22"/>
      <c r="DT884" s="22"/>
      <c r="DU884" s="22"/>
      <c r="DV884" s="22"/>
      <c r="DW884" s="22"/>
      <c r="DX884" s="22"/>
      <c r="DY884" s="22"/>
      <c r="DZ884" s="22"/>
      <c r="EA884" s="22"/>
      <c r="EB884" s="22"/>
      <c r="EC884" s="22"/>
      <c r="ED884" s="22"/>
      <c r="EE884" s="22"/>
      <c r="EF884" s="22"/>
      <c r="EG884" s="22"/>
      <c r="EH884" s="22"/>
      <c r="EI884" s="22"/>
      <c r="EJ884" s="22"/>
      <c r="EK884" s="22"/>
      <c r="EL884" s="22"/>
      <c r="EM884" s="22"/>
      <c r="EN884" s="22"/>
      <c r="EO884" s="22"/>
      <c r="EP884" s="22"/>
      <c r="EQ884" s="22"/>
      <c r="ER884" s="22"/>
      <c r="ES884" s="22"/>
      <c r="ET884" s="22"/>
      <c r="EU884" s="22"/>
      <c r="EV884" s="22"/>
      <c r="EW884" s="22"/>
    </row>
    <row r="885" spans="1:153" s="16" customFormat="1" x14ac:dyDescent="0.2">
      <c r="A885" s="8" t="s">
        <v>114</v>
      </c>
      <c r="B885" s="8" t="s">
        <v>114</v>
      </c>
      <c r="C885" s="8" t="s">
        <v>116</v>
      </c>
      <c r="D885" s="8"/>
      <c r="E885" s="9">
        <v>238</v>
      </c>
      <c r="F885" s="10" t="s">
        <v>217</v>
      </c>
      <c r="G885" s="11">
        <v>1.22</v>
      </c>
      <c r="H885" s="9">
        <v>1</v>
      </c>
      <c r="I885" s="12">
        <v>0.65</v>
      </c>
      <c r="J885" s="12">
        <v>0.65</v>
      </c>
      <c r="K885" s="13">
        <v>0.65</v>
      </c>
      <c r="L885" s="12">
        <v>42.767119999999998</v>
      </c>
      <c r="M885" s="12">
        <v>4.5033770000000004</v>
      </c>
      <c r="N885" s="12">
        <v>65.795569230769232</v>
      </c>
      <c r="O885" s="12">
        <v>6.9282723076923078</v>
      </c>
      <c r="P885" s="12">
        <v>105.29998279051759</v>
      </c>
      <c r="Q885" s="12" t="s">
        <v>65</v>
      </c>
      <c r="R885" s="12" t="s">
        <v>47</v>
      </c>
      <c r="S885" s="12" t="s">
        <v>48</v>
      </c>
      <c r="T885" s="12">
        <v>10.87</v>
      </c>
      <c r="U885" s="12">
        <v>125.9453</v>
      </c>
      <c r="V885" s="21" t="s">
        <v>118</v>
      </c>
      <c r="W885" s="21" t="s">
        <v>118</v>
      </c>
      <c r="X885" s="15" t="s">
        <v>63</v>
      </c>
      <c r="Y885" s="15" t="s">
        <v>49</v>
      </c>
      <c r="AC885" s="13">
        <v>0.65</v>
      </c>
      <c r="AD885" s="44">
        <v>40.363722499249398</v>
      </c>
      <c r="AE885" s="44" t="s">
        <v>48</v>
      </c>
      <c r="AF885" s="44" t="s">
        <v>48</v>
      </c>
      <c r="AG885" s="152">
        <v>62.1</v>
      </c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  <c r="BK885" s="22"/>
      <c r="BL885" s="22"/>
      <c r="BM885" s="22"/>
      <c r="BN885" s="22"/>
      <c r="BO885" s="22"/>
      <c r="BP885" s="22"/>
      <c r="BQ885" s="22"/>
      <c r="BR885" s="22"/>
      <c r="BS885" s="22"/>
      <c r="BT885" s="22"/>
      <c r="BU885" s="22"/>
      <c r="BV885" s="22"/>
      <c r="BW885" s="22"/>
      <c r="BX885" s="22"/>
      <c r="BY885" s="22"/>
      <c r="BZ885" s="22"/>
      <c r="CA885" s="22"/>
      <c r="CB885" s="22"/>
      <c r="CC885" s="22"/>
      <c r="CD885" s="22"/>
      <c r="CE885" s="22"/>
      <c r="CF885" s="22"/>
      <c r="CG885" s="22"/>
      <c r="CH885" s="22"/>
      <c r="CI885" s="22"/>
      <c r="CJ885" s="22"/>
      <c r="CK885" s="22"/>
      <c r="CL885" s="22"/>
      <c r="CM885" s="22"/>
      <c r="CN885" s="22"/>
      <c r="CO885" s="22"/>
      <c r="CP885" s="22"/>
      <c r="CQ885" s="22"/>
      <c r="CR885" s="22"/>
      <c r="CS885" s="22"/>
      <c r="CT885" s="22"/>
      <c r="CU885" s="22"/>
      <c r="CV885" s="22"/>
      <c r="CW885" s="22"/>
      <c r="CX885" s="22"/>
      <c r="CY885" s="22"/>
      <c r="CZ885" s="22"/>
      <c r="DA885" s="22"/>
      <c r="DB885" s="22"/>
      <c r="DC885" s="22"/>
      <c r="DD885" s="22"/>
      <c r="DE885" s="22"/>
      <c r="DF885" s="22"/>
      <c r="DG885" s="22"/>
      <c r="DH885" s="22"/>
      <c r="DI885" s="22"/>
      <c r="DJ885" s="22"/>
      <c r="DK885" s="22"/>
      <c r="DL885" s="22"/>
      <c r="DM885" s="22"/>
      <c r="DN885" s="22"/>
      <c r="DO885" s="22"/>
      <c r="DP885" s="22"/>
      <c r="DQ885" s="22"/>
      <c r="DR885" s="22"/>
      <c r="DS885" s="22"/>
      <c r="DT885" s="22"/>
      <c r="DU885" s="22"/>
      <c r="DV885" s="22"/>
      <c r="DW885" s="22"/>
      <c r="DX885" s="22"/>
      <c r="DY885" s="22"/>
      <c r="DZ885" s="22"/>
      <c r="EA885" s="22"/>
      <c r="EB885" s="22"/>
      <c r="EC885" s="22"/>
      <c r="ED885" s="22"/>
      <c r="EE885" s="22"/>
      <c r="EF885" s="22"/>
      <c r="EG885" s="22"/>
      <c r="EH885" s="22"/>
      <c r="EI885" s="22"/>
      <c r="EJ885" s="22"/>
      <c r="EK885" s="22"/>
      <c r="EL885" s="22"/>
      <c r="EM885" s="22"/>
      <c r="EN885" s="22"/>
      <c r="EO885" s="22"/>
      <c r="EP885" s="22"/>
      <c r="EQ885" s="22"/>
      <c r="ER885" s="22"/>
      <c r="ES885" s="22"/>
      <c r="ET885" s="22"/>
      <c r="EU885" s="22"/>
      <c r="EV885" s="22"/>
      <c r="EW885" s="22"/>
    </row>
    <row r="886" spans="1:153" s="16" customFormat="1" x14ac:dyDescent="0.2">
      <c r="A886" s="8" t="s">
        <v>114</v>
      </c>
      <c r="B886" s="8" t="s">
        <v>114</v>
      </c>
      <c r="C886" s="8" t="s">
        <v>116</v>
      </c>
      <c r="D886" s="8"/>
      <c r="E886" s="37">
        <v>516</v>
      </c>
      <c r="F886" s="131" t="s">
        <v>162</v>
      </c>
      <c r="G886" s="132">
        <v>3.21</v>
      </c>
      <c r="H886" s="9">
        <v>3</v>
      </c>
      <c r="I886" s="12">
        <v>7.27</v>
      </c>
      <c r="J886" s="12">
        <v>7.27</v>
      </c>
      <c r="K886" s="13">
        <v>7.27</v>
      </c>
      <c r="L886" s="12">
        <v>978.18310000000008</v>
      </c>
      <c r="M886" s="12">
        <v>75.341927999999996</v>
      </c>
      <c r="N886" s="12">
        <v>134.55063273727649</v>
      </c>
      <c r="O886" s="12">
        <v>10.363401375515819</v>
      </c>
      <c r="P886" s="12">
        <v>77.022316169641428</v>
      </c>
      <c r="Q886" s="12" t="s">
        <v>53</v>
      </c>
      <c r="R886" s="12" t="s">
        <v>54</v>
      </c>
      <c r="S886" s="12" t="s">
        <v>55</v>
      </c>
      <c r="T886" s="12">
        <v>12.45</v>
      </c>
      <c r="U886" s="12">
        <v>103.04165</v>
      </c>
      <c r="V886" s="21"/>
      <c r="W886" s="21"/>
      <c r="X886" s="15" t="s">
        <v>63</v>
      </c>
      <c r="Y886" s="15" t="s">
        <v>49</v>
      </c>
      <c r="AC886" s="13">
        <v>7.2668832756873849</v>
      </c>
      <c r="AD886" s="44">
        <v>1003.7203420925496</v>
      </c>
      <c r="AE886" s="44" t="s">
        <v>55</v>
      </c>
      <c r="AF886" s="44" t="s">
        <v>55</v>
      </c>
      <c r="AG886" s="152">
        <v>138.1</v>
      </c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  <c r="BK886" s="22"/>
      <c r="BL886" s="22"/>
      <c r="BM886" s="22"/>
      <c r="BN886" s="22"/>
      <c r="BO886" s="22"/>
      <c r="BP886" s="22"/>
      <c r="BQ886" s="22"/>
      <c r="BR886" s="22"/>
      <c r="BS886" s="22"/>
      <c r="BT886" s="22"/>
      <c r="BU886" s="22"/>
      <c r="BV886" s="22"/>
      <c r="BW886" s="22"/>
      <c r="BX886" s="22"/>
      <c r="BY886" s="22"/>
      <c r="BZ886" s="22"/>
      <c r="CA886" s="22"/>
      <c r="CB886" s="22"/>
      <c r="CC886" s="22"/>
      <c r="CD886" s="22"/>
      <c r="CE886" s="22"/>
      <c r="CF886" s="22"/>
      <c r="CG886" s="22"/>
      <c r="CH886" s="22"/>
      <c r="CI886" s="22"/>
      <c r="CJ886" s="22"/>
      <c r="CK886" s="22"/>
      <c r="CL886" s="22"/>
      <c r="CM886" s="22"/>
      <c r="CN886" s="22"/>
      <c r="CO886" s="22"/>
      <c r="CP886" s="22"/>
      <c r="CQ886" s="22"/>
      <c r="CR886" s="22"/>
      <c r="CS886" s="22"/>
      <c r="CT886" s="22"/>
      <c r="CU886" s="22"/>
      <c r="CV886" s="22"/>
      <c r="CW886" s="22"/>
      <c r="CX886" s="22"/>
      <c r="CY886" s="22"/>
      <c r="CZ886" s="22"/>
      <c r="DA886" s="22"/>
      <c r="DB886" s="22"/>
      <c r="DC886" s="22"/>
      <c r="DD886" s="22"/>
      <c r="DE886" s="22"/>
      <c r="DF886" s="22"/>
      <c r="DG886" s="22"/>
      <c r="DH886" s="22"/>
      <c r="DI886" s="22"/>
      <c r="DJ886" s="22"/>
      <c r="DK886" s="22"/>
      <c r="DL886" s="22"/>
      <c r="DM886" s="22"/>
      <c r="DN886" s="22"/>
      <c r="DO886" s="22"/>
      <c r="DP886" s="22"/>
      <c r="DQ886" s="22"/>
      <c r="DR886" s="22"/>
      <c r="DS886" s="22"/>
      <c r="DT886" s="22"/>
      <c r="DU886" s="22"/>
      <c r="DV886" s="22"/>
      <c r="DW886" s="22"/>
      <c r="DX886" s="22"/>
      <c r="DY886" s="22"/>
      <c r="DZ886" s="22"/>
      <c r="EA886" s="22"/>
      <c r="EB886" s="22"/>
      <c r="EC886" s="22"/>
      <c r="ED886" s="22"/>
      <c r="EE886" s="22"/>
      <c r="EF886" s="22"/>
      <c r="EG886" s="22"/>
      <c r="EH886" s="22"/>
      <c r="EI886" s="22"/>
      <c r="EJ886" s="22"/>
      <c r="EK886" s="22"/>
      <c r="EL886" s="22"/>
      <c r="EM886" s="22"/>
      <c r="EN886" s="22"/>
      <c r="EO886" s="22"/>
      <c r="EP886" s="22"/>
      <c r="EQ886" s="22"/>
      <c r="ER886" s="22"/>
      <c r="ES886" s="22"/>
      <c r="ET886" s="22"/>
      <c r="EU886" s="22"/>
      <c r="EV886" s="22"/>
      <c r="EW886" s="22"/>
    </row>
    <row r="887" spans="1:153" s="16" customFormat="1" x14ac:dyDescent="0.2">
      <c r="A887" s="8" t="s">
        <v>114</v>
      </c>
      <c r="B887" s="8" t="s">
        <v>114</v>
      </c>
      <c r="C887" s="8" t="s">
        <v>116</v>
      </c>
      <c r="D887" s="8"/>
      <c r="E887" s="9">
        <v>238</v>
      </c>
      <c r="F887" s="10" t="s">
        <v>217</v>
      </c>
      <c r="G887" s="11">
        <v>1.26</v>
      </c>
      <c r="H887" s="9">
        <v>1</v>
      </c>
      <c r="I887" s="12">
        <v>0.72</v>
      </c>
      <c r="J887" s="12">
        <v>0.72</v>
      </c>
      <c r="K887" s="13">
        <v>0.72</v>
      </c>
      <c r="L887" s="12">
        <v>58.148140000000005</v>
      </c>
      <c r="M887" s="12">
        <v>6.1230001999999999</v>
      </c>
      <c r="N887" s="12">
        <v>80.761305555555566</v>
      </c>
      <c r="O887" s="12">
        <v>8.5041669444444441</v>
      </c>
      <c r="P887" s="12">
        <v>105.300018194907</v>
      </c>
      <c r="Q887" s="12" t="s">
        <v>65</v>
      </c>
      <c r="R887" s="12" t="s">
        <v>47</v>
      </c>
      <c r="S887" s="12" t="s">
        <v>48</v>
      </c>
      <c r="T887" s="12">
        <v>10.87</v>
      </c>
      <c r="U887" s="12">
        <v>125.9453</v>
      </c>
      <c r="V887" s="21" t="s">
        <v>118</v>
      </c>
      <c r="W887" s="21" t="s">
        <v>118</v>
      </c>
      <c r="X887" s="15" t="s">
        <v>63</v>
      </c>
      <c r="Y887" s="15" t="s">
        <v>49</v>
      </c>
      <c r="AC887" s="13">
        <v>0.72</v>
      </c>
      <c r="AD887" s="44">
        <v>55.945915076091644</v>
      </c>
      <c r="AE887" s="44" t="s">
        <v>48</v>
      </c>
      <c r="AF887" s="44" t="s">
        <v>48</v>
      </c>
      <c r="AG887" s="152">
        <v>77.7</v>
      </c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  <c r="BK887" s="22"/>
      <c r="BL887" s="22"/>
      <c r="BM887" s="22"/>
      <c r="BN887" s="22"/>
      <c r="BO887" s="22"/>
      <c r="BP887" s="22"/>
      <c r="BQ887" s="22"/>
      <c r="BR887" s="22"/>
      <c r="BS887" s="22"/>
      <c r="BT887" s="22"/>
      <c r="BU887" s="22"/>
      <c r="BV887" s="22"/>
      <c r="BW887" s="22"/>
      <c r="BX887" s="22"/>
      <c r="BY887" s="22"/>
      <c r="BZ887" s="22"/>
      <c r="CA887" s="22"/>
      <c r="CB887" s="22"/>
      <c r="CC887" s="22"/>
      <c r="CD887" s="22"/>
      <c r="CE887" s="22"/>
      <c r="CF887" s="22"/>
      <c r="CG887" s="22"/>
      <c r="CH887" s="22"/>
      <c r="CI887" s="22"/>
      <c r="CJ887" s="22"/>
      <c r="CK887" s="22"/>
      <c r="CL887" s="22"/>
      <c r="CM887" s="22"/>
      <c r="CN887" s="22"/>
      <c r="CO887" s="22"/>
      <c r="CP887" s="22"/>
      <c r="CQ887" s="22"/>
      <c r="CR887" s="22"/>
      <c r="CS887" s="22"/>
      <c r="CT887" s="22"/>
      <c r="CU887" s="22"/>
      <c r="CV887" s="22"/>
      <c r="CW887" s="22"/>
      <c r="CX887" s="22"/>
      <c r="CY887" s="22"/>
      <c r="CZ887" s="22"/>
      <c r="DA887" s="22"/>
      <c r="DB887" s="22"/>
      <c r="DC887" s="22"/>
      <c r="DD887" s="22"/>
      <c r="DE887" s="22"/>
      <c r="DF887" s="22"/>
      <c r="DG887" s="22"/>
      <c r="DH887" s="22"/>
      <c r="DI887" s="22"/>
      <c r="DJ887" s="22"/>
      <c r="DK887" s="22"/>
      <c r="DL887" s="22"/>
      <c r="DM887" s="22"/>
      <c r="DN887" s="22"/>
      <c r="DO887" s="22"/>
      <c r="DP887" s="22"/>
      <c r="DQ887" s="22"/>
      <c r="DR887" s="22"/>
      <c r="DS887" s="22"/>
      <c r="DT887" s="22"/>
      <c r="DU887" s="22"/>
      <c r="DV887" s="22"/>
      <c r="DW887" s="22"/>
      <c r="DX887" s="22"/>
      <c r="DY887" s="22"/>
      <c r="DZ887" s="22"/>
      <c r="EA887" s="22"/>
      <c r="EB887" s="22"/>
      <c r="EC887" s="22"/>
      <c r="ED887" s="22"/>
      <c r="EE887" s="22"/>
      <c r="EF887" s="22"/>
      <c r="EG887" s="22"/>
      <c r="EH887" s="22"/>
      <c r="EI887" s="22"/>
      <c r="EJ887" s="22"/>
      <c r="EK887" s="22"/>
      <c r="EL887" s="22"/>
      <c r="EM887" s="22"/>
      <c r="EN887" s="22"/>
      <c r="EO887" s="22"/>
      <c r="EP887" s="22"/>
      <c r="EQ887" s="22"/>
      <c r="ER887" s="22"/>
      <c r="ES887" s="22"/>
      <c r="ET887" s="22"/>
      <c r="EU887" s="22"/>
      <c r="EV887" s="22"/>
      <c r="EW887" s="22"/>
    </row>
    <row r="888" spans="1:153" s="16" customFormat="1" x14ac:dyDescent="0.2">
      <c r="A888" s="8" t="s">
        <v>114</v>
      </c>
      <c r="B888" s="8" t="s">
        <v>114</v>
      </c>
      <c r="C888" s="8" t="s">
        <v>116</v>
      </c>
      <c r="D888" s="8"/>
      <c r="E888" s="9">
        <v>238</v>
      </c>
      <c r="F888" s="10" t="s">
        <v>217</v>
      </c>
      <c r="G888" s="11">
        <v>2.0099999999999998</v>
      </c>
      <c r="H888" s="15"/>
      <c r="I888" s="12">
        <v>1.37</v>
      </c>
      <c r="J888" s="15"/>
      <c r="K888" s="15"/>
      <c r="L888" s="12">
        <v>137.671468</v>
      </c>
      <c r="M888" s="12">
        <v>14.992425799999999</v>
      </c>
      <c r="N888" s="12">
        <v>100.49012262773722</v>
      </c>
      <c r="O888" s="12">
        <v>10.943376496350364</v>
      </c>
      <c r="P888" s="12">
        <v>108.90002131741632</v>
      </c>
      <c r="Q888" s="12" t="s">
        <v>65</v>
      </c>
      <c r="R888" s="12" t="s">
        <v>47</v>
      </c>
      <c r="S888" s="12" t="s">
        <v>48</v>
      </c>
      <c r="T888" s="12">
        <v>11.73</v>
      </c>
      <c r="U888" s="12">
        <v>129.4358</v>
      </c>
      <c r="V888" s="15"/>
      <c r="W888" s="15"/>
      <c r="X888" s="15"/>
      <c r="Y888" s="15"/>
      <c r="Z888" s="15"/>
      <c r="AA888" s="15"/>
      <c r="AB888" s="15"/>
      <c r="AC888" s="13">
        <v>1.37</v>
      </c>
      <c r="AD888" s="44">
        <v>132.60584557534105</v>
      </c>
      <c r="AE888" s="44" t="s">
        <v>48</v>
      </c>
      <c r="AF888" s="44" t="s">
        <v>48</v>
      </c>
      <c r="AG888" s="152">
        <v>96.8</v>
      </c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</row>
    <row r="889" spans="1:153" s="16" customFormat="1" x14ac:dyDescent="0.2">
      <c r="A889" s="8" t="s">
        <v>114</v>
      </c>
      <c r="B889" s="8" t="s">
        <v>142</v>
      </c>
      <c r="C889" s="8" t="s">
        <v>142</v>
      </c>
      <c r="D889" s="8"/>
      <c r="E889" s="9">
        <v>631</v>
      </c>
      <c r="F889" s="10" t="s">
        <v>215</v>
      </c>
      <c r="G889" s="11">
        <v>1.1299999999999999</v>
      </c>
      <c r="H889" s="9">
        <v>1</v>
      </c>
      <c r="I889" s="12">
        <v>2.73</v>
      </c>
      <c r="J889" s="12">
        <v>1.99</v>
      </c>
      <c r="K889" s="13">
        <v>1.99</v>
      </c>
      <c r="L889" s="12">
        <v>91.870279999999994</v>
      </c>
      <c r="M889" s="12">
        <v>11.229336</v>
      </c>
      <c r="N889" s="12">
        <v>33.652117216117212</v>
      </c>
      <c r="O889" s="12">
        <v>4.1133098901098899</v>
      </c>
      <c r="P889" s="12">
        <v>122.23034478614846</v>
      </c>
      <c r="Q889" s="12" t="s">
        <v>36</v>
      </c>
      <c r="R889" s="12" t="s">
        <v>193</v>
      </c>
      <c r="S889" s="12" t="s">
        <v>194</v>
      </c>
      <c r="T889" s="12">
        <v>12.22</v>
      </c>
      <c r="U889" s="12">
        <v>148.18535</v>
      </c>
      <c r="V889" s="21" t="s">
        <v>118</v>
      </c>
      <c r="W889" s="21" t="s">
        <v>118</v>
      </c>
      <c r="X889" s="15" t="s">
        <v>63</v>
      </c>
      <c r="Y889" s="15" t="s">
        <v>49</v>
      </c>
      <c r="AC889" s="13">
        <v>2.73</v>
      </c>
      <c r="AD889" s="44">
        <v>84.428399999999996</v>
      </c>
      <c r="AE889" s="44" t="s">
        <v>194</v>
      </c>
      <c r="AF889" s="44" t="s">
        <v>194</v>
      </c>
      <c r="AG889" s="152">
        <v>30.9</v>
      </c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  <c r="BK889" s="22"/>
      <c r="BL889" s="22"/>
      <c r="BM889" s="22"/>
      <c r="BN889" s="22"/>
      <c r="BO889" s="22"/>
      <c r="BP889" s="22"/>
      <c r="BQ889" s="22"/>
      <c r="BR889" s="22"/>
      <c r="BS889" s="22"/>
      <c r="BT889" s="22"/>
      <c r="BU889" s="22"/>
      <c r="BV889" s="22"/>
      <c r="BW889" s="22"/>
      <c r="BX889" s="22"/>
      <c r="BY889" s="22"/>
      <c r="BZ889" s="22"/>
      <c r="CA889" s="22"/>
      <c r="CB889" s="22"/>
      <c r="CC889" s="22"/>
      <c r="CD889" s="22"/>
      <c r="CE889" s="22"/>
      <c r="CF889" s="22"/>
      <c r="CG889" s="22"/>
      <c r="CH889" s="22"/>
      <c r="CI889" s="22"/>
      <c r="CJ889" s="22"/>
      <c r="CK889" s="22"/>
      <c r="CL889" s="22"/>
      <c r="CM889" s="22"/>
      <c r="CN889" s="22"/>
      <c r="CO889" s="22"/>
      <c r="CP889" s="22"/>
      <c r="CQ889" s="22"/>
      <c r="CR889" s="22"/>
      <c r="CS889" s="22"/>
      <c r="CT889" s="22"/>
      <c r="CU889" s="22"/>
      <c r="CV889" s="22"/>
      <c r="CW889" s="22"/>
      <c r="CX889" s="22"/>
      <c r="CY889" s="22"/>
      <c r="CZ889" s="22"/>
      <c r="DA889" s="22"/>
      <c r="DB889" s="22"/>
      <c r="DC889" s="22"/>
      <c r="DD889" s="22"/>
      <c r="DE889" s="22"/>
      <c r="DF889" s="22"/>
      <c r="DG889" s="22"/>
      <c r="DH889" s="22"/>
      <c r="DI889" s="22"/>
      <c r="DJ889" s="22"/>
      <c r="DK889" s="22"/>
      <c r="DL889" s="22"/>
      <c r="DM889" s="22"/>
      <c r="DN889" s="22"/>
      <c r="DO889" s="22"/>
      <c r="DP889" s="22"/>
      <c r="DQ889" s="22"/>
      <c r="DR889" s="22"/>
      <c r="DS889" s="22"/>
      <c r="DT889" s="22"/>
      <c r="DU889" s="22"/>
      <c r="DV889" s="22"/>
      <c r="DW889" s="22"/>
      <c r="DX889" s="22"/>
      <c r="DY889" s="22"/>
      <c r="DZ889" s="22"/>
      <c r="EA889" s="22"/>
      <c r="EB889" s="22"/>
      <c r="EC889" s="22"/>
      <c r="ED889" s="22"/>
      <c r="EE889" s="22"/>
      <c r="EF889" s="22"/>
      <c r="EG889" s="22"/>
      <c r="EH889" s="22"/>
      <c r="EI889" s="22"/>
      <c r="EJ889" s="22"/>
      <c r="EK889" s="22"/>
      <c r="EL889" s="22"/>
      <c r="EM889" s="22"/>
      <c r="EN889" s="22"/>
      <c r="EO889" s="22"/>
      <c r="EP889" s="22"/>
      <c r="EQ889" s="22"/>
      <c r="ER889" s="22"/>
      <c r="ES889" s="22"/>
      <c r="ET889" s="22"/>
      <c r="EU889" s="22"/>
      <c r="EV889" s="22"/>
      <c r="EW889" s="22"/>
    </row>
    <row r="890" spans="1:153" s="16" customFormat="1" x14ac:dyDescent="0.2">
      <c r="A890" s="8" t="s">
        <v>114</v>
      </c>
      <c r="B890" s="8" t="s">
        <v>142</v>
      </c>
      <c r="C890" s="8" t="s">
        <v>142</v>
      </c>
      <c r="D890" s="8"/>
      <c r="E890" s="9">
        <v>631</v>
      </c>
      <c r="F890" s="10" t="s">
        <v>215</v>
      </c>
      <c r="G890" s="11">
        <v>1.1200000000000001</v>
      </c>
      <c r="H890" s="9">
        <v>2</v>
      </c>
      <c r="I890" s="12" t="e">
        <v>#N/A</v>
      </c>
      <c r="J890" s="12">
        <v>2.97</v>
      </c>
      <c r="K890" s="13">
        <v>2.97</v>
      </c>
      <c r="L890" s="12" t="e">
        <v>#N/A</v>
      </c>
      <c r="M890" s="12" t="e">
        <v>#N/A</v>
      </c>
      <c r="N890" s="12" t="e">
        <v>#N/A</v>
      </c>
      <c r="O890" s="12" t="e">
        <v>#N/A</v>
      </c>
      <c r="P890" s="12" t="e">
        <v>#N/A</v>
      </c>
      <c r="Q890" s="12" t="e">
        <v>#N/A</v>
      </c>
      <c r="R890" s="12" t="e">
        <v>#N/A</v>
      </c>
      <c r="S890" s="12" t="e">
        <v>#N/A</v>
      </c>
      <c r="T890" s="12" t="e">
        <v>#N/A</v>
      </c>
      <c r="U890" s="12" t="e">
        <v>#N/A</v>
      </c>
      <c r="V890" s="21" t="s">
        <v>118</v>
      </c>
      <c r="W890" s="21" t="s">
        <v>118</v>
      </c>
      <c r="X890" s="15" t="s">
        <v>63</v>
      </c>
      <c r="Y890" s="15" t="s">
        <v>49</v>
      </c>
      <c r="AC890" s="13" t="e">
        <v>#N/A</v>
      </c>
      <c r="AD890" s="13" t="e">
        <v>#N/A</v>
      </c>
      <c r="AE890" s="44" t="e">
        <v>#N/A</v>
      </c>
      <c r="AF890" s="44" t="e">
        <v>#N/A</v>
      </c>
      <c r="AG890" s="152" t="e">
        <v>#N/A</v>
      </c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  <c r="BK890" s="22"/>
      <c r="BL890" s="22"/>
      <c r="BM890" s="22"/>
      <c r="BN890" s="22"/>
      <c r="BO890" s="22"/>
      <c r="BP890" s="22"/>
      <c r="BQ890" s="22"/>
      <c r="BR890" s="22"/>
      <c r="BS890" s="22"/>
      <c r="BT890" s="22"/>
      <c r="BU890" s="22"/>
      <c r="BV890" s="22"/>
      <c r="BW890" s="22"/>
      <c r="BX890" s="22"/>
      <c r="BY890" s="22"/>
      <c r="BZ890" s="22"/>
      <c r="CA890" s="22"/>
      <c r="CB890" s="22"/>
      <c r="CC890" s="22"/>
      <c r="CD890" s="22"/>
      <c r="CE890" s="22"/>
      <c r="CF890" s="22"/>
      <c r="CG890" s="22"/>
      <c r="CH890" s="22"/>
      <c r="CI890" s="22"/>
      <c r="CJ890" s="22"/>
      <c r="CK890" s="22"/>
      <c r="CL890" s="22"/>
      <c r="CM890" s="22"/>
      <c r="CN890" s="22"/>
      <c r="CO890" s="22"/>
      <c r="CP890" s="22"/>
      <c r="CQ890" s="22"/>
      <c r="CR890" s="22"/>
      <c r="CS890" s="22"/>
      <c r="CT890" s="22"/>
      <c r="CU890" s="22"/>
      <c r="CV890" s="22"/>
      <c r="CW890" s="22"/>
      <c r="CX890" s="22"/>
      <c r="CY890" s="22"/>
      <c r="CZ890" s="22"/>
      <c r="DA890" s="22"/>
      <c r="DB890" s="22"/>
      <c r="DC890" s="22"/>
      <c r="DD890" s="22"/>
      <c r="DE890" s="22"/>
      <c r="DF890" s="22"/>
      <c r="DG890" s="22"/>
      <c r="DH890" s="22"/>
      <c r="DI890" s="22"/>
      <c r="DJ890" s="22"/>
      <c r="DK890" s="22"/>
      <c r="DL890" s="22"/>
      <c r="DM890" s="22"/>
      <c r="DN890" s="22"/>
      <c r="DO890" s="22"/>
      <c r="DP890" s="22"/>
      <c r="DQ890" s="22"/>
      <c r="DR890" s="22"/>
      <c r="DS890" s="22"/>
      <c r="DT890" s="22"/>
      <c r="DU890" s="22"/>
      <c r="DV890" s="22"/>
      <c r="DW890" s="22"/>
      <c r="DX890" s="22"/>
      <c r="DY890" s="22"/>
      <c r="DZ890" s="22"/>
      <c r="EA890" s="22"/>
      <c r="EB890" s="22"/>
      <c r="EC890" s="22"/>
      <c r="ED890" s="22"/>
      <c r="EE890" s="22"/>
      <c r="EF890" s="22"/>
      <c r="EG890" s="22"/>
      <c r="EH890" s="22"/>
      <c r="EI890" s="22"/>
      <c r="EJ890" s="22"/>
      <c r="EK890" s="22"/>
      <c r="EL890" s="22"/>
      <c r="EM890" s="22"/>
      <c r="EN890" s="22"/>
      <c r="EO890" s="22"/>
      <c r="EP890" s="22"/>
      <c r="EQ890" s="22"/>
      <c r="ER890" s="22"/>
      <c r="ES890" s="22"/>
      <c r="ET890" s="22"/>
      <c r="EU890" s="22"/>
      <c r="EV890" s="22"/>
      <c r="EW890" s="22"/>
    </row>
    <row r="891" spans="1:153" s="16" customFormat="1" x14ac:dyDescent="0.2">
      <c r="A891" s="8" t="s">
        <v>114</v>
      </c>
      <c r="B891" s="8" t="s">
        <v>142</v>
      </c>
      <c r="C891" s="8" t="s">
        <v>142</v>
      </c>
      <c r="D891" s="8"/>
      <c r="E891" s="9">
        <v>631</v>
      </c>
      <c r="F891" s="10" t="s">
        <v>215</v>
      </c>
      <c r="G891" s="11">
        <v>2.0699999999999998</v>
      </c>
      <c r="H891" s="15">
        <v>2</v>
      </c>
      <c r="I891" s="12">
        <v>3.06</v>
      </c>
      <c r="J891" s="15"/>
      <c r="K891" s="15"/>
      <c r="L891" s="12">
        <v>128.31056000000001</v>
      </c>
      <c r="M891" s="12">
        <v>10.895491</v>
      </c>
      <c r="N891" s="12">
        <v>41.931555555555555</v>
      </c>
      <c r="O891" s="12">
        <v>3.5606179738562092</v>
      </c>
      <c r="P891" s="12">
        <v>84.914998422577213</v>
      </c>
      <c r="Q891" s="12" t="s">
        <v>73</v>
      </c>
      <c r="R891" s="12" t="s">
        <v>218</v>
      </c>
      <c r="S891" s="12" t="s">
        <v>219</v>
      </c>
      <c r="T891" s="12">
        <v>11.83</v>
      </c>
      <c r="U891" s="12">
        <v>122.64465</v>
      </c>
      <c r="V891" s="15"/>
      <c r="W891" s="15"/>
      <c r="X891" s="15"/>
      <c r="Y891" s="15"/>
      <c r="Z891" s="15"/>
      <c r="AA891" s="15"/>
      <c r="AB891" s="15"/>
      <c r="AC891" s="13">
        <v>3.06</v>
      </c>
      <c r="AD891" s="44">
        <v>117.9164</v>
      </c>
      <c r="AE891" s="44" t="s">
        <v>219</v>
      </c>
      <c r="AF891" s="44" t="s">
        <v>219</v>
      </c>
      <c r="AG891" s="152">
        <v>38.5</v>
      </c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</row>
    <row r="892" spans="1:153" s="22" customFormat="1" x14ac:dyDescent="0.2">
      <c r="A892" s="8" t="s">
        <v>114</v>
      </c>
      <c r="B892" s="8" t="s">
        <v>114</v>
      </c>
      <c r="C892" s="8" t="s">
        <v>116</v>
      </c>
      <c r="D892" s="8"/>
      <c r="E892" s="9">
        <v>559</v>
      </c>
      <c r="F892" s="10" t="s">
        <v>214</v>
      </c>
      <c r="G892" s="126">
        <v>1.732</v>
      </c>
      <c r="H892" s="9">
        <v>1</v>
      </c>
      <c r="I892" s="12">
        <v>1.99</v>
      </c>
      <c r="J892" s="12">
        <v>1.99</v>
      </c>
      <c r="K892" s="13">
        <v>1.99</v>
      </c>
      <c r="L892" s="12">
        <v>216.83065999999999</v>
      </c>
      <c r="M892" s="12">
        <v>28.824630399999997</v>
      </c>
      <c r="N892" s="12">
        <v>108.96013065326633</v>
      </c>
      <c r="O892" s="12">
        <v>14.484738894472359</v>
      </c>
      <c r="P892" s="12">
        <v>132.9361373525312</v>
      </c>
      <c r="Q892" s="12" t="s">
        <v>53</v>
      </c>
      <c r="R892" s="12" t="s">
        <v>54</v>
      </c>
      <c r="S892" s="12" t="s">
        <v>55</v>
      </c>
      <c r="T892" s="12">
        <v>9.86</v>
      </c>
      <c r="U892" s="12">
        <v>149.61330000000001</v>
      </c>
      <c r="V892" s="21" t="s">
        <v>118</v>
      </c>
      <c r="W892" s="21" t="s">
        <v>118</v>
      </c>
      <c r="X892" s="15" t="s">
        <v>63</v>
      </c>
      <c r="Y892" s="15" t="s">
        <v>49</v>
      </c>
      <c r="Z892" s="16"/>
      <c r="AA892" s="16"/>
      <c r="AB892" s="16"/>
      <c r="AC892" s="13">
        <v>1.99</v>
      </c>
      <c r="AD892" s="44">
        <v>221.24674785866452</v>
      </c>
      <c r="AE892" s="44" t="s">
        <v>55</v>
      </c>
      <c r="AF892" s="44" t="s">
        <v>55</v>
      </c>
      <c r="AG892" s="152">
        <v>111.2</v>
      </c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</row>
    <row r="893" spans="1:153" s="22" customFormat="1" x14ac:dyDescent="0.2">
      <c r="A893" s="8" t="s">
        <v>114</v>
      </c>
      <c r="B893" s="8" t="s">
        <v>114</v>
      </c>
      <c r="C893" s="8" t="s">
        <v>116</v>
      </c>
      <c r="D893" s="8"/>
      <c r="E893" s="9">
        <v>238</v>
      </c>
      <c r="F893" s="10" t="s">
        <v>217</v>
      </c>
      <c r="G893" s="11">
        <v>2.02</v>
      </c>
      <c r="H893" s="15"/>
      <c r="I893" s="12">
        <v>2.48</v>
      </c>
      <c r="J893" s="15"/>
      <c r="K893" s="15"/>
      <c r="L893" s="12">
        <v>219.303528</v>
      </c>
      <c r="M893" s="12">
        <v>23.855590799999998</v>
      </c>
      <c r="N893" s="12">
        <v>88.428841935483874</v>
      </c>
      <c r="O893" s="12">
        <v>9.6191898387096764</v>
      </c>
      <c r="P893" s="12">
        <v>108.77887381729671</v>
      </c>
      <c r="Q893" s="12" t="s">
        <v>65</v>
      </c>
      <c r="R893" s="12" t="s">
        <v>47</v>
      </c>
      <c r="S893" s="12" t="s">
        <v>48</v>
      </c>
      <c r="T893" s="12">
        <v>11.73</v>
      </c>
      <c r="U893" s="12">
        <v>131.52785</v>
      </c>
      <c r="V893" s="15"/>
      <c r="W893" s="15"/>
      <c r="X893" s="15"/>
      <c r="Y893" s="15"/>
      <c r="Z893" s="15"/>
      <c r="AA893" s="15"/>
      <c r="AB893" s="15"/>
      <c r="AC893" s="13">
        <v>2.48</v>
      </c>
      <c r="AD893" s="44">
        <v>250</v>
      </c>
      <c r="AE893" s="44" t="s">
        <v>48</v>
      </c>
      <c r="AF893" s="44" t="s">
        <v>48</v>
      </c>
      <c r="AG893" s="152">
        <v>100.8</v>
      </c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</row>
    <row r="894" spans="1:153" s="22" customFormat="1" x14ac:dyDescent="0.2">
      <c r="A894" s="8" t="s">
        <v>32</v>
      </c>
      <c r="B894" s="8" t="s">
        <v>32</v>
      </c>
      <c r="C894" s="8" t="s">
        <v>33</v>
      </c>
      <c r="D894" s="8" t="s">
        <v>34</v>
      </c>
      <c r="E894" s="9">
        <v>32</v>
      </c>
      <c r="F894" s="10" t="s">
        <v>35</v>
      </c>
      <c r="G894" s="11">
        <v>32.01</v>
      </c>
      <c r="H894" s="9">
        <v>1</v>
      </c>
      <c r="I894" s="12">
        <v>31.83</v>
      </c>
      <c r="J894" s="12">
        <v>32.15</v>
      </c>
      <c r="K894" s="13">
        <v>32.15</v>
      </c>
      <c r="L894" s="12">
        <v>3481.9310840000003</v>
      </c>
      <c r="M894" s="12">
        <v>381.37196079999995</v>
      </c>
      <c r="N894" s="12">
        <v>109.56359609817495</v>
      </c>
      <c r="O894" s="12">
        <v>12.000376362492132</v>
      </c>
      <c r="P894" s="12">
        <v>109.52886533351041</v>
      </c>
      <c r="Q894" s="12" t="s">
        <v>73</v>
      </c>
      <c r="R894" s="12" t="s">
        <v>54</v>
      </c>
      <c r="S894" s="12" t="s">
        <v>55</v>
      </c>
      <c r="T894" s="12">
        <v>11.89</v>
      </c>
      <c r="U894" s="12">
        <v>133.87195</v>
      </c>
      <c r="V894" s="13" t="s">
        <v>39</v>
      </c>
      <c r="W894" s="14"/>
      <c r="X894" s="15" t="s">
        <v>63</v>
      </c>
      <c r="Y894" s="15" t="s">
        <v>49</v>
      </c>
      <c r="Z894" s="16"/>
      <c r="AA894" s="16"/>
      <c r="AB894" s="17">
        <v>3.2102728731942219E-2</v>
      </c>
      <c r="AC894" s="13">
        <v>31.83</v>
      </c>
      <c r="AD894" s="44">
        <v>3481.9310840000003</v>
      </c>
      <c r="AE894" s="20" t="e">
        <v>#N/A</v>
      </c>
      <c r="AF894" s="20" t="e">
        <v>#N/A</v>
      </c>
      <c r="AG894" s="152">
        <v>109.4</v>
      </c>
    </row>
    <row r="895" spans="1:153" s="22" customFormat="1" x14ac:dyDescent="0.2">
      <c r="A895" s="8" t="s">
        <v>114</v>
      </c>
      <c r="B895" s="8" t="s">
        <v>114</v>
      </c>
      <c r="C895" s="8" t="s">
        <v>116</v>
      </c>
      <c r="D895" s="8"/>
      <c r="E895" s="9">
        <v>238</v>
      </c>
      <c r="F895" s="10" t="s">
        <v>217</v>
      </c>
      <c r="G895" s="11">
        <v>2.0299999999999998</v>
      </c>
      <c r="H895" s="15"/>
      <c r="I895" s="12">
        <v>2.13</v>
      </c>
      <c r="J895" s="15"/>
      <c r="K895" s="15"/>
      <c r="L895" s="12">
        <v>204.800648</v>
      </c>
      <c r="M895" s="12">
        <v>24.837506799999996</v>
      </c>
      <c r="N895" s="12">
        <v>96.150538967136157</v>
      </c>
      <c r="O895" s="12">
        <v>11.660801314553989</v>
      </c>
      <c r="P895" s="12">
        <v>121.27650494543356</v>
      </c>
      <c r="Q895" s="12" t="s">
        <v>65</v>
      </c>
      <c r="R895" s="12" t="s">
        <v>47</v>
      </c>
      <c r="S895" s="12" t="s">
        <v>48</v>
      </c>
      <c r="T895" s="12">
        <v>11.73</v>
      </c>
      <c r="U895" s="12">
        <v>142.56375</v>
      </c>
      <c r="V895" s="15"/>
      <c r="W895" s="15"/>
      <c r="X895" s="15"/>
      <c r="Y895" s="15"/>
      <c r="Z895" s="15"/>
      <c r="AA895" s="15"/>
      <c r="AB895" s="15"/>
      <c r="AC895" s="13">
        <v>2.13</v>
      </c>
      <c r="AD895" s="44">
        <v>220</v>
      </c>
      <c r="AE895" s="44" t="s">
        <v>48</v>
      </c>
      <c r="AF895" s="44" t="s">
        <v>48</v>
      </c>
      <c r="AG895" s="152">
        <v>103.3</v>
      </c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</row>
    <row r="896" spans="1:153" s="16" customFormat="1" x14ac:dyDescent="0.2">
      <c r="A896" s="8" t="s">
        <v>114</v>
      </c>
      <c r="B896" s="8" t="s">
        <v>114</v>
      </c>
      <c r="C896" s="8" t="s">
        <v>116</v>
      </c>
      <c r="D896" s="8"/>
      <c r="E896" s="37">
        <v>516</v>
      </c>
      <c r="F896" s="131" t="s">
        <v>162</v>
      </c>
      <c r="G896" s="132">
        <v>3.14</v>
      </c>
      <c r="H896" s="9">
        <v>3</v>
      </c>
      <c r="I896" s="12">
        <v>7.55</v>
      </c>
      <c r="J896" s="12">
        <v>3.49</v>
      </c>
      <c r="K896" s="13">
        <v>3.49</v>
      </c>
      <c r="L896" s="12">
        <v>976.0728959999999</v>
      </c>
      <c r="M896" s="12">
        <v>74.949699800000005</v>
      </c>
      <c r="N896" s="12">
        <v>129.28117827814569</v>
      </c>
      <c r="O896" s="12">
        <v>9.9271125562913909</v>
      </c>
      <c r="P896" s="12">
        <v>76.786990097919912</v>
      </c>
      <c r="Q896" s="12" t="s">
        <v>46</v>
      </c>
      <c r="R896" s="12" t="s">
        <v>47</v>
      </c>
      <c r="S896" s="12" t="s">
        <v>48</v>
      </c>
      <c r="T896" s="12">
        <v>11.43</v>
      </c>
      <c r="U896" s="12">
        <v>103.4367</v>
      </c>
      <c r="V896" s="21"/>
      <c r="W896" s="21"/>
      <c r="X896" s="15" t="s">
        <v>41</v>
      </c>
      <c r="Y896" s="15" t="s">
        <v>49</v>
      </c>
      <c r="AC896" s="13">
        <v>7.5463787862907461</v>
      </c>
      <c r="AD896" s="44">
        <v>992.64497063457077</v>
      </c>
      <c r="AE896" s="44" t="s">
        <v>55</v>
      </c>
      <c r="AF896" s="44" t="s">
        <v>55</v>
      </c>
      <c r="AG896" s="152">
        <v>131.5</v>
      </c>
    </row>
    <row r="897" spans="1:153" s="16" customFormat="1" x14ac:dyDescent="0.2">
      <c r="A897" s="8" t="s">
        <v>114</v>
      </c>
      <c r="B897" s="8" t="s">
        <v>142</v>
      </c>
      <c r="C897" s="8" t="s">
        <v>142</v>
      </c>
      <c r="D897" s="8"/>
      <c r="E897" s="9">
        <v>631</v>
      </c>
      <c r="F897" s="10" t="s">
        <v>215</v>
      </c>
      <c r="G897" s="11">
        <v>2.1800000000000002</v>
      </c>
      <c r="H897" s="15"/>
      <c r="I897" s="12" t="e">
        <v>#N/A</v>
      </c>
      <c r="J897" s="15"/>
      <c r="K897" s="15"/>
      <c r="L897" s="12" t="e">
        <v>#N/A</v>
      </c>
      <c r="M897" s="12" t="e">
        <v>#N/A</v>
      </c>
      <c r="N897" s="12" t="e">
        <v>#N/A</v>
      </c>
      <c r="O897" s="12" t="e">
        <v>#N/A</v>
      </c>
      <c r="P897" s="12" t="e">
        <v>#N/A</v>
      </c>
      <c r="Q897" s="12" t="e">
        <v>#N/A</v>
      </c>
      <c r="R897" s="12" t="e">
        <v>#N/A</v>
      </c>
      <c r="S897" s="12" t="e">
        <v>#N/A</v>
      </c>
      <c r="T897" s="12" t="e">
        <v>#N/A</v>
      </c>
      <c r="U897" s="12" t="e">
        <v>#N/A</v>
      </c>
      <c r="V897" s="15"/>
      <c r="W897" s="15"/>
      <c r="X897" s="15"/>
      <c r="Y897" s="15"/>
      <c r="Z897" s="15"/>
      <c r="AA897" s="15"/>
      <c r="AB897" s="15"/>
      <c r="AC897" s="13" t="e">
        <v>#N/A</v>
      </c>
      <c r="AD897" s="13" t="e">
        <v>#N/A</v>
      </c>
      <c r="AE897" s="44" t="e">
        <v>#N/A</v>
      </c>
      <c r="AF897" s="44" t="e">
        <v>#N/A</v>
      </c>
      <c r="AG897" s="152" t="e">
        <v>#N/A</v>
      </c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</row>
    <row r="898" spans="1:153" s="22" customFormat="1" x14ac:dyDescent="0.2">
      <c r="A898" s="8" t="s">
        <v>114</v>
      </c>
      <c r="B898" s="8" t="s">
        <v>114</v>
      </c>
      <c r="C898" s="8" t="s">
        <v>116</v>
      </c>
      <c r="D898" s="8"/>
      <c r="E898" s="9">
        <v>238</v>
      </c>
      <c r="F898" s="10" t="s">
        <v>217</v>
      </c>
      <c r="G898" s="11">
        <v>2.04</v>
      </c>
      <c r="H898" s="15"/>
      <c r="I898" s="12">
        <v>0.67</v>
      </c>
      <c r="J898" s="15"/>
      <c r="K898" s="15"/>
      <c r="L898" s="12">
        <v>65.199204000000009</v>
      </c>
      <c r="M898" s="12">
        <v>7.1001919999999998</v>
      </c>
      <c r="N898" s="12">
        <v>97.312244776119414</v>
      </c>
      <c r="O898" s="12">
        <v>10.597301492537312</v>
      </c>
      <c r="P898" s="12">
        <v>108.89997982183952</v>
      </c>
      <c r="Q898" s="12" t="s">
        <v>53</v>
      </c>
      <c r="R898" s="12" t="s">
        <v>47</v>
      </c>
      <c r="S898" s="12" t="s">
        <v>48</v>
      </c>
      <c r="T898" s="12">
        <v>11.73</v>
      </c>
      <c r="U898" s="12">
        <v>129.4358</v>
      </c>
      <c r="V898" s="15"/>
      <c r="W898" s="15"/>
      <c r="X898" s="15"/>
      <c r="Y898" s="15"/>
      <c r="Z898" s="15"/>
      <c r="AA898" s="15"/>
      <c r="AB898" s="15"/>
      <c r="AC898" s="13">
        <v>0.67</v>
      </c>
      <c r="AD898" s="44">
        <v>62.721855806918626</v>
      </c>
      <c r="AE898" s="44" t="s">
        <v>48</v>
      </c>
      <c r="AF898" s="44" t="s">
        <v>48</v>
      </c>
      <c r="AG898" s="152">
        <v>93.6</v>
      </c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</row>
    <row r="899" spans="1:153" s="16" customFormat="1" x14ac:dyDescent="0.2">
      <c r="A899" s="8" t="s">
        <v>114</v>
      </c>
      <c r="B899" s="8" t="s">
        <v>114</v>
      </c>
      <c r="C899" s="8" t="s">
        <v>116</v>
      </c>
      <c r="D899" s="8"/>
      <c r="E899" s="37">
        <v>516</v>
      </c>
      <c r="F899" s="131" t="s">
        <v>162</v>
      </c>
      <c r="G899" s="132">
        <v>3.15</v>
      </c>
      <c r="H899" s="9">
        <v>3</v>
      </c>
      <c r="I899" s="12">
        <v>6.99</v>
      </c>
      <c r="J899" s="12">
        <v>6.99</v>
      </c>
      <c r="K899" s="13">
        <v>6.99</v>
      </c>
      <c r="L899" s="12">
        <v>851.56258000000003</v>
      </c>
      <c r="M899" s="12">
        <v>61.8077574</v>
      </c>
      <c r="N899" s="12">
        <v>121.82583404864091</v>
      </c>
      <c r="O899" s="12">
        <v>8.8423115021459218</v>
      </c>
      <c r="P899" s="12">
        <v>72.581579852886435</v>
      </c>
      <c r="Q899" s="12" t="s">
        <v>53</v>
      </c>
      <c r="R899" s="12" t="s">
        <v>54</v>
      </c>
      <c r="S899" s="12" t="s">
        <v>55</v>
      </c>
      <c r="T899" s="12">
        <v>12.29</v>
      </c>
      <c r="U899" s="12">
        <v>107.68355</v>
      </c>
      <c r="V899" s="21"/>
      <c r="W899" s="21"/>
      <c r="X899" s="15" t="s">
        <v>63</v>
      </c>
      <c r="Y899" s="15" t="s">
        <v>49</v>
      </c>
      <c r="AC899" s="13">
        <v>6.9943751528491074</v>
      </c>
      <c r="AD899" s="44">
        <v>920.03482926407912</v>
      </c>
      <c r="AE899" s="44" t="s">
        <v>55</v>
      </c>
      <c r="AF899" s="44" t="s">
        <v>55</v>
      </c>
      <c r="AG899" s="152">
        <v>131.5</v>
      </c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</row>
    <row r="900" spans="1:153" s="16" customFormat="1" x14ac:dyDescent="0.2">
      <c r="A900" s="8" t="s">
        <v>32</v>
      </c>
      <c r="B900" s="8" t="s">
        <v>32</v>
      </c>
      <c r="C900" s="8" t="s">
        <v>33</v>
      </c>
      <c r="D900" s="8" t="s">
        <v>34</v>
      </c>
      <c r="E900" s="9">
        <v>38</v>
      </c>
      <c r="F900" s="10" t="s">
        <v>80</v>
      </c>
      <c r="G900" s="11">
        <v>38.049999999999997</v>
      </c>
      <c r="H900" s="9">
        <v>1</v>
      </c>
      <c r="I900" s="12">
        <v>94.42</v>
      </c>
      <c r="J900" s="12">
        <v>90.79</v>
      </c>
      <c r="K900" s="13">
        <v>90.79</v>
      </c>
      <c r="L900" s="12">
        <v>10633.193295999999</v>
      </c>
      <c r="M900" s="12">
        <v>1185.5598491999999</v>
      </c>
      <c r="N900" s="12">
        <v>112.61590019063757</v>
      </c>
      <c r="O900" s="12">
        <v>12.556236488032196</v>
      </c>
      <c r="P900" s="12">
        <v>111.49612503009651</v>
      </c>
      <c r="Q900" s="12" t="s">
        <v>46</v>
      </c>
      <c r="R900" s="12" t="s">
        <v>54</v>
      </c>
      <c r="S900" s="12" t="s">
        <v>55</v>
      </c>
      <c r="T900" s="12">
        <v>12.16</v>
      </c>
      <c r="U900" s="12">
        <v>134.20830000000001</v>
      </c>
      <c r="V900" s="13" t="s">
        <v>81</v>
      </c>
      <c r="W900" s="14" t="s">
        <v>82</v>
      </c>
      <c r="X900" s="15" t="s">
        <v>41</v>
      </c>
      <c r="Y900" s="15" t="s">
        <v>49</v>
      </c>
      <c r="AB900" s="17">
        <v>0.28626500715937875</v>
      </c>
      <c r="AC900" s="18">
        <v>94.42</v>
      </c>
      <c r="AD900" s="19">
        <v>8640.7824403999984</v>
      </c>
      <c r="AE900" s="20" t="s">
        <v>55</v>
      </c>
      <c r="AF900" s="20" t="s">
        <v>55</v>
      </c>
      <c r="AG900" s="152">
        <v>91.5</v>
      </c>
      <c r="EW900" s="16">
        <f>SUBTOTAL(9,D900:EV900)</f>
        <v>21381.828412315925</v>
      </c>
    </row>
    <row r="901" spans="1:153" s="16" customFormat="1" x14ac:dyDescent="0.2">
      <c r="A901" s="8" t="s">
        <v>114</v>
      </c>
      <c r="B901" s="8" t="s">
        <v>114</v>
      </c>
      <c r="C901" s="8" t="s">
        <v>116</v>
      </c>
      <c r="D901" s="8"/>
      <c r="E901" s="9">
        <v>559</v>
      </c>
      <c r="F901" s="10" t="s">
        <v>214</v>
      </c>
      <c r="G901" s="126">
        <v>1.7330000000000001</v>
      </c>
      <c r="H901" s="9">
        <v>1</v>
      </c>
      <c r="I901" s="12">
        <v>3.84</v>
      </c>
      <c r="J901" s="12">
        <v>3.84</v>
      </c>
      <c r="K901" s="13">
        <v>3.84</v>
      </c>
      <c r="L901" s="12">
        <v>460.07139200000006</v>
      </c>
      <c r="M901" s="12">
        <v>58.625514199999998</v>
      </c>
      <c r="N901" s="12">
        <v>119.81025833333335</v>
      </c>
      <c r="O901" s="12">
        <v>15.267060989583333</v>
      </c>
      <c r="P901" s="12">
        <v>127.42699333063506</v>
      </c>
      <c r="Q901" s="12" t="s">
        <v>99</v>
      </c>
      <c r="R901" s="12" t="s">
        <v>54</v>
      </c>
      <c r="S901" s="12" t="s">
        <v>55</v>
      </c>
      <c r="T901" s="12">
        <v>11.86</v>
      </c>
      <c r="U901" s="12">
        <v>150.64324999999999</v>
      </c>
      <c r="V901" s="21" t="s">
        <v>118</v>
      </c>
      <c r="W901" s="21" t="s">
        <v>118</v>
      </c>
      <c r="X901" s="15" t="s">
        <v>63</v>
      </c>
      <c r="Y901" s="15" t="s">
        <v>49</v>
      </c>
      <c r="AC901" s="13">
        <v>3.84</v>
      </c>
      <c r="AD901" s="44">
        <v>409.26439787802587</v>
      </c>
      <c r="AE901" s="44" t="s">
        <v>55</v>
      </c>
      <c r="AF901" s="44" t="s">
        <v>55</v>
      </c>
      <c r="AG901" s="152">
        <v>106.6</v>
      </c>
    </row>
    <row r="902" spans="1:153" s="16" customFormat="1" x14ac:dyDescent="0.2">
      <c r="A902" s="8" t="s">
        <v>114</v>
      </c>
      <c r="B902" s="8" t="s">
        <v>114</v>
      </c>
      <c r="C902" s="8" t="s">
        <v>116</v>
      </c>
      <c r="D902" s="8"/>
      <c r="E902" s="37">
        <v>516</v>
      </c>
      <c r="F902" s="131" t="s">
        <v>162</v>
      </c>
      <c r="G902" s="132">
        <v>3.08</v>
      </c>
      <c r="H902" s="9">
        <v>3</v>
      </c>
      <c r="I902" s="12">
        <v>7.58</v>
      </c>
      <c r="J902" s="12">
        <v>7.58</v>
      </c>
      <c r="K902" s="13">
        <v>7.58</v>
      </c>
      <c r="L902" s="12">
        <v>882.65260000000001</v>
      </c>
      <c r="M902" s="12">
        <v>94.690254799999991</v>
      </c>
      <c r="N902" s="12">
        <v>116.44493403693932</v>
      </c>
      <c r="O902" s="12">
        <v>12.492118047493403</v>
      </c>
      <c r="P902" s="12">
        <v>107.27918866380725</v>
      </c>
      <c r="Q902" s="12" t="s">
        <v>46</v>
      </c>
      <c r="R902" s="12" t="s">
        <v>134</v>
      </c>
      <c r="S902" s="12" t="s">
        <v>135</v>
      </c>
      <c r="T902" s="12">
        <v>11.5</v>
      </c>
      <c r="U902" s="12">
        <v>126.27119999999999</v>
      </c>
      <c r="V902" s="21"/>
      <c r="W902" s="21"/>
      <c r="X902" s="15" t="s">
        <v>112</v>
      </c>
      <c r="Y902" s="15" t="s">
        <v>113</v>
      </c>
      <c r="AC902" s="13">
        <v>7.5813157251161654</v>
      </c>
      <c r="AD902" s="44">
        <v>1047.1505492023234</v>
      </c>
      <c r="AE902" s="44" t="s">
        <v>135</v>
      </c>
      <c r="AF902" s="44" t="s">
        <v>135</v>
      </c>
      <c r="AG902" s="152">
        <v>138.1</v>
      </c>
    </row>
    <row r="903" spans="1:153" s="22" customFormat="1" x14ac:dyDescent="0.2">
      <c r="A903" s="8" t="s">
        <v>114</v>
      </c>
      <c r="B903" s="8" t="s">
        <v>114</v>
      </c>
      <c r="C903" s="8" t="s">
        <v>116</v>
      </c>
      <c r="D903" s="8"/>
      <c r="E903" s="9">
        <v>238</v>
      </c>
      <c r="F903" s="10" t="s">
        <v>217</v>
      </c>
      <c r="G903" s="11">
        <v>2.0499999999999998</v>
      </c>
      <c r="H903" s="15"/>
      <c r="I903" s="12">
        <v>1.26</v>
      </c>
      <c r="J903" s="15"/>
      <c r="K903" s="15"/>
      <c r="L903" s="12">
        <v>144.37744000000001</v>
      </c>
      <c r="M903" s="12">
        <v>16.838369</v>
      </c>
      <c r="N903" s="12">
        <v>114.58526984126985</v>
      </c>
      <c r="O903" s="12">
        <v>13.36378492063492</v>
      </c>
      <c r="P903" s="12">
        <v>116.62742461703158</v>
      </c>
      <c r="Q903" s="12" t="s">
        <v>53</v>
      </c>
      <c r="R903" s="12" t="s">
        <v>47</v>
      </c>
      <c r="S903" s="12" t="s">
        <v>48</v>
      </c>
      <c r="T903" s="12">
        <v>11.73</v>
      </c>
      <c r="U903" s="12">
        <v>133.64429999999999</v>
      </c>
      <c r="V903" s="15"/>
      <c r="W903" s="15"/>
      <c r="X903" s="15"/>
      <c r="Y903" s="15"/>
      <c r="Z903" s="15"/>
      <c r="AA903" s="15"/>
      <c r="AB903" s="15"/>
      <c r="AC903" s="13">
        <v>1.26</v>
      </c>
      <c r="AD903" s="44">
        <v>139.71854638316037</v>
      </c>
      <c r="AE903" s="44" t="s">
        <v>48</v>
      </c>
      <c r="AF903" s="44" t="s">
        <v>48</v>
      </c>
      <c r="AG903" s="152">
        <v>110.9</v>
      </c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</row>
    <row r="904" spans="1:153" s="22" customFormat="1" x14ac:dyDescent="0.2">
      <c r="A904" s="8" t="s">
        <v>114</v>
      </c>
      <c r="B904" s="8" t="s">
        <v>114</v>
      </c>
      <c r="C904" s="8" t="s">
        <v>116</v>
      </c>
      <c r="D904" s="8"/>
      <c r="E904" s="9">
        <v>238</v>
      </c>
      <c r="F904" s="10" t="s">
        <v>217</v>
      </c>
      <c r="G904" s="11">
        <v>2.06</v>
      </c>
      <c r="H904" s="15"/>
      <c r="I904" s="12">
        <v>2.17</v>
      </c>
      <c r="J904" s="15"/>
      <c r="K904" s="15"/>
      <c r="L904" s="12">
        <v>230.936744</v>
      </c>
      <c r="M904" s="12">
        <v>26.526111599999997</v>
      </c>
      <c r="N904" s="12">
        <v>106.42246267281106</v>
      </c>
      <c r="O904" s="12">
        <v>12.22401456221198</v>
      </c>
      <c r="P904" s="12">
        <v>114.86310554374144</v>
      </c>
      <c r="Q904" s="12" t="s">
        <v>53</v>
      </c>
      <c r="R904" s="12" t="s">
        <v>47</v>
      </c>
      <c r="S904" s="12" t="s">
        <v>48</v>
      </c>
      <c r="T904" s="12">
        <v>11.73</v>
      </c>
      <c r="U904" s="12">
        <v>133.59004999999999</v>
      </c>
      <c r="V904" s="15"/>
      <c r="W904" s="15"/>
      <c r="X904" s="15"/>
      <c r="Y904" s="15"/>
      <c r="Z904" s="15"/>
      <c r="AA904" s="15"/>
      <c r="AB904" s="15"/>
      <c r="AC904" s="13">
        <v>2.17</v>
      </c>
      <c r="AD904" s="44">
        <v>222.91309388210954</v>
      </c>
      <c r="AE904" s="44" t="s">
        <v>48</v>
      </c>
      <c r="AF904" s="44" t="s">
        <v>48</v>
      </c>
      <c r="AG904" s="152">
        <v>102.7</v>
      </c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</row>
    <row r="905" spans="1:153" s="22" customFormat="1" x14ac:dyDescent="0.2">
      <c r="A905" s="8" t="s">
        <v>114</v>
      </c>
      <c r="B905" s="8" t="s">
        <v>114</v>
      </c>
      <c r="C905" s="8" t="s">
        <v>116</v>
      </c>
      <c r="D905" s="8"/>
      <c r="E905" s="37">
        <v>516</v>
      </c>
      <c r="F905" s="131" t="s">
        <v>162</v>
      </c>
      <c r="G905" s="132">
        <v>3.09</v>
      </c>
      <c r="H905" s="9">
        <v>3</v>
      </c>
      <c r="I905" s="12">
        <v>6.9</v>
      </c>
      <c r="J905" s="12">
        <v>6.9</v>
      </c>
      <c r="K905" s="13">
        <v>6.9</v>
      </c>
      <c r="L905" s="12">
        <v>923.18320000000006</v>
      </c>
      <c r="M905" s="12">
        <v>86.204515199999989</v>
      </c>
      <c r="N905" s="12">
        <v>133.79466666666667</v>
      </c>
      <c r="O905" s="12">
        <v>12.493407999999997</v>
      </c>
      <c r="P905" s="12">
        <v>93.377473940167008</v>
      </c>
      <c r="Q905" s="12" t="s">
        <v>53</v>
      </c>
      <c r="R905" s="12" t="s">
        <v>54</v>
      </c>
      <c r="S905" s="12" t="s">
        <v>55</v>
      </c>
      <c r="T905" s="12">
        <v>12.32</v>
      </c>
      <c r="U905" s="12">
        <v>118.26025</v>
      </c>
      <c r="V905" s="21"/>
      <c r="W905" s="21"/>
      <c r="X905" s="15" t="s">
        <v>63</v>
      </c>
      <c r="Y905" s="15" t="s">
        <v>49</v>
      </c>
      <c r="Z905" s="16"/>
      <c r="AA905" s="16"/>
      <c r="AB905" s="16"/>
      <c r="AC905" s="13">
        <v>6.9035391119030161</v>
      </c>
      <c r="AD905" s="44">
        <v>953.53432498792222</v>
      </c>
      <c r="AE905" s="44" t="s">
        <v>55</v>
      </c>
      <c r="AF905" s="44" t="s">
        <v>55</v>
      </c>
      <c r="AG905" s="152">
        <v>138.1</v>
      </c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</row>
    <row r="906" spans="1:153" s="22" customFormat="1" x14ac:dyDescent="0.2">
      <c r="A906" s="8" t="s">
        <v>114</v>
      </c>
      <c r="B906" s="8" t="s">
        <v>114</v>
      </c>
      <c r="C906" s="8" t="s">
        <v>116</v>
      </c>
      <c r="D906" s="8"/>
      <c r="E906" s="37">
        <v>516</v>
      </c>
      <c r="F906" s="131" t="s">
        <v>162</v>
      </c>
      <c r="G906" s="132">
        <v>3.02</v>
      </c>
      <c r="H906" s="9">
        <v>3</v>
      </c>
      <c r="I906" s="12">
        <v>7.71</v>
      </c>
      <c r="J906" s="12">
        <v>7.71</v>
      </c>
      <c r="K906" s="13">
        <v>7.71</v>
      </c>
      <c r="L906" s="12">
        <v>1269.6839040000002</v>
      </c>
      <c r="M906" s="12">
        <v>134.28011799999999</v>
      </c>
      <c r="N906" s="12">
        <v>164.68014319066151</v>
      </c>
      <c r="O906" s="12">
        <v>17.416357717250321</v>
      </c>
      <c r="P906" s="12">
        <v>105.75869913524552</v>
      </c>
      <c r="Q906" s="12" t="s">
        <v>46</v>
      </c>
      <c r="R906" s="12" t="s">
        <v>134</v>
      </c>
      <c r="S906" s="12" t="s">
        <v>135</v>
      </c>
      <c r="T906" s="12">
        <v>11.47</v>
      </c>
      <c r="U906" s="12">
        <v>125.6874</v>
      </c>
      <c r="V906" s="21"/>
      <c r="W906" s="21"/>
      <c r="X906" s="15" t="s">
        <v>112</v>
      </c>
      <c r="Y906" s="15" t="s">
        <v>113</v>
      </c>
      <c r="Z906" s="16"/>
      <c r="AA906" s="16"/>
      <c r="AB906" s="16"/>
      <c r="AC906" s="13">
        <v>7.7070887048876777</v>
      </c>
      <c r="AD906" s="44">
        <v>1216.7366320462329</v>
      </c>
      <c r="AE906" s="44" t="s">
        <v>135</v>
      </c>
      <c r="AF906" s="44" t="s">
        <v>135</v>
      </c>
      <c r="AG906" s="152">
        <v>157.9</v>
      </c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</row>
    <row r="907" spans="1:153" s="22" customFormat="1" x14ac:dyDescent="0.2">
      <c r="A907" s="8" t="s">
        <v>114</v>
      </c>
      <c r="B907" s="8" t="s">
        <v>114</v>
      </c>
      <c r="C907" s="8" t="s">
        <v>116</v>
      </c>
      <c r="D907" s="8"/>
      <c r="E907" s="37">
        <v>516</v>
      </c>
      <c r="F907" s="131" t="s">
        <v>162</v>
      </c>
      <c r="G907" s="132">
        <v>3.03</v>
      </c>
      <c r="H907" s="9">
        <v>3</v>
      </c>
      <c r="I907" s="12">
        <v>7.2</v>
      </c>
      <c r="J907" s="12">
        <v>7.2</v>
      </c>
      <c r="K907" s="13">
        <v>7.2</v>
      </c>
      <c r="L907" s="12">
        <v>1135.5937199999998</v>
      </c>
      <c r="M907" s="12">
        <v>108.7995174</v>
      </c>
      <c r="N907" s="12">
        <v>157.72134999999997</v>
      </c>
      <c r="O907" s="12">
        <v>15.111044083333333</v>
      </c>
      <c r="P907" s="12">
        <v>95.808488092026437</v>
      </c>
      <c r="Q907" s="12" t="s">
        <v>53</v>
      </c>
      <c r="R907" s="12" t="s">
        <v>54</v>
      </c>
      <c r="S907" s="12" t="s">
        <v>55</v>
      </c>
      <c r="T907" s="12">
        <v>12.32</v>
      </c>
      <c r="U907" s="12">
        <v>120.03964999999999</v>
      </c>
      <c r="V907" s="21"/>
      <c r="W907" s="21"/>
      <c r="X907" s="15" t="s">
        <v>112</v>
      </c>
      <c r="Y907" s="15" t="s">
        <v>113</v>
      </c>
      <c r="Z907" s="16"/>
      <c r="AA907" s="16"/>
      <c r="AB907" s="16"/>
      <c r="AC907" s="13">
        <v>7.1970093980365446</v>
      </c>
      <c r="AD907" s="44">
        <v>1088.8291849570442</v>
      </c>
      <c r="AE907" s="44" t="s">
        <v>55</v>
      </c>
      <c r="AF907" s="44" t="s">
        <v>55</v>
      </c>
      <c r="AG907" s="152">
        <v>151.30000000000001</v>
      </c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</row>
    <row r="908" spans="1:153" s="22" customFormat="1" x14ac:dyDescent="0.2">
      <c r="A908" s="8" t="s">
        <v>114</v>
      </c>
      <c r="B908" s="8" t="s">
        <v>114</v>
      </c>
      <c r="C908" s="8" t="s">
        <v>116</v>
      </c>
      <c r="D908" s="8"/>
      <c r="E908" s="37">
        <v>516</v>
      </c>
      <c r="F908" s="131" t="s">
        <v>162</v>
      </c>
      <c r="G908" s="132">
        <v>2.2000000000000002</v>
      </c>
      <c r="H908" s="9">
        <v>2</v>
      </c>
      <c r="I908" s="12">
        <v>13.82</v>
      </c>
      <c r="J908" s="12">
        <v>13.82</v>
      </c>
      <c r="K908" s="13">
        <v>13.82</v>
      </c>
      <c r="L908" s="12">
        <v>2075.366544</v>
      </c>
      <c r="M908" s="12">
        <v>195.86700640000001</v>
      </c>
      <c r="N908" s="12">
        <v>150.17124052098407</v>
      </c>
      <c r="O908" s="12">
        <v>14.172721157742403</v>
      </c>
      <c r="P908" s="12">
        <v>94.377066531337505</v>
      </c>
      <c r="Q908" s="12" t="s">
        <v>53</v>
      </c>
      <c r="R908" s="12" t="s">
        <v>54</v>
      </c>
      <c r="S908" s="12" t="s">
        <v>55</v>
      </c>
      <c r="T908" s="12">
        <v>12.25</v>
      </c>
      <c r="U908" s="12">
        <v>117.8995</v>
      </c>
      <c r="V908" s="21"/>
      <c r="W908" s="21"/>
      <c r="X908" s="15" t="s">
        <v>112</v>
      </c>
      <c r="Y908" s="15" t="s">
        <v>113</v>
      </c>
      <c r="Z908" s="16"/>
      <c r="AA908" s="16"/>
      <c r="AB908" s="16"/>
      <c r="AC908" s="13">
        <v>13.818886909129022</v>
      </c>
      <c r="AD908" s="44">
        <v>1908.6996955317445</v>
      </c>
      <c r="AE908" s="44" t="s">
        <v>55</v>
      </c>
      <c r="AF908" s="44" t="s">
        <v>55</v>
      </c>
      <c r="AG908" s="152">
        <v>138.1</v>
      </c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</row>
    <row r="909" spans="1:153" s="16" customFormat="1" x14ac:dyDescent="0.2">
      <c r="A909" s="8" t="s">
        <v>114</v>
      </c>
      <c r="B909" s="10" t="s">
        <v>115</v>
      </c>
      <c r="C909" s="8" t="s">
        <v>116</v>
      </c>
      <c r="D909" s="8"/>
      <c r="E909" s="72">
        <v>602</v>
      </c>
      <c r="F909" s="73" t="s">
        <v>117</v>
      </c>
      <c r="G909" s="74">
        <v>1.1004</v>
      </c>
      <c r="H909" s="9">
        <v>1</v>
      </c>
      <c r="I909" s="12">
        <v>9.6999999999999993</v>
      </c>
      <c r="J909" s="12">
        <v>9.6999999999999993</v>
      </c>
      <c r="K909" s="13">
        <v>9.6999999999999993</v>
      </c>
      <c r="L909" s="12">
        <v>1316.1885239999999</v>
      </c>
      <c r="M909" s="12">
        <v>165.60132479999999</v>
      </c>
      <c r="N909" s="12">
        <v>135.68953855670102</v>
      </c>
      <c r="O909" s="12">
        <v>17.072301525773195</v>
      </c>
      <c r="P909" s="12">
        <v>125.81884872899865</v>
      </c>
      <c r="Q909" s="12" t="s">
        <v>60</v>
      </c>
      <c r="R909" s="12" t="s">
        <v>54</v>
      </c>
      <c r="S909" s="12" t="s">
        <v>55</v>
      </c>
      <c r="T909" s="12">
        <v>11.99</v>
      </c>
      <c r="U909" s="12">
        <v>148.68819999999999</v>
      </c>
      <c r="V909" s="21" t="s">
        <v>118</v>
      </c>
      <c r="W909" s="21" t="s">
        <v>118</v>
      </c>
      <c r="X909" s="15" t="s">
        <v>41</v>
      </c>
      <c r="Y909" s="15" t="s">
        <v>49</v>
      </c>
      <c r="AC909" s="13">
        <v>9.6999999999999993</v>
      </c>
      <c r="AD909" s="44">
        <v>1406.5</v>
      </c>
      <c r="AE909" s="44" t="s">
        <v>48</v>
      </c>
      <c r="AF909" s="44" t="s">
        <v>48</v>
      </c>
      <c r="AG909" s="152">
        <v>145</v>
      </c>
    </row>
    <row r="910" spans="1:153" s="22" customFormat="1" x14ac:dyDescent="0.2">
      <c r="A910" s="8" t="s">
        <v>114</v>
      </c>
      <c r="B910" s="8" t="s">
        <v>114</v>
      </c>
      <c r="C910" s="8" t="s">
        <v>116</v>
      </c>
      <c r="D910" s="8"/>
      <c r="E910" s="37">
        <v>516</v>
      </c>
      <c r="F910" s="131" t="s">
        <v>162</v>
      </c>
      <c r="G910" s="132">
        <v>2.21</v>
      </c>
      <c r="H910" s="9">
        <v>2</v>
      </c>
      <c r="I910" s="12">
        <v>13.79</v>
      </c>
      <c r="J910" s="12">
        <v>13.79</v>
      </c>
      <c r="K910" s="13">
        <v>13.79</v>
      </c>
      <c r="L910" s="12">
        <v>2014.576624</v>
      </c>
      <c r="M910" s="12">
        <v>187.99164539999998</v>
      </c>
      <c r="N910" s="12">
        <v>146.08967541696882</v>
      </c>
      <c r="O910" s="12">
        <v>13.632461595358956</v>
      </c>
      <c r="P910" s="12">
        <v>93.315708700489708</v>
      </c>
      <c r="Q910" s="12" t="s">
        <v>53</v>
      </c>
      <c r="R910" s="12" t="s">
        <v>54</v>
      </c>
      <c r="S910" s="12" t="s">
        <v>55</v>
      </c>
      <c r="T910" s="12">
        <v>12.29</v>
      </c>
      <c r="U910" s="12">
        <v>116.08875</v>
      </c>
      <c r="V910" s="21"/>
      <c r="W910" s="21"/>
      <c r="X910" s="15" t="s">
        <v>112</v>
      </c>
      <c r="Y910" s="15" t="s">
        <v>113</v>
      </c>
      <c r="Z910" s="16"/>
      <c r="AA910" s="16"/>
      <c r="AB910" s="16"/>
      <c r="AC910" s="13">
        <v>13.788911015616813</v>
      </c>
      <c r="AD910" s="44">
        <v>1904.559349120613</v>
      </c>
      <c r="AE910" s="44" t="s">
        <v>55</v>
      </c>
      <c r="AF910" s="44" t="s">
        <v>55</v>
      </c>
      <c r="AG910" s="152">
        <v>138.1</v>
      </c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</row>
    <row r="911" spans="1:153" s="16" customFormat="1" x14ac:dyDescent="0.2">
      <c r="A911" s="8" t="s">
        <v>114</v>
      </c>
      <c r="B911" s="8" t="s">
        <v>114</v>
      </c>
      <c r="C911" s="8" t="s">
        <v>116</v>
      </c>
      <c r="D911" s="8"/>
      <c r="E911" s="37">
        <v>516</v>
      </c>
      <c r="F911" s="131" t="s">
        <v>162</v>
      </c>
      <c r="G911" s="132">
        <v>2.15</v>
      </c>
      <c r="H911" s="9">
        <v>2</v>
      </c>
      <c r="I911" s="12">
        <v>11.03</v>
      </c>
      <c r="J911" s="12">
        <v>11.03</v>
      </c>
      <c r="K911" s="13">
        <v>11.03</v>
      </c>
      <c r="L911" s="12">
        <v>1548.9649920000002</v>
      </c>
      <c r="M911" s="12">
        <v>144.3905776</v>
      </c>
      <c r="N911" s="12">
        <v>140.43200290117863</v>
      </c>
      <c r="O911" s="12">
        <v>13.090714197642793</v>
      </c>
      <c r="P911" s="12">
        <v>93.217457041146602</v>
      </c>
      <c r="Q911" s="12" t="s">
        <v>53</v>
      </c>
      <c r="R911" s="12" t="s">
        <v>54</v>
      </c>
      <c r="S911" s="12" t="s">
        <v>55</v>
      </c>
      <c r="T911" s="12">
        <v>12.25</v>
      </c>
      <c r="U911" s="12">
        <v>116.1143</v>
      </c>
      <c r="V911" s="21"/>
      <c r="W911" s="21"/>
      <c r="X911" s="15" t="s">
        <v>112</v>
      </c>
      <c r="Y911" s="15" t="s">
        <v>113</v>
      </c>
      <c r="AC911" s="13">
        <v>11.031128812493449</v>
      </c>
      <c r="AD911" s="44">
        <v>1523.6474792964902</v>
      </c>
      <c r="AE911" s="44" t="s">
        <v>55</v>
      </c>
      <c r="AF911" s="44" t="s">
        <v>55</v>
      </c>
      <c r="AG911" s="152">
        <v>138.1</v>
      </c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</row>
    <row r="912" spans="1:153" s="16" customFormat="1" x14ac:dyDescent="0.2">
      <c r="A912" s="8" t="s">
        <v>114</v>
      </c>
      <c r="B912" s="8"/>
      <c r="C912" s="8"/>
      <c r="D912" s="8"/>
      <c r="E912" s="37">
        <v>516</v>
      </c>
      <c r="F912" s="131" t="s">
        <v>162</v>
      </c>
      <c r="G912" s="133">
        <v>2.14</v>
      </c>
      <c r="H912" s="9">
        <v>2</v>
      </c>
      <c r="I912" s="12"/>
      <c r="J912" s="12"/>
      <c r="K912" s="13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21"/>
      <c r="W912" s="21"/>
      <c r="X912" s="15"/>
      <c r="Y912" s="15"/>
      <c r="AC912" s="13">
        <v>10.984173566712085</v>
      </c>
      <c r="AD912" s="44">
        <v>1589.4739017014308</v>
      </c>
      <c r="AE912" s="44" t="s">
        <v>55</v>
      </c>
      <c r="AF912" s="44" t="s">
        <v>55</v>
      </c>
      <c r="AG912" s="152">
        <v>144.69999999999999</v>
      </c>
    </row>
    <row r="913" spans="1:153" s="16" customFormat="1" x14ac:dyDescent="0.2">
      <c r="A913" s="8" t="s">
        <v>114</v>
      </c>
      <c r="B913" s="8" t="s">
        <v>114</v>
      </c>
      <c r="C913" s="8" t="s">
        <v>116</v>
      </c>
      <c r="D913" s="8"/>
      <c r="E913" s="37">
        <v>516</v>
      </c>
      <c r="F913" s="62" t="s">
        <v>162</v>
      </c>
      <c r="G913" s="63">
        <v>2.02</v>
      </c>
      <c r="H913" s="9">
        <v>2</v>
      </c>
      <c r="I913" s="12">
        <v>12.67</v>
      </c>
      <c r="J913" s="12">
        <v>12.67</v>
      </c>
      <c r="K913" s="13">
        <v>12.67</v>
      </c>
      <c r="L913" s="12">
        <v>1767.6707040000001</v>
      </c>
      <c r="M913" s="12">
        <v>159.23487880000002</v>
      </c>
      <c r="N913" s="12">
        <v>139.51623551696923</v>
      </c>
      <c r="O913" s="12">
        <v>12.567867308603001</v>
      </c>
      <c r="P913" s="12">
        <v>90.081754729358238</v>
      </c>
      <c r="Q913" s="12" t="s">
        <v>53</v>
      </c>
      <c r="R913" s="12" t="s">
        <v>54</v>
      </c>
      <c r="S913" s="12" t="s">
        <v>55</v>
      </c>
      <c r="T913" s="12">
        <v>12.48</v>
      </c>
      <c r="U913" s="12">
        <v>115.14960000000001</v>
      </c>
      <c r="V913" s="21"/>
      <c r="W913" s="21"/>
      <c r="X913" s="15" t="s">
        <v>112</v>
      </c>
      <c r="Y913" s="15" t="s">
        <v>113</v>
      </c>
      <c r="AC913" s="13">
        <v>12.668134018097337</v>
      </c>
      <c r="AD913" s="44">
        <v>1749.7547886671084</v>
      </c>
      <c r="AE913" s="44" t="s">
        <v>55</v>
      </c>
      <c r="AF913" s="44" t="s">
        <v>55</v>
      </c>
      <c r="AG913" s="152">
        <v>138.1</v>
      </c>
    </row>
    <row r="914" spans="1:153" s="22" customFormat="1" x14ac:dyDescent="0.2">
      <c r="A914" s="8" t="s">
        <v>114</v>
      </c>
      <c r="B914" s="8" t="s">
        <v>114</v>
      </c>
      <c r="C914" s="8" t="s">
        <v>116</v>
      </c>
      <c r="D914" s="8"/>
      <c r="E914" s="37">
        <v>516</v>
      </c>
      <c r="F914" s="62" t="s">
        <v>162</v>
      </c>
      <c r="G914" s="63">
        <v>2.0299999999999998</v>
      </c>
      <c r="H914" s="9">
        <v>2</v>
      </c>
      <c r="I914" s="12">
        <v>13.64</v>
      </c>
      <c r="J914" s="12">
        <v>13.64</v>
      </c>
      <c r="K914" s="13">
        <v>13.64</v>
      </c>
      <c r="L914" s="12">
        <v>1706.9405840000002</v>
      </c>
      <c r="M914" s="12">
        <v>142.4909662</v>
      </c>
      <c r="N914" s="12">
        <v>125.1422715542522</v>
      </c>
      <c r="O914" s="12">
        <v>10.446551774193548</v>
      </c>
      <c r="P914" s="12">
        <v>83.477402515142259</v>
      </c>
      <c r="Q914" s="12" t="s">
        <v>53</v>
      </c>
      <c r="R914" s="12" t="s">
        <v>54</v>
      </c>
      <c r="S914" s="12" t="s">
        <v>55</v>
      </c>
      <c r="T914" s="12">
        <v>12.55</v>
      </c>
      <c r="U914" s="12">
        <v>110.8292</v>
      </c>
      <c r="V914" s="21"/>
      <c r="W914" s="21"/>
      <c r="X914" s="15" t="s">
        <v>112</v>
      </c>
      <c r="Y914" s="15" t="s">
        <v>113</v>
      </c>
      <c r="Z914" s="16"/>
      <c r="AA914" s="16"/>
      <c r="AB914" s="16"/>
      <c r="AC914" s="13">
        <v>13.639380917444013</v>
      </c>
      <c r="AD914" s="44">
        <v>1794.1138728506317</v>
      </c>
      <c r="AE914" s="44" t="s">
        <v>55</v>
      </c>
      <c r="AF914" s="44" t="s">
        <v>55</v>
      </c>
      <c r="AG914" s="152">
        <v>131.5</v>
      </c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</row>
    <row r="915" spans="1:153" s="22" customFormat="1" x14ac:dyDescent="0.2">
      <c r="A915" s="8" t="s">
        <v>114</v>
      </c>
      <c r="B915" s="8" t="s">
        <v>114</v>
      </c>
      <c r="C915" s="8" t="s">
        <v>116</v>
      </c>
      <c r="D915" s="8"/>
      <c r="E915" s="37">
        <v>516</v>
      </c>
      <c r="F915" s="62" t="s">
        <v>162</v>
      </c>
      <c r="G915" s="63">
        <v>1.26</v>
      </c>
      <c r="H915" s="9">
        <v>1</v>
      </c>
      <c r="I915" s="12">
        <v>7.81</v>
      </c>
      <c r="J915" s="12">
        <v>7.81</v>
      </c>
      <c r="K915" s="13">
        <v>7.81</v>
      </c>
      <c r="L915" s="12">
        <v>1203.9486159999999</v>
      </c>
      <c r="M915" s="12">
        <v>136.20566879999998</v>
      </c>
      <c r="N915" s="12">
        <v>154.15475236875801</v>
      </c>
      <c r="O915" s="12">
        <v>17.439906376440458</v>
      </c>
      <c r="P915" s="12">
        <v>113.13246013150447</v>
      </c>
      <c r="Q915" s="12" t="s">
        <v>53</v>
      </c>
      <c r="R915" s="12" t="s">
        <v>54</v>
      </c>
      <c r="S915" s="12" t="s">
        <v>55</v>
      </c>
      <c r="T915" s="12">
        <v>12.45</v>
      </c>
      <c r="U915" s="12">
        <v>133.88630000000001</v>
      </c>
      <c r="V915" s="21"/>
      <c r="W915" s="21"/>
      <c r="X915" s="15" t="s">
        <v>63</v>
      </c>
      <c r="Y915" s="15" t="s">
        <v>49</v>
      </c>
      <c r="Z915" s="16"/>
      <c r="AA915" s="16"/>
      <c r="AB915" s="16"/>
      <c r="AC915" s="13">
        <v>7.8118995213639382</v>
      </c>
      <c r="AD915" s="44">
        <v>1078.9993677494906</v>
      </c>
      <c r="AE915" s="44" t="s">
        <v>55</v>
      </c>
      <c r="AF915" s="44" t="s">
        <v>55</v>
      </c>
      <c r="AG915" s="152">
        <v>138.1</v>
      </c>
    </row>
    <row r="916" spans="1:153" s="22" customFormat="1" x14ac:dyDescent="0.2">
      <c r="A916" s="8" t="s">
        <v>114</v>
      </c>
      <c r="B916" s="8" t="s">
        <v>114</v>
      </c>
      <c r="C916" s="8" t="s">
        <v>116</v>
      </c>
      <c r="D916" s="8"/>
      <c r="E916" s="9">
        <v>238</v>
      </c>
      <c r="F916" s="10" t="s">
        <v>217</v>
      </c>
      <c r="G916" s="11">
        <v>2.0699999999999998</v>
      </c>
      <c r="H916" s="15"/>
      <c r="I916" s="12">
        <v>2.97</v>
      </c>
      <c r="J916" s="15"/>
      <c r="K916" s="15"/>
      <c r="L916" s="12">
        <v>272.640804</v>
      </c>
      <c r="M916" s="12">
        <v>25.965665999999999</v>
      </c>
      <c r="N916" s="12">
        <v>91.798250505050504</v>
      </c>
      <c r="O916" s="12">
        <v>8.742648484848484</v>
      </c>
      <c r="P916" s="12">
        <v>95.23763728337596</v>
      </c>
      <c r="Q916" s="12" t="s">
        <v>53</v>
      </c>
      <c r="R916" s="12" t="s">
        <v>47</v>
      </c>
      <c r="S916" s="12" t="s">
        <v>48</v>
      </c>
      <c r="T916" s="12">
        <v>11.73</v>
      </c>
      <c r="U916" s="12">
        <v>115.40355</v>
      </c>
      <c r="V916" s="15"/>
      <c r="W916" s="15"/>
      <c r="X916" s="15"/>
      <c r="Y916" s="15"/>
      <c r="Z916" s="15"/>
      <c r="AA916" s="15"/>
      <c r="AB916" s="15"/>
      <c r="AC916" s="13">
        <v>2.97</v>
      </c>
      <c r="AD916" s="44">
        <v>290</v>
      </c>
      <c r="AE916" s="44" t="s">
        <v>48</v>
      </c>
      <c r="AF916" s="44" t="s">
        <v>48</v>
      </c>
      <c r="AG916" s="152">
        <v>97.6</v>
      </c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</row>
    <row r="917" spans="1:153" s="16" customFormat="1" x14ac:dyDescent="0.2">
      <c r="A917" s="8" t="s">
        <v>114</v>
      </c>
      <c r="B917" s="8" t="s">
        <v>142</v>
      </c>
      <c r="C917" s="8" t="s">
        <v>142</v>
      </c>
      <c r="D917" s="8"/>
      <c r="E917" s="9">
        <v>631</v>
      </c>
      <c r="F917" s="10" t="s">
        <v>215</v>
      </c>
      <c r="G917" s="11">
        <v>2.19</v>
      </c>
      <c r="H917" s="15">
        <v>2</v>
      </c>
      <c r="I917" s="12">
        <v>2.29</v>
      </c>
      <c r="J917" s="15"/>
      <c r="K917" s="15"/>
      <c r="L917" s="12">
        <v>138.26054400000001</v>
      </c>
      <c r="M917" s="12">
        <v>17.534201799999998</v>
      </c>
      <c r="N917" s="12">
        <v>60.375783406113541</v>
      </c>
      <c r="O917" s="12">
        <v>7.6568566812227061</v>
      </c>
      <c r="P917" s="12">
        <v>126.81999717865999</v>
      </c>
      <c r="Q917" s="12" t="s">
        <v>36</v>
      </c>
      <c r="R917" s="12" t="s">
        <v>193</v>
      </c>
      <c r="S917" s="12" t="s">
        <v>194</v>
      </c>
      <c r="T917" s="12">
        <v>12.09</v>
      </c>
      <c r="U917" s="12">
        <v>153.6574</v>
      </c>
      <c r="V917" s="15"/>
      <c r="W917" s="15"/>
      <c r="X917" s="15"/>
      <c r="Y917" s="15"/>
      <c r="Z917" s="15"/>
      <c r="AA917" s="15"/>
      <c r="AB917" s="15"/>
      <c r="AC917" s="13">
        <v>2.29</v>
      </c>
      <c r="AD917" s="44">
        <v>100</v>
      </c>
      <c r="AE917" s="44" t="s">
        <v>194</v>
      </c>
      <c r="AF917" s="44" t="s">
        <v>194</v>
      </c>
      <c r="AG917" s="152">
        <v>43.7</v>
      </c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</row>
    <row r="918" spans="1:153" s="16" customFormat="1" x14ac:dyDescent="0.2">
      <c r="A918" s="8" t="s">
        <v>114</v>
      </c>
      <c r="B918" s="8" t="s">
        <v>114</v>
      </c>
      <c r="C918" s="8" t="s">
        <v>116</v>
      </c>
      <c r="D918" s="8"/>
      <c r="E918" s="37">
        <v>516</v>
      </c>
      <c r="F918" s="62" t="s">
        <v>162</v>
      </c>
      <c r="G918" s="63">
        <v>1.27</v>
      </c>
      <c r="H918" s="9">
        <v>1</v>
      </c>
      <c r="I918" s="12">
        <v>8.32</v>
      </c>
      <c r="J918" s="12">
        <v>8.32</v>
      </c>
      <c r="K918" s="13">
        <v>8.32</v>
      </c>
      <c r="L918" s="12">
        <v>1087.0985880000001</v>
      </c>
      <c r="M918" s="12">
        <v>90.933572800000007</v>
      </c>
      <c r="N918" s="12">
        <v>130.66088798076925</v>
      </c>
      <c r="O918" s="12">
        <v>10.929515961538462</v>
      </c>
      <c r="P918" s="12">
        <v>83.647954108096044</v>
      </c>
      <c r="Q918" s="12" t="s">
        <v>53</v>
      </c>
      <c r="R918" s="12" t="s">
        <v>54</v>
      </c>
      <c r="S918" s="12" t="s">
        <v>55</v>
      </c>
      <c r="T918" s="12">
        <v>12.48</v>
      </c>
      <c r="U918" s="12">
        <v>111.56555</v>
      </c>
      <c r="V918" s="21"/>
      <c r="W918" s="21"/>
      <c r="X918" s="15" t="s">
        <v>63</v>
      </c>
      <c r="Y918" s="15" t="s">
        <v>49</v>
      </c>
      <c r="AC918" s="13">
        <v>8.3219788282150731</v>
      </c>
      <c r="AD918" s="44">
        <v>1149.4528148386794</v>
      </c>
      <c r="AE918" s="44" t="s">
        <v>55</v>
      </c>
      <c r="AF918" s="44" t="s">
        <v>55</v>
      </c>
      <c r="AG918" s="152">
        <v>138.1</v>
      </c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  <c r="BK918" s="22"/>
      <c r="BL918" s="22"/>
      <c r="BM918" s="22"/>
      <c r="BN918" s="22"/>
      <c r="BO918" s="22"/>
      <c r="BP918" s="22"/>
      <c r="BQ918" s="22"/>
      <c r="BR918" s="22"/>
      <c r="BS918" s="22"/>
      <c r="BT918" s="22"/>
      <c r="BU918" s="22"/>
      <c r="BV918" s="22"/>
      <c r="BW918" s="22"/>
      <c r="BX918" s="22"/>
      <c r="BY918" s="22"/>
      <c r="BZ918" s="22"/>
      <c r="CA918" s="22"/>
      <c r="CB918" s="22"/>
      <c r="CC918" s="22"/>
      <c r="CD918" s="22"/>
      <c r="CE918" s="22"/>
      <c r="CF918" s="22"/>
      <c r="CG918" s="22"/>
      <c r="CH918" s="22"/>
      <c r="CI918" s="22"/>
      <c r="CJ918" s="22"/>
      <c r="CK918" s="22"/>
      <c r="CL918" s="22"/>
      <c r="CM918" s="22"/>
      <c r="CN918" s="22"/>
      <c r="CO918" s="22"/>
      <c r="CP918" s="22"/>
      <c r="CQ918" s="22"/>
      <c r="CR918" s="22"/>
      <c r="CS918" s="22"/>
      <c r="CT918" s="22"/>
      <c r="CU918" s="22"/>
      <c r="CV918" s="22"/>
      <c r="CW918" s="22"/>
      <c r="CX918" s="22"/>
      <c r="CY918" s="22"/>
      <c r="CZ918" s="22"/>
      <c r="DA918" s="22"/>
      <c r="DB918" s="22"/>
      <c r="DC918" s="22"/>
      <c r="DD918" s="22"/>
      <c r="DE918" s="22"/>
      <c r="DF918" s="22"/>
      <c r="DG918" s="22"/>
      <c r="DH918" s="22"/>
      <c r="DI918" s="22"/>
      <c r="DJ918" s="22"/>
      <c r="DK918" s="22"/>
      <c r="DL918" s="22"/>
      <c r="DM918" s="22"/>
      <c r="DN918" s="22"/>
      <c r="DO918" s="22"/>
      <c r="DP918" s="22"/>
      <c r="DQ918" s="22"/>
      <c r="DR918" s="22"/>
      <c r="DS918" s="22"/>
      <c r="DT918" s="22"/>
      <c r="DU918" s="22"/>
      <c r="DV918" s="22"/>
      <c r="DW918" s="22"/>
      <c r="DX918" s="22"/>
      <c r="DY918" s="22"/>
      <c r="DZ918" s="22"/>
      <c r="EA918" s="22"/>
      <c r="EB918" s="22"/>
      <c r="EC918" s="22"/>
      <c r="ED918" s="22"/>
      <c r="EE918" s="22"/>
      <c r="EF918" s="22"/>
      <c r="EG918" s="22"/>
      <c r="EH918" s="22"/>
      <c r="EI918" s="22"/>
      <c r="EJ918" s="22"/>
      <c r="EK918" s="22"/>
      <c r="EL918" s="22"/>
      <c r="EM918" s="22"/>
      <c r="EN918" s="22"/>
      <c r="EO918" s="22"/>
      <c r="EP918" s="22"/>
      <c r="EQ918" s="22"/>
      <c r="ER918" s="22"/>
      <c r="ES918" s="22"/>
      <c r="ET918" s="22"/>
      <c r="EU918" s="22"/>
      <c r="EV918" s="22"/>
      <c r="EW918" s="22"/>
    </row>
    <row r="919" spans="1:153" s="16" customFormat="1" x14ac:dyDescent="0.2">
      <c r="A919" s="8" t="s">
        <v>114</v>
      </c>
      <c r="B919" s="8" t="s">
        <v>114</v>
      </c>
      <c r="C919" s="8" t="s">
        <v>116</v>
      </c>
      <c r="D919" s="8"/>
      <c r="E919" s="9">
        <v>238</v>
      </c>
      <c r="F919" s="10" t="s">
        <v>217</v>
      </c>
      <c r="G919" s="11">
        <v>2.08</v>
      </c>
      <c r="H919" s="15"/>
      <c r="I919" s="12">
        <v>0.83</v>
      </c>
      <c r="J919" s="15"/>
      <c r="K919" s="15"/>
      <c r="L919" s="12">
        <v>80.255279999999999</v>
      </c>
      <c r="M919" s="12">
        <v>8.7398021999999997</v>
      </c>
      <c r="N919" s="12">
        <v>96.693108433734949</v>
      </c>
      <c r="O919" s="12">
        <v>10.5298821686747</v>
      </c>
      <c r="P919" s="12">
        <v>108.90002751220854</v>
      </c>
      <c r="Q919" s="12" t="s">
        <v>53</v>
      </c>
      <c r="R919" s="12" t="s">
        <v>47</v>
      </c>
      <c r="S919" s="12" t="s">
        <v>48</v>
      </c>
      <c r="T919" s="12">
        <v>11.73</v>
      </c>
      <c r="U919" s="12">
        <v>129.4358</v>
      </c>
      <c r="V919" s="15"/>
      <c r="W919" s="15"/>
      <c r="X919" s="15"/>
      <c r="Y919" s="15"/>
      <c r="Z919" s="15"/>
      <c r="AA919" s="15"/>
      <c r="AB919" s="15"/>
      <c r="AC919" s="13">
        <v>0.83</v>
      </c>
      <c r="AD919" s="44">
        <v>76.97</v>
      </c>
      <c r="AE919" s="44" t="s">
        <v>48</v>
      </c>
      <c r="AF919" s="44" t="s">
        <v>48</v>
      </c>
      <c r="AG919" s="152">
        <v>92.7</v>
      </c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</row>
    <row r="920" spans="1:153" s="22" customFormat="1" x14ac:dyDescent="0.2">
      <c r="A920" s="8" t="s">
        <v>114</v>
      </c>
      <c r="B920" s="8" t="s">
        <v>114</v>
      </c>
      <c r="C920" s="8" t="s">
        <v>116</v>
      </c>
      <c r="D920" s="8"/>
      <c r="E920" s="9">
        <v>238</v>
      </c>
      <c r="F920" s="10" t="s">
        <v>217</v>
      </c>
      <c r="G920" s="11">
        <v>2.09</v>
      </c>
      <c r="H920" s="15"/>
      <c r="I920" s="12">
        <v>1.99</v>
      </c>
      <c r="J920" s="15"/>
      <c r="K920" s="15"/>
      <c r="L920" s="12">
        <v>239.39973200000003</v>
      </c>
      <c r="M920" s="12">
        <v>24.794620999999999</v>
      </c>
      <c r="N920" s="12">
        <v>120.30137286432162</v>
      </c>
      <c r="O920" s="12">
        <v>12.459608542713568</v>
      </c>
      <c r="P920" s="12">
        <v>103.56996138993171</v>
      </c>
      <c r="Q920" s="12" t="s">
        <v>53</v>
      </c>
      <c r="R920" s="12" t="s">
        <v>47</v>
      </c>
      <c r="S920" s="12" t="s">
        <v>48</v>
      </c>
      <c r="T920" s="12">
        <v>11.73</v>
      </c>
      <c r="U920" s="12">
        <v>125.72405000000001</v>
      </c>
      <c r="V920" s="15"/>
      <c r="W920" s="15"/>
      <c r="X920" s="15"/>
      <c r="Y920" s="15"/>
      <c r="Z920" s="15"/>
      <c r="AA920" s="15"/>
      <c r="AB920" s="15"/>
      <c r="AC920" s="13">
        <v>1.99</v>
      </c>
      <c r="AD920" s="44">
        <v>212.90190611308662</v>
      </c>
      <c r="AE920" s="44" t="s">
        <v>48</v>
      </c>
      <c r="AF920" s="44" t="s">
        <v>48</v>
      </c>
      <c r="AG920" s="152">
        <v>107</v>
      </c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</row>
    <row r="921" spans="1:153" s="22" customFormat="1" x14ac:dyDescent="0.2">
      <c r="A921" s="8" t="s">
        <v>114</v>
      </c>
      <c r="B921" s="8" t="s">
        <v>114</v>
      </c>
      <c r="C921" s="8" t="s">
        <v>116</v>
      </c>
      <c r="D921" s="8"/>
      <c r="E921" s="37">
        <v>516</v>
      </c>
      <c r="F921" s="62" t="s">
        <v>162</v>
      </c>
      <c r="G921" s="63">
        <v>1.2</v>
      </c>
      <c r="H921" s="9">
        <v>1</v>
      </c>
      <c r="I921" s="12">
        <v>7.57</v>
      </c>
      <c r="J921" s="12">
        <v>7.57</v>
      </c>
      <c r="K921" s="13">
        <v>7.57</v>
      </c>
      <c r="L921" s="12">
        <v>1074.9234919999999</v>
      </c>
      <c r="M921" s="12">
        <v>114.26580779999999</v>
      </c>
      <c r="N921" s="12">
        <v>141.99781928665783</v>
      </c>
      <c r="O921" s="12">
        <v>15.09455849405548</v>
      </c>
      <c r="P921" s="12">
        <v>106.30134018877689</v>
      </c>
      <c r="Q921" s="12" t="s">
        <v>99</v>
      </c>
      <c r="R921" s="12" t="s">
        <v>54</v>
      </c>
      <c r="S921" s="12" t="s">
        <v>55</v>
      </c>
      <c r="T921" s="12">
        <v>12.45</v>
      </c>
      <c r="U921" s="12">
        <v>128.26034999999999</v>
      </c>
      <c r="V921" s="21"/>
      <c r="W921" s="21"/>
      <c r="X921" s="15" t="s">
        <v>63</v>
      </c>
      <c r="Y921" s="15" t="s">
        <v>49</v>
      </c>
      <c r="Z921" s="16"/>
      <c r="AA921" s="16"/>
      <c r="AB921" s="16"/>
      <c r="AC921" s="13">
        <v>7.567340949585998</v>
      </c>
      <c r="AD921" s="44">
        <v>995.40231777522229</v>
      </c>
      <c r="AE921" s="44" t="s">
        <v>55</v>
      </c>
      <c r="AF921" s="44" t="s">
        <v>55</v>
      </c>
      <c r="AG921" s="152">
        <v>131.5</v>
      </c>
    </row>
    <row r="922" spans="1:153" s="22" customFormat="1" x14ac:dyDescent="0.2">
      <c r="A922" s="8" t="s">
        <v>114</v>
      </c>
      <c r="B922" s="8" t="s">
        <v>114</v>
      </c>
      <c r="C922" s="8" t="s">
        <v>116</v>
      </c>
      <c r="D922" s="8"/>
      <c r="E922" s="37">
        <v>516</v>
      </c>
      <c r="F922" s="62" t="s">
        <v>162</v>
      </c>
      <c r="G922" s="63">
        <v>1.21</v>
      </c>
      <c r="H922" s="9">
        <v>1</v>
      </c>
      <c r="I922" s="12">
        <v>8.09</v>
      </c>
      <c r="J922" s="12">
        <v>8.09</v>
      </c>
      <c r="K922" s="13">
        <v>8.09</v>
      </c>
      <c r="L922" s="12">
        <v>1113.443708</v>
      </c>
      <c r="M922" s="12">
        <v>111.44365259999999</v>
      </c>
      <c r="N922" s="12">
        <v>137.63210234857848</v>
      </c>
      <c r="O922" s="12">
        <v>13.775482398022248</v>
      </c>
      <c r="P922" s="12">
        <v>100.08916642959736</v>
      </c>
      <c r="Q922" s="12" t="s">
        <v>53</v>
      </c>
      <c r="R922" s="12" t="s">
        <v>54</v>
      </c>
      <c r="S922" s="12" t="s">
        <v>55</v>
      </c>
      <c r="T922" s="12">
        <v>12.52</v>
      </c>
      <c r="U922" s="12">
        <v>123.521</v>
      </c>
      <c r="V922" s="21"/>
      <c r="W922" s="21"/>
      <c r="X922" s="15" t="s">
        <v>63</v>
      </c>
      <c r="Y922" s="15" t="s">
        <v>49</v>
      </c>
      <c r="Z922" s="16"/>
      <c r="AA922" s="16"/>
      <c r="AB922" s="16"/>
      <c r="AC922" s="13">
        <v>8.0913950319673003</v>
      </c>
      <c r="AD922" s="44">
        <v>1117.603996291512</v>
      </c>
      <c r="AE922" s="44" t="s">
        <v>55</v>
      </c>
      <c r="AF922" s="44" t="s">
        <v>55</v>
      </c>
      <c r="AG922" s="152">
        <v>138.1</v>
      </c>
    </row>
    <row r="923" spans="1:153" s="22" customFormat="1" x14ac:dyDescent="0.2">
      <c r="A923" s="8" t="s">
        <v>114</v>
      </c>
      <c r="B923" s="8" t="s">
        <v>114</v>
      </c>
      <c r="C923" s="8" t="s">
        <v>116</v>
      </c>
      <c r="D923" s="8"/>
      <c r="E923" s="9">
        <v>367</v>
      </c>
      <c r="F923" s="10" t="s">
        <v>130</v>
      </c>
      <c r="G923" s="11">
        <v>6.25</v>
      </c>
      <c r="H923" s="9">
        <v>6</v>
      </c>
      <c r="I923" s="12">
        <v>21.3</v>
      </c>
      <c r="J923" s="12">
        <v>21.3</v>
      </c>
      <c r="K923" s="13">
        <v>21.3</v>
      </c>
      <c r="L923" s="12">
        <v>2222.6142920000002</v>
      </c>
      <c r="M923" s="12">
        <v>250.46997239999999</v>
      </c>
      <c r="N923" s="12">
        <v>104.34808882629109</v>
      </c>
      <c r="O923" s="12">
        <v>11.759153633802816</v>
      </c>
      <c r="P923" s="12">
        <v>112.69160524231883</v>
      </c>
      <c r="Q923" s="12" t="s">
        <v>73</v>
      </c>
      <c r="R923" s="12" t="s">
        <v>54</v>
      </c>
      <c r="S923" s="12" t="s">
        <v>55</v>
      </c>
      <c r="T923" s="12">
        <v>12.02</v>
      </c>
      <c r="U923" s="12">
        <v>136.47579999999999</v>
      </c>
      <c r="V923" s="21"/>
      <c r="W923" s="21"/>
      <c r="X923" s="15" t="s">
        <v>63</v>
      </c>
      <c r="Y923" s="15" t="s">
        <v>49</v>
      </c>
      <c r="Z923" s="16"/>
      <c r="AA923" s="16"/>
      <c r="AB923" s="16"/>
      <c r="AC923" s="13">
        <v>21.3</v>
      </c>
      <c r="AD923" s="44">
        <v>2474.5236640684702</v>
      </c>
      <c r="AE923" s="44" t="s">
        <v>55</v>
      </c>
      <c r="AF923" s="44" t="s">
        <v>55</v>
      </c>
      <c r="AG923" s="152">
        <v>116.2</v>
      </c>
    </row>
    <row r="924" spans="1:153" s="16" customFormat="1" x14ac:dyDescent="0.2">
      <c r="A924" s="8" t="s">
        <v>114</v>
      </c>
      <c r="B924" s="8" t="s">
        <v>114</v>
      </c>
      <c r="C924" s="8" t="s">
        <v>116</v>
      </c>
      <c r="D924" s="8"/>
      <c r="E924" s="9">
        <v>367</v>
      </c>
      <c r="F924" s="10" t="s">
        <v>130</v>
      </c>
      <c r="G924" s="11">
        <v>6.24</v>
      </c>
      <c r="H924" s="9">
        <v>6</v>
      </c>
      <c r="I924" s="12">
        <v>26.2</v>
      </c>
      <c r="J924" s="12">
        <v>26.2</v>
      </c>
      <c r="K924" s="13">
        <v>26.2</v>
      </c>
      <c r="L924" s="12">
        <v>2419.095656</v>
      </c>
      <c r="M924" s="12">
        <v>277.50772360000002</v>
      </c>
      <c r="N924" s="12">
        <v>92.331895267175568</v>
      </c>
      <c r="O924" s="12">
        <v>10.591897847328246</v>
      </c>
      <c r="P924" s="12">
        <v>114.71548175935381</v>
      </c>
      <c r="Q924" s="12" t="s">
        <v>73</v>
      </c>
      <c r="R924" s="12" t="s">
        <v>54</v>
      </c>
      <c r="S924" s="12" t="s">
        <v>55</v>
      </c>
      <c r="T924" s="12">
        <v>11.96</v>
      </c>
      <c r="U924" s="12">
        <v>138.22819999999999</v>
      </c>
      <c r="V924" s="21"/>
      <c r="W924" s="21"/>
      <c r="X924" s="15" t="s">
        <v>63</v>
      </c>
      <c r="Y924" s="15" t="s">
        <v>49</v>
      </c>
      <c r="AC924" s="13">
        <v>26.2</v>
      </c>
      <c r="AD924" s="44">
        <v>3043.7802816241278</v>
      </c>
      <c r="AE924" s="44" t="s">
        <v>55</v>
      </c>
      <c r="AF924" s="44" t="s">
        <v>55</v>
      </c>
      <c r="AG924" s="152">
        <v>116.2</v>
      </c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  <c r="BK924" s="22"/>
      <c r="BL924" s="22"/>
      <c r="BM924" s="22"/>
      <c r="BN924" s="22"/>
      <c r="BO924" s="22"/>
      <c r="BP924" s="22"/>
      <c r="BQ924" s="22"/>
      <c r="BR924" s="22"/>
      <c r="BS924" s="22"/>
      <c r="BT924" s="22"/>
      <c r="BU924" s="22"/>
      <c r="BV924" s="22"/>
      <c r="BW924" s="22"/>
      <c r="BX924" s="22"/>
      <c r="BY924" s="22"/>
      <c r="BZ924" s="22"/>
      <c r="CA924" s="22"/>
      <c r="CB924" s="22"/>
      <c r="CC924" s="22"/>
      <c r="CD924" s="22"/>
      <c r="CE924" s="22"/>
      <c r="CF924" s="22"/>
      <c r="CG924" s="22"/>
      <c r="CH924" s="22"/>
      <c r="CI924" s="22"/>
      <c r="CJ924" s="22"/>
      <c r="CK924" s="22"/>
      <c r="CL924" s="22"/>
      <c r="CM924" s="22"/>
      <c r="CN924" s="22"/>
      <c r="CO924" s="22"/>
      <c r="CP924" s="22"/>
      <c r="CQ924" s="22"/>
      <c r="CR924" s="22"/>
      <c r="CS924" s="22"/>
      <c r="CT924" s="22"/>
      <c r="CU924" s="22"/>
      <c r="CV924" s="22"/>
      <c r="CW924" s="22"/>
      <c r="CX924" s="22"/>
      <c r="CY924" s="22"/>
      <c r="CZ924" s="22"/>
      <c r="DA924" s="22"/>
      <c r="DB924" s="22"/>
      <c r="DC924" s="22"/>
      <c r="DD924" s="22"/>
      <c r="DE924" s="22"/>
      <c r="DF924" s="22"/>
      <c r="DG924" s="22"/>
      <c r="DH924" s="22"/>
      <c r="DI924" s="22"/>
      <c r="DJ924" s="22"/>
      <c r="DK924" s="22"/>
      <c r="DL924" s="22"/>
      <c r="DM924" s="22"/>
      <c r="DN924" s="22"/>
      <c r="DO924" s="22"/>
      <c r="DP924" s="22"/>
      <c r="DQ924" s="22"/>
      <c r="DR924" s="22"/>
      <c r="DS924" s="22"/>
      <c r="DT924" s="22"/>
      <c r="DU924" s="22"/>
      <c r="DV924" s="22"/>
      <c r="DW924" s="22"/>
      <c r="DX924" s="22"/>
      <c r="DY924" s="22"/>
      <c r="DZ924" s="22"/>
      <c r="EA924" s="22"/>
      <c r="EB924" s="22"/>
      <c r="EC924" s="22"/>
      <c r="ED924" s="22"/>
      <c r="EE924" s="22"/>
      <c r="EF924" s="22"/>
      <c r="EG924" s="22"/>
      <c r="EH924" s="22"/>
      <c r="EI924" s="22"/>
      <c r="EJ924" s="22"/>
      <c r="EK924" s="22"/>
      <c r="EL924" s="22"/>
      <c r="EM924" s="22"/>
      <c r="EN924" s="22"/>
      <c r="EO924" s="22"/>
      <c r="EP924" s="22"/>
      <c r="EQ924" s="22"/>
      <c r="ER924" s="22"/>
      <c r="ES924" s="22"/>
      <c r="ET924" s="22"/>
      <c r="EU924" s="22"/>
      <c r="EV924" s="22"/>
      <c r="EW924" s="22"/>
    </row>
    <row r="925" spans="1:153" s="16" customFormat="1" x14ac:dyDescent="0.2">
      <c r="A925" s="8" t="s">
        <v>114</v>
      </c>
      <c r="B925" s="8" t="s">
        <v>114</v>
      </c>
      <c r="C925" s="8" t="s">
        <v>116</v>
      </c>
      <c r="D925" s="8"/>
      <c r="E925" s="9">
        <v>367</v>
      </c>
      <c r="F925" s="10" t="s">
        <v>130</v>
      </c>
      <c r="G925" s="11">
        <v>6.06</v>
      </c>
      <c r="H925" s="9">
        <v>6</v>
      </c>
      <c r="I925" s="12">
        <v>21.48</v>
      </c>
      <c r="J925" s="12">
        <v>21.48</v>
      </c>
      <c r="K925" s="13">
        <v>21.48</v>
      </c>
      <c r="L925" s="12">
        <v>2837.7732120000001</v>
      </c>
      <c r="M925" s="12">
        <v>344.4004544</v>
      </c>
      <c r="N925" s="12">
        <v>132.11234692737429</v>
      </c>
      <c r="O925" s="12">
        <v>16.033540707635009</v>
      </c>
      <c r="P925" s="12">
        <v>121.3629239093684</v>
      </c>
      <c r="Q925" s="12" t="s">
        <v>99</v>
      </c>
      <c r="R925" s="12" t="s">
        <v>54</v>
      </c>
      <c r="S925" s="12" t="s">
        <v>55</v>
      </c>
      <c r="T925" s="12">
        <v>11.79</v>
      </c>
      <c r="U925" s="12">
        <v>142.36699999999999</v>
      </c>
      <c r="V925" s="21"/>
      <c r="W925" s="21"/>
      <c r="X925" s="15" t="s">
        <v>63</v>
      </c>
      <c r="Y925" s="15" t="s">
        <v>42</v>
      </c>
      <c r="AC925" s="13">
        <v>21.48</v>
      </c>
      <c r="AD925" s="44">
        <v>2624.0431316521476</v>
      </c>
      <c r="AE925" s="44" t="s">
        <v>55</v>
      </c>
      <c r="AF925" s="44" t="s">
        <v>55</v>
      </c>
      <c r="AG925" s="152">
        <v>122.2</v>
      </c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  <c r="BK925" s="22"/>
      <c r="BL925" s="22"/>
      <c r="BM925" s="22"/>
      <c r="BN925" s="22"/>
      <c r="BO925" s="22"/>
      <c r="BP925" s="22"/>
      <c r="BQ925" s="22"/>
      <c r="BR925" s="22"/>
      <c r="BS925" s="22"/>
      <c r="BT925" s="22"/>
      <c r="BU925" s="22"/>
      <c r="BV925" s="22"/>
      <c r="BW925" s="22"/>
      <c r="BX925" s="22"/>
      <c r="BY925" s="22"/>
      <c r="BZ925" s="22"/>
      <c r="CA925" s="22"/>
      <c r="CB925" s="22"/>
      <c r="CC925" s="22"/>
      <c r="CD925" s="22"/>
      <c r="CE925" s="22"/>
      <c r="CF925" s="22"/>
      <c r="CG925" s="22"/>
      <c r="CH925" s="22"/>
      <c r="CI925" s="22"/>
      <c r="CJ925" s="22"/>
      <c r="CK925" s="22"/>
      <c r="CL925" s="22"/>
      <c r="CM925" s="22"/>
      <c r="CN925" s="22"/>
      <c r="CO925" s="22"/>
      <c r="CP925" s="22"/>
      <c r="CQ925" s="22"/>
      <c r="CR925" s="22"/>
      <c r="CS925" s="22"/>
      <c r="CT925" s="22"/>
      <c r="CU925" s="22"/>
      <c r="CV925" s="22"/>
      <c r="CW925" s="22"/>
      <c r="CX925" s="22"/>
      <c r="CY925" s="22"/>
      <c r="CZ925" s="22"/>
      <c r="DA925" s="22"/>
      <c r="DB925" s="22"/>
      <c r="DC925" s="22"/>
      <c r="DD925" s="22"/>
      <c r="DE925" s="22"/>
      <c r="DF925" s="22"/>
      <c r="DG925" s="22"/>
      <c r="DH925" s="22"/>
      <c r="DI925" s="22"/>
      <c r="DJ925" s="22"/>
      <c r="DK925" s="22"/>
      <c r="DL925" s="22"/>
      <c r="DM925" s="22"/>
      <c r="DN925" s="22"/>
      <c r="DO925" s="22"/>
      <c r="DP925" s="22"/>
      <c r="DQ925" s="22"/>
      <c r="DR925" s="22"/>
      <c r="DS925" s="22"/>
      <c r="DT925" s="22"/>
      <c r="DU925" s="22"/>
      <c r="DV925" s="22"/>
      <c r="DW925" s="22"/>
      <c r="DX925" s="22"/>
      <c r="DY925" s="22"/>
      <c r="DZ925" s="22"/>
      <c r="EA925" s="22"/>
      <c r="EB925" s="22"/>
      <c r="EC925" s="22"/>
      <c r="ED925" s="22"/>
      <c r="EE925" s="22"/>
      <c r="EF925" s="22"/>
      <c r="EG925" s="22"/>
      <c r="EH925" s="22"/>
      <c r="EI925" s="22"/>
      <c r="EJ925" s="22"/>
      <c r="EK925" s="22"/>
      <c r="EL925" s="22"/>
      <c r="EM925" s="22"/>
      <c r="EN925" s="22"/>
      <c r="EO925" s="22"/>
      <c r="EP925" s="22"/>
      <c r="EQ925" s="22"/>
      <c r="ER925" s="22"/>
      <c r="ES925" s="22"/>
      <c r="ET925" s="22"/>
      <c r="EU925" s="22"/>
      <c r="EV925" s="22"/>
      <c r="EW925" s="22"/>
    </row>
    <row r="926" spans="1:153" s="16" customFormat="1" x14ac:dyDescent="0.2">
      <c r="A926" s="8" t="s">
        <v>114</v>
      </c>
      <c r="B926" s="8" t="s">
        <v>114</v>
      </c>
      <c r="C926" s="8" t="s">
        <v>116</v>
      </c>
      <c r="D926" s="8"/>
      <c r="E926" s="37">
        <v>516</v>
      </c>
      <c r="F926" s="62" t="s">
        <v>162</v>
      </c>
      <c r="G926" s="63">
        <v>1.1399999999999999</v>
      </c>
      <c r="H926" s="9">
        <v>1</v>
      </c>
      <c r="I926" s="12">
        <v>7.5</v>
      </c>
      <c r="J926" s="12">
        <v>7.5</v>
      </c>
      <c r="K926" s="13">
        <v>7.5</v>
      </c>
      <c r="L926" s="12">
        <v>1390.514128</v>
      </c>
      <c r="M926" s="12">
        <v>136.7234034</v>
      </c>
      <c r="N926" s="12">
        <v>185.40188373333334</v>
      </c>
      <c r="O926" s="12">
        <v>18.229787120000001</v>
      </c>
      <c r="P926" s="12">
        <v>98.325792343190059</v>
      </c>
      <c r="Q926" s="12" t="s">
        <v>99</v>
      </c>
      <c r="R926" s="12" t="s">
        <v>54</v>
      </c>
      <c r="S926" s="12" t="s">
        <v>55</v>
      </c>
      <c r="T926" s="12">
        <v>12.58</v>
      </c>
      <c r="U926" s="12">
        <v>122.16540000000001</v>
      </c>
      <c r="V926" s="21"/>
      <c r="W926" s="21"/>
      <c r="X926" s="15" t="s">
        <v>63</v>
      </c>
      <c r="Y926" s="15" t="s">
        <v>49</v>
      </c>
      <c r="AC926" s="13">
        <v>7.5044544597002414</v>
      </c>
      <c r="AD926" s="44">
        <v>1085.9382763532676</v>
      </c>
      <c r="AE926" s="44" t="s">
        <v>55</v>
      </c>
      <c r="AF926" s="44" t="s">
        <v>55</v>
      </c>
      <c r="AG926" s="152">
        <v>144.69999999999999</v>
      </c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  <c r="BK926" s="22"/>
      <c r="BL926" s="22"/>
      <c r="BM926" s="22"/>
      <c r="BN926" s="22"/>
      <c r="BO926" s="22"/>
      <c r="BP926" s="22"/>
      <c r="BQ926" s="22"/>
      <c r="BR926" s="22"/>
      <c r="BS926" s="22"/>
      <c r="BT926" s="22"/>
      <c r="BU926" s="22"/>
      <c r="BV926" s="22"/>
      <c r="BW926" s="22"/>
      <c r="BX926" s="22"/>
      <c r="BY926" s="22"/>
      <c r="BZ926" s="22"/>
      <c r="CA926" s="22"/>
      <c r="CB926" s="22"/>
      <c r="CC926" s="22"/>
      <c r="CD926" s="22"/>
      <c r="CE926" s="22"/>
      <c r="CF926" s="22"/>
      <c r="CG926" s="22"/>
      <c r="CH926" s="22"/>
      <c r="CI926" s="22"/>
      <c r="CJ926" s="22"/>
      <c r="CK926" s="22"/>
      <c r="CL926" s="22"/>
      <c r="CM926" s="22"/>
      <c r="CN926" s="22"/>
      <c r="CO926" s="22"/>
      <c r="CP926" s="22"/>
      <c r="CQ926" s="22"/>
      <c r="CR926" s="22"/>
      <c r="CS926" s="22"/>
      <c r="CT926" s="22"/>
      <c r="CU926" s="22"/>
      <c r="CV926" s="22"/>
      <c r="CW926" s="22"/>
      <c r="CX926" s="22"/>
      <c r="CY926" s="22"/>
      <c r="CZ926" s="22"/>
      <c r="DA926" s="22"/>
      <c r="DB926" s="22"/>
      <c r="DC926" s="22"/>
      <c r="DD926" s="22"/>
      <c r="DE926" s="22"/>
      <c r="DF926" s="22"/>
      <c r="DG926" s="22"/>
      <c r="DH926" s="22"/>
      <c r="DI926" s="22"/>
      <c r="DJ926" s="22"/>
      <c r="DK926" s="22"/>
      <c r="DL926" s="22"/>
      <c r="DM926" s="22"/>
      <c r="DN926" s="22"/>
      <c r="DO926" s="22"/>
      <c r="DP926" s="22"/>
      <c r="DQ926" s="22"/>
      <c r="DR926" s="22"/>
      <c r="DS926" s="22"/>
      <c r="DT926" s="22"/>
      <c r="DU926" s="22"/>
      <c r="DV926" s="22"/>
      <c r="DW926" s="22"/>
      <c r="DX926" s="22"/>
      <c r="DY926" s="22"/>
      <c r="DZ926" s="22"/>
      <c r="EA926" s="22"/>
      <c r="EB926" s="22"/>
      <c r="EC926" s="22"/>
      <c r="ED926" s="22"/>
      <c r="EE926" s="22"/>
      <c r="EF926" s="22"/>
      <c r="EG926" s="22"/>
      <c r="EH926" s="22"/>
      <c r="EI926" s="22"/>
      <c r="EJ926" s="22"/>
      <c r="EK926" s="22"/>
      <c r="EL926" s="22"/>
      <c r="EM926" s="22"/>
      <c r="EN926" s="22"/>
      <c r="EO926" s="22"/>
      <c r="EP926" s="22"/>
      <c r="EQ926" s="22"/>
      <c r="ER926" s="22"/>
      <c r="ES926" s="22"/>
      <c r="ET926" s="22"/>
      <c r="EU926" s="22"/>
      <c r="EV926" s="22"/>
      <c r="EW926" s="22"/>
    </row>
    <row r="927" spans="1:153" s="16" customFormat="1" x14ac:dyDescent="0.2">
      <c r="A927" s="8" t="s">
        <v>114</v>
      </c>
      <c r="B927" s="8" t="s">
        <v>114</v>
      </c>
      <c r="C927" s="8" t="s">
        <v>116</v>
      </c>
      <c r="D927" s="8"/>
      <c r="E927" s="37">
        <v>516</v>
      </c>
      <c r="F927" s="62" t="s">
        <v>162</v>
      </c>
      <c r="G927" s="63">
        <v>1.1499999999999999</v>
      </c>
      <c r="H927" s="9">
        <v>1</v>
      </c>
      <c r="I927" s="12">
        <v>8.1</v>
      </c>
      <c r="J927" s="12">
        <v>8.1</v>
      </c>
      <c r="K927" s="13">
        <v>8.1</v>
      </c>
      <c r="L927" s="12">
        <v>1012.253368</v>
      </c>
      <c r="M927" s="12">
        <v>99.171887600000005</v>
      </c>
      <c r="N927" s="12">
        <v>124.96955160493827</v>
      </c>
      <c r="O927" s="12">
        <v>12.243442913580248</v>
      </c>
      <c r="P927" s="12">
        <v>97.97140788569844</v>
      </c>
      <c r="Q927" s="12" t="s">
        <v>53</v>
      </c>
      <c r="R927" s="12" t="s">
        <v>54</v>
      </c>
      <c r="S927" s="12" t="s">
        <v>55</v>
      </c>
      <c r="T927" s="12">
        <v>12.48</v>
      </c>
      <c r="U927" s="12">
        <v>121.61579999999999</v>
      </c>
      <c r="V927" s="21"/>
      <c r="W927" s="21"/>
      <c r="X927" s="15" t="s">
        <v>63</v>
      </c>
      <c r="Y927" s="15" t="s">
        <v>49</v>
      </c>
      <c r="AC927" s="13">
        <v>8.098382419732383</v>
      </c>
      <c r="AD927" s="44">
        <v>1065.2551120050623</v>
      </c>
      <c r="AE927" s="44" t="s">
        <v>55</v>
      </c>
      <c r="AF927" s="44" t="s">
        <v>55</v>
      </c>
      <c r="AG927" s="152">
        <v>131.5</v>
      </c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  <c r="BK927" s="22"/>
      <c r="BL927" s="22"/>
      <c r="BM927" s="22"/>
      <c r="BN927" s="22"/>
      <c r="BO927" s="22"/>
      <c r="BP927" s="22"/>
      <c r="BQ927" s="22"/>
      <c r="BR927" s="22"/>
      <c r="BS927" s="22"/>
      <c r="BT927" s="22"/>
      <c r="BU927" s="22"/>
      <c r="BV927" s="22"/>
      <c r="BW927" s="22"/>
      <c r="BX927" s="22"/>
      <c r="BY927" s="22"/>
      <c r="BZ927" s="22"/>
      <c r="CA927" s="22"/>
      <c r="CB927" s="22"/>
      <c r="CC927" s="22"/>
      <c r="CD927" s="22"/>
      <c r="CE927" s="22"/>
      <c r="CF927" s="22"/>
      <c r="CG927" s="22"/>
      <c r="CH927" s="22"/>
      <c r="CI927" s="22"/>
      <c r="CJ927" s="22"/>
      <c r="CK927" s="22"/>
      <c r="CL927" s="22"/>
      <c r="CM927" s="22"/>
      <c r="CN927" s="22"/>
      <c r="CO927" s="22"/>
      <c r="CP927" s="22"/>
      <c r="CQ927" s="22"/>
      <c r="CR927" s="22"/>
      <c r="CS927" s="22"/>
      <c r="CT927" s="22"/>
      <c r="CU927" s="22"/>
      <c r="CV927" s="22"/>
      <c r="CW927" s="22"/>
      <c r="CX927" s="22"/>
      <c r="CY927" s="22"/>
      <c r="CZ927" s="22"/>
      <c r="DA927" s="22"/>
      <c r="DB927" s="22"/>
      <c r="DC927" s="22"/>
      <c r="DD927" s="22"/>
      <c r="DE927" s="22"/>
      <c r="DF927" s="22"/>
      <c r="DG927" s="22"/>
      <c r="DH927" s="22"/>
      <c r="DI927" s="22"/>
      <c r="DJ927" s="22"/>
      <c r="DK927" s="22"/>
      <c r="DL927" s="22"/>
      <c r="DM927" s="22"/>
      <c r="DN927" s="22"/>
      <c r="DO927" s="22"/>
      <c r="DP927" s="22"/>
      <c r="DQ927" s="22"/>
      <c r="DR927" s="22"/>
      <c r="DS927" s="22"/>
      <c r="DT927" s="22"/>
      <c r="DU927" s="22"/>
      <c r="DV927" s="22"/>
      <c r="DW927" s="22"/>
      <c r="DX927" s="22"/>
      <c r="DY927" s="22"/>
      <c r="DZ927" s="22"/>
      <c r="EA927" s="22"/>
      <c r="EB927" s="22"/>
      <c r="EC927" s="22"/>
      <c r="ED927" s="22"/>
      <c r="EE927" s="22"/>
      <c r="EF927" s="22"/>
      <c r="EG927" s="22"/>
      <c r="EH927" s="22"/>
      <c r="EI927" s="22"/>
      <c r="EJ927" s="22"/>
      <c r="EK927" s="22"/>
      <c r="EL927" s="22"/>
      <c r="EM927" s="22"/>
      <c r="EN927" s="22"/>
      <c r="EO927" s="22"/>
      <c r="EP927" s="22"/>
      <c r="EQ927" s="22"/>
      <c r="ER927" s="22"/>
      <c r="ES927" s="22"/>
      <c r="ET927" s="22"/>
      <c r="EU927" s="22"/>
      <c r="EV927" s="22"/>
      <c r="EW927" s="22"/>
    </row>
    <row r="928" spans="1:153" s="16" customFormat="1" x14ac:dyDescent="0.2">
      <c r="A928" s="8" t="s">
        <v>114</v>
      </c>
      <c r="B928" s="8" t="s">
        <v>114</v>
      </c>
      <c r="C928" s="8" t="s">
        <v>116</v>
      </c>
      <c r="D928" s="8"/>
      <c r="E928" s="9">
        <v>367</v>
      </c>
      <c r="F928" s="10" t="s">
        <v>130</v>
      </c>
      <c r="G928" s="11">
        <v>6.07</v>
      </c>
      <c r="H928" s="9">
        <v>6</v>
      </c>
      <c r="I928" s="12">
        <v>16.149999999999999</v>
      </c>
      <c r="J928" s="12">
        <v>16.149999999999999</v>
      </c>
      <c r="K928" s="13">
        <v>16.149999999999999</v>
      </c>
      <c r="L928" s="12">
        <v>1801.686232</v>
      </c>
      <c r="M928" s="12">
        <v>204.16549839999999</v>
      </c>
      <c r="N928" s="12">
        <v>111.55951900928794</v>
      </c>
      <c r="O928" s="12">
        <v>12.641826526315789</v>
      </c>
      <c r="P928" s="12">
        <v>113.31912004087512</v>
      </c>
      <c r="Q928" s="12" t="s">
        <v>53</v>
      </c>
      <c r="R928" s="12" t="s">
        <v>54</v>
      </c>
      <c r="S928" s="12" t="s">
        <v>55</v>
      </c>
      <c r="T928" s="12">
        <v>11.79</v>
      </c>
      <c r="U928" s="12">
        <v>136.8965</v>
      </c>
      <c r="V928" s="21"/>
      <c r="W928" s="21"/>
      <c r="X928" s="15" t="s">
        <v>63</v>
      </c>
      <c r="Y928" s="15" t="s">
        <v>49</v>
      </c>
      <c r="AC928" s="13">
        <v>16.149999999999999</v>
      </c>
      <c r="AD928" s="44">
        <v>1893.2633415354833</v>
      </c>
      <c r="AE928" s="44" t="s">
        <v>55</v>
      </c>
      <c r="AF928" s="44" t="s">
        <v>55</v>
      </c>
      <c r="AG928" s="152">
        <v>117.2</v>
      </c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  <c r="BK928" s="22"/>
      <c r="BL928" s="22"/>
      <c r="BM928" s="22"/>
      <c r="BN928" s="22"/>
      <c r="BO928" s="22"/>
      <c r="BP928" s="22"/>
      <c r="BQ928" s="22"/>
      <c r="BR928" s="22"/>
      <c r="BS928" s="22"/>
      <c r="BT928" s="22"/>
      <c r="BU928" s="22"/>
      <c r="BV928" s="22"/>
      <c r="BW928" s="22"/>
      <c r="BX928" s="22"/>
      <c r="BY928" s="22"/>
      <c r="BZ928" s="22"/>
      <c r="CA928" s="22"/>
      <c r="CB928" s="22"/>
      <c r="CC928" s="22"/>
      <c r="CD928" s="22"/>
      <c r="CE928" s="22"/>
      <c r="CF928" s="22"/>
      <c r="CG928" s="22"/>
      <c r="CH928" s="22"/>
      <c r="CI928" s="22"/>
      <c r="CJ928" s="22"/>
      <c r="CK928" s="22"/>
      <c r="CL928" s="22"/>
      <c r="CM928" s="22"/>
      <c r="CN928" s="22"/>
      <c r="CO928" s="22"/>
      <c r="CP928" s="22"/>
      <c r="CQ928" s="22"/>
      <c r="CR928" s="22"/>
      <c r="CS928" s="22"/>
      <c r="CT928" s="22"/>
      <c r="CU928" s="22"/>
      <c r="CV928" s="22"/>
      <c r="CW928" s="22"/>
      <c r="CX928" s="22"/>
      <c r="CY928" s="22"/>
      <c r="CZ928" s="22"/>
      <c r="DA928" s="22"/>
      <c r="DB928" s="22"/>
      <c r="DC928" s="22"/>
      <c r="DD928" s="22"/>
      <c r="DE928" s="22"/>
      <c r="DF928" s="22"/>
      <c r="DG928" s="22"/>
      <c r="DH928" s="22"/>
      <c r="DI928" s="22"/>
      <c r="DJ928" s="22"/>
      <c r="DK928" s="22"/>
      <c r="DL928" s="22"/>
      <c r="DM928" s="22"/>
      <c r="DN928" s="22"/>
      <c r="DO928" s="22"/>
      <c r="DP928" s="22"/>
      <c r="DQ928" s="22"/>
      <c r="DR928" s="22"/>
      <c r="DS928" s="22"/>
      <c r="DT928" s="22"/>
      <c r="DU928" s="22"/>
      <c r="DV928" s="22"/>
      <c r="DW928" s="22"/>
      <c r="DX928" s="22"/>
      <c r="DY928" s="22"/>
      <c r="DZ928" s="22"/>
      <c r="EA928" s="22"/>
      <c r="EB928" s="22"/>
      <c r="EC928" s="22"/>
      <c r="ED928" s="22"/>
      <c r="EE928" s="22"/>
      <c r="EF928" s="22"/>
      <c r="EG928" s="22"/>
      <c r="EH928" s="22"/>
      <c r="EI928" s="22"/>
      <c r="EJ928" s="22"/>
      <c r="EK928" s="22"/>
      <c r="EL928" s="22"/>
      <c r="EM928" s="22"/>
      <c r="EN928" s="22"/>
      <c r="EO928" s="22"/>
      <c r="EP928" s="22"/>
      <c r="EQ928" s="22"/>
      <c r="ER928" s="22"/>
      <c r="ES928" s="22"/>
      <c r="ET928" s="22"/>
      <c r="EU928" s="22"/>
      <c r="EV928" s="22"/>
      <c r="EW928" s="22"/>
    </row>
    <row r="929" spans="1:153" s="22" customFormat="1" x14ac:dyDescent="0.2">
      <c r="A929" s="8" t="s">
        <v>114</v>
      </c>
      <c r="B929" s="8" t="s">
        <v>114</v>
      </c>
      <c r="C929" s="8" t="s">
        <v>116</v>
      </c>
      <c r="D929" s="8"/>
      <c r="E929" s="9">
        <v>559</v>
      </c>
      <c r="F929" s="10" t="s">
        <v>214</v>
      </c>
      <c r="G929" s="126">
        <v>1.734</v>
      </c>
      <c r="H929" s="9">
        <v>1</v>
      </c>
      <c r="I929" s="12">
        <v>1.57</v>
      </c>
      <c r="J929" s="12">
        <v>1.57</v>
      </c>
      <c r="K929" s="13">
        <v>1.57</v>
      </c>
      <c r="L929" s="12">
        <v>150.66048800000002</v>
      </c>
      <c r="M929" s="12">
        <v>19.205984400000002</v>
      </c>
      <c r="N929" s="12">
        <v>95.962094267515923</v>
      </c>
      <c r="O929" s="12">
        <v>12.233111082802548</v>
      </c>
      <c r="P929" s="12">
        <v>127.47857553733662</v>
      </c>
      <c r="Q929" s="12" t="s">
        <v>99</v>
      </c>
      <c r="R929" s="12" t="s">
        <v>54</v>
      </c>
      <c r="S929" s="12" t="s">
        <v>55</v>
      </c>
      <c r="T929" s="12">
        <v>11.86</v>
      </c>
      <c r="U929" s="12">
        <v>150.68815000000001</v>
      </c>
      <c r="V929" s="21" t="s">
        <v>118</v>
      </c>
      <c r="W929" s="21" t="s">
        <v>118</v>
      </c>
      <c r="X929" s="15" t="s">
        <v>63</v>
      </c>
      <c r="Y929" s="15" t="s">
        <v>49</v>
      </c>
      <c r="Z929" s="16"/>
      <c r="AA929" s="16"/>
      <c r="AB929" s="16"/>
      <c r="AC929" s="13">
        <v>1.57</v>
      </c>
      <c r="AD929" s="44">
        <v>174.0014543407554</v>
      </c>
      <c r="AE929" s="44" t="s">
        <v>55</v>
      </c>
      <c r="AF929" s="44" t="s">
        <v>55</v>
      </c>
      <c r="AG929" s="152">
        <v>110.8</v>
      </c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</row>
    <row r="930" spans="1:153" s="22" customFormat="1" x14ac:dyDescent="0.2">
      <c r="A930" s="8" t="s">
        <v>114</v>
      </c>
      <c r="B930" s="8" t="s">
        <v>114</v>
      </c>
      <c r="C930" s="8" t="s">
        <v>116</v>
      </c>
      <c r="D930" s="8"/>
      <c r="E930" s="9">
        <v>367</v>
      </c>
      <c r="F930" s="10" t="s">
        <v>130</v>
      </c>
      <c r="G930" s="11">
        <v>6.08</v>
      </c>
      <c r="H930" s="9">
        <v>6</v>
      </c>
      <c r="I930" s="12">
        <v>19.55</v>
      </c>
      <c r="J930" s="12">
        <v>19.55</v>
      </c>
      <c r="K930" s="13">
        <v>19.55</v>
      </c>
      <c r="L930" s="12">
        <v>2230.7725760000003</v>
      </c>
      <c r="M930" s="12">
        <v>275.0491892</v>
      </c>
      <c r="N930" s="12">
        <v>114.10601411764706</v>
      </c>
      <c r="O930" s="12">
        <v>14.069012235294117</v>
      </c>
      <c r="P930" s="12">
        <v>123.29772750442848</v>
      </c>
      <c r="Q930" s="12" t="s">
        <v>53</v>
      </c>
      <c r="R930" s="12" t="s">
        <v>54</v>
      </c>
      <c r="S930" s="12" t="s">
        <v>55</v>
      </c>
      <c r="T930" s="12">
        <v>11.79</v>
      </c>
      <c r="U930" s="12">
        <v>143.51025000000001</v>
      </c>
      <c r="V930" s="21"/>
      <c r="W930" s="21"/>
      <c r="X930" s="15" t="s">
        <v>63</v>
      </c>
      <c r="Y930" s="15" t="s">
        <v>49</v>
      </c>
      <c r="Z930" s="16"/>
      <c r="AA930" s="16"/>
      <c r="AB930" s="16"/>
      <c r="AC930" s="13">
        <v>19.55</v>
      </c>
      <c r="AD930" s="44">
        <v>2407.8977292271638</v>
      </c>
      <c r="AE930" s="44" t="s">
        <v>55</v>
      </c>
      <c r="AF930" s="44" t="s">
        <v>55</v>
      </c>
      <c r="AG930" s="152">
        <v>123.2</v>
      </c>
    </row>
    <row r="931" spans="1:153" s="22" customFormat="1" x14ac:dyDescent="0.2">
      <c r="A931" s="8" t="s">
        <v>114</v>
      </c>
      <c r="B931" s="8" t="s">
        <v>114</v>
      </c>
      <c r="C931" s="8" t="s">
        <v>116</v>
      </c>
      <c r="D931" s="8"/>
      <c r="E931" s="37">
        <v>516</v>
      </c>
      <c r="F931" s="62" t="s">
        <v>162</v>
      </c>
      <c r="G931" s="63">
        <v>1.08</v>
      </c>
      <c r="H931" s="9">
        <v>1</v>
      </c>
      <c r="I931" s="12">
        <v>7.19</v>
      </c>
      <c r="J931" s="12">
        <v>7.19</v>
      </c>
      <c r="K931" s="13">
        <v>7.19</v>
      </c>
      <c r="L931" s="12">
        <v>1111.0037760000002</v>
      </c>
      <c r="M931" s="12">
        <v>113.2753082</v>
      </c>
      <c r="N931" s="12">
        <v>154.5206920723227</v>
      </c>
      <c r="O931" s="12">
        <v>15.754563031988873</v>
      </c>
      <c r="P931" s="12">
        <v>101.95762664986655</v>
      </c>
      <c r="Q931" s="12" t="s">
        <v>99</v>
      </c>
      <c r="R931" s="12" t="s">
        <v>54</v>
      </c>
      <c r="S931" s="12" t="s">
        <v>55</v>
      </c>
      <c r="T931" s="12">
        <v>12.52</v>
      </c>
      <c r="U931" s="12">
        <v>125.48135000000001</v>
      </c>
      <c r="V931" s="21"/>
      <c r="W931" s="21"/>
      <c r="X931" s="15" t="s">
        <v>63</v>
      </c>
      <c r="Y931" s="15" t="s">
        <v>49</v>
      </c>
      <c r="Z931" s="16"/>
      <c r="AA931" s="16"/>
      <c r="AB931" s="16"/>
      <c r="AC931" s="13">
        <v>7.19002201027146</v>
      </c>
      <c r="AD931" s="44">
        <v>1040.4380692434938</v>
      </c>
      <c r="AE931" s="44" t="s">
        <v>55</v>
      </c>
      <c r="AF931" s="44" t="s">
        <v>55</v>
      </c>
      <c r="AG931" s="152">
        <v>144.69999999999999</v>
      </c>
    </row>
    <row r="932" spans="1:153" s="22" customFormat="1" x14ac:dyDescent="0.2">
      <c r="A932" s="8" t="s">
        <v>114</v>
      </c>
      <c r="B932" s="8" t="s">
        <v>114</v>
      </c>
      <c r="C932" s="8" t="s">
        <v>116</v>
      </c>
      <c r="D932" s="8"/>
      <c r="E932" s="37">
        <v>516</v>
      </c>
      <c r="F932" s="62" t="s">
        <v>162</v>
      </c>
      <c r="G932" s="63">
        <v>1.0900000000000001</v>
      </c>
      <c r="H932" s="9">
        <v>1</v>
      </c>
      <c r="I932" s="12">
        <v>8.11</v>
      </c>
      <c r="J932" s="12">
        <v>8.11</v>
      </c>
      <c r="K932" s="13">
        <v>8.11</v>
      </c>
      <c r="L932" s="12">
        <v>1301.304396</v>
      </c>
      <c r="M932" s="12">
        <v>119.55422539999999</v>
      </c>
      <c r="N932" s="12">
        <v>160.45676892725032</v>
      </c>
      <c r="O932" s="12">
        <v>14.741581430332923</v>
      </c>
      <c r="P932" s="12">
        <v>91.87260549298874</v>
      </c>
      <c r="Q932" s="12" t="s">
        <v>53</v>
      </c>
      <c r="R932" s="12" t="s">
        <v>54</v>
      </c>
      <c r="S932" s="12" t="s">
        <v>55</v>
      </c>
      <c r="T932" s="12">
        <v>12.48</v>
      </c>
      <c r="U932" s="12">
        <v>117.25675</v>
      </c>
      <c r="V932" s="21"/>
      <c r="W932" s="21"/>
      <c r="X932" s="15" t="s">
        <v>63</v>
      </c>
      <c r="Y932" s="15" t="s">
        <v>49</v>
      </c>
      <c r="Z932" s="16"/>
      <c r="AA932" s="16"/>
      <c r="AB932" s="16"/>
      <c r="AC932" s="13">
        <v>8.1053698074974676</v>
      </c>
      <c r="AD932" s="44">
        <v>1172.8942277186131</v>
      </c>
      <c r="AE932" s="44" t="s">
        <v>55</v>
      </c>
      <c r="AF932" s="44" t="s">
        <v>55</v>
      </c>
      <c r="AG932" s="152">
        <v>144.69999999999999</v>
      </c>
    </row>
    <row r="933" spans="1:153" s="22" customFormat="1" x14ac:dyDescent="0.2">
      <c r="A933" s="8" t="s">
        <v>114</v>
      </c>
      <c r="B933" s="8" t="s">
        <v>114</v>
      </c>
      <c r="C933" s="8" t="s">
        <v>116</v>
      </c>
      <c r="D933" s="7"/>
      <c r="E933" s="9">
        <v>367</v>
      </c>
      <c r="F933" s="10" t="s">
        <v>130</v>
      </c>
      <c r="G933" s="7">
        <v>6.35</v>
      </c>
      <c r="H933" s="7">
        <v>6</v>
      </c>
      <c r="I933" s="12">
        <v>5.76</v>
      </c>
      <c r="J933" s="12">
        <v>5.76</v>
      </c>
      <c r="K933" s="13">
        <v>5.76</v>
      </c>
      <c r="L933" s="12">
        <v>669.01700800000003</v>
      </c>
      <c r="M933" s="12">
        <v>80.618454599999993</v>
      </c>
      <c r="N933" s="12">
        <v>116.14878611111112</v>
      </c>
      <c r="O933" s="12">
        <v>13.996259479166666</v>
      </c>
      <c r="P933" s="12">
        <v>120.50284766452452</v>
      </c>
      <c r="Q933" s="12" t="s">
        <v>53</v>
      </c>
      <c r="R933" s="12" t="s">
        <v>70</v>
      </c>
      <c r="S933" s="12" t="s">
        <v>71</v>
      </c>
      <c r="T933" s="12">
        <v>11.73</v>
      </c>
      <c r="U933" s="12">
        <v>138.82644999999999</v>
      </c>
      <c r="V933" s="15"/>
      <c r="W933" s="15"/>
      <c r="X933" s="15" t="s">
        <v>63</v>
      </c>
      <c r="Y933" s="15" t="s">
        <v>49</v>
      </c>
      <c r="Z933" s="15"/>
      <c r="AA933" s="15"/>
      <c r="AB933" s="15"/>
      <c r="AC933" s="13">
        <v>5.76</v>
      </c>
      <c r="AD933" s="44">
        <v>695.66296267767086</v>
      </c>
      <c r="AE933" s="44" t="s">
        <v>71</v>
      </c>
      <c r="AF933" s="44" t="s">
        <v>71</v>
      </c>
      <c r="AG933" s="152">
        <v>120.8</v>
      </c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</row>
    <row r="934" spans="1:153" s="22" customFormat="1" x14ac:dyDescent="0.2">
      <c r="A934" s="8" t="s">
        <v>114</v>
      </c>
      <c r="B934" s="8" t="s">
        <v>114</v>
      </c>
      <c r="C934" s="9" t="s">
        <v>116</v>
      </c>
      <c r="D934" s="8"/>
      <c r="E934" s="37">
        <v>516</v>
      </c>
      <c r="F934" s="62" t="s">
        <v>162</v>
      </c>
      <c r="G934" s="134">
        <v>1.0201</v>
      </c>
      <c r="H934" s="15"/>
      <c r="I934" s="12">
        <v>4.0199999999999996</v>
      </c>
      <c r="J934" s="15"/>
      <c r="K934" s="15"/>
      <c r="L934" s="12">
        <v>578.28173200000003</v>
      </c>
      <c r="M934" s="12">
        <v>58.950057999999991</v>
      </c>
      <c r="N934" s="12">
        <v>143.85117711442788</v>
      </c>
      <c r="O934" s="12">
        <v>14.664193532338308</v>
      </c>
      <c r="P934" s="12">
        <v>101.94003154158082</v>
      </c>
      <c r="Q934" s="12" t="s">
        <v>99</v>
      </c>
      <c r="R934" s="12" t="s">
        <v>54</v>
      </c>
      <c r="S934" s="12" t="s">
        <v>55</v>
      </c>
      <c r="T934" s="12">
        <v>12.48</v>
      </c>
      <c r="U934" s="12">
        <v>125.5707</v>
      </c>
      <c r="V934" s="15"/>
      <c r="W934" s="15"/>
      <c r="X934" s="15"/>
      <c r="Y934" s="15"/>
      <c r="Z934" s="15"/>
      <c r="AA934" s="15"/>
      <c r="AB934" s="15"/>
      <c r="AC934" s="13">
        <v>4.0247353526883973</v>
      </c>
      <c r="AD934" s="44">
        <v>555.90665100510432</v>
      </c>
      <c r="AE934" s="44" t="s">
        <v>55</v>
      </c>
      <c r="AF934" s="44" t="s">
        <v>55</v>
      </c>
      <c r="AG934" s="152">
        <v>138.1</v>
      </c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</row>
    <row r="935" spans="1:153" s="22" customFormat="1" x14ac:dyDescent="0.2">
      <c r="A935" s="8" t="s">
        <v>114</v>
      </c>
      <c r="B935" s="8" t="s">
        <v>114</v>
      </c>
      <c r="C935" s="8" t="s">
        <v>116</v>
      </c>
      <c r="D935" s="8"/>
      <c r="E935" s="9">
        <v>559</v>
      </c>
      <c r="F935" s="10" t="s">
        <v>214</v>
      </c>
      <c r="G935" s="126">
        <v>1.7350000000000001</v>
      </c>
      <c r="H935" s="9">
        <v>1</v>
      </c>
      <c r="I935" s="12">
        <v>4.6100000000000003</v>
      </c>
      <c r="J935" s="12">
        <v>4.6100000000000003</v>
      </c>
      <c r="K935" s="13">
        <v>4.6100000000000003</v>
      </c>
      <c r="L935" s="12">
        <v>488.24675999999999</v>
      </c>
      <c r="M935" s="12">
        <v>57.433244799999997</v>
      </c>
      <c r="N935" s="12">
        <v>105.91036008676788</v>
      </c>
      <c r="O935" s="12">
        <v>12.458404511930585</v>
      </c>
      <c r="P935" s="12">
        <v>117.63159431923316</v>
      </c>
      <c r="Q935" s="12" t="s">
        <v>53</v>
      </c>
      <c r="R935" s="12" t="s">
        <v>54</v>
      </c>
      <c r="S935" s="12" t="s">
        <v>55</v>
      </c>
      <c r="T935" s="12">
        <v>9.89</v>
      </c>
      <c r="U935" s="12">
        <v>136.44550000000001</v>
      </c>
      <c r="V935" s="21" t="s">
        <v>118</v>
      </c>
      <c r="W935" s="21" t="s">
        <v>118</v>
      </c>
      <c r="X935" s="15" t="s">
        <v>63</v>
      </c>
      <c r="Y935" s="15" t="s">
        <v>49</v>
      </c>
      <c r="Z935" s="16"/>
      <c r="AA935" s="16"/>
      <c r="AB935" s="16"/>
      <c r="AC935" s="13">
        <v>4.6100000000000003</v>
      </c>
      <c r="AD935" s="44">
        <v>549.74643599419255</v>
      </c>
      <c r="AE935" s="44" t="s">
        <v>55</v>
      </c>
      <c r="AF935" s="44" t="s">
        <v>55</v>
      </c>
      <c r="AG935" s="152">
        <v>119.3</v>
      </c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</row>
    <row r="936" spans="1:153" s="16" customFormat="1" x14ac:dyDescent="0.2">
      <c r="A936" s="8" t="s">
        <v>114</v>
      </c>
      <c r="B936" s="8" t="s">
        <v>216</v>
      </c>
      <c r="C936" s="8" t="s">
        <v>216</v>
      </c>
      <c r="D936" s="8"/>
      <c r="E936" s="8">
        <v>575</v>
      </c>
      <c r="F936" s="8" t="s">
        <v>216</v>
      </c>
      <c r="G936" s="11">
        <v>33.01</v>
      </c>
      <c r="H936" s="8">
        <v>33</v>
      </c>
      <c r="I936" s="12" t="e">
        <v>#N/A</v>
      </c>
      <c r="J936" s="12" t="e">
        <v>#N/A</v>
      </c>
      <c r="K936" s="13" t="e">
        <v>#N/A</v>
      </c>
      <c r="L936" s="12" t="e">
        <v>#N/A</v>
      </c>
      <c r="M936" s="12" t="e">
        <v>#N/A</v>
      </c>
      <c r="N936" s="12" t="e">
        <v>#N/A</v>
      </c>
      <c r="O936" s="12" t="e">
        <v>#N/A</v>
      </c>
      <c r="P936" s="12" t="e">
        <v>#N/A</v>
      </c>
      <c r="Q936" s="12" t="e">
        <v>#N/A</v>
      </c>
      <c r="R936" s="12" t="e">
        <v>#N/A</v>
      </c>
      <c r="S936" s="12" t="e">
        <v>#N/A</v>
      </c>
      <c r="T936" s="12" t="e">
        <v>#N/A</v>
      </c>
      <c r="U936" s="12" t="e">
        <v>#N/A</v>
      </c>
      <c r="X936" s="15" t="e">
        <v>#N/A</v>
      </c>
      <c r="Y936" s="15" t="e">
        <v>#N/A</v>
      </c>
      <c r="AC936" s="13">
        <v>21.25</v>
      </c>
      <c r="AD936" s="44">
        <v>2001.4636767016857</v>
      </c>
      <c r="AE936" s="44" t="s">
        <v>55</v>
      </c>
      <c r="AF936" s="44" t="s">
        <v>55</v>
      </c>
      <c r="AG936" s="152">
        <v>94.2</v>
      </c>
    </row>
    <row r="937" spans="1:153" x14ac:dyDescent="0.2">
      <c r="A937" s="8" t="s">
        <v>114</v>
      </c>
      <c r="B937" s="8" t="s">
        <v>114</v>
      </c>
      <c r="C937" s="9" t="s">
        <v>116</v>
      </c>
      <c r="D937" s="8"/>
      <c r="E937" s="37">
        <v>516</v>
      </c>
      <c r="F937" s="62" t="s">
        <v>162</v>
      </c>
      <c r="G937" s="134">
        <v>1.0301</v>
      </c>
      <c r="I937" s="12">
        <v>3.72</v>
      </c>
      <c r="L937" s="12">
        <v>542.46171600000002</v>
      </c>
      <c r="M937" s="12">
        <v>50.564363800000002</v>
      </c>
      <c r="N937" s="12">
        <v>145.82304193548387</v>
      </c>
      <c r="O937" s="12">
        <v>13.592570913978495</v>
      </c>
      <c r="P937" s="12">
        <v>93.212778540117299</v>
      </c>
      <c r="Q937" s="12" t="s">
        <v>99</v>
      </c>
      <c r="R937" s="12" t="s">
        <v>54</v>
      </c>
      <c r="S937" s="12" t="s">
        <v>55</v>
      </c>
      <c r="T937" s="12">
        <v>12.48</v>
      </c>
      <c r="U937" s="12">
        <v>117.94074999999999</v>
      </c>
      <c r="AC937" s="13">
        <v>3.7242776787897847</v>
      </c>
      <c r="AD937" s="44">
        <v>538.92467532243154</v>
      </c>
      <c r="AE937" s="44" t="s">
        <v>55</v>
      </c>
      <c r="AF937" s="44" t="s">
        <v>55</v>
      </c>
      <c r="AG937" s="152">
        <v>144.69999999999999</v>
      </c>
    </row>
    <row r="938" spans="1:153" s="15" customFormat="1" x14ac:dyDescent="0.2">
      <c r="A938" s="8" t="s">
        <v>114</v>
      </c>
      <c r="B938" s="8" t="s">
        <v>114</v>
      </c>
      <c r="C938" s="9" t="s">
        <v>116</v>
      </c>
      <c r="D938" s="8"/>
      <c r="E938" s="37">
        <v>516</v>
      </c>
      <c r="F938" s="62" t="s">
        <v>162</v>
      </c>
      <c r="G938" s="134">
        <v>1.0401</v>
      </c>
      <c r="I938" s="12">
        <v>2.89</v>
      </c>
      <c r="L938" s="12">
        <v>428.77142800000001</v>
      </c>
      <c r="M938" s="12">
        <v>40.105909600000004</v>
      </c>
      <c r="N938" s="12">
        <v>148.36381591695502</v>
      </c>
      <c r="O938" s="12">
        <v>13.877477370242215</v>
      </c>
      <c r="P938" s="12">
        <v>93.536805348886261</v>
      </c>
      <c r="Q938" s="12" t="s">
        <v>99</v>
      </c>
      <c r="R938" s="12" t="s">
        <v>54</v>
      </c>
      <c r="S938" s="12" t="s">
        <v>55</v>
      </c>
      <c r="T938" s="12">
        <v>12.48</v>
      </c>
      <c r="U938" s="12">
        <v>120.8741</v>
      </c>
      <c r="AC938" s="13">
        <v>2.8927785347447856</v>
      </c>
      <c r="AD938" s="44">
        <v>399.55790540991882</v>
      </c>
      <c r="AE938" s="44" t="s">
        <v>55</v>
      </c>
      <c r="AF938" s="44" t="s">
        <v>55</v>
      </c>
      <c r="AG938" s="152">
        <v>138.1</v>
      </c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</row>
    <row r="939" spans="1:153" s="16" customFormat="1" x14ac:dyDescent="0.2">
      <c r="A939" s="8" t="s">
        <v>114</v>
      </c>
      <c r="B939" s="8" t="s">
        <v>114</v>
      </c>
      <c r="C939" s="9" t="s">
        <v>116</v>
      </c>
      <c r="D939" s="8"/>
      <c r="E939" s="37">
        <v>516</v>
      </c>
      <c r="F939" s="62" t="s">
        <v>162</v>
      </c>
      <c r="G939" s="134">
        <v>1.0501</v>
      </c>
      <c r="H939" s="15"/>
      <c r="I939" s="12">
        <v>3.19</v>
      </c>
      <c r="J939" s="15"/>
      <c r="K939" s="15"/>
      <c r="L939" s="12">
        <v>457.46650399999999</v>
      </c>
      <c r="M939" s="12">
        <v>44.631601199999999</v>
      </c>
      <c r="N939" s="12">
        <v>143.40642758620689</v>
      </c>
      <c r="O939" s="12">
        <v>13.991097554858934</v>
      </c>
      <c r="P939" s="12">
        <v>97.562555530841664</v>
      </c>
      <c r="Q939" s="12" t="s">
        <v>53</v>
      </c>
      <c r="R939" s="12" t="s">
        <v>54</v>
      </c>
      <c r="S939" s="12" t="s">
        <v>55</v>
      </c>
      <c r="T939" s="12">
        <v>12.52</v>
      </c>
      <c r="U939" s="12">
        <v>120.9464</v>
      </c>
      <c r="V939" s="15"/>
      <c r="W939" s="15"/>
      <c r="X939" s="15"/>
      <c r="Y939" s="15"/>
      <c r="Z939" s="15"/>
      <c r="AA939" s="15"/>
      <c r="AB939" s="15"/>
      <c r="AC939" s="13">
        <v>3.1932362086433992</v>
      </c>
      <c r="AD939" s="44">
        <v>462.07988109259156</v>
      </c>
      <c r="AE939" s="44" t="s">
        <v>55</v>
      </c>
      <c r="AF939" s="44" t="s">
        <v>55</v>
      </c>
      <c r="AG939" s="152">
        <v>144.69999999999999</v>
      </c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</row>
    <row r="940" spans="1:153" s="16" customFormat="1" x14ac:dyDescent="0.2">
      <c r="A940" s="8" t="s">
        <v>114</v>
      </c>
      <c r="B940" s="8" t="s">
        <v>114</v>
      </c>
      <c r="C940" s="9" t="s">
        <v>116</v>
      </c>
      <c r="D940" s="8"/>
      <c r="E940" s="37">
        <v>516</v>
      </c>
      <c r="F940" s="62" t="s">
        <v>162</v>
      </c>
      <c r="G940" s="134">
        <v>1.0601</v>
      </c>
      <c r="H940" s="15"/>
      <c r="I940" s="12">
        <v>3.49</v>
      </c>
      <c r="J940" s="15"/>
      <c r="K940" s="15"/>
      <c r="L940" s="12">
        <v>566.36175200000002</v>
      </c>
      <c r="M940" s="12">
        <v>56.1816952</v>
      </c>
      <c r="N940" s="12">
        <v>162.28130429799427</v>
      </c>
      <c r="O940" s="12">
        <v>16.09790693409742</v>
      </c>
      <c r="P940" s="12">
        <v>99.197544681654279</v>
      </c>
      <c r="Q940" s="12" t="s">
        <v>53</v>
      </c>
      <c r="R940" s="12" t="s">
        <v>54</v>
      </c>
      <c r="S940" s="12" t="s">
        <v>55</v>
      </c>
      <c r="T940" s="12">
        <v>12.62</v>
      </c>
      <c r="U940" s="12">
        <v>123.59995000000001</v>
      </c>
      <c r="V940" s="15"/>
      <c r="W940" s="15"/>
      <c r="X940" s="15"/>
      <c r="Y940" s="15"/>
      <c r="Z940" s="15"/>
      <c r="AA940" s="15"/>
      <c r="AB940" s="15"/>
      <c r="AC940" s="13">
        <v>3.4867064947769282</v>
      </c>
      <c r="AD940" s="44">
        <v>504.54674106171365</v>
      </c>
      <c r="AE940" s="44" t="s">
        <v>55</v>
      </c>
      <c r="AF940" s="44" t="s">
        <v>55</v>
      </c>
      <c r="AG940" s="152">
        <v>144.69999999999999</v>
      </c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</row>
    <row r="941" spans="1:153" s="22" customFormat="1" x14ac:dyDescent="0.2">
      <c r="A941" s="8" t="s">
        <v>114</v>
      </c>
      <c r="B941" s="8" t="s">
        <v>114</v>
      </c>
      <c r="C941" s="8" t="s">
        <v>116</v>
      </c>
      <c r="D941" s="8"/>
      <c r="E941" s="9">
        <v>559</v>
      </c>
      <c r="F941" s="10" t="s">
        <v>214</v>
      </c>
      <c r="G941" s="126">
        <v>1.736</v>
      </c>
      <c r="H941" s="9">
        <v>1</v>
      </c>
      <c r="I941" s="12">
        <v>3.49</v>
      </c>
      <c r="J941" s="12">
        <v>3.49</v>
      </c>
      <c r="K941" s="13">
        <v>3.49</v>
      </c>
      <c r="L941" s="12">
        <v>409.36136000000005</v>
      </c>
      <c r="M941" s="12">
        <v>55.759916599999997</v>
      </c>
      <c r="N941" s="12">
        <v>117.29551862464184</v>
      </c>
      <c r="O941" s="12">
        <v>15.977053467048709</v>
      </c>
      <c r="P941" s="12">
        <v>136.21196832060551</v>
      </c>
      <c r="Q941" s="12" t="s">
        <v>53</v>
      </c>
      <c r="R941" s="12" t="s">
        <v>54</v>
      </c>
      <c r="S941" s="12" t="s">
        <v>55</v>
      </c>
      <c r="T941" s="12">
        <v>9.89</v>
      </c>
      <c r="U941" s="12">
        <v>151.54055</v>
      </c>
      <c r="V941" s="21" t="s">
        <v>118</v>
      </c>
      <c r="W941" s="21" t="s">
        <v>118</v>
      </c>
      <c r="X941" s="15" t="s">
        <v>63</v>
      </c>
      <c r="Y941" s="15" t="s">
        <v>49</v>
      </c>
      <c r="Z941" s="16"/>
      <c r="AA941" s="16"/>
      <c r="AB941" s="16"/>
      <c r="AC941" s="13">
        <v>3.49</v>
      </c>
      <c r="AD941" s="44">
        <v>376.66565327976832</v>
      </c>
      <c r="AE941" s="44" t="s">
        <v>55</v>
      </c>
      <c r="AF941" s="44" t="s">
        <v>55</v>
      </c>
      <c r="AG941" s="152">
        <v>107.9</v>
      </c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  <c r="EO941" s="16"/>
      <c r="EP941" s="16"/>
      <c r="EQ941" s="16"/>
      <c r="ER941" s="16"/>
      <c r="ES941" s="16"/>
      <c r="ET941" s="16"/>
      <c r="EU941" s="16"/>
      <c r="EV941" s="16"/>
      <c r="EW941" s="16"/>
    </row>
    <row r="942" spans="1:153" s="22" customFormat="1" x14ac:dyDescent="0.2">
      <c r="A942" s="8" t="s">
        <v>114</v>
      </c>
      <c r="B942" s="8" t="s">
        <v>114</v>
      </c>
      <c r="C942" s="8" t="s">
        <v>116</v>
      </c>
      <c r="D942" s="8"/>
      <c r="E942" s="9">
        <v>559</v>
      </c>
      <c r="F942" s="10" t="s">
        <v>214</v>
      </c>
      <c r="G942" s="126">
        <v>1.7370000000000001</v>
      </c>
      <c r="H942" s="9">
        <v>1</v>
      </c>
      <c r="I942" s="12">
        <v>1.29</v>
      </c>
      <c r="J942" s="12">
        <v>1.29</v>
      </c>
      <c r="K942" s="13">
        <v>1.29</v>
      </c>
      <c r="L942" s="12">
        <v>142.880416</v>
      </c>
      <c r="M942" s="12">
        <v>17.8888526</v>
      </c>
      <c r="N942" s="12">
        <v>110.76001240310077</v>
      </c>
      <c r="O942" s="12">
        <v>13.867327596899225</v>
      </c>
      <c r="P942" s="12">
        <v>125.20157136160634</v>
      </c>
      <c r="Q942" s="12" t="s">
        <v>99</v>
      </c>
      <c r="R942" s="12" t="s">
        <v>54</v>
      </c>
      <c r="S942" s="12" t="s">
        <v>55</v>
      </c>
      <c r="T942" s="12">
        <v>11.86</v>
      </c>
      <c r="U942" s="12">
        <v>149.3647</v>
      </c>
      <c r="V942" s="21" t="s">
        <v>118</v>
      </c>
      <c r="W942" s="21" t="s">
        <v>118</v>
      </c>
      <c r="X942" s="15" t="s">
        <v>63</v>
      </c>
      <c r="Y942" s="15" t="s">
        <v>49</v>
      </c>
      <c r="Z942" s="16"/>
      <c r="AA942" s="16"/>
      <c r="AB942" s="16"/>
      <c r="AC942" s="13">
        <v>1.29</v>
      </c>
      <c r="AD942" s="44">
        <v>145.07125866214935</v>
      </c>
      <c r="AE942" s="44" t="s">
        <v>55</v>
      </c>
      <c r="AF942" s="44" t="s">
        <v>55</v>
      </c>
      <c r="AG942" s="152">
        <v>112.5</v>
      </c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16"/>
      <c r="EG942" s="16"/>
      <c r="EH942" s="16"/>
      <c r="EI942" s="16"/>
      <c r="EJ942" s="16"/>
      <c r="EK942" s="16"/>
      <c r="EL942" s="16"/>
      <c r="EM942" s="16"/>
      <c r="EN942" s="16"/>
      <c r="EO942" s="16"/>
      <c r="EP942" s="16"/>
      <c r="EQ942" s="16"/>
      <c r="ER942" s="16"/>
      <c r="ES942" s="16"/>
      <c r="ET942" s="16"/>
      <c r="EU942" s="16"/>
      <c r="EV942" s="16"/>
      <c r="EW942" s="16"/>
    </row>
    <row r="943" spans="1:153" s="16" customFormat="1" x14ac:dyDescent="0.2">
      <c r="A943" s="8" t="s">
        <v>114</v>
      </c>
      <c r="B943" s="8" t="s">
        <v>114</v>
      </c>
      <c r="C943" s="8" t="s">
        <v>116</v>
      </c>
      <c r="D943" s="8"/>
      <c r="E943" s="37">
        <v>516</v>
      </c>
      <c r="F943" s="62" t="s">
        <v>162</v>
      </c>
      <c r="G943" s="63">
        <v>1.1000000000000001</v>
      </c>
      <c r="H943" s="9">
        <v>1</v>
      </c>
      <c r="I943" s="12">
        <v>8.27</v>
      </c>
      <c r="J943" s="12">
        <v>8.27</v>
      </c>
      <c r="K943" s="13">
        <v>8.27</v>
      </c>
      <c r="L943" s="12">
        <v>1240.4442799999999</v>
      </c>
      <c r="M943" s="12">
        <v>121.27951060000001</v>
      </c>
      <c r="N943" s="12">
        <v>149.99326239419588</v>
      </c>
      <c r="O943" s="12">
        <v>14.664995235792022</v>
      </c>
      <c r="P943" s="12">
        <v>97.771026522851969</v>
      </c>
      <c r="Q943" s="12" t="s">
        <v>99</v>
      </c>
      <c r="R943" s="12" t="s">
        <v>54</v>
      </c>
      <c r="S943" s="12" t="s">
        <v>55</v>
      </c>
      <c r="T943" s="12">
        <v>12.55</v>
      </c>
      <c r="U943" s="12">
        <v>122.85850000000001</v>
      </c>
      <c r="V943" s="21"/>
      <c r="W943" s="21"/>
      <c r="X943" s="15" t="s">
        <v>63</v>
      </c>
      <c r="Y943" s="15" t="s">
        <v>49</v>
      </c>
      <c r="AC943" s="13">
        <v>8.2660797260944001</v>
      </c>
      <c r="AD943" s="44">
        <v>1141.7318891302752</v>
      </c>
      <c r="AE943" s="44" t="s">
        <v>55</v>
      </c>
      <c r="AF943" s="44" t="s">
        <v>55</v>
      </c>
      <c r="AG943" s="152">
        <v>138.1</v>
      </c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  <c r="BK943" s="22"/>
      <c r="BL943" s="22"/>
      <c r="BM943" s="22"/>
      <c r="BN943" s="22"/>
      <c r="BO943" s="22"/>
      <c r="BP943" s="22"/>
      <c r="BQ943" s="22"/>
      <c r="BR943" s="22"/>
      <c r="BS943" s="22"/>
      <c r="BT943" s="22"/>
      <c r="BU943" s="22"/>
      <c r="BV943" s="22"/>
      <c r="BW943" s="22"/>
      <c r="BX943" s="22"/>
      <c r="BY943" s="22"/>
      <c r="BZ943" s="22"/>
      <c r="CA943" s="22"/>
      <c r="CB943" s="22"/>
      <c r="CC943" s="22"/>
      <c r="CD943" s="22"/>
      <c r="CE943" s="22"/>
      <c r="CF943" s="22"/>
      <c r="CG943" s="22"/>
      <c r="CH943" s="22"/>
      <c r="CI943" s="22"/>
      <c r="CJ943" s="22"/>
      <c r="CK943" s="22"/>
      <c r="CL943" s="22"/>
      <c r="CM943" s="22"/>
      <c r="CN943" s="22"/>
      <c r="CO943" s="22"/>
      <c r="CP943" s="22"/>
      <c r="CQ943" s="22"/>
      <c r="CR943" s="22"/>
      <c r="CS943" s="22"/>
      <c r="CT943" s="22"/>
      <c r="CU943" s="22"/>
      <c r="CV943" s="22"/>
      <c r="CW943" s="22"/>
      <c r="CX943" s="22"/>
      <c r="CY943" s="22"/>
      <c r="CZ943" s="22"/>
      <c r="DA943" s="22"/>
      <c r="DB943" s="22"/>
      <c r="DC943" s="22"/>
      <c r="DD943" s="22"/>
      <c r="DE943" s="22"/>
      <c r="DF943" s="22"/>
      <c r="DG943" s="22"/>
      <c r="DH943" s="22"/>
      <c r="DI943" s="22"/>
      <c r="DJ943" s="22"/>
      <c r="DK943" s="22"/>
      <c r="DL943" s="22"/>
      <c r="DM943" s="22"/>
      <c r="DN943" s="22"/>
      <c r="DO943" s="22"/>
      <c r="DP943" s="22"/>
      <c r="DQ943" s="22"/>
      <c r="DR943" s="22"/>
      <c r="DS943" s="22"/>
      <c r="DT943" s="22"/>
      <c r="DU943" s="22"/>
      <c r="DV943" s="22"/>
      <c r="DW943" s="22"/>
      <c r="DX943" s="22"/>
      <c r="DY943" s="22"/>
      <c r="DZ943" s="22"/>
      <c r="EA943" s="22"/>
      <c r="EB943" s="22"/>
      <c r="EC943" s="22"/>
      <c r="ED943" s="22"/>
      <c r="EE943" s="22"/>
      <c r="EF943" s="22"/>
      <c r="EG943" s="22"/>
      <c r="EH943" s="22"/>
      <c r="EI943" s="22"/>
      <c r="EJ943" s="22"/>
      <c r="EK943" s="22"/>
      <c r="EL943" s="22"/>
      <c r="EM943" s="22"/>
      <c r="EN943" s="22"/>
      <c r="EO943" s="22"/>
      <c r="EP943" s="22"/>
      <c r="EQ943" s="22"/>
      <c r="ER943" s="22"/>
      <c r="ES943" s="22"/>
      <c r="ET943" s="22"/>
      <c r="EU943" s="22"/>
      <c r="EV943" s="22"/>
      <c r="EW943" s="22"/>
    </row>
    <row r="944" spans="1:153" s="15" customFormat="1" x14ac:dyDescent="0.2">
      <c r="A944" s="8" t="s">
        <v>114</v>
      </c>
      <c r="B944" s="8" t="s">
        <v>114</v>
      </c>
      <c r="C944" s="8" t="s">
        <v>116</v>
      </c>
      <c r="D944" s="8"/>
      <c r="E944" s="37">
        <v>516</v>
      </c>
      <c r="F944" s="49" t="s">
        <v>162</v>
      </c>
      <c r="G944" s="119">
        <v>1.1100000000000001</v>
      </c>
      <c r="H944" s="9">
        <v>1</v>
      </c>
      <c r="I944" s="12">
        <v>7.65</v>
      </c>
      <c r="J944" s="12">
        <v>7.65</v>
      </c>
      <c r="K944" s="13">
        <v>7.65</v>
      </c>
      <c r="L944" s="12">
        <v>995.42288799999994</v>
      </c>
      <c r="M944" s="12">
        <v>98.305698399999997</v>
      </c>
      <c r="N944" s="12">
        <v>130.12063895424836</v>
      </c>
      <c r="O944" s="12">
        <v>12.850418091503267</v>
      </c>
      <c r="P944" s="12">
        <v>98.757723561606511</v>
      </c>
      <c r="Q944" s="12" t="s">
        <v>99</v>
      </c>
      <c r="R944" s="12" t="s">
        <v>54</v>
      </c>
      <c r="S944" s="12" t="s">
        <v>55</v>
      </c>
      <c r="T944" s="12">
        <v>12.52</v>
      </c>
      <c r="U944" s="12">
        <v>123.30889999999999</v>
      </c>
      <c r="V944" s="21"/>
      <c r="W944" s="21"/>
      <c r="X944" s="15" t="s">
        <v>112</v>
      </c>
      <c r="Y944" s="15" t="s">
        <v>113</v>
      </c>
      <c r="Z944" s="16"/>
      <c r="AA944" s="16"/>
      <c r="AB944" s="16"/>
      <c r="AC944" s="13">
        <v>6.8755895608426796</v>
      </c>
      <c r="AD944" s="44">
        <v>899.12986213371994</v>
      </c>
      <c r="AE944" s="44" t="s">
        <v>55</v>
      </c>
      <c r="AF944" s="44" t="s">
        <v>55</v>
      </c>
      <c r="AG944" s="152">
        <v>130.80000000000001</v>
      </c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</row>
    <row r="945" spans="1:153" s="16" customFormat="1" x14ac:dyDescent="0.2">
      <c r="A945" s="8" t="s">
        <v>114</v>
      </c>
      <c r="B945" s="10" t="s">
        <v>115</v>
      </c>
      <c r="C945" s="8" t="s">
        <v>116</v>
      </c>
      <c r="D945" s="8"/>
      <c r="E945" s="72">
        <v>602</v>
      </c>
      <c r="F945" s="73" t="s">
        <v>117</v>
      </c>
      <c r="G945" s="74">
        <v>1.1007</v>
      </c>
      <c r="H945" s="9">
        <v>1</v>
      </c>
      <c r="I945" s="12">
        <v>16.3</v>
      </c>
      <c r="J945" s="12">
        <v>16.3</v>
      </c>
      <c r="K945" s="13">
        <v>16.3</v>
      </c>
      <c r="L945" s="12">
        <v>2525.6331279999999</v>
      </c>
      <c r="M945" s="12">
        <v>296.77012239999999</v>
      </c>
      <c r="N945" s="12">
        <v>154.94681766871165</v>
      </c>
      <c r="O945" s="12">
        <v>18.206755975460123</v>
      </c>
      <c r="P945" s="12">
        <v>117.50325853343811</v>
      </c>
      <c r="Q945" s="12" t="s">
        <v>60</v>
      </c>
      <c r="R945" s="12" t="s">
        <v>54</v>
      </c>
      <c r="S945" s="12" t="s">
        <v>55</v>
      </c>
      <c r="T945" s="12">
        <v>11.79</v>
      </c>
      <c r="U945" s="12">
        <v>138.35079999999999</v>
      </c>
      <c r="V945" s="21" t="s">
        <v>118</v>
      </c>
      <c r="W945" s="21" t="s">
        <v>118</v>
      </c>
      <c r="X945" s="15" t="s">
        <v>41</v>
      </c>
      <c r="Y945" s="15" t="s">
        <v>49</v>
      </c>
      <c r="AC945" s="13">
        <v>16.3</v>
      </c>
      <c r="AD945" s="44">
        <v>2363.5</v>
      </c>
      <c r="AE945" s="44" t="s">
        <v>55</v>
      </c>
      <c r="AF945" s="44" t="s">
        <v>55</v>
      </c>
      <c r="AG945" s="152">
        <v>145</v>
      </c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</row>
    <row r="946" spans="1:153" s="15" customFormat="1" x14ac:dyDescent="0.2">
      <c r="A946" s="8" t="s">
        <v>114</v>
      </c>
      <c r="B946" s="10" t="s">
        <v>115</v>
      </c>
      <c r="C946" s="8" t="s">
        <v>116</v>
      </c>
      <c r="D946" s="8"/>
      <c r="E946" s="72">
        <v>602</v>
      </c>
      <c r="F946" s="73" t="s">
        <v>117</v>
      </c>
      <c r="G946" s="74">
        <v>1.1008</v>
      </c>
      <c r="H946" s="9">
        <v>1</v>
      </c>
      <c r="I946" s="12">
        <v>13.34</v>
      </c>
      <c r="J946" s="12">
        <v>13.34</v>
      </c>
      <c r="K946" s="13">
        <v>13.34</v>
      </c>
      <c r="L946" s="12">
        <v>2097.0710920000001</v>
      </c>
      <c r="M946" s="12">
        <v>248.92237599999999</v>
      </c>
      <c r="N946" s="12">
        <v>157.20173103448278</v>
      </c>
      <c r="O946" s="12">
        <v>18.659848275862068</v>
      </c>
      <c r="P946" s="12">
        <v>118.7000178246699</v>
      </c>
      <c r="Q946" s="12" t="s">
        <v>60</v>
      </c>
      <c r="R946" s="12" t="s">
        <v>54</v>
      </c>
      <c r="S946" s="12" t="s">
        <v>55</v>
      </c>
      <c r="T946" s="12">
        <v>11.96</v>
      </c>
      <c r="U946" s="12">
        <v>143.15455</v>
      </c>
      <c r="V946" s="21" t="s">
        <v>118</v>
      </c>
      <c r="W946" s="21" t="s">
        <v>118</v>
      </c>
      <c r="X946" s="15" t="s">
        <v>41</v>
      </c>
      <c r="Y946" s="15" t="s">
        <v>49</v>
      </c>
      <c r="Z946" s="16"/>
      <c r="AA946" s="16"/>
      <c r="AB946" s="16"/>
      <c r="AC946" s="13">
        <v>13.34</v>
      </c>
      <c r="AD946" s="44">
        <v>1934.3</v>
      </c>
      <c r="AE946" s="44" t="s">
        <v>48</v>
      </c>
      <c r="AF946" s="44" t="s">
        <v>48</v>
      </c>
      <c r="AG946" s="152">
        <v>145</v>
      </c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</row>
    <row r="947" spans="1:153" s="22" customFormat="1" x14ac:dyDescent="0.2">
      <c r="A947" s="8" t="s">
        <v>114</v>
      </c>
      <c r="B947" s="8"/>
      <c r="C947" s="8"/>
      <c r="D947" s="8"/>
      <c r="E947" s="37">
        <v>516</v>
      </c>
      <c r="F947" s="49" t="s">
        <v>162</v>
      </c>
      <c r="G947" s="119">
        <v>1.1200000000000001</v>
      </c>
      <c r="H947" s="9"/>
      <c r="I947" s="12"/>
      <c r="J947" s="12"/>
      <c r="K947" s="13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21"/>
      <c r="W947" s="21"/>
      <c r="X947" s="15"/>
      <c r="Y947" s="15"/>
      <c r="Z947" s="16"/>
      <c r="AA947" s="16"/>
      <c r="AB947" s="16"/>
      <c r="AC947" s="13">
        <v>7.0083499283792756</v>
      </c>
      <c r="AD947" s="44">
        <v>899.11306069117995</v>
      </c>
      <c r="AE947" s="44" t="s">
        <v>55</v>
      </c>
      <c r="AF947" s="44" t="s">
        <v>55</v>
      </c>
      <c r="AG947" s="152">
        <v>128.30000000000001</v>
      </c>
    </row>
    <row r="948" spans="1:153" s="15" customFormat="1" x14ac:dyDescent="0.2">
      <c r="A948" s="8" t="s">
        <v>114</v>
      </c>
      <c r="B948" s="10" t="s">
        <v>115</v>
      </c>
      <c r="C948" s="8" t="s">
        <v>116</v>
      </c>
      <c r="D948" s="8"/>
      <c r="E948" s="72">
        <v>602</v>
      </c>
      <c r="F948" s="73" t="s">
        <v>117</v>
      </c>
      <c r="G948" s="74">
        <v>1.101</v>
      </c>
      <c r="H948" s="9">
        <v>1</v>
      </c>
      <c r="I948" s="12">
        <v>12.23</v>
      </c>
      <c r="J948" s="12">
        <v>12.23</v>
      </c>
      <c r="K948" s="13">
        <v>12.23</v>
      </c>
      <c r="L948" s="12">
        <v>2108.3016240000002</v>
      </c>
      <c r="M948" s="12">
        <v>258.1774886</v>
      </c>
      <c r="N948" s="12">
        <v>172.38770433360588</v>
      </c>
      <c r="O948" s="12">
        <v>21.110178953393294</v>
      </c>
      <c r="P948" s="12">
        <v>122.45756757999823</v>
      </c>
      <c r="Q948" s="12" t="s">
        <v>60</v>
      </c>
      <c r="R948" s="12" t="s">
        <v>54</v>
      </c>
      <c r="S948" s="12" t="s">
        <v>55</v>
      </c>
      <c r="T948" s="12">
        <v>11.93</v>
      </c>
      <c r="U948" s="12">
        <v>142.828</v>
      </c>
      <c r="V948" s="21" t="s">
        <v>118</v>
      </c>
      <c r="W948" s="21" t="s">
        <v>118</v>
      </c>
      <c r="X948" s="15" t="s">
        <v>41</v>
      </c>
      <c r="Y948" s="15" t="s">
        <v>49</v>
      </c>
      <c r="Z948" s="16"/>
      <c r="AA948" s="16"/>
      <c r="AB948" s="16"/>
      <c r="AC948" s="13">
        <v>12.23</v>
      </c>
      <c r="AD948" s="44">
        <v>1773.3500000000001</v>
      </c>
      <c r="AE948" s="44" t="s">
        <v>55</v>
      </c>
      <c r="AF948" s="44" t="s">
        <v>55</v>
      </c>
      <c r="AG948" s="152">
        <v>145</v>
      </c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</row>
    <row r="949" spans="1:153" s="15" customFormat="1" x14ac:dyDescent="0.2">
      <c r="A949" s="8" t="s">
        <v>114</v>
      </c>
      <c r="B949" s="8" t="s">
        <v>114</v>
      </c>
      <c r="C949" s="8" t="s">
        <v>116</v>
      </c>
      <c r="D949" s="8"/>
      <c r="E949" s="37">
        <v>516</v>
      </c>
      <c r="F949" s="49" t="s">
        <v>162</v>
      </c>
      <c r="G949" s="119">
        <v>1.1599999999999999</v>
      </c>
      <c r="H949" s="9">
        <v>1</v>
      </c>
      <c r="I949" s="12">
        <v>8.4499999999999993</v>
      </c>
      <c r="J949" s="12">
        <v>8.4499999999999993</v>
      </c>
      <c r="K949" s="13">
        <v>8.4499999999999993</v>
      </c>
      <c r="L949" s="12">
        <v>1261.7741120000001</v>
      </c>
      <c r="M949" s="12">
        <v>123.42305080000001</v>
      </c>
      <c r="N949" s="12">
        <v>149.3223801183432</v>
      </c>
      <c r="O949" s="12">
        <v>14.606278201183434</v>
      </c>
      <c r="P949" s="12">
        <v>97.817073298774432</v>
      </c>
      <c r="Q949" s="12" t="s">
        <v>99</v>
      </c>
      <c r="R949" s="12" t="s">
        <v>54</v>
      </c>
      <c r="S949" s="12" t="s">
        <v>55</v>
      </c>
      <c r="T949" s="12">
        <v>12.55</v>
      </c>
      <c r="U949" s="12">
        <v>123.15625</v>
      </c>
      <c r="V949" s="21"/>
      <c r="W949" s="21"/>
      <c r="X949" s="15" t="s">
        <v>63</v>
      </c>
      <c r="Y949" s="15" t="s">
        <v>49</v>
      </c>
      <c r="Z949" s="16"/>
      <c r="AA949" s="16"/>
      <c r="AB949" s="16"/>
      <c r="AC949" s="13">
        <v>8.4547391957516691</v>
      </c>
      <c r="AD949" s="44">
        <v>1167.7900133961396</v>
      </c>
      <c r="AE949" s="44" t="s">
        <v>55</v>
      </c>
      <c r="AF949" s="44" t="s">
        <v>55</v>
      </c>
      <c r="AG949" s="152">
        <v>138.1</v>
      </c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 s="22"/>
      <c r="EI949" s="22"/>
      <c r="EJ949" s="22"/>
      <c r="EK949" s="22"/>
      <c r="EL949" s="22"/>
      <c r="EM949" s="22"/>
      <c r="EN949" s="22"/>
      <c r="EO949" s="22"/>
      <c r="EP949" s="22"/>
      <c r="EQ949" s="22"/>
      <c r="ER949" s="22"/>
      <c r="ES949" s="22"/>
      <c r="ET949" s="22"/>
      <c r="EU949" s="22"/>
      <c r="EV949" s="22"/>
      <c r="EW949" s="22"/>
    </row>
    <row r="950" spans="1:153" s="16" customFormat="1" x14ac:dyDescent="0.2">
      <c r="A950" s="8" t="s">
        <v>114</v>
      </c>
      <c r="B950" s="8" t="s">
        <v>114</v>
      </c>
      <c r="C950" s="8" t="s">
        <v>116</v>
      </c>
      <c r="D950" s="8"/>
      <c r="E950" s="9">
        <v>559</v>
      </c>
      <c r="F950" s="10" t="s">
        <v>214</v>
      </c>
      <c r="G950" s="126">
        <v>1.8380000000000001</v>
      </c>
      <c r="H950" s="9">
        <v>1</v>
      </c>
      <c r="I950" s="12">
        <v>2.85</v>
      </c>
      <c r="J950" s="12">
        <v>2.85</v>
      </c>
      <c r="K950" s="13">
        <v>2.85</v>
      </c>
      <c r="L950" s="12">
        <v>364.32616400000006</v>
      </c>
      <c r="M950" s="12">
        <v>46.073622999999998</v>
      </c>
      <c r="N950" s="12">
        <v>127.83374175438598</v>
      </c>
      <c r="O950" s="12">
        <v>16.16618350877193</v>
      </c>
      <c r="P950" s="12">
        <v>126.46256995146796</v>
      </c>
      <c r="Q950" s="12" t="s">
        <v>53</v>
      </c>
      <c r="R950" s="12" t="s">
        <v>54</v>
      </c>
      <c r="S950" s="12" t="s">
        <v>55</v>
      </c>
      <c r="T950" s="12">
        <v>9.92</v>
      </c>
      <c r="U950" s="12">
        <v>143.88390000000001</v>
      </c>
      <c r="V950" s="21" t="s">
        <v>118</v>
      </c>
      <c r="W950" s="21" t="s">
        <v>118</v>
      </c>
      <c r="X950" s="15" t="s">
        <v>63</v>
      </c>
      <c r="Y950" s="15" t="s">
        <v>49</v>
      </c>
      <c r="AC950" s="13">
        <v>2.85</v>
      </c>
      <c r="AD950" s="44">
        <v>343.08092030009738</v>
      </c>
      <c r="AE950" s="44" t="s">
        <v>55</v>
      </c>
      <c r="AF950" s="44" t="s">
        <v>55</v>
      </c>
      <c r="AG950" s="152">
        <v>120.4</v>
      </c>
    </row>
    <row r="951" spans="1:153" s="22" customFormat="1" x14ac:dyDescent="0.2">
      <c r="A951" s="8" t="s">
        <v>114</v>
      </c>
      <c r="B951" s="8" t="s">
        <v>114</v>
      </c>
      <c r="C951" s="9" t="s">
        <v>116</v>
      </c>
      <c r="D951" s="7"/>
      <c r="E951" s="37">
        <v>516</v>
      </c>
      <c r="F951" s="49" t="s">
        <v>162</v>
      </c>
      <c r="G951" s="125">
        <v>1.17</v>
      </c>
      <c r="H951" s="15"/>
      <c r="I951" s="12">
        <v>7.15</v>
      </c>
      <c r="J951" s="15"/>
      <c r="K951" s="15"/>
      <c r="L951" s="12">
        <v>1054.7482600000001</v>
      </c>
      <c r="M951" s="12">
        <v>102.1200644</v>
      </c>
      <c r="N951" s="12">
        <v>147.51723916083915</v>
      </c>
      <c r="O951" s="12">
        <v>14.28252648951049</v>
      </c>
      <c r="P951" s="12">
        <v>96.819372235797758</v>
      </c>
      <c r="Q951" s="12" t="s">
        <v>46</v>
      </c>
      <c r="R951" s="12" t="s">
        <v>54</v>
      </c>
      <c r="S951" s="12" t="s">
        <v>55</v>
      </c>
      <c r="T951" s="12">
        <v>10.78</v>
      </c>
      <c r="U951" s="12">
        <v>123.86425</v>
      </c>
      <c r="V951" s="15"/>
      <c r="W951" s="15"/>
      <c r="X951" s="15"/>
      <c r="Y951" s="15"/>
      <c r="Z951" s="15"/>
      <c r="AA951" s="15"/>
      <c r="AB951" s="15"/>
      <c r="AC951" s="13">
        <v>7.1480976836809562</v>
      </c>
      <c r="AD951" s="44">
        <v>1034.3713749621907</v>
      </c>
      <c r="AE951" s="44" t="s">
        <v>55</v>
      </c>
      <c r="AF951" s="44" t="s">
        <v>55</v>
      </c>
      <c r="AG951" s="152">
        <v>144.69999999999999</v>
      </c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</row>
    <row r="952" spans="1:153" s="22" customFormat="1" x14ac:dyDescent="0.2">
      <c r="A952" s="8" t="s">
        <v>114</v>
      </c>
      <c r="B952" s="8" t="s">
        <v>114</v>
      </c>
      <c r="C952" s="9" t="s">
        <v>116</v>
      </c>
      <c r="D952" s="7"/>
      <c r="E952" s="37">
        <v>516</v>
      </c>
      <c r="F952" s="49" t="s">
        <v>162</v>
      </c>
      <c r="G952" s="125">
        <v>1.18</v>
      </c>
      <c r="H952" s="15"/>
      <c r="I952" s="12">
        <v>7.32</v>
      </c>
      <c r="J952" s="15"/>
      <c r="K952" s="15"/>
      <c r="L952" s="12">
        <v>1103.7634680000001</v>
      </c>
      <c r="M952" s="12">
        <v>109.8638562</v>
      </c>
      <c r="N952" s="12">
        <v>150.78735901639345</v>
      </c>
      <c r="O952" s="12">
        <v>15.008723524590163</v>
      </c>
      <c r="P952" s="12">
        <v>99.535688021158535</v>
      </c>
      <c r="Q952" s="12" t="s">
        <v>46</v>
      </c>
      <c r="R952" s="12" t="s">
        <v>54</v>
      </c>
      <c r="S952" s="12" t="s">
        <v>55</v>
      </c>
      <c r="T952" s="12">
        <v>10.91</v>
      </c>
      <c r="U952" s="12">
        <v>125.3034</v>
      </c>
      <c r="V952" s="15"/>
      <c r="W952" s="15"/>
      <c r="X952" s="15"/>
      <c r="Y952" s="15"/>
      <c r="Z952" s="15"/>
      <c r="AA952" s="15"/>
      <c r="AB952" s="15"/>
      <c r="AC952" s="13">
        <v>7.3157949900429733</v>
      </c>
      <c r="AD952" s="44">
        <v>1058.6381520874033</v>
      </c>
      <c r="AE952" s="44" t="s">
        <v>55</v>
      </c>
      <c r="AF952" s="44" t="s">
        <v>55</v>
      </c>
      <c r="AG952" s="152">
        <v>144.69999999999999</v>
      </c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</row>
    <row r="953" spans="1:153" s="16" customFormat="1" x14ac:dyDescent="0.2">
      <c r="A953" s="8" t="s">
        <v>114</v>
      </c>
      <c r="B953" s="8" t="s">
        <v>142</v>
      </c>
      <c r="C953" s="8" t="s">
        <v>142</v>
      </c>
      <c r="D953" s="8"/>
      <c r="E953" s="9">
        <v>630</v>
      </c>
      <c r="F953" s="10" t="s">
        <v>220</v>
      </c>
      <c r="G953" s="11">
        <v>1.18</v>
      </c>
      <c r="H953" s="15"/>
      <c r="I953" s="12" t="e">
        <v>#N/A</v>
      </c>
      <c r="J953" s="15"/>
      <c r="K953" s="15"/>
      <c r="L953" s="12" t="e">
        <v>#N/A</v>
      </c>
      <c r="M953" s="12" t="e">
        <v>#N/A</v>
      </c>
      <c r="N953" s="12" t="e">
        <v>#N/A</v>
      </c>
      <c r="O953" s="12" t="e">
        <v>#N/A</v>
      </c>
      <c r="P953" s="12" t="e">
        <v>#N/A</v>
      </c>
      <c r="Q953" s="12" t="e">
        <v>#N/A</v>
      </c>
      <c r="R953" s="12" t="e">
        <v>#N/A</v>
      </c>
      <c r="S953" s="12" t="e">
        <v>#N/A</v>
      </c>
      <c r="T953" s="12" t="e">
        <v>#N/A</v>
      </c>
      <c r="U953" s="12" t="e">
        <v>#N/A</v>
      </c>
      <c r="V953" s="15"/>
      <c r="W953" s="15"/>
      <c r="X953" s="15"/>
      <c r="Y953" s="15"/>
      <c r="Z953" s="15"/>
      <c r="AA953" s="15"/>
      <c r="AB953" s="15"/>
      <c r="AC953" s="13">
        <v>2.66</v>
      </c>
      <c r="AD953" s="44">
        <v>197.21120000000002</v>
      </c>
      <c r="AE953" s="44" t="s">
        <v>194</v>
      </c>
      <c r="AF953" s="44" t="s">
        <v>194</v>
      </c>
      <c r="AG953" s="152">
        <v>74.099999999999994</v>
      </c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</row>
    <row r="954" spans="1:153" s="16" customFormat="1" x14ac:dyDescent="0.2">
      <c r="A954" s="8" t="s">
        <v>114</v>
      </c>
      <c r="B954" s="8" t="s">
        <v>114</v>
      </c>
      <c r="C954" s="8" t="s">
        <v>116</v>
      </c>
      <c r="D954" s="8"/>
      <c r="E954" s="37">
        <v>516</v>
      </c>
      <c r="F954" s="49" t="s">
        <v>162</v>
      </c>
      <c r="G954" s="119">
        <v>1.22</v>
      </c>
      <c r="H954" s="9">
        <v>1</v>
      </c>
      <c r="I954" s="12">
        <v>8.11</v>
      </c>
      <c r="J954" s="12">
        <v>8.11</v>
      </c>
      <c r="K954" s="13">
        <v>8.11</v>
      </c>
      <c r="L954" s="12">
        <v>1073.7435</v>
      </c>
      <c r="M954" s="12">
        <v>100.06705219999999</v>
      </c>
      <c r="N954" s="12">
        <v>132.39747225647349</v>
      </c>
      <c r="O954" s="12">
        <v>12.338724069050555</v>
      </c>
      <c r="P954" s="12">
        <v>93.194559222011577</v>
      </c>
      <c r="Q954" s="12" t="s">
        <v>99</v>
      </c>
      <c r="R954" s="12" t="s">
        <v>54</v>
      </c>
      <c r="S954" s="12" t="s">
        <v>55</v>
      </c>
      <c r="T954" s="12">
        <v>12.48</v>
      </c>
      <c r="U954" s="12">
        <v>121.7572</v>
      </c>
      <c r="V954" s="21"/>
      <c r="W954" s="21"/>
      <c r="X954" s="15" t="s">
        <v>63</v>
      </c>
      <c r="Y954" s="15" t="s">
        <v>49</v>
      </c>
      <c r="AC954" s="13">
        <v>8.1053698074974676</v>
      </c>
      <c r="AD954" s="44">
        <v>1066.1742277186129</v>
      </c>
      <c r="AE954" s="44" t="s">
        <v>55</v>
      </c>
      <c r="AF954" s="44" t="s">
        <v>55</v>
      </c>
      <c r="AG954" s="152">
        <v>131.5</v>
      </c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  <c r="BK954" s="22"/>
      <c r="BL954" s="22"/>
      <c r="BM954" s="22"/>
      <c r="BN954" s="22"/>
      <c r="BO954" s="22"/>
      <c r="BP954" s="22"/>
      <c r="BQ954" s="22"/>
      <c r="BR954" s="22"/>
      <c r="BS954" s="22"/>
      <c r="BT954" s="22"/>
      <c r="BU954" s="22"/>
      <c r="BV954" s="22"/>
      <c r="BW954" s="22"/>
      <c r="BX954" s="22"/>
      <c r="BY954" s="22"/>
      <c r="BZ954" s="22"/>
      <c r="CA954" s="22"/>
      <c r="CB954" s="22"/>
      <c r="CC954" s="22"/>
      <c r="CD954" s="22"/>
      <c r="CE954" s="22"/>
      <c r="CF954" s="22"/>
      <c r="CG954" s="22"/>
      <c r="CH954" s="22"/>
      <c r="CI954" s="22"/>
      <c r="CJ954" s="22"/>
      <c r="CK954" s="22"/>
      <c r="CL954" s="22"/>
      <c r="CM954" s="22"/>
      <c r="CN954" s="22"/>
      <c r="CO954" s="22"/>
      <c r="CP954" s="22"/>
      <c r="CQ954" s="22"/>
      <c r="CR954" s="22"/>
      <c r="CS954" s="22"/>
      <c r="CT954" s="22"/>
      <c r="CU954" s="22"/>
      <c r="CV954" s="22"/>
      <c r="CW954" s="22"/>
      <c r="CX954" s="22"/>
      <c r="CY954" s="22"/>
      <c r="CZ954" s="22"/>
      <c r="DA954" s="22"/>
      <c r="DB954" s="22"/>
      <c r="DC954" s="22"/>
      <c r="DD954" s="22"/>
      <c r="DE954" s="22"/>
      <c r="DF954" s="22"/>
      <c r="DG954" s="22"/>
      <c r="DH954" s="22"/>
      <c r="DI954" s="22"/>
      <c r="DJ954" s="22"/>
      <c r="DK954" s="22"/>
      <c r="DL954" s="22"/>
      <c r="DM954" s="22"/>
      <c r="DN954" s="22"/>
      <c r="DO954" s="22"/>
      <c r="DP954" s="22"/>
      <c r="DQ954" s="22"/>
      <c r="DR954" s="22"/>
      <c r="DS954" s="22"/>
      <c r="DT954" s="22"/>
      <c r="DU954" s="22"/>
      <c r="DV954" s="22"/>
      <c r="DW954" s="22"/>
      <c r="DX954" s="22"/>
      <c r="DY954" s="22"/>
      <c r="DZ954" s="22"/>
      <c r="EA954" s="22"/>
      <c r="EB954" s="22"/>
      <c r="EC954" s="22"/>
      <c r="ED954" s="22"/>
      <c r="EE954" s="22"/>
      <c r="EF954" s="22"/>
      <c r="EG954" s="22"/>
      <c r="EH954" s="22"/>
      <c r="EI954" s="22"/>
      <c r="EJ954" s="22"/>
      <c r="EK954" s="22"/>
      <c r="EL954" s="22"/>
      <c r="EM954" s="22"/>
      <c r="EN954" s="22"/>
      <c r="EO954" s="22"/>
      <c r="EP954" s="22"/>
      <c r="EQ954" s="22"/>
      <c r="ER954" s="22"/>
      <c r="ES954" s="22"/>
      <c r="ET954" s="22"/>
      <c r="EU954" s="22"/>
      <c r="EV954" s="22"/>
      <c r="EW954" s="22"/>
    </row>
    <row r="955" spans="1:153" s="16" customFormat="1" x14ac:dyDescent="0.2">
      <c r="A955" s="8" t="s">
        <v>114</v>
      </c>
      <c r="B955" s="8" t="s">
        <v>114</v>
      </c>
      <c r="C955" s="8" t="s">
        <v>116</v>
      </c>
      <c r="D955" s="8"/>
      <c r="E955" s="37">
        <v>516</v>
      </c>
      <c r="F955" s="49" t="s">
        <v>162</v>
      </c>
      <c r="G955" s="119">
        <v>1.24</v>
      </c>
      <c r="H955" s="9">
        <v>1</v>
      </c>
      <c r="I955" s="12">
        <v>7.02</v>
      </c>
      <c r="J955" s="12">
        <v>7.02</v>
      </c>
      <c r="K955" s="13">
        <v>7.02</v>
      </c>
      <c r="L955" s="12">
        <v>1461.4346280000002</v>
      </c>
      <c r="M955" s="12">
        <v>142.79347139999999</v>
      </c>
      <c r="N955" s="12">
        <v>208.18157094017099</v>
      </c>
      <c r="O955" s="12">
        <v>20.34095034188034</v>
      </c>
      <c r="P955" s="12">
        <v>97.707737769574706</v>
      </c>
      <c r="Q955" s="12" t="s">
        <v>46</v>
      </c>
      <c r="R955" s="12" t="s">
        <v>54</v>
      </c>
      <c r="S955" s="12" t="s">
        <v>55</v>
      </c>
      <c r="T955" s="12">
        <v>11.79</v>
      </c>
      <c r="U955" s="12">
        <v>124.46135</v>
      </c>
      <c r="V955" s="21"/>
      <c r="W955" s="21"/>
      <c r="X955" s="15" t="s">
        <v>41</v>
      </c>
      <c r="Y955" s="15" t="s">
        <v>49</v>
      </c>
      <c r="AC955" s="13">
        <v>7.0223247039094447</v>
      </c>
      <c r="AD955" s="44">
        <v>899.11129211828097</v>
      </c>
      <c r="AE955" s="44" t="s">
        <v>55</v>
      </c>
      <c r="AF955" s="44" t="s">
        <v>55</v>
      </c>
      <c r="AG955" s="152">
        <v>128</v>
      </c>
    </row>
    <row r="956" spans="1:153" s="22" customFormat="1" x14ac:dyDescent="0.2">
      <c r="A956" s="8" t="s">
        <v>114</v>
      </c>
      <c r="B956" s="8" t="s">
        <v>114</v>
      </c>
      <c r="C956" s="8" t="s">
        <v>116</v>
      </c>
      <c r="D956" s="8"/>
      <c r="E956" s="37">
        <v>516</v>
      </c>
      <c r="F956" s="49" t="s">
        <v>162</v>
      </c>
      <c r="G956" s="119">
        <v>1.28</v>
      </c>
      <c r="H956" s="9">
        <v>1</v>
      </c>
      <c r="I956" s="12">
        <v>8.35</v>
      </c>
      <c r="J956" s="12">
        <v>8.35</v>
      </c>
      <c r="K956" s="13">
        <v>8.35</v>
      </c>
      <c r="L956" s="12">
        <v>972.37789999999995</v>
      </c>
      <c r="M956" s="12">
        <v>96.590243399999991</v>
      </c>
      <c r="N956" s="12">
        <v>116.45244311377246</v>
      </c>
      <c r="O956" s="12">
        <v>11.567693820359281</v>
      </c>
      <c r="P956" s="12">
        <v>99.334058702897295</v>
      </c>
      <c r="Q956" s="12" t="s">
        <v>99</v>
      </c>
      <c r="R956" s="12" t="s">
        <v>54</v>
      </c>
      <c r="S956" s="12" t="s">
        <v>55</v>
      </c>
      <c r="T956" s="12">
        <v>12.48</v>
      </c>
      <c r="U956" s="12">
        <v>125.0326</v>
      </c>
      <c r="V956" s="21"/>
      <c r="W956" s="21"/>
      <c r="X956" s="15" t="s">
        <v>63</v>
      </c>
      <c r="Y956" s="15" t="s">
        <v>49</v>
      </c>
      <c r="Z956" s="16"/>
      <c r="AA956" s="16"/>
      <c r="AB956" s="16"/>
      <c r="AC956" s="13">
        <v>8.3499283792754078</v>
      </c>
      <c r="AD956" s="44">
        <v>1098.3432776928817</v>
      </c>
      <c r="AE956" s="44" t="s">
        <v>55</v>
      </c>
      <c r="AF956" s="44" t="s">
        <v>55</v>
      </c>
      <c r="AG956" s="152">
        <v>131.5</v>
      </c>
    </row>
    <row r="957" spans="1:153" s="16" customFormat="1" x14ac:dyDescent="0.2">
      <c r="A957" s="8" t="s">
        <v>114</v>
      </c>
      <c r="B957" s="8" t="s">
        <v>142</v>
      </c>
      <c r="C957" s="8" t="s">
        <v>142</v>
      </c>
      <c r="D957" s="8"/>
      <c r="E957" s="9">
        <v>630</v>
      </c>
      <c r="F957" s="10" t="s">
        <v>220</v>
      </c>
      <c r="G957" s="11">
        <v>2.0099999999999998</v>
      </c>
      <c r="H957" s="9">
        <v>1</v>
      </c>
      <c r="I957" s="12">
        <v>8.09</v>
      </c>
      <c r="J957" s="12">
        <v>1.86</v>
      </c>
      <c r="K957" s="13">
        <v>1.86</v>
      </c>
      <c r="L957" s="12">
        <v>368.89129600000001</v>
      </c>
      <c r="M957" s="12">
        <v>38.563267400000001</v>
      </c>
      <c r="N957" s="12">
        <v>45.598429666254638</v>
      </c>
      <c r="O957" s="12">
        <v>4.7667821260815826</v>
      </c>
      <c r="P957" s="12">
        <v>104.53829574769907</v>
      </c>
      <c r="Q957" s="12" t="s">
        <v>73</v>
      </c>
      <c r="R957" s="12" t="s">
        <v>134</v>
      </c>
      <c r="S957" s="12" t="s">
        <v>135</v>
      </c>
      <c r="T957" s="12">
        <v>12.45</v>
      </c>
      <c r="U957" s="12">
        <v>141.16220000000001</v>
      </c>
      <c r="V957" s="21" t="s">
        <v>118</v>
      </c>
      <c r="W957" s="21" t="s">
        <v>118</v>
      </c>
      <c r="X957" s="15" t="s">
        <v>63</v>
      </c>
      <c r="Y957" s="15" t="s">
        <v>49</v>
      </c>
      <c r="AC957" s="13">
        <v>8.09</v>
      </c>
      <c r="AD957" s="44">
        <v>332.00040000000001</v>
      </c>
      <c r="AE957" s="44" t="s">
        <v>194</v>
      </c>
      <c r="AF957" s="44" t="s">
        <v>194</v>
      </c>
      <c r="AG957" s="152">
        <v>41</v>
      </c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  <c r="BK957" s="22"/>
      <c r="BL957" s="22"/>
      <c r="BM957" s="22"/>
      <c r="BN957" s="22"/>
      <c r="BO957" s="22"/>
      <c r="BP957" s="22"/>
      <c r="BQ957" s="22"/>
      <c r="BR957" s="22"/>
      <c r="BS957" s="22"/>
      <c r="BT957" s="22"/>
      <c r="BU957" s="22"/>
      <c r="BV957" s="22"/>
      <c r="BW957" s="22"/>
      <c r="BX957" s="22"/>
      <c r="BY957" s="22"/>
      <c r="BZ957" s="22"/>
      <c r="CA957" s="22"/>
      <c r="CB957" s="22"/>
      <c r="CC957" s="22"/>
      <c r="CD957" s="22"/>
      <c r="CE957" s="22"/>
      <c r="CF957" s="22"/>
      <c r="CG957" s="22"/>
      <c r="CH957" s="22"/>
      <c r="CI957" s="22"/>
      <c r="CJ957" s="22"/>
      <c r="CK957" s="22"/>
      <c r="CL957" s="22"/>
      <c r="CM957" s="22"/>
      <c r="CN957" s="22"/>
      <c r="CO957" s="22"/>
      <c r="CP957" s="22"/>
      <c r="CQ957" s="22"/>
      <c r="CR957" s="22"/>
      <c r="CS957" s="22"/>
      <c r="CT957" s="22"/>
      <c r="CU957" s="22"/>
      <c r="CV957" s="22"/>
      <c r="CW957" s="22"/>
      <c r="CX957" s="22"/>
      <c r="CY957" s="22"/>
      <c r="CZ957" s="22"/>
      <c r="DA957" s="22"/>
      <c r="DB957" s="22"/>
      <c r="DC957" s="22"/>
      <c r="DD957" s="22"/>
      <c r="DE957" s="22"/>
      <c r="DF957" s="22"/>
      <c r="DG957" s="22"/>
      <c r="DH957" s="22"/>
      <c r="DI957" s="22"/>
      <c r="DJ957" s="22"/>
      <c r="DK957" s="22"/>
      <c r="DL957" s="22"/>
      <c r="DM957" s="22"/>
      <c r="DN957" s="22"/>
      <c r="DO957" s="22"/>
      <c r="DP957" s="22"/>
      <c r="DQ957" s="22"/>
      <c r="DR957" s="22"/>
      <c r="DS957" s="22"/>
      <c r="DT957" s="22"/>
      <c r="DU957" s="22"/>
      <c r="DV957" s="22"/>
      <c r="DW957" s="22"/>
      <c r="DX957" s="22"/>
      <c r="DY957" s="22"/>
      <c r="DZ957" s="22"/>
      <c r="EA957" s="22"/>
      <c r="EB957" s="22"/>
      <c r="EC957" s="22"/>
      <c r="ED957" s="22"/>
      <c r="EE957" s="22"/>
      <c r="EF957" s="22"/>
      <c r="EG957" s="22"/>
      <c r="EH957" s="22"/>
      <c r="EI957" s="22"/>
      <c r="EJ957" s="22"/>
      <c r="EK957" s="22"/>
      <c r="EL957" s="22"/>
      <c r="EM957" s="22"/>
      <c r="EN957" s="22"/>
      <c r="EO957" s="22"/>
      <c r="EP957" s="22"/>
      <c r="EQ957" s="22"/>
      <c r="ER957" s="22"/>
      <c r="ES957" s="22"/>
      <c r="ET957" s="22"/>
      <c r="EU957" s="22"/>
      <c r="EV957" s="22"/>
      <c r="EW957" s="22"/>
    </row>
    <row r="958" spans="1:153" s="16" customFormat="1" x14ac:dyDescent="0.2">
      <c r="A958" s="8" t="s">
        <v>114</v>
      </c>
      <c r="B958" s="8" t="s">
        <v>114</v>
      </c>
      <c r="C958" s="8" t="s">
        <v>116</v>
      </c>
      <c r="D958" s="8"/>
      <c r="E958" s="37">
        <v>516</v>
      </c>
      <c r="F958" s="49" t="s">
        <v>162</v>
      </c>
      <c r="G958" s="119">
        <v>1.29</v>
      </c>
      <c r="H958" s="9">
        <v>1</v>
      </c>
      <c r="I958" s="12">
        <v>7.5</v>
      </c>
      <c r="J958" s="12">
        <v>7.5</v>
      </c>
      <c r="K958" s="13">
        <v>7.5</v>
      </c>
      <c r="L958" s="12">
        <v>936.2628400000001</v>
      </c>
      <c r="M958" s="12">
        <v>88.018971399999998</v>
      </c>
      <c r="N958" s="12">
        <v>124.83504533333334</v>
      </c>
      <c r="O958" s="12">
        <v>11.735862853333334</v>
      </c>
      <c r="P958" s="12">
        <v>94.010963203452562</v>
      </c>
      <c r="Q958" s="12" t="s">
        <v>53</v>
      </c>
      <c r="R958" s="12" t="s">
        <v>54</v>
      </c>
      <c r="S958" s="12" t="s">
        <v>55</v>
      </c>
      <c r="T958" s="12">
        <v>12.52</v>
      </c>
      <c r="U958" s="12">
        <v>119.04944999999999</v>
      </c>
      <c r="V958" s="21"/>
      <c r="W958" s="21"/>
      <c r="X958" s="15" t="s">
        <v>112</v>
      </c>
      <c r="Y958" s="15" t="s">
        <v>113</v>
      </c>
      <c r="AC958" s="13">
        <v>7.5044544597002414</v>
      </c>
      <c r="AD958" s="44">
        <v>1085.9382763532676</v>
      </c>
      <c r="AE958" s="44" t="s">
        <v>55</v>
      </c>
      <c r="AF958" s="44" t="s">
        <v>55</v>
      </c>
      <c r="AG958" s="152">
        <v>144.69999999999999</v>
      </c>
    </row>
    <row r="959" spans="1:153" s="16" customFormat="1" x14ac:dyDescent="0.2">
      <c r="A959" s="8" t="s">
        <v>114</v>
      </c>
      <c r="B959" s="8" t="s">
        <v>142</v>
      </c>
      <c r="C959" s="8" t="s">
        <v>142</v>
      </c>
      <c r="D959" s="8"/>
      <c r="E959" s="9">
        <v>630</v>
      </c>
      <c r="F959" s="10" t="s">
        <v>220</v>
      </c>
      <c r="G959" s="11">
        <v>3.01</v>
      </c>
      <c r="H959" s="15"/>
      <c r="I959" s="12" t="e">
        <v>#N/A</v>
      </c>
      <c r="J959" s="15"/>
      <c r="K959" s="15"/>
      <c r="L959" s="12" t="e">
        <v>#N/A</v>
      </c>
      <c r="M959" s="12" t="e">
        <v>#N/A</v>
      </c>
      <c r="N959" s="12" t="e">
        <v>#N/A</v>
      </c>
      <c r="O959" s="12" t="e">
        <v>#N/A</v>
      </c>
      <c r="P959" s="12" t="e">
        <v>#N/A</v>
      </c>
      <c r="Q959" s="12" t="e">
        <v>#N/A</v>
      </c>
      <c r="R959" s="12" t="e">
        <v>#N/A</v>
      </c>
      <c r="S959" s="12" t="e">
        <v>#N/A</v>
      </c>
      <c r="T959" s="12" t="e">
        <v>#N/A</v>
      </c>
      <c r="U959" s="12" t="e">
        <v>#N/A</v>
      </c>
      <c r="V959" s="15"/>
      <c r="W959" s="15"/>
      <c r="X959" s="15"/>
      <c r="Y959" s="15"/>
      <c r="Z959" s="15"/>
      <c r="AA959" s="15"/>
      <c r="AB959" s="15"/>
      <c r="AC959" s="13" t="e">
        <v>#N/A</v>
      </c>
      <c r="AD959" s="13" t="e">
        <v>#N/A</v>
      </c>
      <c r="AE959" s="44" t="e">
        <v>#N/A</v>
      </c>
      <c r="AF959" s="44" t="e">
        <v>#N/A</v>
      </c>
      <c r="AG959" s="152" t="e">
        <v>#N/A</v>
      </c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</row>
    <row r="960" spans="1:153" s="16" customFormat="1" x14ac:dyDescent="0.2">
      <c r="A960" s="8" t="s">
        <v>114</v>
      </c>
      <c r="B960" s="8" t="s">
        <v>114</v>
      </c>
      <c r="C960" s="8" t="s">
        <v>116</v>
      </c>
      <c r="D960" s="8"/>
      <c r="E960" s="37">
        <v>516</v>
      </c>
      <c r="F960" s="49" t="s">
        <v>162</v>
      </c>
      <c r="G960" s="119">
        <v>1.3</v>
      </c>
      <c r="H960" s="9">
        <v>1</v>
      </c>
      <c r="I960" s="12">
        <v>7.65</v>
      </c>
      <c r="J960" s="12">
        <v>7.65</v>
      </c>
      <c r="K960" s="13">
        <v>7.65</v>
      </c>
      <c r="L960" s="12">
        <v>1108.563476</v>
      </c>
      <c r="M960" s="12">
        <v>94.522042000000013</v>
      </c>
      <c r="N960" s="12">
        <v>144.9102583006536</v>
      </c>
      <c r="O960" s="12">
        <v>12.355822483660132</v>
      </c>
      <c r="P960" s="12">
        <v>85.265340277185913</v>
      </c>
      <c r="Q960" s="12" t="s">
        <v>46</v>
      </c>
      <c r="R960" s="12" t="s">
        <v>54</v>
      </c>
      <c r="S960" s="12" t="s">
        <v>55</v>
      </c>
      <c r="T960" s="12">
        <v>11.76</v>
      </c>
      <c r="U960" s="12">
        <v>116.7655</v>
      </c>
      <c r="V960" s="21"/>
      <c r="W960" s="21"/>
      <c r="X960" s="15" t="s">
        <v>41</v>
      </c>
      <c r="Y960" s="15" t="s">
        <v>49</v>
      </c>
      <c r="AC960" s="13">
        <v>7.6511896027670057</v>
      </c>
      <c r="AD960" s="44">
        <v>1157.5417063378286</v>
      </c>
      <c r="AE960" s="44" t="s">
        <v>55</v>
      </c>
      <c r="AF960" s="44" t="s">
        <v>55</v>
      </c>
      <c r="AG960" s="152">
        <v>151.30000000000001</v>
      </c>
    </row>
    <row r="961" spans="1:153" s="16" customFormat="1" x14ac:dyDescent="0.2">
      <c r="A961" s="8" t="s">
        <v>114</v>
      </c>
      <c r="B961" s="8" t="s">
        <v>142</v>
      </c>
      <c r="C961" s="8" t="s">
        <v>142</v>
      </c>
      <c r="D961" s="8"/>
      <c r="E961" s="9">
        <v>630</v>
      </c>
      <c r="F961" s="10" t="s">
        <v>220</v>
      </c>
      <c r="G961" s="11">
        <v>2.0699999999999998</v>
      </c>
      <c r="H961" s="9">
        <v>1</v>
      </c>
      <c r="I961" s="12" t="e">
        <v>#N/A</v>
      </c>
      <c r="J961" s="12">
        <v>6</v>
      </c>
      <c r="K961" s="13">
        <v>6</v>
      </c>
      <c r="L961" s="12" t="e">
        <v>#N/A</v>
      </c>
      <c r="M961" s="12" t="e">
        <v>#N/A</v>
      </c>
      <c r="N961" s="12" t="e">
        <v>#N/A</v>
      </c>
      <c r="O961" s="12" t="e">
        <v>#N/A</v>
      </c>
      <c r="P961" s="12" t="e">
        <v>#N/A</v>
      </c>
      <c r="Q961" s="12" t="e">
        <v>#N/A</v>
      </c>
      <c r="R961" s="12" t="e">
        <v>#N/A</v>
      </c>
      <c r="S961" s="12" t="e">
        <v>#N/A</v>
      </c>
      <c r="T961" s="12" t="e">
        <v>#N/A</v>
      </c>
      <c r="U961" s="12" t="e">
        <v>#N/A</v>
      </c>
      <c r="V961" s="21"/>
      <c r="W961" s="21"/>
      <c r="X961" s="15" t="s">
        <v>63</v>
      </c>
      <c r="Y961" s="15" t="s">
        <v>49</v>
      </c>
      <c r="AC961" s="13" t="e">
        <v>#N/A</v>
      </c>
      <c r="AD961" s="13" t="e">
        <v>#N/A</v>
      </c>
      <c r="AE961" s="44" t="e">
        <v>#N/A</v>
      </c>
      <c r="AF961" s="44" t="e">
        <v>#N/A</v>
      </c>
      <c r="AG961" s="152" t="e">
        <v>#N/A</v>
      </c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  <c r="BK961" s="22"/>
      <c r="BL961" s="22"/>
      <c r="BM961" s="22"/>
      <c r="BN961" s="22"/>
      <c r="BO961" s="22"/>
      <c r="BP961" s="22"/>
      <c r="BQ961" s="22"/>
      <c r="BR961" s="22"/>
      <c r="BS961" s="22"/>
      <c r="BT961" s="22"/>
      <c r="BU961" s="22"/>
      <c r="BV961" s="22"/>
      <c r="BW961" s="22"/>
      <c r="BX961" s="22"/>
      <c r="BY961" s="22"/>
      <c r="BZ961" s="22"/>
      <c r="CA961" s="22"/>
      <c r="CB961" s="22"/>
      <c r="CC961" s="22"/>
      <c r="CD961" s="22"/>
      <c r="CE961" s="22"/>
      <c r="CF961" s="22"/>
      <c r="CG961" s="22"/>
      <c r="CH961" s="22"/>
      <c r="CI961" s="22"/>
      <c r="CJ961" s="22"/>
      <c r="CK961" s="22"/>
      <c r="CL961" s="22"/>
      <c r="CM961" s="22"/>
      <c r="CN961" s="22"/>
      <c r="CO961" s="22"/>
      <c r="CP961" s="22"/>
      <c r="CQ961" s="22"/>
      <c r="CR961" s="22"/>
      <c r="CS961" s="22"/>
      <c r="CT961" s="22"/>
      <c r="CU961" s="22"/>
      <c r="CV961" s="22"/>
      <c r="CW961" s="22"/>
      <c r="CX961" s="22"/>
      <c r="CY961" s="22"/>
      <c r="CZ961" s="22"/>
      <c r="DA961" s="22"/>
      <c r="DB961" s="22"/>
      <c r="DC961" s="22"/>
      <c r="DD961" s="22"/>
      <c r="DE961" s="22"/>
      <c r="DF961" s="22"/>
      <c r="DG961" s="22"/>
      <c r="DH961" s="22"/>
      <c r="DI961" s="22"/>
      <c r="DJ961" s="22"/>
      <c r="DK961" s="22"/>
      <c r="DL961" s="22"/>
      <c r="DM961" s="22"/>
      <c r="DN961" s="22"/>
      <c r="DO961" s="22"/>
      <c r="DP961" s="22"/>
      <c r="DQ961" s="22"/>
      <c r="DR961" s="22"/>
      <c r="DS961" s="22"/>
      <c r="DT961" s="22"/>
      <c r="DU961" s="22"/>
      <c r="DV961" s="22"/>
      <c r="DW961" s="22"/>
      <c r="DX961" s="22"/>
      <c r="DY961" s="22"/>
      <c r="DZ961" s="22"/>
      <c r="EA961" s="22"/>
      <c r="EB961" s="22"/>
      <c r="EC961" s="22"/>
      <c r="ED961" s="22"/>
      <c r="EE961" s="22"/>
      <c r="EF961" s="22"/>
      <c r="EG961" s="22"/>
      <c r="EH961" s="22"/>
      <c r="EI961" s="22"/>
      <c r="EJ961" s="22"/>
      <c r="EK961" s="22"/>
      <c r="EL961" s="22"/>
      <c r="EM961" s="22"/>
      <c r="EN961" s="22"/>
      <c r="EO961" s="22"/>
      <c r="EP961" s="22"/>
      <c r="EQ961" s="22"/>
      <c r="ER961" s="22"/>
      <c r="ES961" s="22"/>
      <c r="ET961" s="22"/>
      <c r="EU961" s="22"/>
      <c r="EV961" s="22"/>
      <c r="EW961" s="22"/>
    </row>
    <row r="962" spans="1:153" s="16" customFormat="1" x14ac:dyDescent="0.2">
      <c r="A962" s="8" t="s">
        <v>114</v>
      </c>
      <c r="B962" s="8" t="s">
        <v>142</v>
      </c>
      <c r="C962" s="8" t="s">
        <v>142</v>
      </c>
      <c r="D962" s="8"/>
      <c r="E962" s="9">
        <v>630</v>
      </c>
      <c r="F962" s="10" t="s">
        <v>220</v>
      </c>
      <c r="G962" s="11">
        <v>2.06</v>
      </c>
      <c r="H962" s="9">
        <v>1</v>
      </c>
      <c r="I962" s="12" t="e">
        <v>#N/A</v>
      </c>
      <c r="J962" s="12">
        <v>3.74</v>
      </c>
      <c r="K962" s="13">
        <v>3.74</v>
      </c>
      <c r="L962" s="12" t="e">
        <v>#N/A</v>
      </c>
      <c r="M962" s="12" t="e">
        <v>#N/A</v>
      </c>
      <c r="N962" s="12" t="e">
        <v>#N/A</v>
      </c>
      <c r="O962" s="12" t="e">
        <v>#N/A</v>
      </c>
      <c r="P962" s="12" t="e">
        <v>#N/A</v>
      </c>
      <c r="Q962" s="12" t="e">
        <v>#N/A</v>
      </c>
      <c r="R962" s="12" t="e">
        <v>#N/A</v>
      </c>
      <c r="S962" s="12" t="e">
        <v>#N/A</v>
      </c>
      <c r="T962" s="12" t="e">
        <v>#N/A</v>
      </c>
      <c r="U962" s="12" t="e">
        <v>#N/A</v>
      </c>
      <c r="V962" s="21"/>
      <c r="W962" s="21"/>
      <c r="X962" s="15" t="s">
        <v>63</v>
      </c>
      <c r="Y962" s="15" t="s">
        <v>49</v>
      </c>
      <c r="AC962" s="13" t="e">
        <v>#N/A</v>
      </c>
      <c r="AD962" s="13" t="e">
        <v>#N/A</v>
      </c>
      <c r="AE962" s="44" t="e">
        <v>#N/A</v>
      </c>
      <c r="AF962" s="44" t="e">
        <v>#N/A</v>
      </c>
      <c r="AG962" s="152" t="e">
        <v>#N/A</v>
      </c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  <c r="BK962" s="22"/>
      <c r="BL962" s="22"/>
      <c r="BM962" s="22"/>
      <c r="BN962" s="22"/>
      <c r="BO962" s="22"/>
      <c r="BP962" s="22"/>
      <c r="BQ962" s="22"/>
      <c r="BR962" s="22"/>
      <c r="BS962" s="22"/>
      <c r="BT962" s="22"/>
      <c r="BU962" s="22"/>
      <c r="BV962" s="22"/>
      <c r="BW962" s="22"/>
      <c r="BX962" s="22"/>
      <c r="BY962" s="22"/>
      <c r="BZ962" s="22"/>
      <c r="CA962" s="22"/>
      <c r="CB962" s="22"/>
      <c r="CC962" s="22"/>
      <c r="CD962" s="22"/>
      <c r="CE962" s="22"/>
      <c r="CF962" s="22"/>
      <c r="CG962" s="22"/>
      <c r="CH962" s="22"/>
      <c r="CI962" s="22"/>
      <c r="CJ962" s="22"/>
      <c r="CK962" s="22"/>
      <c r="CL962" s="22"/>
      <c r="CM962" s="22"/>
      <c r="CN962" s="22"/>
      <c r="CO962" s="22"/>
      <c r="CP962" s="22"/>
      <c r="CQ962" s="22"/>
      <c r="CR962" s="22"/>
      <c r="CS962" s="22"/>
      <c r="CT962" s="22"/>
      <c r="CU962" s="22"/>
      <c r="CV962" s="22"/>
      <c r="CW962" s="22"/>
      <c r="CX962" s="22"/>
      <c r="CY962" s="22"/>
      <c r="CZ962" s="22"/>
      <c r="DA962" s="22"/>
      <c r="DB962" s="22"/>
      <c r="DC962" s="22"/>
      <c r="DD962" s="22"/>
      <c r="DE962" s="22"/>
      <c r="DF962" s="22"/>
      <c r="DG962" s="22"/>
      <c r="DH962" s="22"/>
      <c r="DI962" s="22"/>
      <c r="DJ962" s="22"/>
      <c r="DK962" s="22"/>
      <c r="DL962" s="22"/>
      <c r="DM962" s="22"/>
      <c r="DN962" s="22"/>
      <c r="DO962" s="22"/>
      <c r="DP962" s="22"/>
      <c r="DQ962" s="22"/>
      <c r="DR962" s="22"/>
      <c r="DS962" s="22"/>
      <c r="DT962" s="22"/>
      <c r="DU962" s="22"/>
      <c r="DV962" s="22"/>
      <c r="DW962" s="22"/>
      <c r="DX962" s="22"/>
      <c r="DY962" s="22"/>
      <c r="DZ962" s="22"/>
      <c r="EA962" s="22"/>
      <c r="EB962" s="22"/>
      <c r="EC962" s="22"/>
      <c r="ED962" s="22"/>
      <c r="EE962" s="22"/>
      <c r="EF962" s="22"/>
      <c r="EG962" s="22"/>
      <c r="EH962" s="22"/>
      <c r="EI962" s="22"/>
      <c r="EJ962" s="22"/>
      <c r="EK962" s="22"/>
      <c r="EL962" s="22"/>
      <c r="EM962" s="22"/>
      <c r="EN962" s="22"/>
      <c r="EO962" s="22"/>
      <c r="EP962" s="22"/>
      <c r="EQ962" s="22"/>
      <c r="ER962" s="22"/>
      <c r="ES962" s="22"/>
      <c r="ET962" s="22"/>
      <c r="EU962" s="22"/>
      <c r="EV962" s="22"/>
      <c r="EW962" s="22"/>
    </row>
    <row r="963" spans="1:153" s="22" customFormat="1" x14ac:dyDescent="0.2">
      <c r="A963" s="8" t="s">
        <v>114</v>
      </c>
      <c r="B963" s="8" t="s">
        <v>114</v>
      </c>
      <c r="C963" s="8" t="s">
        <v>116</v>
      </c>
      <c r="D963" s="8"/>
      <c r="E963" s="9">
        <v>559</v>
      </c>
      <c r="F963" s="10" t="s">
        <v>214</v>
      </c>
      <c r="G963" s="126">
        <v>1.839</v>
      </c>
      <c r="H963" s="9">
        <v>1</v>
      </c>
      <c r="I963" s="12">
        <v>4.41</v>
      </c>
      <c r="J963" s="12">
        <v>4.41</v>
      </c>
      <c r="K963" s="13">
        <v>4.41</v>
      </c>
      <c r="L963" s="12">
        <v>646.37203600000009</v>
      </c>
      <c r="M963" s="12">
        <v>86.293115799999995</v>
      </c>
      <c r="N963" s="12">
        <v>146.56962267573698</v>
      </c>
      <c r="O963" s="12">
        <v>19.567599954648525</v>
      </c>
      <c r="P963" s="12">
        <v>133.50378883036947</v>
      </c>
      <c r="Q963" s="12" t="s">
        <v>53</v>
      </c>
      <c r="R963" s="12" t="s">
        <v>54</v>
      </c>
      <c r="S963" s="12" t="s">
        <v>55</v>
      </c>
      <c r="T963" s="12">
        <v>9.92</v>
      </c>
      <c r="U963" s="12">
        <v>149.71955</v>
      </c>
      <c r="V963" s="21" t="s">
        <v>118</v>
      </c>
      <c r="W963" s="21" t="s">
        <v>118</v>
      </c>
      <c r="X963" s="15" t="s">
        <v>63</v>
      </c>
      <c r="Y963" s="15" t="s">
        <v>49</v>
      </c>
      <c r="Z963" s="16"/>
      <c r="AA963" s="16"/>
      <c r="AB963" s="16"/>
      <c r="AC963" s="13">
        <v>4.41</v>
      </c>
      <c r="AD963" s="44">
        <v>483.15058193804543</v>
      </c>
      <c r="AE963" s="44" t="s">
        <v>55</v>
      </c>
      <c r="AF963" s="44" t="s">
        <v>55</v>
      </c>
      <c r="AG963" s="152">
        <v>109.6</v>
      </c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</row>
    <row r="964" spans="1:153" s="16" customFormat="1" x14ac:dyDescent="0.2">
      <c r="A964" s="8" t="s">
        <v>114</v>
      </c>
      <c r="B964" s="8" t="s">
        <v>114</v>
      </c>
      <c r="C964" s="8" t="s">
        <v>116</v>
      </c>
      <c r="D964" s="8"/>
      <c r="E964" s="37">
        <v>516</v>
      </c>
      <c r="F964" s="49" t="s">
        <v>162</v>
      </c>
      <c r="G964" s="119">
        <v>2.04</v>
      </c>
      <c r="H964" s="9">
        <v>2</v>
      </c>
      <c r="I964" s="12">
        <v>12.09</v>
      </c>
      <c r="J964" s="12">
        <v>12.09</v>
      </c>
      <c r="K964" s="13">
        <v>12.09</v>
      </c>
      <c r="L964" s="12">
        <v>1703.7955640000002</v>
      </c>
      <c r="M964" s="12">
        <v>148.1817964</v>
      </c>
      <c r="N964" s="12">
        <v>140.92601852770886</v>
      </c>
      <c r="O964" s="12">
        <v>12.256558842018197</v>
      </c>
      <c r="P964" s="12">
        <v>86.971582466216574</v>
      </c>
      <c r="Q964" s="12" t="s">
        <v>53</v>
      </c>
      <c r="R964" s="12" t="s">
        <v>54</v>
      </c>
      <c r="S964" s="12" t="s">
        <v>55</v>
      </c>
      <c r="T964" s="12">
        <v>12.22</v>
      </c>
      <c r="U964" s="12">
        <v>115.59545</v>
      </c>
      <c r="V964" s="21"/>
      <c r="W964" s="21"/>
      <c r="X964" s="15" t="s">
        <v>112</v>
      </c>
      <c r="Y964" s="15" t="s">
        <v>113</v>
      </c>
      <c r="AC964" s="13">
        <v>12.088180833595361</v>
      </c>
      <c r="AD964" s="44">
        <v>1590.0701844424141</v>
      </c>
      <c r="AE964" s="44" t="s">
        <v>55</v>
      </c>
      <c r="AF964" s="44" t="s">
        <v>55</v>
      </c>
      <c r="AG964" s="152">
        <v>131.5</v>
      </c>
    </row>
    <row r="965" spans="1:153" s="16" customFormat="1" x14ac:dyDescent="0.2">
      <c r="A965" s="8" t="s">
        <v>114</v>
      </c>
      <c r="B965" s="8" t="s">
        <v>114</v>
      </c>
      <c r="C965" s="8" t="s">
        <v>116</v>
      </c>
      <c r="D965" s="8"/>
      <c r="E965" s="37">
        <v>516</v>
      </c>
      <c r="F965" s="49" t="s">
        <v>162</v>
      </c>
      <c r="G965" s="119">
        <v>2.0499999999999998</v>
      </c>
      <c r="H965" s="9">
        <v>2</v>
      </c>
      <c r="I965" s="12">
        <v>10.84</v>
      </c>
      <c r="J965" s="12">
        <v>10.84</v>
      </c>
      <c r="K965" s="13">
        <v>10.84</v>
      </c>
      <c r="L965" s="12">
        <v>1929.93598</v>
      </c>
      <c r="M965" s="12">
        <v>190.06601539999997</v>
      </c>
      <c r="N965" s="12">
        <v>178.03837453874539</v>
      </c>
      <c r="O965" s="12">
        <v>17.53376525830258</v>
      </c>
      <c r="P965" s="12">
        <v>98.483067505690002</v>
      </c>
      <c r="Q965" s="12" t="s">
        <v>46</v>
      </c>
      <c r="R965" s="12" t="s">
        <v>54</v>
      </c>
      <c r="S965" s="12" t="s">
        <v>55</v>
      </c>
      <c r="T965" s="12">
        <v>11.66</v>
      </c>
      <c r="U965" s="12">
        <v>123.38764999999999</v>
      </c>
      <c r="V965" s="21"/>
      <c r="W965" s="21"/>
      <c r="X965" s="15" t="s">
        <v>112</v>
      </c>
      <c r="Y965" s="15" t="s">
        <v>113</v>
      </c>
      <c r="AC965" s="13">
        <v>10.844425811410405</v>
      </c>
      <c r="AD965" s="44">
        <v>1783.4275874304203</v>
      </c>
      <c r="AE965" s="44" t="s">
        <v>55</v>
      </c>
      <c r="AF965" s="44" t="s">
        <v>55</v>
      </c>
      <c r="AG965" s="152">
        <v>164.5</v>
      </c>
    </row>
    <row r="966" spans="1:153" s="16" customFormat="1" x14ac:dyDescent="0.2">
      <c r="A966" s="8" t="s">
        <v>114</v>
      </c>
      <c r="B966" s="8" t="s">
        <v>114</v>
      </c>
      <c r="C966" s="8" t="s">
        <v>116</v>
      </c>
      <c r="D966" s="8"/>
      <c r="E966" s="37">
        <v>516</v>
      </c>
      <c r="F966" s="49" t="s">
        <v>162</v>
      </c>
      <c r="G966" s="119">
        <v>2.06</v>
      </c>
      <c r="H966" s="9">
        <v>2</v>
      </c>
      <c r="I966" s="12">
        <v>12.53</v>
      </c>
      <c r="J966" s="12">
        <v>12.53</v>
      </c>
      <c r="K966" s="13">
        <v>12.53</v>
      </c>
      <c r="L966" s="12">
        <v>1901.1460520000001</v>
      </c>
      <c r="M966" s="12">
        <v>170.45494119999998</v>
      </c>
      <c r="N966" s="12">
        <v>151.72753806863528</v>
      </c>
      <c r="O966" s="12">
        <v>13.603746304868315</v>
      </c>
      <c r="P966" s="12">
        <v>89.659045932153333</v>
      </c>
      <c r="Q966" s="12" t="s">
        <v>46</v>
      </c>
      <c r="R966" s="12" t="s">
        <v>54</v>
      </c>
      <c r="S966" s="12" t="s">
        <v>55</v>
      </c>
      <c r="T966" s="12">
        <v>11.56</v>
      </c>
      <c r="U966" s="12">
        <v>119.51049999999999</v>
      </c>
      <c r="V966" s="21"/>
      <c r="W966" s="21"/>
      <c r="X966" s="15" t="s">
        <v>41</v>
      </c>
      <c r="Y966" s="15" t="s">
        <v>49</v>
      </c>
      <c r="AC966" s="13">
        <v>12.528386262795655</v>
      </c>
      <c r="AD966" s="44">
        <v>1977.8864743960974</v>
      </c>
      <c r="AE966" s="44" t="s">
        <v>55</v>
      </c>
      <c r="AF966" s="44" t="s">
        <v>55</v>
      </c>
      <c r="AG966" s="152">
        <v>157.9</v>
      </c>
    </row>
    <row r="967" spans="1:153" s="16" customFormat="1" x14ac:dyDescent="0.2">
      <c r="A967" s="8" t="s">
        <v>114</v>
      </c>
      <c r="B967" s="8" t="s">
        <v>114</v>
      </c>
      <c r="C967" s="8" t="s">
        <v>116</v>
      </c>
      <c r="D967" s="8"/>
      <c r="E967" s="9">
        <v>559</v>
      </c>
      <c r="F967" s="10" t="s">
        <v>214</v>
      </c>
      <c r="G967" s="126">
        <v>1.84</v>
      </c>
      <c r="H967" s="9">
        <v>1</v>
      </c>
      <c r="I967" s="12">
        <v>1.99</v>
      </c>
      <c r="J967" s="12">
        <v>1.99</v>
      </c>
      <c r="K967" s="13">
        <v>1.99</v>
      </c>
      <c r="L967" s="12">
        <v>232.790728</v>
      </c>
      <c r="M967" s="12">
        <v>27.893530599999998</v>
      </c>
      <c r="N967" s="12">
        <v>116.98026532663317</v>
      </c>
      <c r="O967" s="12">
        <v>14.016849547738692</v>
      </c>
      <c r="P967" s="12">
        <v>119.82234361155483</v>
      </c>
      <c r="Q967" s="12" t="s">
        <v>53</v>
      </c>
      <c r="R967" s="12" t="s">
        <v>54</v>
      </c>
      <c r="S967" s="12" t="s">
        <v>55</v>
      </c>
      <c r="T967" s="12">
        <v>9.89</v>
      </c>
      <c r="U967" s="12">
        <v>137.07075</v>
      </c>
      <c r="V967" s="21" t="s">
        <v>118</v>
      </c>
      <c r="W967" s="21" t="s">
        <v>118</v>
      </c>
      <c r="X967" s="15" t="s">
        <v>63</v>
      </c>
      <c r="Y967" s="15" t="s">
        <v>49</v>
      </c>
      <c r="AC967" s="13">
        <v>1.99</v>
      </c>
      <c r="AD967" s="44">
        <v>230.40074785866446</v>
      </c>
      <c r="AE967" s="44" t="s">
        <v>55</v>
      </c>
      <c r="AF967" s="44" t="s">
        <v>55</v>
      </c>
      <c r="AG967" s="152">
        <v>115.8</v>
      </c>
    </row>
    <row r="968" spans="1:153" s="16" customFormat="1" x14ac:dyDescent="0.2">
      <c r="A968" s="8" t="s">
        <v>114</v>
      </c>
      <c r="B968" s="8" t="s">
        <v>114</v>
      </c>
      <c r="C968" s="8" t="s">
        <v>116</v>
      </c>
      <c r="D968" s="8"/>
      <c r="E968" s="37">
        <v>516</v>
      </c>
      <c r="F968" s="120" t="s">
        <v>162</v>
      </c>
      <c r="G968" s="135">
        <v>2.16</v>
      </c>
      <c r="H968" s="9">
        <v>2</v>
      </c>
      <c r="I968" s="12">
        <v>11.68</v>
      </c>
      <c r="J968" s="12">
        <v>11.68</v>
      </c>
      <c r="K968" s="13">
        <v>11.68</v>
      </c>
      <c r="L968" s="12">
        <v>1246.188668</v>
      </c>
      <c r="M968" s="12">
        <v>117.72049979999998</v>
      </c>
      <c r="N968" s="12">
        <v>106.69423527397261</v>
      </c>
      <c r="O968" s="12">
        <v>10.078809914383561</v>
      </c>
      <c r="P968" s="12">
        <v>94.464428078076523</v>
      </c>
      <c r="Q968" s="12" t="s">
        <v>46</v>
      </c>
      <c r="R968" s="12" t="s">
        <v>153</v>
      </c>
      <c r="S968" s="12" t="s">
        <v>154</v>
      </c>
      <c r="T968" s="12">
        <v>11.43</v>
      </c>
      <c r="U968" s="12">
        <v>118.30795000000001</v>
      </c>
      <c r="V968" s="21"/>
      <c r="W968" s="21"/>
      <c r="X968" s="15" t="s">
        <v>112</v>
      </c>
      <c r="Y968" s="15" t="s">
        <v>113</v>
      </c>
      <c r="AC968" s="13">
        <v>11.680606505258009</v>
      </c>
      <c r="AD968" s="44">
        <v>1536.4581648710116</v>
      </c>
      <c r="AE968" s="44" t="s">
        <v>221</v>
      </c>
      <c r="AF968" s="44" t="s">
        <v>221</v>
      </c>
      <c r="AG968" s="152">
        <v>131.5</v>
      </c>
    </row>
    <row r="969" spans="1:153" s="16" customFormat="1" x14ac:dyDescent="0.2">
      <c r="A969" s="8" t="s">
        <v>114</v>
      </c>
      <c r="B969" s="8" t="s">
        <v>114</v>
      </c>
      <c r="C969" s="8" t="s">
        <v>116</v>
      </c>
      <c r="D969" s="8"/>
      <c r="E969" s="9">
        <v>559</v>
      </c>
      <c r="F969" s="10" t="s">
        <v>214</v>
      </c>
      <c r="G969" s="126">
        <v>2.1429999999999998</v>
      </c>
      <c r="H969" s="7">
        <v>2</v>
      </c>
      <c r="I969" s="12">
        <v>6.64</v>
      </c>
      <c r="J969" s="12">
        <v>6.64</v>
      </c>
      <c r="K969" s="13">
        <v>6.64</v>
      </c>
      <c r="L969" s="12">
        <v>719.67036800000005</v>
      </c>
      <c r="M969" s="12">
        <v>83.2146762</v>
      </c>
      <c r="N969" s="12">
        <v>108.38409156626507</v>
      </c>
      <c r="O969" s="12">
        <v>12.532330753012049</v>
      </c>
      <c r="P969" s="12">
        <v>115.62887663592117</v>
      </c>
      <c r="Q969" s="12" t="s">
        <v>53</v>
      </c>
      <c r="R969" s="12" t="s">
        <v>54</v>
      </c>
      <c r="S969" s="12" t="s">
        <v>55</v>
      </c>
      <c r="T969" s="12">
        <v>10.050000000000001</v>
      </c>
      <c r="U969" s="12">
        <v>137.816</v>
      </c>
      <c r="V969" s="15"/>
      <c r="W969" s="15"/>
      <c r="X969" s="15" t="s">
        <v>63</v>
      </c>
      <c r="Y969" s="15" t="s">
        <v>49</v>
      </c>
      <c r="Z969" s="15"/>
      <c r="AA969" s="15"/>
      <c r="AB969" s="15"/>
      <c r="AC969" s="13">
        <v>6.64</v>
      </c>
      <c r="AD969" s="44">
        <v>774.63035466408655</v>
      </c>
      <c r="AE969" s="44" t="s">
        <v>55</v>
      </c>
      <c r="AF969" s="44" t="s">
        <v>55</v>
      </c>
      <c r="AG969" s="152">
        <v>116.7</v>
      </c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</row>
    <row r="970" spans="1:153" s="16" customFormat="1" x14ac:dyDescent="0.2">
      <c r="A970" s="8" t="s">
        <v>114</v>
      </c>
      <c r="B970" s="8" t="s">
        <v>114</v>
      </c>
      <c r="C970" s="8" t="s">
        <v>116</v>
      </c>
      <c r="D970" s="8"/>
      <c r="E970" s="37">
        <v>516</v>
      </c>
      <c r="F970" s="120" t="s">
        <v>162</v>
      </c>
      <c r="G970" s="135">
        <v>2.17</v>
      </c>
      <c r="H970" s="9">
        <v>2</v>
      </c>
      <c r="I970" s="12">
        <v>11.93</v>
      </c>
      <c r="J970" s="12">
        <v>11.93</v>
      </c>
      <c r="K970" s="13">
        <v>11.93</v>
      </c>
      <c r="L970" s="12">
        <v>1632.9350480000001</v>
      </c>
      <c r="M970" s="12">
        <v>161.78092820000001</v>
      </c>
      <c r="N970" s="12">
        <v>136.87636613579213</v>
      </c>
      <c r="O970" s="12">
        <v>13.56084896898575</v>
      </c>
      <c r="P970" s="12">
        <v>99.073706818986707</v>
      </c>
      <c r="Q970" s="12" t="s">
        <v>46</v>
      </c>
      <c r="R970" s="12" t="s">
        <v>54</v>
      </c>
      <c r="S970" s="12" t="s">
        <v>55</v>
      </c>
      <c r="T970" s="12">
        <v>11.83</v>
      </c>
      <c r="U970" s="12">
        <v>122.46339999999999</v>
      </c>
      <c r="V970" s="21"/>
      <c r="W970" s="21"/>
      <c r="X970" s="15" t="s">
        <v>112</v>
      </c>
      <c r="Y970" s="15" t="s">
        <v>113</v>
      </c>
      <c r="AC970" s="13">
        <v>11.930405617859762</v>
      </c>
      <c r="AD970" s="44">
        <v>1726.3991916304431</v>
      </c>
      <c r="AE970" s="44" t="s">
        <v>55</v>
      </c>
      <c r="AF970" s="44" t="s">
        <v>55</v>
      </c>
      <c r="AG970" s="152">
        <v>144.69999999999999</v>
      </c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</row>
    <row r="971" spans="1:153" s="16" customFormat="1" x14ac:dyDescent="0.2">
      <c r="A971" s="8" t="s">
        <v>114</v>
      </c>
      <c r="B971" s="8" t="s">
        <v>114</v>
      </c>
      <c r="C971" s="8" t="s">
        <v>116</v>
      </c>
      <c r="D971" s="8"/>
      <c r="E971" s="37">
        <v>516</v>
      </c>
      <c r="F971" s="120" t="s">
        <v>162</v>
      </c>
      <c r="G971" s="135">
        <v>2.1800000000000002</v>
      </c>
      <c r="H971" s="9">
        <v>2</v>
      </c>
      <c r="I971" s="12">
        <v>8.49</v>
      </c>
      <c r="J971" s="12">
        <v>1.61</v>
      </c>
      <c r="K971" s="13">
        <v>1.61</v>
      </c>
      <c r="L971" s="12">
        <v>1236.5540600000002</v>
      </c>
      <c r="M971" s="12">
        <v>133.55553519999998</v>
      </c>
      <c r="N971" s="12">
        <v>145.6482991755006</v>
      </c>
      <c r="O971" s="12">
        <v>15.730922873969373</v>
      </c>
      <c r="P971" s="12">
        <v>108.00622432956952</v>
      </c>
      <c r="Q971" s="12" t="s">
        <v>99</v>
      </c>
      <c r="R971" s="12" t="s">
        <v>134</v>
      </c>
      <c r="S971" s="12" t="s">
        <v>135</v>
      </c>
      <c r="T971" s="12">
        <v>9.7200000000000006</v>
      </c>
      <c r="U971" s="12">
        <v>131.06110000000001</v>
      </c>
      <c r="V971" s="21"/>
      <c r="W971" s="21"/>
      <c r="X971" s="15" t="s">
        <v>41</v>
      </c>
      <c r="Y971" s="15" t="s">
        <v>49</v>
      </c>
      <c r="AC971" s="13">
        <v>8.4931698284596298</v>
      </c>
      <c r="AD971" s="44">
        <v>1229.0111498206672</v>
      </c>
      <c r="AE971" s="44" t="s">
        <v>135</v>
      </c>
      <c r="AF971" s="44" t="s">
        <v>135</v>
      </c>
      <c r="AG971" s="152">
        <v>144.69999999999999</v>
      </c>
    </row>
    <row r="972" spans="1:153" s="16" customFormat="1" x14ac:dyDescent="0.2">
      <c r="A972" s="8" t="s">
        <v>114</v>
      </c>
      <c r="B972" s="8" t="s">
        <v>114</v>
      </c>
      <c r="C972" s="8" t="s">
        <v>116</v>
      </c>
      <c r="D972" s="8"/>
      <c r="E972" s="9">
        <v>559</v>
      </c>
      <c r="F972" s="10" t="s">
        <v>214</v>
      </c>
      <c r="G972" s="126">
        <v>2.2530000000000001</v>
      </c>
      <c r="H972" s="9">
        <v>2</v>
      </c>
      <c r="I972" s="12">
        <v>0.35</v>
      </c>
      <c r="J972" s="12">
        <v>0.35</v>
      </c>
      <c r="K972" s="13">
        <v>0.35</v>
      </c>
      <c r="L972" s="12">
        <v>55.323188000000002</v>
      </c>
      <c r="M972" s="12">
        <v>7.4963761999999994</v>
      </c>
      <c r="N972" s="12">
        <v>158.06625142857143</v>
      </c>
      <c r="O972" s="12">
        <v>21.418217714285714</v>
      </c>
      <c r="P972" s="12">
        <v>135.50152243576417</v>
      </c>
      <c r="Q972" s="12" t="s">
        <v>99</v>
      </c>
      <c r="R972" s="12" t="s">
        <v>54</v>
      </c>
      <c r="S972" s="12" t="s">
        <v>55</v>
      </c>
      <c r="T972" s="12">
        <v>12.42</v>
      </c>
      <c r="U972" s="12">
        <v>153.7132</v>
      </c>
      <c r="V972" s="21" t="s">
        <v>118</v>
      </c>
      <c r="W972" s="21" t="s">
        <v>118</v>
      </c>
      <c r="X972" s="15" t="s">
        <v>63</v>
      </c>
      <c r="Y972" s="15" t="s">
        <v>49</v>
      </c>
      <c r="AC972" s="13">
        <v>0.35</v>
      </c>
      <c r="AD972" s="44">
        <v>45.35274459825758</v>
      </c>
      <c r="AE972" s="44" t="s">
        <v>55</v>
      </c>
      <c r="AF972" s="44" t="s">
        <v>55</v>
      </c>
      <c r="AG972" s="152">
        <v>129.6</v>
      </c>
    </row>
    <row r="973" spans="1:153" s="15" customFormat="1" x14ac:dyDescent="0.2">
      <c r="A973" s="8" t="s">
        <v>114</v>
      </c>
      <c r="B973" s="8" t="s">
        <v>114</v>
      </c>
      <c r="C973" s="8" t="s">
        <v>116</v>
      </c>
      <c r="D973" s="8"/>
      <c r="E973" s="37">
        <v>516</v>
      </c>
      <c r="F973" s="120" t="s">
        <v>162</v>
      </c>
      <c r="G973" s="135">
        <v>2.2200000000000002</v>
      </c>
      <c r="H973" s="9">
        <v>2</v>
      </c>
      <c r="I973" s="12">
        <v>13.99</v>
      </c>
      <c r="J973" s="12">
        <v>13.99</v>
      </c>
      <c r="K973" s="13">
        <v>13.99</v>
      </c>
      <c r="L973" s="12">
        <v>1847.896084</v>
      </c>
      <c r="M973" s="12">
        <v>142.39830839999999</v>
      </c>
      <c r="N973" s="12">
        <v>132.0869252323088</v>
      </c>
      <c r="O973" s="12">
        <v>10.178578155825589</v>
      </c>
      <c r="P973" s="12">
        <v>77.059694878383638</v>
      </c>
      <c r="Q973" s="12" t="s">
        <v>53</v>
      </c>
      <c r="R973" s="12" t="s">
        <v>54</v>
      </c>
      <c r="S973" s="12" t="s">
        <v>55</v>
      </c>
      <c r="T973" s="12">
        <v>12.58</v>
      </c>
      <c r="U973" s="12">
        <v>109.37785</v>
      </c>
      <c r="V973" s="21"/>
      <c r="W973" s="21"/>
      <c r="X973" s="15" t="s">
        <v>112</v>
      </c>
      <c r="Y973" s="15" t="s">
        <v>113</v>
      </c>
      <c r="Z973" s="16"/>
      <c r="AA973" s="16"/>
      <c r="AB973" s="16"/>
      <c r="AC973" s="13">
        <v>13.988750305698215</v>
      </c>
      <c r="AD973" s="44">
        <v>1840.0696585281582</v>
      </c>
      <c r="AE973" s="44" t="s">
        <v>55</v>
      </c>
      <c r="AF973" s="44" t="s">
        <v>55</v>
      </c>
      <c r="AG973" s="152">
        <v>131.5</v>
      </c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</row>
    <row r="974" spans="1:153" s="22" customFormat="1" x14ac:dyDescent="0.2">
      <c r="A974" s="8" t="s">
        <v>114</v>
      </c>
      <c r="B974" s="8" t="s">
        <v>114</v>
      </c>
      <c r="C974" s="8" t="s">
        <v>116</v>
      </c>
      <c r="D974" s="7"/>
      <c r="E974" s="9">
        <v>367</v>
      </c>
      <c r="F974" s="10" t="s">
        <v>130</v>
      </c>
      <c r="G974" s="7">
        <v>6.34</v>
      </c>
      <c r="H974" s="9">
        <v>6</v>
      </c>
      <c r="I974" s="12">
        <v>7.27</v>
      </c>
      <c r="J974" s="12">
        <v>1.62</v>
      </c>
      <c r="K974" s="13">
        <v>1.62</v>
      </c>
      <c r="L974" s="12">
        <v>762.48247600000002</v>
      </c>
      <c r="M974" s="12">
        <v>67.975211999999999</v>
      </c>
      <c r="N974" s="12">
        <v>104.88067070151308</v>
      </c>
      <c r="O974" s="12">
        <v>9.3500979367262733</v>
      </c>
      <c r="P974" s="12">
        <v>89.149867884963697</v>
      </c>
      <c r="Q974" s="12" t="s">
        <v>99</v>
      </c>
      <c r="R974" s="12" t="s">
        <v>37</v>
      </c>
      <c r="S974" s="12" t="s">
        <v>38</v>
      </c>
      <c r="T974" s="12">
        <v>10.71</v>
      </c>
      <c r="U974" s="12">
        <v>122.9002</v>
      </c>
      <c r="V974" s="15"/>
      <c r="W974" s="15"/>
      <c r="X974" s="15" t="s">
        <v>63</v>
      </c>
      <c r="Y974" s="15" t="s">
        <v>49</v>
      </c>
      <c r="Z974" s="15"/>
      <c r="AA974" s="15"/>
      <c r="AB974" s="15"/>
      <c r="AC974" s="13">
        <v>7.27</v>
      </c>
      <c r="AD974" s="44">
        <v>878.03294074074086</v>
      </c>
      <c r="AE974" s="44" t="s">
        <v>38</v>
      </c>
      <c r="AF974" s="44" t="s">
        <v>38</v>
      </c>
      <c r="AG974" s="152">
        <v>120.8</v>
      </c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</row>
    <row r="975" spans="1:153" s="16" customFormat="1" x14ac:dyDescent="0.2">
      <c r="A975" s="8" t="s">
        <v>114</v>
      </c>
      <c r="B975" s="8" t="s">
        <v>114</v>
      </c>
      <c r="C975" s="8" t="s">
        <v>116</v>
      </c>
      <c r="D975" s="8"/>
      <c r="E975" s="37">
        <v>516</v>
      </c>
      <c r="F975" s="120" t="s">
        <v>162</v>
      </c>
      <c r="G975" s="135">
        <v>2.23</v>
      </c>
      <c r="H975" s="9">
        <v>2</v>
      </c>
      <c r="I975" s="12">
        <v>15.15</v>
      </c>
      <c r="J975" s="12">
        <v>15.15</v>
      </c>
      <c r="K975" s="13">
        <v>15.15</v>
      </c>
      <c r="L975" s="12">
        <v>1654.6752000000001</v>
      </c>
      <c r="M975" s="12">
        <v>153.44967500000001</v>
      </c>
      <c r="N975" s="12">
        <v>109.21948514851486</v>
      </c>
      <c r="O975" s="12">
        <v>10.128691419141914</v>
      </c>
      <c r="P975" s="12">
        <v>92.737036851703593</v>
      </c>
      <c r="Q975" s="12" t="s">
        <v>53</v>
      </c>
      <c r="R975" s="12" t="s">
        <v>54</v>
      </c>
      <c r="S975" s="12" t="s">
        <v>55</v>
      </c>
      <c r="T975" s="12">
        <v>12.62</v>
      </c>
      <c r="U975" s="12">
        <v>120.2698</v>
      </c>
      <c r="V975" s="21"/>
      <c r="W975" s="21"/>
      <c r="X975" s="15" t="s">
        <v>41</v>
      </c>
      <c r="Y975" s="15" t="s">
        <v>49</v>
      </c>
      <c r="AC975" s="13">
        <v>15.147818188170353</v>
      </c>
      <c r="AD975" s="44">
        <v>1992.5325730919199</v>
      </c>
      <c r="AE975" s="44" t="s">
        <v>55</v>
      </c>
      <c r="AF975" s="44" t="s">
        <v>55</v>
      </c>
      <c r="AG975" s="152">
        <v>131.5</v>
      </c>
    </row>
    <row r="976" spans="1:153" s="22" customFormat="1" x14ac:dyDescent="0.2">
      <c r="A976" s="8" t="s">
        <v>114</v>
      </c>
      <c r="B976" s="8" t="s">
        <v>114</v>
      </c>
      <c r="C976" s="8" t="s">
        <v>116</v>
      </c>
      <c r="D976" s="8"/>
      <c r="E976" s="9">
        <v>559</v>
      </c>
      <c r="F976" s="10" t="s">
        <v>214</v>
      </c>
      <c r="G976" s="126">
        <v>2.254</v>
      </c>
      <c r="H976" s="9">
        <v>2</v>
      </c>
      <c r="I976" s="12">
        <v>2.29</v>
      </c>
      <c r="J976" s="12">
        <v>2.29</v>
      </c>
      <c r="K976" s="13">
        <v>2.29</v>
      </c>
      <c r="L976" s="12">
        <v>253.28989199999998</v>
      </c>
      <c r="M976" s="12">
        <v>32.056457000000002</v>
      </c>
      <c r="N976" s="12">
        <v>110.60693973799125</v>
      </c>
      <c r="O976" s="12">
        <v>13.998452838427948</v>
      </c>
      <c r="P976" s="12">
        <v>126.56034848796891</v>
      </c>
      <c r="Q976" s="12" t="s">
        <v>99</v>
      </c>
      <c r="R976" s="12" t="s">
        <v>54</v>
      </c>
      <c r="S976" s="12" t="s">
        <v>55</v>
      </c>
      <c r="T976" s="12">
        <v>12.45</v>
      </c>
      <c r="U976" s="12">
        <v>150.45355000000001</v>
      </c>
      <c r="V976" s="21" t="s">
        <v>118</v>
      </c>
      <c r="W976" s="21" t="s">
        <v>118</v>
      </c>
      <c r="X976" s="15" t="s">
        <v>63</v>
      </c>
      <c r="Y976" s="15" t="s">
        <v>49</v>
      </c>
      <c r="Z976" s="16"/>
      <c r="AA976" s="16"/>
      <c r="AB976" s="16"/>
      <c r="AC976" s="13">
        <v>2.29</v>
      </c>
      <c r="AD976" s="44">
        <v>254.60052894288529</v>
      </c>
      <c r="AE976" s="44" t="s">
        <v>55</v>
      </c>
      <c r="AF976" s="44" t="s">
        <v>55</v>
      </c>
      <c r="AG976" s="152">
        <v>111.2</v>
      </c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</row>
    <row r="977" spans="1:153" s="22" customFormat="1" x14ac:dyDescent="0.2">
      <c r="A977" s="8" t="s">
        <v>114</v>
      </c>
      <c r="B977" s="8" t="s">
        <v>114</v>
      </c>
      <c r="C977" s="8" t="s">
        <v>116</v>
      </c>
      <c r="D977" s="8"/>
      <c r="E977" s="37">
        <v>516</v>
      </c>
      <c r="F977" s="120" t="s">
        <v>162</v>
      </c>
      <c r="G977" s="135">
        <v>2.2400000000000002</v>
      </c>
      <c r="H977" s="9">
        <v>2</v>
      </c>
      <c r="I977" s="12">
        <v>12.49</v>
      </c>
      <c r="J977" s="12">
        <v>12.49</v>
      </c>
      <c r="K977" s="13">
        <v>12.49</v>
      </c>
      <c r="L977" s="12">
        <v>1719.4205680000002</v>
      </c>
      <c r="M977" s="12">
        <v>157.04441399999999</v>
      </c>
      <c r="N977" s="12">
        <v>137.66377646116896</v>
      </c>
      <c r="O977" s="12">
        <v>12.573612009607684</v>
      </c>
      <c r="P977" s="12">
        <v>91.335660932956785</v>
      </c>
      <c r="Q977" s="12" t="s">
        <v>73</v>
      </c>
      <c r="R977" s="12" t="s">
        <v>134</v>
      </c>
      <c r="S977" s="12" t="s">
        <v>135</v>
      </c>
      <c r="T977" s="12">
        <v>12.78</v>
      </c>
      <c r="U977" s="12">
        <v>118.92315000000001</v>
      </c>
      <c r="V977" s="21"/>
      <c r="W977" s="21"/>
      <c r="X977" s="15" t="s">
        <v>112</v>
      </c>
      <c r="Y977" s="15" t="s">
        <v>113</v>
      </c>
      <c r="Z977" s="16"/>
      <c r="AA977" s="16"/>
      <c r="AB977" s="16"/>
      <c r="AC977" s="13">
        <v>12.493449323970234</v>
      </c>
      <c r="AD977" s="44">
        <v>1807.8748958283447</v>
      </c>
      <c r="AE977" s="44" t="s">
        <v>55</v>
      </c>
      <c r="AF977" s="44" t="s">
        <v>55</v>
      </c>
      <c r="AG977" s="152">
        <v>144.69999999999999</v>
      </c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/>
      <c r="EE977" s="16"/>
      <c r="EF977" s="16"/>
      <c r="EG977" s="16"/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</row>
    <row r="978" spans="1:153" s="16" customFormat="1" x14ac:dyDescent="0.2">
      <c r="A978" s="8" t="s">
        <v>32</v>
      </c>
      <c r="B978" s="8" t="s">
        <v>32</v>
      </c>
      <c r="C978" s="8" t="s">
        <v>33</v>
      </c>
      <c r="D978" s="8" t="s">
        <v>34</v>
      </c>
      <c r="E978" s="9">
        <v>51</v>
      </c>
      <c r="F978" s="10" t="s">
        <v>222</v>
      </c>
      <c r="G978" s="11">
        <v>51.03</v>
      </c>
      <c r="H978" s="9">
        <v>1</v>
      </c>
      <c r="I978" s="12">
        <v>42.07</v>
      </c>
      <c r="J978" s="12">
        <v>41.73</v>
      </c>
      <c r="K978" s="13">
        <v>41.73</v>
      </c>
      <c r="L978" s="12">
        <v>5064.1667719999996</v>
      </c>
      <c r="M978" s="12">
        <v>657.98866900000007</v>
      </c>
      <c r="N978" s="12">
        <v>120.37477470881862</v>
      </c>
      <c r="O978" s="12">
        <v>15.640329664844309</v>
      </c>
      <c r="P978" s="12">
        <v>129.93029231147133</v>
      </c>
      <c r="Q978" s="12" t="s">
        <v>46</v>
      </c>
      <c r="R978" s="12" t="s">
        <v>54</v>
      </c>
      <c r="S978" s="12" t="s">
        <v>55</v>
      </c>
      <c r="T978" s="12">
        <v>11.66</v>
      </c>
      <c r="U978" s="12">
        <v>153.69550000000001</v>
      </c>
      <c r="V978" s="13"/>
      <c r="W978" s="14" t="s">
        <v>62</v>
      </c>
      <c r="X978" s="15" t="s">
        <v>41</v>
      </c>
      <c r="Y978" s="15" t="s">
        <v>49</v>
      </c>
      <c r="AB978" s="17">
        <v>0.49916127486220946</v>
      </c>
      <c r="AC978" s="18">
        <v>42.07</v>
      </c>
      <c r="AD978" s="19">
        <v>4907.5920546574916</v>
      </c>
      <c r="AE978" s="20" t="s">
        <v>55</v>
      </c>
      <c r="AF978" s="20" t="s">
        <v>55</v>
      </c>
      <c r="AG978" s="152">
        <v>116.7</v>
      </c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  <c r="BK978" s="22"/>
      <c r="BL978" s="22"/>
      <c r="BM978" s="22"/>
      <c r="BN978" s="22"/>
      <c r="BO978" s="22"/>
      <c r="BP978" s="22"/>
      <c r="BQ978" s="22"/>
      <c r="BR978" s="22"/>
      <c r="BS978" s="22"/>
      <c r="BT978" s="22"/>
      <c r="BU978" s="22"/>
      <c r="BV978" s="22"/>
      <c r="BW978" s="22"/>
      <c r="BX978" s="22"/>
      <c r="BY978" s="22"/>
      <c r="BZ978" s="22"/>
      <c r="CA978" s="22"/>
      <c r="CB978" s="22"/>
      <c r="CC978" s="22"/>
      <c r="CD978" s="22"/>
      <c r="CE978" s="22"/>
      <c r="CF978" s="22"/>
      <c r="CG978" s="22"/>
      <c r="CH978" s="22"/>
      <c r="CI978" s="22"/>
      <c r="CJ978" s="22"/>
      <c r="CK978" s="22"/>
      <c r="CL978" s="22"/>
      <c r="CM978" s="22"/>
      <c r="CN978" s="22"/>
      <c r="CO978" s="22"/>
      <c r="CP978" s="22"/>
      <c r="CQ978" s="22"/>
      <c r="CR978" s="22"/>
      <c r="CS978" s="22"/>
      <c r="CT978" s="22"/>
      <c r="CU978" s="22"/>
      <c r="CV978" s="22"/>
      <c r="CW978" s="22"/>
      <c r="CX978" s="22"/>
      <c r="CY978" s="22"/>
      <c r="CZ978" s="22"/>
      <c r="DA978" s="22"/>
      <c r="DB978" s="22"/>
      <c r="DC978" s="22"/>
      <c r="DD978" s="22"/>
      <c r="DE978" s="22"/>
      <c r="DF978" s="22"/>
      <c r="DG978" s="22"/>
      <c r="DH978" s="22"/>
      <c r="DI978" s="22"/>
      <c r="DJ978" s="22"/>
      <c r="DK978" s="22"/>
      <c r="DL978" s="22"/>
      <c r="DM978" s="22"/>
      <c r="DN978" s="22"/>
      <c r="DO978" s="22"/>
      <c r="DP978" s="22"/>
      <c r="DQ978" s="22"/>
      <c r="DR978" s="22"/>
      <c r="DS978" s="22"/>
      <c r="DT978" s="22"/>
      <c r="DU978" s="22"/>
      <c r="DV978" s="22"/>
      <c r="DW978" s="22"/>
      <c r="DX978" s="22"/>
      <c r="DY978" s="22"/>
      <c r="DZ978" s="22"/>
      <c r="EA978" s="22"/>
      <c r="EB978" s="22"/>
      <c r="EC978" s="22"/>
      <c r="ED978" s="22"/>
      <c r="EE978" s="22"/>
      <c r="EF978" s="22"/>
      <c r="EG978" s="22"/>
      <c r="EH978" s="22"/>
      <c r="EI978" s="22"/>
      <c r="EJ978" s="22"/>
      <c r="EK978" s="22"/>
      <c r="EL978" s="22"/>
      <c r="EM978" s="22"/>
      <c r="EN978" s="22"/>
      <c r="EO978" s="22"/>
      <c r="EP978" s="22"/>
      <c r="EQ978" s="22"/>
      <c r="ER978" s="22"/>
      <c r="ES978" s="22"/>
      <c r="ET978" s="22"/>
      <c r="EU978" s="22"/>
      <c r="EV978" s="22"/>
      <c r="EW978" s="22"/>
    </row>
    <row r="979" spans="1:153" x14ac:dyDescent="0.2">
      <c r="A979" s="8" t="s">
        <v>32</v>
      </c>
      <c r="B979" s="8" t="s">
        <v>32</v>
      </c>
      <c r="C979" s="8" t="s">
        <v>33</v>
      </c>
      <c r="D979" s="8" t="s">
        <v>34</v>
      </c>
      <c r="E979" s="9">
        <v>73</v>
      </c>
      <c r="F979" s="10" t="s">
        <v>223</v>
      </c>
      <c r="G979" s="11">
        <v>73.040000000000006</v>
      </c>
      <c r="H979" s="9"/>
      <c r="I979" s="12">
        <v>38.020000000000003</v>
      </c>
      <c r="J979" s="12">
        <v>38.020000000000003</v>
      </c>
      <c r="K979" s="13">
        <v>38.020000000000003</v>
      </c>
      <c r="L979" s="12">
        <v>6401.0997320000006</v>
      </c>
      <c r="M979" s="12">
        <v>600.29192699999999</v>
      </c>
      <c r="N979" s="12">
        <v>168.36138169384535</v>
      </c>
      <c r="O979" s="12">
        <v>15.788846054708047</v>
      </c>
      <c r="P979" s="12">
        <v>93.779499169346792</v>
      </c>
      <c r="Q979" s="12" t="s">
        <v>53</v>
      </c>
      <c r="R979" s="12" t="s">
        <v>54</v>
      </c>
      <c r="S979" s="12" t="s">
        <v>55</v>
      </c>
      <c r="T979" s="12">
        <v>12.68</v>
      </c>
      <c r="U979" s="12">
        <v>115.9487</v>
      </c>
      <c r="V979" s="13" t="s">
        <v>39</v>
      </c>
      <c r="W979" s="14" t="s">
        <v>40</v>
      </c>
      <c r="X979" s="15" t="s">
        <v>63</v>
      </c>
      <c r="Y979" s="15" t="s">
        <v>49</v>
      </c>
      <c r="Z979" s="16"/>
      <c r="AA979" s="16"/>
      <c r="AB979" s="17">
        <v>4.5239347711730667E-2</v>
      </c>
      <c r="AC979" s="18">
        <v>38.020000000000003</v>
      </c>
      <c r="AD979" s="19">
        <v>5965.8249502240005</v>
      </c>
      <c r="AE979" s="20" t="s">
        <v>55</v>
      </c>
      <c r="AF979" s="20" t="s">
        <v>55</v>
      </c>
      <c r="AG979" s="152">
        <v>156.9</v>
      </c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  <c r="BK979" s="22"/>
      <c r="BL979" s="22"/>
      <c r="BM979" s="22"/>
      <c r="BN979" s="22"/>
      <c r="BO979" s="22"/>
      <c r="BP979" s="22"/>
      <c r="BQ979" s="22"/>
      <c r="BR979" s="22"/>
      <c r="BS979" s="22"/>
      <c r="BT979" s="22"/>
      <c r="BU979" s="22"/>
      <c r="BV979" s="22"/>
      <c r="BW979" s="22"/>
      <c r="BX979" s="22"/>
      <c r="BY979" s="22"/>
      <c r="BZ979" s="22"/>
      <c r="CA979" s="22"/>
      <c r="CB979" s="22"/>
      <c r="CC979" s="22"/>
      <c r="CD979" s="22"/>
      <c r="CE979" s="22"/>
      <c r="CF979" s="22"/>
      <c r="CG979" s="22"/>
      <c r="CH979" s="22"/>
      <c r="CI979" s="22"/>
      <c r="CJ979" s="22"/>
      <c r="CK979" s="22"/>
      <c r="CL979" s="22"/>
      <c r="CM979" s="22"/>
      <c r="CN979" s="22"/>
      <c r="CO979" s="22"/>
      <c r="CP979" s="22"/>
      <c r="CQ979" s="22"/>
      <c r="CR979" s="22"/>
      <c r="CS979" s="22"/>
      <c r="CT979" s="22"/>
      <c r="CU979" s="22"/>
      <c r="CV979" s="22"/>
      <c r="CW979" s="22"/>
      <c r="CX979" s="22"/>
      <c r="CY979" s="22"/>
      <c r="CZ979" s="22"/>
      <c r="DA979" s="22"/>
      <c r="DB979" s="22"/>
      <c r="DC979" s="22"/>
      <c r="DD979" s="22"/>
      <c r="DE979" s="22"/>
      <c r="DF979" s="22"/>
      <c r="DG979" s="22"/>
      <c r="DH979" s="22"/>
      <c r="DI979" s="22"/>
      <c r="DJ979" s="22"/>
      <c r="DK979" s="22"/>
      <c r="DL979" s="22"/>
      <c r="DM979" s="22"/>
      <c r="DN979" s="22"/>
      <c r="DO979" s="22"/>
      <c r="DP979" s="22"/>
      <c r="DQ979" s="22"/>
      <c r="DR979" s="22"/>
      <c r="DS979" s="22"/>
      <c r="DT979" s="22"/>
      <c r="DU979" s="22"/>
      <c r="DV979" s="22"/>
      <c r="DW979" s="22"/>
      <c r="DX979" s="22"/>
      <c r="DY979" s="22"/>
      <c r="DZ979" s="22"/>
      <c r="EA979" s="22"/>
      <c r="EB979" s="22"/>
      <c r="EC979" s="22"/>
      <c r="ED979" s="22"/>
      <c r="EE979" s="22"/>
      <c r="EF979" s="22"/>
      <c r="EG979" s="22"/>
      <c r="EH979" s="22"/>
      <c r="EI979" s="22"/>
      <c r="EJ979" s="22"/>
      <c r="EK979" s="22"/>
      <c r="EL979" s="22"/>
      <c r="EM979" s="22"/>
      <c r="EN979" s="22"/>
      <c r="EO979" s="22"/>
      <c r="EP979" s="22"/>
      <c r="EQ979" s="22"/>
      <c r="ER979" s="22"/>
      <c r="ES979" s="22"/>
      <c r="ET979" s="22"/>
      <c r="EU979" s="22"/>
      <c r="EV979" s="22"/>
      <c r="EW979" s="22"/>
    </row>
    <row r="980" spans="1:153" s="22" customFormat="1" x14ac:dyDescent="0.2">
      <c r="A980" s="8" t="s">
        <v>32</v>
      </c>
      <c r="B980" s="8" t="s">
        <v>32</v>
      </c>
      <c r="C980" s="8" t="s">
        <v>33</v>
      </c>
      <c r="D980" s="8" t="s">
        <v>34</v>
      </c>
      <c r="E980" s="9">
        <v>51</v>
      </c>
      <c r="F980" s="10" t="s">
        <v>222</v>
      </c>
      <c r="G980" s="11">
        <v>51.02</v>
      </c>
      <c r="H980" s="9">
        <v>1</v>
      </c>
      <c r="I980" s="12">
        <v>21.96</v>
      </c>
      <c r="J980" s="12">
        <v>21.85</v>
      </c>
      <c r="K980" s="13">
        <v>21.85</v>
      </c>
      <c r="L980" s="12">
        <v>1929.0921560000002</v>
      </c>
      <c r="M980" s="12">
        <v>223.077414</v>
      </c>
      <c r="N980" s="12">
        <v>87.84572659380693</v>
      </c>
      <c r="O980" s="12">
        <v>10.158352185792349</v>
      </c>
      <c r="P980" s="12">
        <v>115.63854702646978</v>
      </c>
      <c r="Q980" s="12" t="s">
        <v>60</v>
      </c>
      <c r="R980" s="12" t="s">
        <v>179</v>
      </c>
      <c r="S980" s="12" t="s">
        <v>180</v>
      </c>
      <c r="T980" s="12">
        <v>13.14</v>
      </c>
      <c r="U980" s="12">
        <v>146.46844999999999</v>
      </c>
      <c r="V980" s="13" t="s">
        <v>173</v>
      </c>
      <c r="W980" s="14" t="s">
        <v>87</v>
      </c>
      <c r="X980" s="15" t="s">
        <v>63</v>
      </c>
      <c r="Y980" s="15" t="s">
        <v>49</v>
      </c>
      <c r="Z980" s="16"/>
      <c r="AA980" s="16"/>
      <c r="AB980" s="17">
        <v>0.10009140767824498</v>
      </c>
      <c r="AC980" s="18">
        <v>21.96</v>
      </c>
      <c r="AD980" s="19">
        <v>1838.313800792102</v>
      </c>
      <c r="AE980" s="20" t="s">
        <v>180</v>
      </c>
      <c r="AF980" s="20" t="s">
        <v>180</v>
      </c>
      <c r="AG980" s="152">
        <v>83.7</v>
      </c>
    </row>
    <row r="981" spans="1:153" s="15" customFormat="1" x14ac:dyDescent="0.2">
      <c r="A981" s="8" t="s">
        <v>32</v>
      </c>
      <c r="B981" s="8" t="s">
        <v>32</v>
      </c>
      <c r="C981" s="8" t="s">
        <v>33</v>
      </c>
      <c r="D981" s="8" t="s">
        <v>34</v>
      </c>
      <c r="E981" s="9">
        <v>51</v>
      </c>
      <c r="F981" s="10" t="s">
        <v>222</v>
      </c>
      <c r="G981" s="11">
        <v>51.01</v>
      </c>
      <c r="H981" s="9">
        <v>1</v>
      </c>
      <c r="I981" s="12">
        <v>44.81</v>
      </c>
      <c r="J981" s="12">
        <v>44.88</v>
      </c>
      <c r="K981" s="13">
        <v>44.88</v>
      </c>
      <c r="L981" s="12">
        <v>3539.5984320000002</v>
      </c>
      <c r="M981" s="12">
        <v>462.64529899999997</v>
      </c>
      <c r="N981" s="12">
        <v>78.991261593394327</v>
      </c>
      <c r="O981" s="12">
        <v>10.324599397455923</v>
      </c>
      <c r="P981" s="12">
        <v>130.70558931697479</v>
      </c>
      <c r="Q981" s="12" t="s">
        <v>60</v>
      </c>
      <c r="R981" s="12" t="s">
        <v>224</v>
      </c>
      <c r="S981" s="12" t="s">
        <v>210</v>
      </c>
      <c r="T981" s="12">
        <v>13.04</v>
      </c>
      <c r="U981" s="12">
        <v>155.6558</v>
      </c>
      <c r="V981" s="13" t="s">
        <v>156</v>
      </c>
      <c r="W981" s="14" t="s">
        <v>157</v>
      </c>
      <c r="X981" s="15" t="s">
        <v>63</v>
      </c>
      <c r="Y981" s="15" t="s">
        <v>49</v>
      </c>
      <c r="Z981" s="16"/>
      <c r="AA981" s="16"/>
      <c r="AB981" s="17">
        <v>0.10494652406417111</v>
      </c>
      <c r="AC981" s="18">
        <v>44.809999999999995</v>
      </c>
      <c r="AD981" s="19">
        <v>3206.5646589656117</v>
      </c>
      <c r="AE981" s="20" t="s">
        <v>210</v>
      </c>
      <c r="AF981" s="20" t="s">
        <v>210</v>
      </c>
      <c r="AG981" s="152">
        <v>71.599999999999994</v>
      </c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  <c r="BK981" s="22"/>
      <c r="BL981" s="22"/>
      <c r="BM981" s="22"/>
      <c r="BN981" s="22"/>
      <c r="BO981" s="22"/>
      <c r="BP981" s="22"/>
      <c r="BQ981" s="22"/>
      <c r="BR981" s="22"/>
      <c r="BS981" s="22"/>
      <c r="BT981" s="22"/>
      <c r="BU981" s="22"/>
      <c r="BV981" s="22"/>
      <c r="BW981" s="22"/>
      <c r="BX981" s="22"/>
      <c r="BY981" s="22"/>
      <c r="BZ981" s="22"/>
      <c r="CA981" s="22"/>
      <c r="CB981" s="22"/>
      <c r="CC981" s="22"/>
      <c r="CD981" s="22"/>
      <c r="CE981" s="22"/>
      <c r="CF981" s="22"/>
      <c r="CG981" s="22"/>
      <c r="CH981" s="22"/>
      <c r="CI981" s="22"/>
      <c r="CJ981" s="22"/>
      <c r="CK981" s="22"/>
      <c r="CL981" s="22"/>
      <c r="CM981" s="22"/>
      <c r="CN981" s="22"/>
      <c r="CO981" s="22"/>
      <c r="CP981" s="22"/>
      <c r="CQ981" s="22"/>
      <c r="CR981" s="22"/>
      <c r="CS981" s="22"/>
      <c r="CT981" s="22"/>
      <c r="CU981" s="22"/>
      <c r="CV981" s="22"/>
      <c r="CW981" s="22"/>
      <c r="CX981" s="22"/>
      <c r="CY981" s="22"/>
      <c r="CZ981" s="22"/>
      <c r="DA981" s="22"/>
      <c r="DB981" s="22"/>
      <c r="DC981" s="22"/>
      <c r="DD981" s="22"/>
      <c r="DE981" s="22"/>
      <c r="DF981" s="22"/>
      <c r="DG981" s="22"/>
      <c r="DH981" s="22"/>
      <c r="DI981" s="22"/>
      <c r="DJ981" s="22"/>
      <c r="DK981" s="22"/>
      <c r="DL981" s="22"/>
      <c r="DM981" s="22"/>
      <c r="DN981" s="22"/>
      <c r="DO981" s="22"/>
      <c r="DP981" s="22"/>
      <c r="DQ981" s="22"/>
      <c r="DR981" s="22"/>
      <c r="DS981" s="22"/>
      <c r="DT981" s="22"/>
      <c r="DU981" s="22"/>
      <c r="DV981" s="22"/>
      <c r="DW981" s="22"/>
      <c r="DX981" s="22"/>
      <c r="DY981" s="22"/>
      <c r="DZ981" s="22"/>
      <c r="EA981" s="22"/>
      <c r="EB981" s="22"/>
      <c r="EC981" s="22"/>
      <c r="ED981" s="22"/>
      <c r="EE981" s="22"/>
      <c r="EF981" s="22"/>
      <c r="EG981" s="22"/>
      <c r="EH981" s="22"/>
      <c r="EI981" s="22"/>
      <c r="EJ981" s="22"/>
      <c r="EK981" s="22"/>
      <c r="EL981" s="22"/>
      <c r="EM981" s="22"/>
      <c r="EN981" s="22"/>
      <c r="EO981" s="22"/>
      <c r="EP981" s="22"/>
      <c r="EQ981" s="22"/>
      <c r="ER981" s="22"/>
      <c r="ES981" s="22"/>
      <c r="ET981" s="22"/>
      <c r="EU981" s="22"/>
      <c r="EV981" s="22"/>
      <c r="EW981" s="22"/>
    </row>
    <row r="982" spans="1:153" s="22" customFormat="1" x14ac:dyDescent="0.2">
      <c r="A982" s="8" t="s">
        <v>114</v>
      </c>
      <c r="B982" s="8" t="s">
        <v>114</v>
      </c>
      <c r="C982" s="8" t="s">
        <v>116</v>
      </c>
      <c r="D982" s="8"/>
      <c r="E982" s="9">
        <v>559</v>
      </c>
      <c r="F982" s="10" t="s">
        <v>214</v>
      </c>
      <c r="G982" s="126">
        <v>2.2549999999999999</v>
      </c>
      <c r="H982" s="9">
        <v>2</v>
      </c>
      <c r="I982" s="12">
        <v>0.8</v>
      </c>
      <c r="J982" s="12">
        <v>0.8</v>
      </c>
      <c r="K982" s="13">
        <v>0.8</v>
      </c>
      <c r="L982" s="12">
        <v>83.325320000000005</v>
      </c>
      <c r="M982" s="12">
        <v>11.175736799999999</v>
      </c>
      <c r="N982" s="12">
        <v>104.15665</v>
      </c>
      <c r="O982" s="12">
        <v>13.969670999999998</v>
      </c>
      <c r="P982" s="12">
        <v>134.12173874639782</v>
      </c>
      <c r="Q982" s="12" t="s">
        <v>99</v>
      </c>
      <c r="R982" s="12" t="s">
        <v>54</v>
      </c>
      <c r="S982" s="12" t="s">
        <v>55</v>
      </c>
      <c r="T982" s="12">
        <v>12.42</v>
      </c>
      <c r="U982" s="12">
        <v>153.62594999999999</v>
      </c>
      <c r="V982" s="21" t="s">
        <v>118</v>
      </c>
      <c r="W982" s="21" t="s">
        <v>118</v>
      </c>
      <c r="X982" s="15" t="s">
        <v>63</v>
      </c>
      <c r="Y982" s="15" t="s">
        <v>49</v>
      </c>
      <c r="Z982" s="16"/>
      <c r="AA982" s="16"/>
      <c r="AB982" s="16"/>
      <c r="AC982" s="13">
        <v>0.8</v>
      </c>
      <c r="AD982" s="44">
        <v>85.263416224588752</v>
      </c>
      <c r="AE982" s="44" t="s">
        <v>55</v>
      </c>
      <c r="AF982" s="44" t="s">
        <v>55</v>
      </c>
      <c r="AG982" s="152">
        <v>106.6</v>
      </c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</row>
    <row r="983" spans="1:153" s="16" customFormat="1" x14ac:dyDescent="0.2">
      <c r="A983" s="8" t="s">
        <v>114</v>
      </c>
      <c r="B983" s="8" t="s">
        <v>114</v>
      </c>
      <c r="C983" s="8" t="s">
        <v>116</v>
      </c>
      <c r="D983" s="8"/>
      <c r="E983" s="9">
        <v>559</v>
      </c>
      <c r="F983" s="10" t="s">
        <v>214</v>
      </c>
      <c r="G983" s="126">
        <v>2.2559999999999998</v>
      </c>
      <c r="H983" s="9">
        <v>2</v>
      </c>
      <c r="I983" s="12">
        <v>1.05</v>
      </c>
      <c r="J983" s="12">
        <v>1.05</v>
      </c>
      <c r="K983" s="13">
        <v>1.05</v>
      </c>
      <c r="L983" s="12">
        <v>143.27748800000001</v>
      </c>
      <c r="M983" s="12">
        <v>17.990429799999998</v>
      </c>
      <c r="N983" s="12">
        <v>136.45475047619047</v>
      </c>
      <c r="O983" s="12">
        <v>17.133742666666663</v>
      </c>
      <c r="P983" s="12">
        <v>125.56354840615295</v>
      </c>
      <c r="Q983" s="12" t="s">
        <v>99</v>
      </c>
      <c r="R983" s="12" t="s">
        <v>54</v>
      </c>
      <c r="S983" s="12" t="s">
        <v>55</v>
      </c>
      <c r="T983" s="12">
        <v>12.42</v>
      </c>
      <c r="U983" s="12">
        <v>146.41730000000001</v>
      </c>
      <c r="V983" s="21" t="s">
        <v>118</v>
      </c>
      <c r="W983" s="21" t="s">
        <v>118</v>
      </c>
      <c r="X983" s="15" t="s">
        <v>63</v>
      </c>
      <c r="Y983" s="15" t="s">
        <v>49</v>
      </c>
      <c r="AC983" s="13">
        <v>1.05</v>
      </c>
      <c r="AD983" s="44">
        <v>115.98823379477271</v>
      </c>
      <c r="AE983" s="44" t="s">
        <v>55</v>
      </c>
      <c r="AF983" s="44" t="s">
        <v>55</v>
      </c>
      <c r="AG983" s="152">
        <v>110.5</v>
      </c>
    </row>
    <row r="984" spans="1:153" s="16" customFormat="1" x14ac:dyDescent="0.2">
      <c r="A984" s="8" t="s">
        <v>32</v>
      </c>
      <c r="B984" s="8" t="s">
        <v>32</v>
      </c>
      <c r="C984" s="8" t="s">
        <v>33</v>
      </c>
      <c r="D984" s="8" t="s">
        <v>34</v>
      </c>
      <c r="E984" s="9">
        <v>73</v>
      </c>
      <c r="F984" s="10" t="s">
        <v>223</v>
      </c>
      <c r="G984" s="11">
        <v>73.05</v>
      </c>
      <c r="H984" s="7"/>
      <c r="I984" s="12">
        <v>125.44</v>
      </c>
      <c r="J984" s="12">
        <v>125.44</v>
      </c>
      <c r="K984" s="13">
        <v>125.44</v>
      </c>
      <c r="L984" s="12">
        <v>17675.236604000002</v>
      </c>
      <c r="M984" s="12">
        <v>1896.5594472</v>
      </c>
      <c r="N984" s="12">
        <v>140.90590404974492</v>
      </c>
      <c r="O984" s="12">
        <v>15.119255797193878</v>
      </c>
      <c r="P984" s="12">
        <v>107.30037111756673</v>
      </c>
      <c r="Q984" s="12" t="s">
        <v>73</v>
      </c>
      <c r="R984" s="12" t="s">
        <v>54</v>
      </c>
      <c r="S984" s="12" t="s">
        <v>55</v>
      </c>
      <c r="T984" s="12">
        <v>12.02</v>
      </c>
      <c r="U984" s="12">
        <v>128.94104999999999</v>
      </c>
      <c r="V984" s="13" t="s">
        <v>39</v>
      </c>
      <c r="W984" s="14" t="s">
        <v>40</v>
      </c>
      <c r="X984" s="15" t="s">
        <v>41</v>
      </c>
      <c r="Y984" s="15" t="s">
        <v>49</v>
      </c>
      <c r="AB984" s="17">
        <v>0.37085459183673475</v>
      </c>
      <c r="AC984" s="18">
        <v>125.44000000000001</v>
      </c>
      <c r="AD984" s="19">
        <v>16600</v>
      </c>
      <c r="AE984" s="20" t="s">
        <v>55</v>
      </c>
      <c r="AF984" s="20" t="s">
        <v>55</v>
      </c>
      <c r="AG984" s="152">
        <v>132.30000000000001</v>
      </c>
    </row>
    <row r="985" spans="1:153" s="16" customFormat="1" x14ac:dyDescent="0.2">
      <c r="A985" s="8" t="s">
        <v>114</v>
      </c>
      <c r="B985" s="8" t="s">
        <v>114</v>
      </c>
      <c r="C985" s="8" t="s">
        <v>116</v>
      </c>
      <c r="D985" s="8"/>
      <c r="E985" s="9">
        <v>559</v>
      </c>
      <c r="F985" s="10" t="s">
        <v>214</v>
      </c>
      <c r="G985" s="126">
        <v>2.2570000000000001</v>
      </c>
      <c r="H985" s="15"/>
      <c r="I985" s="12">
        <v>6.72</v>
      </c>
      <c r="J985" s="15"/>
      <c r="K985" s="15"/>
      <c r="L985" s="12">
        <v>698.60742800000003</v>
      </c>
      <c r="M985" s="12">
        <v>75.6203936</v>
      </c>
      <c r="N985" s="12">
        <v>103.9594386904762</v>
      </c>
      <c r="O985" s="12">
        <v>11.253034761904763</v>
      </c>
      <c r="P985" s="12">
        <v>108.24447403384895</v>
      </c>
      <c r="Q985" s="12" t="s">
        <v>99</v>
      </c>
      <c r="R985" s="12" t="s">
        <v>54</v>
      </c>
      <c r="S985" s="12" t="s">
        <v>55</v>
      </c>
      <c r="T985" s="12">
        <v>12.39</v>
      </c>
      <c r="U985" s="12">
        <v>140.59925000000001</v>
      </c>
      <c r="V985" s="15"/>
      <c r="W985" s="15"/>
      <c r="X985" s="15"/>
      <c r="Y985" s="15"/>
      <c r="Z985" s="15"/>
      <c r="AA985" s="15"/>
      <c r="AB985" s="15"/>
      <c r="AC985" s="13">
        <v>6.72</v>
      </c>
      <c r="AD985" s="44">
        <v>774.32469628654542</v>
      </c>
      <c r="AE985" s="44" t="s">
        <v>55</v>
      </c>
      <c r="AF985" s="44" t="s">
        <v>55</v>
      </c>
      <c r="AG985" s="152">
        <v>115.2</v>
      </c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</row>
    <row r="986" spans="1:153" s="16" customFormat="1" x14ac:dyDescent="0.2">
      <c r="A986" s="8" t="s">
        <v>114</v>
      </c>
      <c r="B986" s="10" t="s">
        <v>115</v>
      </c>
      <c r="C986" s="8" t="s">
        <v>116</v>
      </c>
      <c r="D986" s="8"/>
      <c r="E986" s="72">
        <v>602</v>
      </c>
      <c r="F986" s="73" t="s">
        <v>117</v>
      </c>
      <c r="G986" s="74">
        <v>1.1011</v>
      </c>
      <c r="H986" s="9">
        <v>1</v>
      </c>
      <c r="I986" s="12">
        <v>14.17</v>
      </c>
      <c r="J986" s="12">
        <v>14.17</v>
      </c>
      <c r="K986" s="13">
        <v>14.17</v>
      </c>
      <c r="L986" s="12">
        <v>1287.159028</v>
      </c>
      <c r="M986" s="12">
        <v>157.71170840000002</v>
      </c>
      <c r="N986" s="12">
        <v>90.836910938602685</v>
      </c>
      <c r="O986" s="12">
        <v>11.129972364149614</v>
      </c>
      <c r="P986" s="12">
        <v>122.52697993740057</v>
      </c>
      <c r="Q986" s="12" t="s">
        <v>60</v>
      </c>
      <c r="R986" s="12" t="s">
        <v>54</v>
      </c>
      <c r="S986" s="12" t="s">
        <v>55</v>
      </c>
      <c r="T986" s="12">
        <v>11.96</v>
      </c>
      <c r="U986" s="12">
        <v>143.9025</v>
      </c>
      <c r="V986" s="21" t="s">
        <v>118</v>
      </c>
      <c r="W986" s="21" t="s">
        <v>118</v>
      </c>
      <c r="X986" s="15" t="s">
        <v>41</v>
      </c>
      <c r="Y986" s="15" t="s">
        <v>49</v>
      </c>
      <c r="AC986" s="13">
        <v>14.17</v>
      </c>
      <c r="AD986" s="44">
        <v>2054.65</v>
      </c>
      <c r="AE986" s="44" t="s">
        <v>48</v>
      </c>
      <c r="AF986" s="44" t="s">
        <v>48</v>
      </c>
      <c r="AG986" s="152">
        <v>145</v>
      </c>
    </row>
    <row r="987" spans="1:153" s="16" customFormat="1" x14ac:dyDescent="0.2">
      <c r="A987" s="8" t="s">
        <v>32</v>
      </c>
      <c r="B987" s="8" t="s">
        <v>32</v>
      </c>
      <c r="C987" s="8" t="s">
        <v>33</v>
      </c>
      <c r="D987" s="8" t="s">
        <v>34</v>
      </c>
      <c r="E987" s="9">
        <v>73</v>
      </c>
      <c r="F987" s="10" t="s">
        <v>223</v>
      </c>
      <c r="G987" s="11">
        <v>73.06</v>
      </c>
      <c r="H987" s="9"/>
      <c r="I987" s="12">
        <v>60.98</v>
      </c>
      <c r="J987" s="12">
        <v>60.98</v>
      </c>
      <c r="K987" s="13">
        <v>60.98</v>
      </c>
      <c r="L987" s="12">
        <v>8364.1772399999991</v>
      </c>
      <c r="M987" s="12">
        <v>883.22326679999992</v>
      </c>
      <c r="N987" s="12">
        <v>137.16263102656609</v>
      </c>
      <c r="O987" s="12">
        <v>14.483818740570678</v>
      </c>
      <c r="P987" s="12">
        <v>105.59595300971885</v>
      </c>
      <c r="Q987" s="12" t="s">
        <v>73</v>
      </c>
      <c r="R987" s="12" t="s">
        <v>54</v>
      </c>
      <c r="S987" s="12" t="s">
        <v>55</v>
      </c>
      <c r="T987" s="12">
        <v>12.12</v>
      </c>
      <c r="U987" s="12">
        <v>128.89400000000001</v>
      </c>
      <c r="V987" s="13" t="s">
        <v>39</v>
      </c>
      <c r="W987" s="14" t="s">
        <v>40</v>
      </c>
      <c r="X987" s="15" t="s">
        <v>41</v>
      </c>
      <c r="Y987" s="15" t="s">
        <v>49</v>
      </c>
      <c r="AB987" s="17">
        <v>0.50245982289275171</v>
      </c>
      <c r="AC987" s="18">
        <v>60.98</v>
      </c>
      <c r="AD987" s="19">
        <v>8000</v>
      </c>
      <c r="AE987" s="20" t="s">
        <v>55</v>
      </c>
      <c r="AF987" s="20" t="s">
        <v>55</v>
      </c>
      <c r="AG987" s="152">
        <v>131.19999999999999</v>
      </c>
    </row>
    <row r="988" spans="1:153" s="16" customFormat="1" x14ac:dyDescent="0.2">
      <c r="A988" s="8" t="s">
        <v>32</v>
      </c>
      <c r="B988" s="8" t="s">
        <v>32</v>
      </c>
      <c r="C988" s="8" t="s">
        <v>33</v>
      </c>
      <c r="D988" s="8" t="s">
        <v>34</v>
      </c>
      <c r="E988" s="9">
        <v>73</v>
      </c>
      <c r="F988" s="10" t="s">
        <v>223</v>
      </c>
      <c r="G988" s="11">
        <v>73.02</v>
      </c>
      <c r="H988" s="9"/>
      <c r="I988" s="12">
        <v>60.5</v>
      </c>
      <c r="J988" s="12">
        <v>60.46</v>
      </c>
      <c r="K988" s="13">
        <v>60.46</v>
      </c>
      <c r="L988" s="12">
        <v>8191.821312</v>
      </c>
      <c r="M988" s="12">
        <v>847.95166739999991</v>
      </c>
      <c r="N988" s="12">
        <v>135.4020051570248</v>
      </c>
      <c r="O988" s="12">
        <v>14.015730039669419</v>
      </c>
      <c r="P988" s="12">
        <v>103.51198287954061</v>
      </c>
      <c r="Q988" s="12" t="s">
        <v>73</v>
      </c>
      <c r="R988" s="12" t="s">
        <v>54</v>
      </c>
      <c r="S988" s="12" t="s">
        <v>55</v>
      </c>
      <c r="T988" s="12">
        <v>12.22</v>
      </c>
      <c r="U988" s="12">
        <v>128.57425000000001</v>
      </c>
      <c r="V988" s="13" t="s">
        <v>39</v>
      </c>
      <c r="W988" s="14" t="s">
        <v>40</v>
      </c>
      <c r="X988" s="15" t="s">
        <v>41</v>
      </c>
      <c r="Y988" s="15" t="s">
        <v>49</v>
      </c>
      <c r="AB988" s="17">
        <v>0.45253059874297052</v>
      </c>
      <c r="AC988" s="18">
        <v>60.5</v>
      </c>
      <c r="AD988" s="19">
        <v>7634.7774627839999</v>
      </c>
      <c r="AE988" s="20" t="s">
        <v>55</v>
      </c>
      <c r="AF988" s="20" t="s">
        <v>55</v>
      </c>
      <c r="AG988" s="152">
        <v>126.2</v>
      </c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</row>
    <row r="989" spans="1:153" s="16" customFormat="1" x14ac:dyDescent="0.2">
      <c r="A989" s="8" t="s">
        <v>32</v>
      </c>
      <c r="B989" s="8" t="s">
        <v>32</v>
      </c>
      <c r="C989" s="8" t="s">
        <v>33</v>
      </c>
      <c r="D989" s="8" t="s">
        <v>34</v>
      </c>
      <c r="E989" s="9">
        <v>73</v>
      </c>
      <c r="F989" s="10" t="s">
        <v>223</v>
      </c>
      <c r="G989" s="7">
        <v>73.069999999999993</v>
      </c>
      <c r="H989" s="7"/>
      <c r="I989" s="12">
        <v>42.47</v>
      </c>
      <c r="J989" s="12">
        <v>42.47</v>
      </c>
      <c r="K989" s="13">
        <v>42.47</v>
      </c>
      <c r="L989" s="12">
        <v>5270.3954440000007</v>
      </c>
      <c r="M989" s="12">
        <v>561.33380020000004</v>
      </c>
      <c r="N989" s="12">
        <v>124.0969023781493</v>
      </c>
      <c r="O989" s="12">
        <v>13.217183899222983</v>
      </c>
      <c r="P989" s="12">
        <v>106.50696065682163</v>
      </c>
      <c r="Q989" s="12" t="s">
        <v>73</v>
      </c>
      <c r="R989" s="12" t="s">
        <v>54</v>
      </c>
      <c r="S989" s="12" t="s">
        <v>55</v>
      </c>
      <c r="T989" s="12">
        <v>12.19</v>
      </c>
      <c r="U989" s="12">
        <v>129.78025</v>
      </c>
      <c r="V989" s="13" t="s">
        <v>39</v>
      </c>
      <c r="W989" s="14" t="s">
        <v>40</v>
      </c>
      <c r="X989" s="15" t="s">
        <v>41</v>
      </c>
      <c r="Y989" s="15" t="s">
        <v>49</v>
      </c>
      <c r="AA989" s="15"/>
      <c r="AB989" s="17">
        <v>0.4228867435837062</v>
      </c>
      <c r="AC989" s="18">
        <v>42.47</v>
      </c>
      <c r="AD989" s="19">
        <v>4912.0085538080002</v>
      </c>
      <c r="AE989" s="20" t="s">
        <v>55</v>
      </c>
      <c r="AF989" s="20" t="s">
        <v>55</v>
      </c>
      <c r="AG989" s="152">
        <v>115.7</v>
      </c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</row>
    <row r="990" spans="1:153" s="16" customFormat="1" x14ac:dyDescent="0.2">
      <c r="A990" s="8" t="s">
        <v>32</v>
      </c>
      <c r="B990" s="8" t="s">
        <v>32</v>
      </c>
      <c r="C990" s="8" t="s">
        <v>43</v>
      </c>
      <c r="D990" s="8" t="s">
        <v>34</v>
      </c>
      <c r="E990" s="110">
        <v>77</v>
      </c>
      <c r="F990" s="110" t="s">
        <v>225</v>
      </c>
      <c r="G990" s="110">
        <v>77.03</v>
      </c>
      <c r="H990" s="7">
        <v>1</v>
      </c>
      <c r="I990" s="12">
        <v>34.97</v>
      </c>
      <c r="J990" s="12">
        <v>34.97</v>
      </c>
      <c r="K990" s="13">
        <v>34.97</v>
      </c>
      <c r="L990" s="12">
        <v>4641.5050639999999</v>
      </c>
      <c r="M990" s="12">
        <v>476.73469879999999</v>
      </c>
      <c r="N990" s="12">
        <v>132.72819742636545</v>
      </c>
      <c r="O990" s="12">
        <v>13.632676545610524</v>
      </c>
      <c r="P990" s="12">
        <v>102.7112309965154</v>
      </c>
      <c r="Q990" s="12" t="s">
        <v>99</v>
      </c>
      <c r="R990" s="12" t="s">
        <v>54</v>
      </c>
      <c r="S990" s="12" t="s">
        <v>55</v>
      </c>
      <c r="T990" s="12">
        <v>11.96</v>
      </c>
      <c r="U990" s="12">
        <v>129.9153</v>
      </c>
      <c r="V990" s="15"/>
      <c r="W990" s="15"/>
      <c r="X990" s="15" t="s">
        <v>41</v>
      </c>
      <c r="Y990" s="15" t="s">
        <v>49</v>
      </c>
      <c r="Z990" s="15"/>
      <c r="AA990" s="15"/>
      <c r="AB990" s="15"/>
      <c r="AC990" s="18">
        <v>37.36</v>
      </c>
      <c r="AD990" s="19">
        <v>4176.8972888115095</v>
      </c>
      <c r="AE990" s="20" t="s">
        <v>55</v>
      </c>
      <c r="AF990" s="20" t="s">
        <v>55</v>
      </c>
      <c r="AG990" s="152">
        <v>111.8</v>
      </c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</row>
    <row r="991" spans="1:153" s="22" customFormat="1" x14ac:dyDescent="0.2">
      <c r="A991" s="8" t="s">
        <v>114</v>
      </c>
      <c r="B991" s="8" t="s">
        <v>114</v>
      </c>
      <c r="C991" s="8" t="s">
        <v>116</v>
      </c>
      <c r="D991" s="8"/>
      <c r="E991" s="37">
        <v>590</v>
      </c>
      <c r="F991" s="29" t="s">
        <v>198</v>
      </c>
      <c r="G991" s="30">
        <v>2.0499999999999998</v>
      </c>
      <c r="H991" s="9">
        <v>2</v>
      </c>
      <c r="I991" s="12">
        <v>4.3099999999999996</v>
      </c>
      <c r="J991" s="12">
        <v>4.3099999999999996</v>
      </c>
      <c r="K991" s="13">
        <v>4.3099999999999996</v>
      </c>
      <c r="L991" s="12">
        <v>672.13212799999997</v>
      </c>
      <c r="M991" s="12">
        <v>71.73730359999999</v>
      </c>
      <c r="N991" s="12">
        <v>155.94712946635732</v>
      </c>
      <c r="O991" s="12">
        <v>16.644385986078884</v>
      </c>
      <c r="P991" s="12">
        <v>106.73095454231878</v>
      </c>
      <c r="Q991" s="12" t="s">
        <v>60</v>
      </c>
      <c r="R991" s="12" t="s">
        <v>54</v>
      </c>
      <c r="S991" s="12" t="s">
        <v>55</v>
      </c>
      <c r="T991" s="12">
        <v>12.35</v>
      </c>
      <c r="U991" s="12">
        <v>128.57140000000001</v>
      </c>
      <c r="V991" s="21" t="s">
        <v>118</v>
      </c>
      <c r="W991" s="21" t="s">
        <v>118</v>
      </c>
      <c r="X991" s="15" t="s">
        <v>41</v>
      </c>
      <c r="Y991" s="15" t="s">
        <v>49</v>
      </c>
      <c r="Z991" s="16"/>
      <c r="AA991" s="16"/>
      <c r="AB991" s="16"/>
      <c r="AC991" s="13">
        <v>4.3112182510568422</v>
      </c>
      <c r="AD991" s="44">
        <v>635.92529223764313</v>
      </c>
      <c r="AE991" s="44" t="s">
        <v>55</v>
      </c>
      <c r="AF991" s="44" t="s">
        <v>55</v>
      </c>
      <c r="AG991" s="152">
        <v>147.5</v>
      </c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</row>
    <row r="992" spans="1:153" s="16" customFormat="1" x14ac:dyDescent="0.2">
      <c r="A992" s="8" t="s">
        <v>32</v>
      </c>
      <c r="B992" s="8" t="s">
        <v>32</v>
      </c>
      <c r="C992" s="8" t="s">
        <v>33</v>
      </c>
      <c r="D992" s="8" t="s">
        <v>44</v>
      </c>
      <c r="E992" s="7">
        <v>26</v>
      </c>
      <c r="F992" s="10" t="s">
        <v>226</v>
      </c>
      <c r="G992" s="11">
        <v>26.04</v>
      </c>
      <c r="H992" s="7"/>
      <c r="I992" s="12">
        <v>98.74</v>
      </c>
      <c r="J992" s="12">
        <v>95.18</v>
      </c>
      <c r="K992" s="13">
        <v>95.18</v>
      </c>
      <c r="L992" s="12">
        <v>13052.711692000001</v>
      </c>
      <c r="M992" s="12">
        <v>1415.5541452</v>
      </c>
      <c r="N992" s="12">
        <v>132.19274551346973</v>
      </c>
      <c r="O992" s="12">
        <v>14.336177285801094</v>
      </c>
      <c r="P992" s="12">
        <v>108.44904711007999</v>
      </c>
      <c r="Q992" s="12" t="s">
        <v>60</v>
      </c>
      <c r="R992" s="12" t="s">
        <v>54</v>
      </c>
      <c r="S992" s="12" t="s">
        <v>55</v>
      </c>
      <c r="T992" s="12">
        <v>11.93</v>
      </c>
      <c r="U992" s="12">
        <v>130.56915000000001</v>
      </c>
      <c r="V992" s="15"/>
      <c r="W992" s="14" t="s">
        <v>40</v>
      </c>
      <c r="X992" s="15" t="s">
        <v>41</v>
      </c>
      <c r="Y992" s="15" t="s">
        <v>49</v>
      </c>
      <c r="AA992" s="15"/>
      <c r="AB992" s="17">
        <v>0.20903382621024916</v>
      </c>
      <c r="AC992" s="18">
        <v>98.74</v>
      </c>
      <c r="AD992" s="19">
        <v>13371.858001470144</v>
      </c>
      <c r="AE992" s="20" t="s">
        <v>55</v>
      </c>
      <c r="AF992" s="20" t="s">
        <v>55</v>
      </c>
      <c r="AG992" s="152">
        <v>135.4</v>
      </c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</row>
    <row r="993" spans="1:153" s="16" customFormat="1" x14ac:dyDescent="0.2">
      <c r="A993" s="8" t="s">
        <v>114</v>
      </c>
      <c r="B993" s="8" t="s">
        <v>114</v>
      </c>
      <c r="C993" s="8" t="s">
        <v>116</v>
      </c>
      <c r="D993" s="8"/>
      <c r="E993" s="37">
        <v>590</v>
      </c>
      <c r="F993" s="29" t="s">
        <v>198</v>
      </c>
      <c r="G993" s="30">
        <v>2.06</v>
      </c>
      <c r="H993" s="9">
        <v>2</v>
      </c>
      <c r="I993" s="12">
        <v>12.07</v>
      </c>
      <c r="J993" s="12">
        <v>12.07</v>
      </c>
      <c r="K993" s="13">
        <v>12.07</v>
      </c>
      <c r="L993" s="12">
        <v>1584.350216</v>
      </c>
      <c r="M993" s="12">
        <v>136.84585999999999</v>
      </c>
      <c r="N993" s="12">
        <v>131.2634810273405</v>
      </c>
      <c r="O993" s="12">
        <v>11.337685169842583</v>
      </c>
      <c r="P993" s="12">
        <v>86.373491553839628</v>
      </c>
      <c r="Q993" s="12" t="s">
        <v>99</v>
      </c>
      <c r="R993" s="12" t="s">
        <v>47</v>
      </c>
      <c r="S993" s="12" t="s">
        <v>48</v>
      </c>
      <c r="T993" s="12">
        <v>12.91</v>
      </c>
      <c r="U993" s="12">
        <v>110.70345</v>
      </c>
      <c r="V993" s="21" t="s">
        <v>118</v>
      </c>
      <c r="W993" s="21" t="s">
        <v>118</v>
      </c>
      <c r="X993" s="15" t="s">
        <v>41</v>
      </c>
      <c r="Y993" s="15" t="s">
        <v>49</v>
      </c>
      <c r="AC993" s="13">
        <v>12.074206058065194</v>
      </c>
      <c r="AD993" s="44">
        <v>1542.5390874986183</v>
      </c>
      <c r="AE993" s="44" t="s">
        <v>227</v>
      </c>
      <c r="AF993" s="44" t="s">
        <v>227</v>
      </c>
      <c r="AG993" s="152">
        <v>127.8</v>
      </c>
    </row>
    <row r="994" spans="1:153" s="16" customFormat="1" x14ac:dyDescent="0.2">
      <c r="A994" s="8" t="s">
        <v>114</v>
      </c>
      <c r="B994" s="8" t="s">
        <v>114</v>
      </c>
      <c r="C994" s="8" t="s">
        <v>116</v>
      </c>
      <c r="D994" s="8"/>
      <c r="E994" s="37">
        <v>590</v>
      </c>
      <c r="F994" s="29" t="s">
        <v>198</v>
      </c>
      <c r="G994" s="30">
        <v>2.12</v>
      </c>
      <c r="H994" s="9">
        <v>2</v>
      </c>
      <c r="I994" s="12">
        <v>5.0199999999999996</v>
      </c>
      <c r="J994" s="12">
        <v>5.0199999999999996</v>
      </c>
      <c r="K994" s="13">
        <v>5.0199999999999996</v>
      </c>
      <c r="L994" s="12">
        <v>810.83795199999997</v>
      </c>
      <c r="M994" s="12">
        <v>81.367109200000002</v>
      </c>
      <c r="N994" s="12">
        <v>161.52150438247014</v>
      </c>
      <c r="O994" s="12">
        <v>16.208587490039843</v>
      </c>
      <c r="P994" s="12">
        <v>100.34940890383977</v>
      </c>
      <c r="Q994" s="12" t="s">
        <v>60</v>
      </c>
      <c r="R994" s="12" t="s">
        <v>54</v>
      </c>
      <c r="S994" s="12" t="s">
        <v>55</v>
      </c>
      <c r="T994" s="12">
        <v>12.35</v>
      </c>
      <c r="U994" s="12">
        <v>125.83674999999999</v>
      </c>
      <c r="V994" s="21" t="s">
        <v>118</v>
      </c>
      <c r="W994" s="21" t="s">
        <v>118</v>
      </c>
      <c r="X994" s="15" t="s">
        <v>41</v>
      </c>
      <c r="Y994" s="15" t="s">
        <v>49</v>
      </c>
      <c r="AC994" s="13">
        <v>5.0169444153303289</v>
      </c>
      <c r="AD994" s="44">
        <v>740.02327362500455</v>
      </c>
      <c r="AE994" s="44" t="s">
        <v>55</v>
      </c>
      <c r="AF994" s="44" t="s">
        <v>55</v>
      </c>
      <c r="AG994" s="152">
        <v>147.5</v>
      </c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</row>
    <row r="995" spans="1:153" s="16" customFormat="1" x14ac:dyDescent="0.2">
      <c r="A995" s="8" t="s">
        <v>114</v>
      </c>
      <c r="B995" s="8" t="s">
        <v>114</v>
      </c>
      <c r="C995" s="8" t="s">
        <v>116</v>
      </c>
      <c r="D995" s="8"/>
      <c r="E995" s="37">
        <v>590</v>
      </c>
      <c r="F995" s="29" t="s">
        <v>198</v>
      </c>
      <c r="G995" s="30">
        <v>2.13</v>
      </c>
      <c r="H995" s="9">
        <v>2</v>
      </c>
      <c r="I995" s="12">
        <v>7.6</v>
      </c>
      <c r="J995" s="12">
        <v>7.6</v>
      </c>
      <c r="K995" s="13">
        <v>7.6</v>
      </c>
      <c r="L995" s="12">
        <v>994.53803200000016</v>
      </c>
      <c r="M995" s="12">
        <v>102.61913680000001</v>
      </c>
      <c r="N995" s="12">
        <v>130.86026736842109</v>
      </c>
      <c r="O995" s="12">
        <v>13.502518000000002</v>
      </c>
      <c r="P995" s="12">
        <v>103.18271750114428</v>
      </c>
      <c r="Q995" s="12" t="s">
        <v>60</v>
      </c>
      <c r="R995" s="12" t="s">
        <v>54</v>
      </c>
      <c r="S995" s="12" t="s">
        <v>55</v>
      </c>
      <c r="T995" s="12">
        <v>12.32</v>
      </c>
      <c r="U995" s="12">
        <v>125.81829999999999</v>
      </c>
      <c r="V995" s="21" t="s">
        <v>118</v>
      </c>
      <c r="W995" s="21" t="s">
        <v>118</v>
      </c>
      <c r="X995" s="15" t="s">
        <v>41</v>
      </c>
      <c r="Y995" s="15" t="s">
        <v>49</v>
      </c>
      <c r="AC995" s="13">
        <v>7.6022778884114182</v>
      </c>
      <c r="AD995" s="44">
        <v>971.2283143509818</v>
      </c>
      <c r="AE995" s="44" t="s">
        <v>55</v>
      </c>
      <c r="AF995" s="44" t="s">
        <v>55</v>
      </c>
      <c r="AG995" s="152">
        <v>127.8</v>
      </c>
    </row>
    <row r="996" spans="1:153" s="16" customFormat="1" x14ac:dyDescent="0.2">
      <c r="A996" s="8" t="s">
        <v>114</v>
      </c>
      <c r="B996" s="8" t="s">
        <v>114</v>
      </c>
      <c r="C996" s="8" t="s">
        <v>116</v>
      </c>
      <c r="D996" s="8"/>
      <c r="E996" s="37">
        <v>590</v>
      </c>
      <c r="F996" s="29" t="s">
        <v>198</v>
      </c>
      <c r="G996" s="30">
        <v>2.14</v>
      </c>
      <c r="H996" s="9">
        <v>2</v>
      </c>
      <c r="I996" s="12">
        <v>20.34</v>
      </c>
      <c r="J996" s="12">
        <v>20.34</v>
      </c>
      <c r="K996" s="13">
        <v>20.34</v>
      </c>
      <c r="L996" s="12">
        <v>3185.8606399999999</v>
      </c>
      <c r="M996" s="12">
        <v>308.99732259999996</v>
      </c>
      <c r="N996" s="12">
        <v>156.63031661750244</v>
      </c>
      <c r="O996" s="12">
        <v>15.191608780727629</v>
      </c>
      <c r="P996" s="12">
        <v>96.990219446635919</v>
      </c>
      <c r="Q996" s="12" t="s">
        <v>60</v>
      </c>
      <c r="R996" s="12" t="s">
        <v>54</v>
      </c>
      <c r="S996" s="12" t="s">
        <v>55</v>
      </c>
      <c r="T996" s="12">
        <v>12.19</v>
      </c>
      <c r="U996" s="12">
        <v>122.4312</v>
      </c>
      <c r="V996" s="21" t="s">
        <v>118</v>
      </c>
      <c r="W996" s="21" t="s">
        <v>118</v>
      </c>
      <c r="X996" s="15" t="s">
        <v>112</v>
      </c>
      <c r="Y996" s="15" t="s">
        <v>113</v>
      </c>
      <c r="AC996" s="13">
        <v>20.340285784159594</v>
      </c>
      <c r="AD996" s="44">
        <v>3000.2893447387028</v>
      </c>
      <c r="AE996" s="44" t="s">
        <v>55</v>
      </c>
      <c r="AF996" s="44" t="s">
        <v>55</v>
      </c>
      <c r="AG996" s="152">
        <v>147.5</v>
      </c>
    </row>
    <row r="997" spans="1:153" s="16" customFormat="1" x14ac:dyDescent="0.2">
      <c r="A997" s="8" t="s">
        <v>114</v>
      </c>
      <c r="B997" s="8" t="s">
        <v>114</v>
      </c>
      <c r="C997" s="8" t="s">
        <v>116</v>
      </c>
      <c r="D997" s="8"/>
      <c r="E997" s="37">
        <v>590</v>
      </c>
      <c r="F997" s="29" t="s">
        <v>198</v>
      </c>
      <c r="G997" s="30">
        <v>2.1800000000000002</v>
      </c>
      <c r="H997" s="9">
        <v>2</v>
      </c>
      <c r="I997" s="12">
        <v>7.27</v>
      </c>
      <c r="J997" s="12">
        <v>7.27</v>
      </c>
      <c r="K997" s="13">
        <v>7.27</v>
      </c>
      <c r="L997" s="12">
        <v>1496.1699640000002</v>
      </c>
      <c r="M997" s="12">
        <v>155.94498179999999</v>
      </c>
      <c r="N997" s="12">
        <v>205.80054525447045</v>
      </c>
      <c r="O997" s="12">
        <v>21.450478927097663</v>
      </c>
      <c r="P997" s="12">
        <v>104.22945624645621</v>
      </c>
      <c r="Q997" s="12" t="s">
        <v>60</v>
      </c>
      <c r="R997" s="12" t="s">
        <v>54</v>
      </c>
      <c r="S997" s="12" t="s">
        <v>55</v>
      </c>
      <c r="T997" s="12">
        <v>12.32</v>
      </c>
      <c r="U997" s="12">
        <v>126.91804999999999</v>
      </c>
      <c r="V997" s="21" t="s">
        <v>118</v>
      </c>
      <c r="W997" s="21" t="s">
        <v>118</v>
      </c>
      <c r="X997" s="15" t="s">
        <v>63</v>
      </c>
      <c r="Y997" s="15" t="s">
        <v>49</v>
      </c>
      <c r="AC997" s="13">
        <v>7.2738706634524686</v>
      </c>
      <c r="AD997" s="44">
        <v>1072.9306794479523</v>
      </c>
      <c r="AE997" s="44" t="s">
        <v>55</v>
      </c>
      <c r="AF997" s="44" t="s">
        <v>55</v>
      </c>
      <c r="AG997" s="152">
        <v>147.5</v>
      </c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  <c r="BF997" s="22"/>
      <c r="BG997" s="22"/>
      <c r="BH997" s="22"/>
      <c r="BI997" s="22"/>
      <c r="BJ997" s="22"/>
      <c r="BK997" s="22"/>
      <c r="BL997" s="22"/>
      <c r="BM997" s="22"/>
      <c r="BN997" s="22"/>
      <c r="BO997" s="22"/>
      <c r="BP997" s="22"/>
      <c r="BQ997" s="22"/>
      <c r="BR997" s="22"/>
      <c r="BS997" s="22"/>
      <c r="BT997" s="22"/>
      <c r="BU997" s="22"/>
      <c r="BV997" s="22"/>
      <c r="BW997" s="22"/>
      <c r="BX997" s="22"/>
      <c r="BY997" s="22"/>
      <c r="BZ997" s="22"/>
      <c r="CA997" s="22"/>
      <c r="CB997" s="22"/>
      <c r="CC997" s="22"/>
      <c r="CD997" s="22"/>
      <c r="CE997" s="22"/>
      <c r="CF997" s="22"/>
      <c r="CG997" s="22"/>
      <c r="CH997" s="22"/>
      <c r="CI997" s="22"/>
      <c r="CJ997" s="22"/>
      <c r="CK997" s="22"/>
      <c r="CL997" s="22"/>
      <c r="CM997" s="22"/>
      <c r="CN997" s="22"/>
      <c r="CO997" s="22"/>
      <c r="CP997" s="22"/>
      <c r="CQ997" s="22"/>
      <c r="CR997" s="22"/>
      <c r="CS997" s="22"/>
      <c r="CT997" s="22"/>
      <c r="CU997" s="22"/>
      <c r="CV997" s="22"/>
      <c r="CW997" s="22"/>
      <c r="CX997" s="22"/>
      <c r="CY997" s="22"/>
      <c r="CZ997" s="22"/>
      <c r="DA997" s="22"/>
      <c r="DB997" s="22"/>
      <c r="DC997" s="22"/>
      <c r="DD997" s="22"/>
      <c r="DE997" s="22"/>
      <c r="DF997" s="22"/>
      <c r="DG997" s="22"/>
      <c r="DH997" s="22"/>
      <c r="DI997" s="22"/>
      <c r="DJ997" s="22"/>
      <c r="DK997" s="22"/>
      <c r="DL997" s="22"/>
      <c r="DM997" s="22"/>
      <c r="DN997" s="22"/>
      <c r="DO997" s="22"/>
      <c r="DP997" s="22"/>
      <c r="DQ997" s="22"/>
      <c r="DR997" s="22"/>
      <c r="DS997" s="22"/>
      <c r="DT997" s="22"/>
      <c r="DU997" s="22"/>
      <c r="DV997" s="22"/>
      <c r="DW997" s="22"/>
      <c r="DX997" s="22"/>
      <c r="DY997" s="22"/>
      <c r="DZ997" s="22"/>
      <c r="EA997" s="22"/>
      <c r="EB997" s="22"/>
      <c r="EC997" s="22"/>
      <c r="ED997" s="22"/>
      <c r="EE997" s="22"/>
      <c r="EF997" s="22"/>
      <c r="EG997" s="22"/>
      <c r="EH997" s="22"/>
      <c r="EI997" s="22"/>
      <c r="EJ997" s="22"/>
      <c r="EK997" s="22"/>
      <c r="EL997" s="22"/>
      <c r="EM997" s="22"/>
      <c r="EN997" s="22"/>
      <c r="EO997" s="22"/>
      <c r="EP997" s="22"/>
      <c r="EQ997" s="22"/>
      <c r="ER997" s="22"/>
      <c r="ES997" s="22"/>
      <c r="ET997" s="22"/>
      <c r="EU997" s="22"/>
      <c r="EV997" s="22"/>
      <c r="EW997" s="22"/>
    </row>
    <row r="998" spans="1:153" s="22" customFormat="1" x14ac:dyDescent="0.2">
      <c r="A998" s="8" t="s">
        <v>114</v>
      </c>
      <c r="B998" s="8" t="s">
        <v>114</v>
      </c>
      <c r="C998" s="8" t="s">
        <v>116</v>
      </c>
      <c r="D998" s="8"/>
      <c r="E998" s="37">
        <v>590</v>
      </c>
      <c r="F998" s="29" t="s">
        <v>198</v>
      </c>
      <c r="G998" s="30">
        <v>2.19</v>
      </c>
      <c r="H998" s="9">
        <v>2</v>
      </c>
      <c r="I998" s="12">
        <v>8.64</v>
      </c>
      <c r="J998" s="12">
        <v>8.64</v>
      </c>
      <c r="K998" s="13">
        <v>8.64</v>
      </c>
      <c r="L998" s="12">
        <v>1182.913552</v>
      </c>
      <c r="M998" s="12">
        <v>118.13311519999999</v>
      </c>
      <c r="N998" s="12">
        <v>136.91129074074072</v>
      </c>
      <c r="O998" s="12">
        <v>13.672814259259257</v>
      </c>
      <c r="P998" s="12">
        <v>99.866228601631562</v>
      </c>
      <c r="Q998" s="12" t="s">
        <v>60</v>
      </c>
      <c r="R998" s="12" t="s">
        <v>54</v>
      </c>
      <c r="S998" s="12" t="s">
        <v>55</v>
      </c>
      <c r="T998" s="12">
        <v>12.22</v>
      </c>
      <c r="U998" s="12">
        <v>125.36205</v>
      </c>
      <c r="V998" s="21" t="s">
        <v>118</v>
      </c>
      <c r="W998" s="21" t="s">
        <v>118</v>
      </c>
      <c r="X998" s="15" t="s">
        <v>63</v>
      </c>
      <c r="Y998" s="15" t="s">
        <v>49</v>
      </c>
      <c r="Z998" s="16"/>
      <c r="AA998" s="16"/>
      <c r="AB998" s="16"/>
      <c r="AC998" s="13">
        <v>8.6433986654089363</v>
      </c>
      <c r="AD998" s="44">
        <v>1161.138603724416</v>
      </c>
      <c r="AE998" s="44" t="s">
        <v>55</v>
      </c>
      <c r="AF998" s="44" t="s">
        <v>55</v>
      </c>
      <c r="AG998" s="152">
        <v>134.30000000000001</v>
      </c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</row>
    <row r="999" spans="1:153" s="16" customFormat="1" x14ac:dyDescent="0.2">
      <c r="A999" s="8" t="s">
        <v>32</v>
      </c>
      <c r="B999" s="8" t="s">
        <v>32</v>
      </c>
      <c r="C999" s="8" t="s">
        <v>43</v>
      </c>
      <c r="D999" s="8" t="s">
        <v>34</v>
      </c>
      <c r="E999" s="9">
        <v>68</v>
      </c>
      <c r="F999" s="10" t="s">
        <v>169</v>
      </c>
      <c r="G999" s="11">
        <v>68.06</v>
      </c>
      <c r="H999" s="9"/>
      <c r="I999" s="12">
        <v>22.06</v>
      </c>
      <c r="J999" s="12">
        <v>22.06</v>
      </c>
      <c r="K999" s="13">
        <v>22.06</v>
      </c>
      <c r="L999" s="12">
        <v>1759.8867680000001</v>
      </c>
      <c r="M999" s="12">
        <v>220.90671080000001</v>
      </c>
      <c r="N999" s="12">
        <v>79.777278694469629</v>
      </c>
      <c r="O999" s="12">
        <v>10.013903481414326</v>
      </c>
      <c r="P999" s="12">
        <v>125.52325230051392</v>
      </c>
      <c r="Q999" s="12" t="s">
        <v>65</v>
      </c>
      <c r="R999" s="12" t="s">
        <v>170</v>
      </c>
      <c r="S999" s="12" t="s">
        <v>171</v>
      </c>
      <c r="T999" s="12">
        <v>13.77</v>
      </c>
      <c r="U999" s="12">
        <v>156.49315000000001</v>
      </c>
      <c r="V999" s="13" t="s">
        <v>173</v>
      </c>
      <c r="W999" s="14" t="s">
        <v>87</v>
      </c>
      <c r="X999" s="15" t="s">
        <v>63</v>
      </c>
      <c r="Y999" s="15" t="s">
        <v>49</v>
      </c>
      <c r="AB999" s="17">
        <v>0.25974614687216685</v>
      </c>
      <c r="AC999" s="18">
        <v>22.06</v>
      </c>
      <c r="AD999" s="19">
        <v>1136.73</v>
      </c>
      <c r="AE999" s="20" t="s">
        <v>172</v>
      </c>
      <c r="AF999" s="20" t="s">
        <v>172</v>
      </c>
      <c r="AG999" s="152">
        <v>51.5</v>
      </c>
    </row>
    <row r="1000" spans="1:153" s="16" customFormat="1" x14ac:dyDescent="0.2">
      <c r="A1000" s="8" t="s">
        <v>114</v>
      </c>
      <c r="B1000" s="8" t="s">
        <v>114</v>
      </c>
      <c r="C1000" s="8" t="s">
        <v>116</v>
      </c>
      <c r="D1000" s="8"/>
      <c r="E1000" s="37">
        <v>590</v>
      </c>
      <c r="F1000" s="29" t="s">
        <v>198</v>
      </c>
      <c r="G1000" s="30">
        <v>3.04</v>
      </c>
      <c r="H1000" s="9">
        <v>3</v>
      </c>
      <c r="I1000" s="12">
        <v>5.81</v>
      </c>
      <c r="J1000" s="12">
        <v>5.81</v>
      </c>
      <c r="K1000" s="13">
        <v>5.81</v>
      </c>
      <c r="L1000" s="12">
        <v>816.01267599999994</v>
      </c>
      <c r="M1000" s="12">
        <v>69.183691800000005</v>
      </c>
      <c r="N1000" s="12">
        <v>140.4496860585198</v>
      </c>
      <c r="O1000" s="12">
        <v>11.907692220309812</v>
      </c>
      <c r="P1000" s="12">
        <v>84.782618989609929</v>
      </c>
      <c r="Q1000" s="12" t="s">
        <v>60</v>
      </c>
      <c r="R1000" s="12" t="s">
        <v>54</v>
      </c>
      <c r="S1000" s="12" t="s">
        <v>55</v>
      </c>
      <c r="T1000" s="12">
        <v>12.25</v>
      </c>
      <c r="U1000" s="12">
        <v>111.3185</v>
      </c>
      <c r="V1000" s="21" t="s">
        <v>118</v>
      </c>
      <c r="W1000" s="21" t="s">
        <v>118</v>
      </c>
      <c r="X1000" s="15" t="s">
        <v>63</v>
      </c>
      <c r="Y1000" s="15" t="s">
        <v>49</v>
      </c>
      <c r="AC1000" s="13">
        <v>5.8135066205499077</v>
      </c>
      <c r="AD1000" s="44">
        <v>819.24800509192733</v>
      </c>
      <c r="AE1000" s="44" t="s">
        <v>55</v>
      </c>
      <c r="AF1000" s="44" t="s">
        <v>55</v>
      </c>
      <c r="AG1000" s="152">
        <v>140.9</v>
      </c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  <c r="BF1000" s="22"/>
      <c r="BG1000" s="22"/>
      <c r="BH1000" s="22"/>
      <c r="BI1000" s="22"/>
      <c r="BJ1000" s="22"/>
      <c r="BK1000" s="22"/>
      <c r="BL1000" s="22"/>
      <c r="BM1000" s="22"/>
      <c r="BN1000" s="22"/>
      <c r="BO1000" s="22"/>
      <c r="BP1000" s="22"/>
      <c r="BQ1000" s="22"/>
      <c r="BR1000" s="22"/>
      <c r="BS1000" s="22"/>
      <c r="BT1000" s="22"/>
      <c r="BU1000" s="22"/>
      <c r="BV1000" s="22"/>
      <c r="BW1000" s="22"/>
      <c r="BX1000" s="22"/>
      <c r="BY1000" s="22"/>
      <c r="BZ1000" s="22"/>
      <c r="CA1000" s="22"/>
      <c r="CB1000" s="22"/>
      <c r="CC1000" s="22"/>
      <c r="CD1000" s="22"/>
      <c r="CE1000" s="22"/>
      <c r="CF1000" s="22"/>
      <c r="CG1000" s="22"/>
      <c r="CH1000" s="22"/>
      <c r="CI1000" s="22"/>
      <c r="CJ1000" s="22"/>
      <c r="CK1000" s="22"/>
      <c r="CL1000" s="22"/>
      <c r="CM1000" s="22"/>
      <c r="CN1000" s="22"/>
      <c r="CO1000" s="22"/>
      <c r="CP1000" s="22"/>
      <c r="CQ1000" s="22"/>
      <c r="CR1000" s="22"/>
      <c r="CS1000" s="22"/>
      <c r="CT1000" s="22"/>
      <c r="CU1000" s="22"/>
      <c r="CV1000" s="22"/>
      <c r="CW1000" s="22"/>
      <c r="CX1000" s="22"/>
      <c r="CY1000" s="22"/>
      <c r="CZ1000" s="22"/>
      <c r="DA1000" s="22"/>
      <c r="DB1000" s="22"/>
      <c r="DC1000" s="22"/>
      <c r="DD1000" s="22"/>
      <c r="DE1000" s="22"/>
      <c r="DF1000" s="22"/>
      <c r="DG1000" s="22"/>
      <c r="DH1000" s="22"/>
      <c r="DI1000" s="22"/>
      <c r="DJ1000" s="22"/>
      <c r="DK1000" s="22"/>
      <c r="DL1000" s="22"/>
      <c r="DM1000" s="22"/>
      <c r="DN1000" s="22"/>
      <c r="DO1000" s="22"/>
      <c r="DP1000" s="22"/>
      <c r="DQ1000" s="22"/>
      <c r="DR1000" s="22"/>
      <c r="DS1000" s="22"/>
      <c r="DT1000" s="22"/>
      <c r="DU1000" s="22"/>
      <c r="DV1000" s="22"/>
      <c r="DW1000" s="22"/>
      <c r="DX1000" s="22"/>
      <c r="DY1000" s="22"/>
      <c r="DZ1000" s="22"/>
      <c r="EA1000" s="22"/>
      <c r="EB1000" s="22"/>
      <c r="EC1000" s="22"/>
      <c r="ED1000" s="22"/>
      <c r="EE1000" s="22"/>
      <c r="EF1000" s="22"/>
      <c r="EG1000" s="22"/>
      <c r="EH1000" s="22"/>
      <c r="EI1000" s="22"/>
      <c r="EJ1000" s="22"/>
      <c r="EK1000" s="22"/>
      <c r="EL1000" s="22"/>
      <c r="EM1000" s="22"/>
      <c r="EN1000" s="22"/>
      <c r="EO1000" s="22"/>
      <c r="EP1000" s="22"/>
      <c r="EQ1000" s="22"/>
      <c r="ER1000" s="22"/>
      <c r="ES1000" s="22"/>
      <c r="ET1000" s="22"/>
      <c r="EU1000" s="22"/>
      <c r="EV1000" s="22"/>
      <c r="EW1000" s="22"/>
    </row>
    <row r="1001" spans="1:153" s="16" customFormat="1" x14ac:dyDescent="0.2">
      <c r="A1001" s="8" t="s">
        <v>32</v>
      </c>
      <c r="B1001" s="8" t="s">
        <v>32</v>
      </c>
      <c r="C1001" s="8" t="s">
        <v>33</v>
      </c>
      <c r="D1001" s="8" t="s">
        <v>44</v>
      </c>
      <c r="E1001" s="7">
        <v>26</v>
      </c>
      <c r="F1001" s="10" t="s">
        <v>226</v>
      </c>
      <c r="G1001" s="11">
        <v>26.03</v>
      </c>
      <c r="H1001" s="7"/>
      <c r="I1001" s="12">
        <v>111.67</v>
      </c>
      <c r="J1001" s="12">
        <v>111.63</v>
      </c>
      <c r="K1001" s="13">
        <v>111.63</v>
      </c>
      <c r="L1001" s="12">
        <v>15662.559228</v>
      </c>
      <c r="M1001" s="12">
        <v>1670.7168076</v>
      </c>
      <c r="N1001" s="12">
        <v>140.25753763768245</v>
      </c>
      <c r="O1001" s="12">
        <v>14.961196450255215</v>
      </c>
      <c r="P1001" s="12">
        <v>106.66946463086664</v>
      </c>
      <c r="Q1001" s="12" t="s">
        <v>60</v>
      </c>
      <c r="R1001" s="12" t="s">
        <v>54</v>
      </c>
      <c r="S1001" s="12" t="s">
        <v>55</v>
      </c>
      <c r="T1001" s="12">
        <v>11.66</v>
      </c>
      <c r="U1001" s="12">
        <v>128.97794999999999</v>
      </c>
      <c r="V1001" s="15"/>
      <c r="W1001" s="14" t="s">
        <v>40</v>
      </c>
      <c r="X1001" s="15" t="s">
        <v>41</v>
      </c>
      <c r="Y1001" s="15" t="s">
        <v>49</v>
      </c>
      <c r="AA1001" s="15"/>
      <c r="AB1001" s="17">
        <v>0.13307065460732515</v>
      </c>
      <c r="AC1001" s="18">
        <v>111.67</v>
      </c>
      <c r="AD1001" s="19">
        <v>16053.474812989147</v>
      </c>
      <c r="AE1001" s="20" t="s">
        <v>55</v>
      </c>
      <c r="AF1001" s="20" t="s">
        <v>55</v>
      </c>
      <c r="AG1001" s="152">
        <v>143.80000000000001</v>
      </c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  <c r="CN1001" s="15"/>
      <c r="CO1001" s="15"/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15"/>
      <c r="EE1001" s="15"/>
      <c r="EF1001" s="15"/>
      <c r="EG1001" s="15"/>
      <c r="EH1001" s="15"/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</row>
    <row r="1002" spans="1:153" s="15" customFormat="1" x14ac:dyDescent="0.2">
      <c r="A1002" s="8" t="s">
        <v>114</v>
      </c>
      <c r="B1002" s="10" t="s">
        <v>115</v>
      </c>
      <c r="C1002" s="8" t="s">
        <v>116</v>
      </c>
      <c r="D1002" s="8"/>
      <c r="E1002" s="72">
        <v>602</v>
      </c>
      <c r="F1002" s="73" t="s">
        <v>117</v>
      </c>
      <c r="G1002" s="74">
        <v>1.1012999999999999</v>
      </c>
      <c r="H1002" s="9">
        <v>1</v>
      </c>
      <c r="I1002" s="12">
        <v>12.24</v>
      </c>
      <c r="J1002" s="12">
        <v>12.24</v>
      </c>
      <c r="K1002" s="13">
        <v>12.24</v>
      </c>
      <c r="L1002" s="12">
        <v>1866.2860559999999</v>
      </c>
      <c r="M1002" s="12">
        <v>225.125472</v>
      </c>
      <c r="N1002" s="12">
        <v>152.47435098039216</v>
      </c>
      <c r="O1002" s="12">
        <v>18.392603921568629</v>
      </c>
      <c r="P1002" s="12">
        <v>120.62752720904432</v>
      </c>
      <c r="Q1002" s="12" t="s">
        <v>60</v>
      </c>
      <c r="R1002" s="12" t="s">
        <v>54</v>
      </c>
      <c r="S1002" s="12" t="s">
        <v>55</v>
      </c>
      <c r="T1002" s="12">
        <v>12.06</v>
      </c>
      <c r="U1002" s="12">
        <v>143.73095000000001</v>
      </c>
      <c r="V1002" s="21" t="s">
        <v>118</v>
      </c>
      <c r="W1002" s="21" t="s">
        <v>118</v>
      </c>
      <c r="X1002" s="15" t="s">
        <v>41</v>
      </c>
      <c r="Y1002" s="15" t="s">
        <v>49</v>
      </c>
      <c r="Z1002" s="16"/>
      <c r="AA1002" s="16"/>
      <c r="AB1002" s="16"/>
      <c r="AC1002" s="13">
        <v>12.24</v>
      </c>
      <c r="AD1002" s="44">
        <v>1774.8</v>
      </c>
      <c r="AE1002" s="44" t="s">
        <v>55</v>
      </c>
      <c r="AF1002" s="44" t="s">
        <v>55</v>
      </c>
      <c r="AG1002" s="152">
        <v>145</v>
      </c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  <c r="DO1002" s="16"/>
      <c r="DP1002" s="16"/>
      <c r="DQ1002" s="16"/>
      <c r="DR1002" s="16"/>
      <c r="DS1002" s="16"/>
      <c r="DT1002" s="16"/>
      <c r="DU1002" s="16"/>
      <c r="DV1002" s="16"/>
      <c r="DW1002" s="16"/>
      <c r="DX1002" s="16"/>
      <c r="DY1002" s="16"/>
      <c r="DZ1002" s="16"/>
      <c r="EA1002" s="16"/>
      <c r="EB1002" s="16"/>
      <c r="EC1002" s="16"/>
      <c r="ED1002" s="16"/>
      <c r="EE1002" s="16"/>
      <c r="EF1002" s="16"/>
      <c r="EG1002" s="16"/>
      <c r="EH1002" s="16"/>
      <c r="EI1002" s="16"/>
      <c r="EJ1002" s="16"/>
      <c r="EK1002" s="16"/>
      <c r="EL1002" s="16"/>
      <c r="EM1002" s="16"/>
      <c r="EN1002" s="16"/>
      <c r="EO1002" s="16"/>
      <c r="EP1002" s="16"/>
      <c r="EQ1002" s="16"/>
      <c r="ER1002" s="16"/>
      <c r="ES1002" s="16"/>
      <c r="ET1002" s="16"/>
      <c r="EU1002" s="16"/>
      <c r="EV1002" s="16"/>
      <c r="EW1002" s="16"/>
    </row>
    <row r="1003" spans="1:153" s="16" customFormat="1" x14ac:dyDescent="0.2">
      <c r="A1003" s="8" t="s">
        <v>114</v>
      </c>
      <c r="B1003" s="10" t="s">
        <v>115</v>
      </c>
      <c r="C1003" s="8" t="s">
        <v>116</v>
      </c>
      <c r="D1003" s="8"/>
      <c r="E1003" s="72">
        <v>602</v>
      </c>
      <c r="F1003" s="73" t="s">
        <v>117</v>
      </c>
      <c r="G1003" s="74">
        <v>1.1013999999999999</v>
      </c>
      <c r="H1003" s="9">
        <v>1</v>
      </c>
      <c r="I1003" s="12">
        <v>16.079999999999998</v>
      </c>
      <c r="J1003" s="12">
        <v>16.079999999999998</v>
      </c>
      <c r="K1003" s="13">
        <v>16.079999999999998</v>
      </c>
      <c r="L1003" s="12">
        <v>2090.0666719999999</v>
      </c>
      <c r="M1003" s="12">
        <v>260.10060139999996</v>
      </c>
      <c r="N1003" s="12">
        <v>129.97927064676617</v>
      </c>
      <c r="O1003" s="12">
        <v>16.175410534825868</v>
      </c>
      <c r="P1003" s="12">
        <v>124.44607862729461</v>
      </c>
      <c r="Q1003" s="12" t="s">
        <v>60</v>
      </c>
      <c r="R1003" s="12" t="s">
        <v>54</v>
      </c>
      <c r="S1003" s="12" t="s">
        <v>55</v>
      </c>
      <c r="T1003" s="12">
        <v>12.16</v>
      </c>
      <c r="U1003" s="12">
        <v>145.12540000000001</v>
      </c>
      <c r="V1003" s="21" t="s">
        <v>118</v>
      </c>
      <c r="W1003" s="21" t="s">
        <v>118</v>
      </c>
      <c r="X1003" s="15" t="s">
        <v>41</v>
      </c>
      <c r="Y1003" s="15" t="s">
        <v>49</v>
      </c>
      <c r="AC1003" s="13">
        <v>16.079999999999998</v>
      </c>
      <c r="AD1003" s="44">
        <v>2331.6</v>
      </c>
      <c r="AE1003" s="44" t="s">
        <v>55</v>
      </c>
      <c r="AF1003" s="44" t="s">
        <v>55</v>
      </c>
      <c r="AG1003" s="152">
        <v>145</v>
      </c>
    </row>
    <row r="1004" spans="1:153" s="15" customFormat="1" x14ac:dyDescent="0.2">
      <c r="A1004" s="8" t="s">
        <v>114</v>
      </c>
      <c r="B1004" s="10" t="s">
        <v>115</v>
      </c>
      <c r="C1004" s="8" t="s">
        <v>116</v>
      </c>
      <c r="D1004" s="8"/>
      <c r="E1004" s="72">
        <v>602</v>
      </c>
      <c r="F1004" s="73" t="s">
        <v>117</v>
      </c>
      <c r="G1004" s="74">
        <v>1.1017999999999999</v>
      </c>
      <c r="H1004" s="9">
        <v>1</v>
      </c>
      <c r="I1004" s="12">
        <v>7.31</v>
      </c>
      <c r="J1004" s="12">
        <v>7.31</v>
      </c>
      <c r="K1004" s="13">
        <v>7.31</v>
      </c>
      <c r="L1004" s="12">
        <v>1100.0233920000001</v>
      </c>
      <c r="M1004" s="12">
        <v>129.02960899999999</v>
      </c>
      <c r="N1004" s="12">
        <v>150.48199616963066</v>
      </c>
      <c r="O1004" s="12">
        <v>17.651109302325583</v>
      </c>
      <c r="P1004" s="12">
        <v>117.29715016823931</v>
      </c>
      <c r="Q1004" s="12" t="s">
        <v>60</v>
      </c>
      <c r="R1004" s="12" t="s">
        <v>54</v>
      </c>
      <c r="S1004" s="12" t="s">
        <v>55</v>
      </c>
      <c r="T1004" s="12">
        <v>11.99</v>
      </c>
      <c r="U1004" s="12">
        <v>140.3468</v>
      </c>
      <c r="V1004" s="21" t="s">
        <v>118</v>
      </c>
      <c r="W1004" s="21" t="s">
        <v>118</v>
      </c>
      <c r="X1004" s="15" t="s">
        <v>41</v>
      </c>
      <c r="Y1004" s="15" t="s">
        <v>49</v>
      </c>
      <c r="Z1004" s="16"/>
      <c r="AA1004" s="16"/>
      <c r="AB1004" s="16"/>
      <c r="AC1004" s="13">
        <v>7.31</v>
      </c>
      <c r="AD1004" s="44">
        <v>1059.95</v>
      </c>
      <c r="AE1004" s="44" t="s">
        <v>55</v>
      </c>
      <c r="AF1004" s="44" t="s">
        <v>55</v>
      </c>
      <c r="AG1004" s="152">
        <v>145</v>
      </c>
      <c r="EH1004" s="16"/>
      <c r="EI1004" s="16"/>
      <c r="EJ1004" s="16"/>
      <c r="EK1004" s="16"/>
      <c r="EL1004" s="16"/>
      <c r="EM1004" s="16"/>
      <c r="EN1004" s="16"/>
      <c r="EO1004" s="16"/>
      <c r="EP1004" s="16"/>
      <c r="EQ1004" s="16"/>
      <c r="ER1004" s="16"/>
      <c r="ES1004" s="16"/>
      <c r="ET1004" s="16"/>
      <c r="EU1004" s="16"/>
      <c r="EV1004" s="16"/>
      <c r="EW1004" s="16"/>
    </row>
    <row r="1005" spans="1:153" s="16" customFormat="1" x14ac:dyDescent="0.2">
      <c r="A1005" s="8" t="s">
        <v>114</v>
      </c>
      <c r="B1005" s="10" t="s">
        <v>115</v>
      </c>
      <c r="C1005" s="8" t="s">
        <v>116</v>
      </c>
      <c r="D1005" s="8"/>
      <c r="E1005" s="72">
        <v>602</v>
      </c>
      <c r="F1005" s="73" t="s">
        <v>117</v>
      </c>
      <c r="G1005" s="74">
        <v>1.1019000000000001</v>
      </c>
      <c r="H1005" s="9">
        <v>1</v>
      </c>
      <c r="I1005" s="12">
        <v>6.18</v>
      </c>
      <c r="J1005" s="12">
        <v>6.18</v>
      </c>
      <c r="K1005" s="13">
        <v>6.18</v>
      </c>
      <c r="L1005" s="12">
        <v>969.7390640000001</v>
      </c>
      <c r="M1005" s="12">
        <v>117.90513000000001</v>
      </c>
      <c r="N1005" s="12">
        <v>156.91570614886734</v>
      </c>
      <c r="O1005" s="12">
        <v>19.078500000000002</v>
      </c>
      <c r="P1005" s="12">
        <v>121.58438736464059</v>
      </c>
      <c r="Q1005" s="12" t="s">
        <v>60</v>
      </c>
      <c r="R1005" s="12" t="s">
        <v>54</v>
      </c>
      <c r="S1005" s="12" t="s">
        <v>55</v>
      </c>
      <c r="T1005" s="12">
        <v>12.02</v>
      </c>
      <c r="U1005" s="12">
        <v>143.45744999999999</v>
      </c>
      <c r="V1005" s="21" t="s">
        <v>118</v>
      </c>
      <c r="W1005" s="21" t="s">
        <v>118</v>
      </c>
      <c r="X1005" s="15" t="s">
        <v>41</v>
      </c>
      <c r="Y1005" s="15" t="s">
        <v>49</v>
      </c>
      <c r="AC1005" s="13">
        <v>6.18</v>
      </c>
      <c r="AD1005" s="44">
        <v>896.09999999999991</v>
      </c>
      <c r="AE1005" s="44" t="s">
        <v>55</v>
      </c>
      <c r="AF1005" s="44" t="s">
        <v>55</v>
      </c>
      <c r="AG1005" s="152">
        <v>145</v>
      </c>
      <c r="EW1005" s="16">
        <f>SUBTOTAL(9,D1005:EV1005)</f>
        <v>3210.6221375135078</v>
      </c>
    </row>
    <row r="1006" spans="1:153" s="16" customFormat="1" x14ac:dyDescent="0.2">
      <c r="A1006" s="8" t="s">
        <v>114</v>
      </c>
      <c r="B1006" s="10" t="s">
        <v>115</v>
      </c>
      <c r="C1006" s="8" t="s">
        <v>116</v>
      </c>
      <c r="D1006" s="8"/>
      <c r="E1006" s="69">
        <v>602</v>
      </c>
      <c r="F1006" s="70" t="s">
        <v>117</v>
      </c>
      <c r="G1006" s="90">
        <v>2.0607000000000002</v>
      </c>
      <c r="H1006" s="9">
        <v>2</v>
      </c>
      <c r="I1006" s="12">
        <v>15.46</v>
      </c>
      <c r="J1006" s="12">
        <v>15.46</v>
      </c>
      <c r="K1006" s="13">
        <v>15.46</v>
      </c>
      <c r="L1006" s="12">
        <v>2055.5651080000002</v>
      </c>
      <c r="M1006" s="12">
        <v>213.0919778</v>
      </c>
      <c r="N1006" s="12">
        <v>132.96022690815008</v>
      </c>
      <c r="O1006" s="12">
        <v>13.783439702457954</v>
      </c>
      <c r="P1006" s="12">
        <v>103.66588582899801</v>
      </c>
      <c r="Q1006" s="12" t="s">
        <v>99</v>
      </c>
      <c r="R1006" s="12" t="s">
        <v>70</v>
      </c>
      <c r="S1006" s="12" t="s">
        <v>71</v>
      </c>
      <c r="T1006" s="12">
        <v>11.27</v>
      </c>
      <c r="U1006" s="12">
        <v>126.8475</v>
      </c>
      <c r="V1006" s="21" t="s">
        <v>118</v>
      </c>
      <c r="W1006" s="21" t="s">
        <v>118</v>
      </c>
      <c r="X1006" s="15" t="s">
        <v>149</v>
      </c>
      <c r="Y1006" s="15" t="e">
        <v>#N/A</v>
      </c>
      <c r="AC1006" s="13">
        <v>15.46</v>
      </c>
      <c r="AD1006" s="44">
        <v>2070.9899999999998</v>
      </c>
      <c r="AE1006" s="44" t="s">
        <v>72</v>
      </c>
      <c r="AF1006" s="44" t="s">
        <v>72</v>
      </c>
      <c r="AG1006" s="152">
        <v>134</v>
      </c>
    </row>
    <row r="1007" spans="1:153" s="16" customFormat="1" x14ac:dyDescent="0.2">
      <c r="A1007" s="8" t="s">
        <v>32</v>
      </c>
      <c r="B1007" s="8" t="s">
        <v>32</v>
      </c>
      <c r="C1007" s="8" t="s">
        <v>43</v>
      </c>
      <c r="D1007" s="8" t="s">
        <v>34</v>
      </c>
      <c r="E1007" s="9">
        <v>68</v>
      </c>
      <c r="F1007" s="10" t="s">
        <v>169</v>
      </c>
      <c r="G1007" s="11">
        <v>68.02</v>
      </c>
      <c r="H1007" s="9"/>
      <c r="I1007" s="12">
        <v>39.630000000000003</v>
      </c>
      <c r="J1007" s="12">
        <v>38.31</v>
      </c>
      <c r="K1007" s="13">
        <v>38.31</v>
      </c>
      <c r="L1007" s="12">
        <v>3947.7559719999999</v>
      </c>
      <c r="M1007" s="12">
        <v>415.51885099999998</v>
      </c>
      <c r="N1007" s="12">
        <v>99.615341206156941</v>
      </c>
      <c r="O1007" s="12">
        <v>10.484957128438051</v>
      </c>
      <c r="P1007" s="12">
        <v>105.25444175048416</v>
      </c>
      <c r="Q1007" s="12" t="s">
        <v>46</v>
      </c>
      <c r="R1007" s="12" t="s">
        <v>54</v>
      </c>
      <c r="S1007" s="12" t="s">
        <v>55</v>
      </c>
      <c r="T1007" s="12">
        <v>11.86</v>
      </c>
      <c r="U1007" s="12">
        <v>134.09684999999999</v>
      </c>
      <c r="V1007" s="13" t="s">
        <v>173</v>
      </c>
      <c r="W1007" s="14" t="s">
        <v>87</v>
      </c>
      <c r="X1007" s="15" t="s">
        <v>63</v>
      </c>
      <c r="Y1007" s="15" t="s">
        <v>49</v>
      </c>
      <c r="AB1007" s="17">
        <v>0.10892626131953428</v>
      </c>
      <c r="AC1007" s="18">
        <v>39.629999999999995</v>
      </c>
      <c r="AD1007" s="19">
        <v>3361.1040908</v>
      </c>
      <c r="AE1007" s="20" t="s">
        <v>55</v>
      </c>
      <c r="AF1007" s="20" t="s">
        <v>55</v>
      </c>
      <c r="AG1007" s="152">
        <v>84.8</v>
      </c>
    </row>
    <row r="1008" spans="1:153" s="22" customFormat="1" x14ac:dyDescent="0.2">
      <c r="A1008" s="8" t="s">
        <v>32</v>
      </c>
      <c r="B1008" s="8" t="s">
        <v>32</v>
      </c>
      <c r="C1008" s="8" t="s">
        <v>33</v>
      </c>
      <c r="D1008" s="8" t="s">
        <v>34</v>
      </c>
      <c r="E1008" s="9">
        <v>52</v>
      </c>
      <c r="F1008" s="10" t="s">
        <v>228</v>
      </c>
      <c r="G1008" s="11">
        <v>52.03</v>
      </c>
      <c r="H1008" s="9"/>
      <c r="I1008" s="12">
        <v>43.42</v>
      </c>
      <c r="J1008" s="12">
        <v>43.42</v>
      </c>
      <c r="K1008" s="13">
        <v>43.42</v>
      </c>
      <c r="L1008" s="12">
        <v>5283.6870520000002</v>
      </c>
      <c r="M1008" s="12">
        <v>613.88161960000002</v>
      </c>
      <c r="N1008" s="12">
        <v>121.68786393367112</v>
      </c>
      <c r="O1008" s="12">
        <v>14.138222468908337</v>
      </c>
      <c r="P1008" s="12">
        <v>116.18432612651262</v>
      </c>
      <c r="Q1008" s="12" t="s">
        <v>73</v>
      </c>
      <c r="R1008" s="12" t="s">
        <v>134</v>
      </c>
      <c r="S1008" s="12" t="s">
        <v>135</v>
      </c>
      <c r="T1008" s="12">
        <v>12.09</v>
      </c>
      <c r="U1008" s="12">
        <v>138.97794999999999</v>
      </c>
      <c r="V1008" s="13" t="s">
        <v>173</v>
      </c>
      <c r="W1008" s="14" t="s">
        <v>62</v>
      </c>
      <c r="X1008" s="15" t="s">
        <v>41</v>
      </c>
      <c r="Y1008" s="15" t="s">
        <v>49</v>
      </c>
      <c r="Z1008" s="16"/>
      <c r="AA1008" s="16"/>
      <c r="AB1008" s="17">
        <v>0.22</v>
      </c>
      <c r="AC1008" s="18">
        <v>43.419999999999995</v>
      </c>
      <c r="AD1008" s="19">
        <v>5192.5277298391993</v>
      </c>
      <c r="AE1008" s="20" t="s">
        <v>135</v>
      </c>
      <c r="AF1008" s="20" t="s">
        <v>135</v>
      </c>
      <c r="AG1008" s="152">
        <v>119.6</v>
      </c>
    </row>
    <row r="1009" spans="1:153" s="16" customFormat="1" x14ac:dyDescent="0.2">
      <c r="A1009" s="8" t="s">
        <v>114</v>
      </c>
      <c r="B1009" s="8" t="s">
        <v>114</v>
      </c>
      <c r="C1009" s="8" t="s">
        <v>116</v>
      </c>
      <c r="D1009" s="8"/>
      <c r="E1009" s="37">
        <v>590</v>
      </c>
      <c r="F1009" s="29" t="s">
        <v>198</v>
      </c>
      <c r="G1009" s="30">
        <v>3.05</v>
      </c>
      <c r="H1009" s="9">
        <v>3</v>
      </c>
      <c r="I1009" s="12">
        <v>10.47</v>
      </c>
      <c r="J1009" s="12">
        <v>10.47</v>
      </c>
      <c r="K1009" s="13">
        <v>10.47</v>
      </c>
      <c r="L1009" s="12">
        <v>1332.3945079999999</v>
      </c>
      <c r="M1009" s="12">
        <v>108.9965768</v>
      </c>
      <c r="N1009" s="12">
        <v>127.25831021967524</v>
      </c>
      <c r="O1009" s="12">
        <v>10.410370276981853</v>
      </c>
      <c r="P1009" s="12">
        <v>81.805033078085913</v>
      </c>
      <c r="Q1009" s="12" t="s">
        <v>65</v>
      </c>
      <c r="R1009" s="12" t="s">
        <v>54</v>
      </c>
      <c r="S1009" s="12" t="s">
        <v>55</v>
      </c>
      <c r="T1009" s="12">
        <v>12.09</v>
      </c>
      <c r="U1009" s="12">
        <v>110.06699999999999</v>
      </c>
      <c r="V1009" s="21" t="s">
        <v>118</v>
      </c>
      <c r="W1009" s="21" t="s">
        <v>118</v>
      </c>
      <c r="X1009" s="15" t="s">
        <v>63</v>
      </c>
      <c r="Y1009" s="15" t="s">
        <v>49</v>
      </c>
      <c r="AC1009" s="13">
        <v>10.467106872095869</v>
      </c>
      <c r="AD1009" s="44">
        <v>1337.2242783986865</v>
      </c>
      <c r="AE1009" s="44" t="s">
        <v>55</v>
      </c>
      <c r="AF1009" s="44" t="s">
        <v>55</v>
      </c>
      <c r="AG1009" s="152">
        <v>127.8</v>
      </c>
      <c r="AH1009" s="22"/>
      <c r="AI1009" s="22"/>
      <c r="AJ1009" s="22"/>
      <c r="AK1009" s="22"/>
      <c r="AL1009" s="22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  <c r="BC1009" s="22"/>
      <c r="BD1009" s="22"/>
      <c r="BE1009" s="22"/>
      <c r="BF1009" s="22"/>
      <c r="BG1009" s="22"/>
      <c r="BH1009" s="22"/>
      <c r="BI1009" s="22"/>
      <c r="BJ1009" s="22"/>
      <c r="BK1009" s="22"/>
      <c r="BL1009" s="22"/>
      <c r="BM1009" s="22"/>
      <c r="BN1009" s="22"/>
      <c r="BO1009" s="22"/>
      <c r="BP1009" s="22"/>
      <c r="BQ1009" s="22"/>
      <c r="BR1009" s="22"/>
      <c r="BS1009" s="22"/>
      <c r="BT1009" s="22"/>
      <c r="BU1009" s="22"/>
      <c r="BV1009" s="22"/>
      <c r="BW1009" s="22"/>
      <c r="BX1009" s="22"/>
      <c r="BY1009" s="22"/>
      <c r="BZ1009" s="22"/>
      <c r="CA1009" s="22"/>
      <c r="CB1009" s="22"/>
      <c r="CC1009" s="22"/>
      <c r="CD1009" s="22"/>
      <c r="CE1009" s="22"/>
      <c r="CF1009" s="22"/>
      <c r="CG1009" s="22"/>
      <c r="CH1009" s="22"/>
      <c r="CI1009" s="22"/>
      <c r="CJ1009" s="22"/>
      <c r="CK1009" s="22"/>
      <c r="CL1009" s="22"/>
      <c r="CM1009" s="22"/>
      <c r="CN1009" s="22"/>
      <c r="CO1009" s="22"/>
      <c r="CP1009" s="22"/>
      <c r="CQ1009" s="22"/>
      <c r="CR1009" s="22"/>
      <c r="CS1009" s="22"/>
      <c r="CT1009" s="22"/>
      <c r="CU1009" s="22"/>
      <c r="CV1009" s="22"/>
      <c r="CW1009" s="22"/>
      <c r="CX1009" s="22"/>
      <c r="CY1009" s="22"/>
      <c r="CZ1009" s="22"/>
      <c r="DA1009" s="22"/>
      <c r="DB1009" s="22"/>
      <c r="DC1009" s="22"/>
      <c r="DD1009" s="22"/>
      <c r="DE1009" s="22"/>
      <c r="DF1009" s="22"/>
      <c r="DG1009" s="22"/>
      <c r="DH1009" s="22"/>
      <c r="DI1009" s="22"/>
      <c r="DJ1009" s="22"/>
      <c r="DK1009" s="22"/>
      <c r="DL1009" s="22"/>
      <c r="DM1009" s="22"/>
      <c r="DN1009" s="22"/>
      <c r="DO1009" s="22"/>
      <c r="DP1009" s="22"/>
      <c r="DQ1009" s="22"/>
      <c r="DR1009" s="22"/>
      <c r="DS1009" s="22"/>
      <c r="DT1009" s="22"/>
      <c r="DU1009" s="22"/>
      <c r="DV1009" s="22"/>
      <c r="DW1009" s="22"/>
      <c r="DX1009" s="22"/>
      <c r="DY1009" s="22"/>
      <c r="DZ1009" s="22"/>
      <c r="EA1009" s="22"/>
      <c r="EB1009" s="22"/>
      <c r="EC1009" s="22"/>
      <c r="ED1009" s="22"/>
      <c r="EE1009" s="22"/>
      <c r="EF1009" s="22"/>
      <c r="EG1009" s="22"/>
      <c r="EH1009" s="22"/>
      <c r="EI1009" s="22"/>
      <c r="EJ1009" s="22"/>
      <c r="EK1009" s="22"/>
      <c r="EL1009" s="22"/>
      <c r="EM1009" s="22"/>
      <c r="EN1009" s="22"/>
      <c r="EO1009" s="22"/>
      <c r="EP1009" s="22"/>
      <c r="EQ1009" s="22"/>
      <c r="ER1009" s="22"/>
      <c r="ES1009" s="22"/>
      <c r="ET1009" s="22"/>
      <c r="EU1009" s="22"/>
      <c r="EV1009" s="22"/>
      <c r="EW1009" s="22"/>
    </row>
    <row r="1010" spans="1:153" s="16" customFormat="1" x14ac:dyDescent="0.2">
      <c r="A1010" s="8" t="s">
        <v>32</v>
      </c>
      <c r="B1010" s="8" t="s">
        <v>32</v>
      </c>
      <c r="C1010" s="8" t="s">
        <v>33</v>
      </c>
      <c r="D1010" s="8" t="s">
        <v>44</v>
      </c>
      <c r="E1010" s="9">
        <v>26</v>
      </c>
      <c r="F1010" s="10" t="s">
        <v>226</v>
      </c>
      <c r="G1010" s="11">
        <v>26.02</v>
      </c>
      <c r="H1010" s="9"/>
      <c r="I1010" s="12">
        <v>91.84</v>
      </c>
      <c r="J1010" s="12">
        <v>91.84</v>
      </c>
      <c r="K1010" s="13">
        <v>91.84</v>
      </c>
      <c r="L1010" s="12">
        <v>11081.899744</v>
      </c>
      <c r="M1010" s="12">
        <v>1112.1287428000001</v>
      </c>
      <c r="N1010" s="12">
        <v>120.66528466898954</v>
      </c>
      <c r="O1010" s="12">
        <v>12.109415753484321</v>
      </c>
      <c r="P1010" s="12">
        <v>100.35542357276175</v>
      </c>
      <c r="Q1010" s="12" t="s">
        <v>60</v>
      </c>
      <c r="R1010" s="12" t="s">
        <v>54</v>
      </c>
      <c r="S1010" s="12" t="s">
        <v>55</v>
      </c>
      <c r="T1010" s="12">
        <v>11.47</v>
      </c>
      <c r="U1010" s="12">
        <v>123.14019999999999</v>
      </c>
      <c r="V1010" s="13" t="s">
        <v>39</v>
      </c>
      <c r="W1010" s="14" t="s">
        <v>40</v>
      </c>
      <c r="X1010" s="15" t="s">
        <v>41</v>
      </c>
      <c r="Y1010" s="15" t="s">
        <v>49</v>
      </c>
      <c r="AB1010" s="17">
        <v>0.11023767687043375</v>
      </c>
      <c r="AC1010" s="18">
        <v>91.84</v>
      </c>
      <c r="AD1010" s="19">
        <v>11348.554762831323</v>
      </c>
      <c r="AE1010" s="20" t="s">
        <v>55</v>
      </c>
      <c r="AF1010" s="20" t="s">
        <v>55</v>
      </c>
      <c r="AG1010" s="152">
        <v>123.6</v>
      </c>
    </row>
    <row r="1011" spans="1:153" s="16" customFormat="1" x14ac:dyDescent="0.2">
      <c r="A1011" s="8" t="s">
        <v>32</v>
      </c>
      <c r="B1011" s="8" t="s">
        <v>32</v>
      </c>
      <c r="C1011" s="8" t="s">
        <v>43</v>
      </c>
      <c r="D1011" s="8" t="s">
        <v>34</v>
      </c>
      <c r="E1011" s="9">
        <v>65</v>
      </c>
      <c r="F1011" s="10" t="s">
        <v>229</v>
      </c>
      <c r="G1011" s="11">
        <v>65.040000000000006</v>
      </c>
      <c r="H1011" s="9">
        <v>4</v>
      </c>
      <c r="I1011" s="12">
        <v>42.95</v>
      </c>
      <c r="J1011" s="12">
        <v>42.02</v>
      </c>
      <c r="K1011" s="13">
        <v>42.02</v>
      </c>
      <c r="L1011" s="12">
        <v>4138.7334360000004</v>
      </c>
      <c r="M1011" s="12">
        <v>462.92573799999997</v>
      </c>
      <c r="N1011" s="12">
        <v>96.361663236321306</v>
      </c>
      <c r="O1011" s="12">
        <v>10.778247683352735</v>
      </c>
      <c r="P1011" s="12">
        <v>111.852030375604</v>
      </c>
      <c r="Q1011" s="12" t="s">
        <v>36</v>
      </c>
      <c r="R1011" s="12" t="s">
        <v>54</v>
      </c>
      <c r="S1011" s="12" t="s">
        <v>55</v>
      </c>
      <c r="T1011" s="12">
        <v>14.75</v>
      </c>
      <c r="U1011" s="12">
        <v>137.7029</v>
      </c>
      <c r="V1011" s="13" t="s">
        <v>156</v>
      </c>
      <c r="W1011" s="14" t="s">
        <v>157</v>
      </c>
      <c r="X1011" s="15" t="s">
        <v>63</v>
      </c>
      <c r="Y1011" s="15" t="s">
        <v>49</v>
      </c>
      <c r="AB1011" s="17">
        <v>0.40861494526415992</v>
      </c>
      <c r="AC1011" s="18">
        <v>42.95</v>
      </c>
      <c r="AD1011" s="19">
        <v>4233.9243050280002</v>
      </c>
      <c r="AE1011" s="20" t="s">
        <v>55</v>
      </c>
      <c r="AF1011" s="20" t="s">
        <v>55</v>
      </c>
      <c r="AG1011" s="152">
        <v>98.6</v>
      </c>
    </row>
    <row r="1012" spans="1:153" s="16" customFormat="1" x14ac:dyDescent="0.2">
      <c r="A1012" s="8" t="s">
        <v>114</v>
      </c>
      <c r="B1012" s="8" t="s">
        <v>32</v>
      </c>
      <c r="C1012" s="8" t="s">
        <v>43</v>
      </c>
      <c r="D1012" s="8" t="s">
        <v>34</v>
      </c>
      <c r="E1012" s="9">
        <v>636</v>
      </c>
      <c r="F1012" s="10" t="s">
        <v>230</v>
      </c>
      <c r="G1012" s="11">
        <v>30.01</v>
      </c>
      <c r="H1012" s="9"/>
      <c r="I1012" s="12" t="e">
        <v>#N/A</v>
      </c>
      <c r="J1012" s="12">
        <v>15.25</v>
      </c>
      <c r="K1012" s="13">
        <v>15.25</v>
      </c>
      <c r="L1012" s="12" t="e">
        <v>#N/A</v>
      </c>
      <c r="M1012" s="12" t="e">
        <v>#N/A</v>
      </c>
      <c r="N1012" s="12" t="e">
        <v>#N/A</v>
      </c>
      <c r="O1012" s="12" t="e">
        <v>#N/A</v>
      </c>
      <c r="P1012" s="12" t="e">
        <v>#N/A</v>
      </c>
      <c r="Q1012" s="12" t="e">
        <v>#N/A</v>
      </c>
      <c r="R1012" s="12" t="e">
        <v>#N/A</v>
      </c>
      <c r="S1012" s="12" t="e">
        <v>#N/A</v>
      </c>
      <c r="T1012" s="12" t="e">
        <v>#N/A</v>
      </c>
      <c r="U1012" s="12" t="e">
        <v>#N/A</v>
      </c>
      <c r="V1012" s="13" t="s">
        <v>212</v>
      </c>
      <c r="W1012" s="14"/>
      <c r="X1012" s="15" t="s">
        <v>63</v>
      </c>
      <c r="Y1012" s="15" t="s">
        <v>49</v>
      </c>
      <c r="AB1012" s="17">
        <v>0.26011560693641617</v>
      </c>
      <c r="AC1012" s="13">
        <v>14.59</v>
      </c>
      <c r="AD1012" s="44">
        <v>1000</v>
      </c>
      <c r="AE1012" s="44" t="s">
        <v>55</v>
      </c>
      <c r="AF1012" s="44" t="s">
        <v>55</v>
      </c>
      <c r="AG1012" s="152">
        <v>68.5</v>
      </c>
      <c r="AH1012" s="22"/>
      <c r="AI1012" s="22"/>
      <c r="AJ1012" s="22"/>
      <c r="AK1012" s="22"/>
      <c r="AL1012" s="22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  <c r="BC1012" s="22"/>
      <c r="BD1012" s="22"/>
      <c r="BE1012" s="22"/>
      <c r="BF1012" s="22"/>
      <c r="BG1012" s="22"/>
      <c r="BH1012" s="22"/>
      <c r="BI1012" s="22"/>
      <c r="BJ1012" s="22"/>
      <c r="BK1012" s="22"/>
      <c r="BL1012" s="22"/>
      <c r="BM1012" s="22"/>
      <c r="BN1012" s="22"/>
      <c r="BO1012" s="22"/>
      <c r="BP1012" s="22"/>
      <c r="BQ1012" s="22"/>
      <c r="BR1012" s="22"/>
      <c r="BS1012" s="22"/>
      <c r="BT1012" s="22"/>
      <c r="BU1012" s="22"/>
      <c r="BV1012" s="22"/>
      <c r="BW1012" s="22"/>
      <c r="BX1012" s="22"/>
      <c r="BY1012" s="22"/>
      <c r="BZ1012" s="22"/>
      <c r="CA1012" s="22"/>
      <c r="CB1012" s="22"/>
      <c r="CC1012" s="22"/>
      <c r="CD1012" s="22"/>
      <c r="CE1012" s="22"/>
      <c r="CF1012" s="22"/>
      <c r="CG1012" s="22"/>
      <c r="CH1012" s="22"/>
      <c r="CI1012" s="22"/>
      <c r="CJ1012" s="22"/>
      <c r="CK1012" s="22"/>
      <c r="CL1012" s="22"/>
      <c r="CM1012" s="22"/>
      <c r="CN1012" s="22"/>
      <c r="CO1012" s="22"/>
      <c r="CP1012" s="22"/>
      <c r="CQ1012" s="22"/>
      <c r="CR1012" s="22"/>
      <c r="CS1012" s="22"/>
      <c r="CT1012" s="22"/>
      <c r="CU1012" s="22"/>
      <c r="CV1012" s="22"/>
      <c r="CW1012" s="22"/>
      <c r="CX1012" s="22"/>
      <c r="CY1012" s="22"/>
      <c r="CZ1012" s="22"/>
      <c r="DA1012" s="22"/>
      <c r="DB1012" s="22"/>
      <c r="DC1012" s="22"/>
      <c r="DD1012" s="22"/>
      <c r="DE1012" s="22"/>
      <c r="DF1012" s="22"/>
      <c r="DG1012" s="22"/>
      <c r="DH1012" s="22"/>
      <c r="DI1012" s="22"/>
      <c r="DJ1012" s="22"/>
      <c r="DK1012" s="22"/>
      <c r="DL1012" s="22"/>
      <c r="DM1012" s="22"/>
      <c r="DN1012" s="22"/>
      <c r="DO1012" s="22"/>
      <c r="DP1012" s="22"/>
      <c r="DQ1012" s="22"/>
      <c r="DR1012" s="22"/>
      <c r="DS1012" s="22"/>
      <c r="DT1012" s="22"/>
      <c r="DU1012" s="22"/>
      <c r="DV1012" s="22"/>
      <c r="DW1012" s="22"/>
      <c r="DX1012" s="22"/>
      <c r="DY1012" s="22"/>
      <c r="DZ1012" s="22"/>
      <c r="EA1012" s="22"/>
      <c r="EB1012" s="22"/>
      <c r="EC1012" s="22"/>
      <c r="ED1012" s="22"/>
      <c r="EE1012" s="22"/>
      <c r="EF1012" s="22"/>
      <c r="EG1012" s="22"/>
      <c r="EH1012" s="22"/>
      <c r="EI1012" s="22"/>
      <c r="EJ1012" s="22"/>
      <c r="EK1012" s="22"/>
      <c r="EL1012" s="22"/>
      <c r="EM1012" s="22"/>
      <c r="EN1012" s="22"/>
      <c r="EO1012" s="22"/>
      <c r="EP1012" s="22"/>
      <c r="EQ1012" s="22"/>
      <c r="ER1012" s="22"/>
      <c r="ES1012" s="22"/>
      <c r="ET1012" s="22"/>
      <c r="EU1012" s="22"/>
      <c r="EV1012" s="22"/>
      <c r="EW1012" s="22"/>
    </row>
    <row r="1013" spans="1:153" s="16" customFormat="1" x14ac:dyDescent="0.2">
      <c r="A1013" s="8" t="s">
        <v>114</v>
      </c>
      <c r="B1013" s="10" t="s">
        <v>115</v>
      </c>
      <c r="C1013" s="8" t="s">
        <v>116</v>
      </c>
      <c r="D1013" s="8"/>
      <c r="E1013" s="69">
        <v>602</v>
      </c>
      <c r="F1013" s="70" t="s">
        <v>117</v>
      </c>
      <c r="G1013" s="71">
        <v>2.0608</v>
      </c>
      <c r="H1013" s="9">
        <v>2</v>
      </c>
      <c r="I1013" s="12">
        <v>19.14</v>
      </c>
      <c r="J1013" s="12">
        <v>19.14</v>
      </c>
      <c r="K1013" s="13">
        <v>19.14</v>
      </c>
      <c r="L1013" s="12">
        <v>3430.1833839999999</v>
      </c>
      <c r="M1013" s="12">
        <v>350.36872900000003</v>
      </c>
      <c r="N1013" s="12">
        <v>179.2154328108673</v>
      </c>
      <c r="O1013" s="12">
        <v>18.305576227795193</v>
      </c>
      <c r="P1013" s="12">
        <v>102.14285645318141</v>
      </c>
      <c r="Q1013" s="12" t="s">
        <v>99</v>
      </c>
      <c r="R1013" s="12" t="s">
        <v>70</v>
      </c>
      <c r="S1013" s="12" t="s">
        <v>71</v>
      </c>
      <c r="T1013" s="12">
        <v>11.2</v>
      </c>
      <c r="U1013" s="12">
        <v>124.50415</v>
      </c>
      <c r="V1013" s="21" t="s">
        <v>118</v>
      </c>
      <c r="W1013" s="21" t="s">
        <v>118</v>
      </c>
      <c r="X1013" s="15" t="s">
        <v>141</v>
      </c>
      <c r="Y1013" s="15" t="s">
        <v>113</v>
      </c>
      <c r="AC1013" s="13">
        <v>19.14</v>
      </c>
      <c r="AD1013" s="44">
        <v>2433.4050000000002</v>
      </c>
      <c r="AE1013" s="44" t="s">
        <v>72</v>
      </c>
      <c r="AF1013" s="44" t="s">
        <v>72</v>
      </c>
      <c r="AG1013" s="152">
        <v>127.1</v>
      </c>
    </row>
    <row r="1014" spans="1:153" s="16" customFormat="1" x14ac:dyDescent="0.2">
      <c r="A1014" s="8" t="s">
        <v>114</v>
      </c>
      <c r="B1014" s="8" t="s">
        <v>32</v>
      </c>
      <c r="C1014" s="8" t="s">
        <v>43</v>
      </c>
      <c r="D1014" s="8" t="s">
        <v>34</v>
      </c>
      <c r="E1014" s="9">
        <v>636</v>
      </c>
      <c r="F1014" s="10" t="s">
        <v>230</v>
      </c>
      <c r="G1014" s="11">
        <v>30.02</v>
      </c>
      <c r="H1014" s="9"/>
      <c r="I1014" s="12">
        <v>56.49</v>
      </c>
      <c r="J1014" s="12">
        <v>56.49</v>
      </c>
      <c r="K1014" s="13">
        <v>56.49</v>
      </c>
      <c r="L1014" s="12">
        <v>131.60738000000001</v>
      </c>
      <c r="M1014" s="12">
        <v>5.7889482000000001</v>
      </c>
      <c r="N1014" s="12">
        <v>65.803690000000003</v>
      </c>
      <c r="O1014" s="12">
        <v>2.8944741</v>
      </c>
      <c r="P1014" s="12">
        <v>43.986501364893066</v>
      </c>
      <c r="Q1014" s="12" t="s">
        <v>73</v>
      </c>
      <c r="R1014" s="12" t="s">
        <v>37</v>
      </c>
      <c r="S1014" s="12" t="s">
        <v>38</v>
      </c>
      <c r="T1014" s="12">
        <v>8.61</v>
      </c>
      <c r="U1014" s="12">
        <v>79.395600000000002</v>
      </c>
      <c r="V1014" s="13" t="s">
        <v>212</v>
      </c>
      <c r="W1014" s="14"/>
      <c r="X1014" s="15" t="s">
        <v>63</v>
      </c>
      <c r="Y1014" s="15" t="s">
        <v>49</v>
      </c>
      <c r="AB1014" s="17">
        <v>3.3642894690730681E-2</v>
      </c>
      <c r="AC1014" s="13">
        <v>54.49</v>
      </c>
      <c r="AD1014" s="44">
        <v>3000</v>
      </c>
      <c r="AE1014" s="44" t="s">
        <v>38</v>
      </c>
      <c r="AF1014" s="44" t="s">
        <v>38</v>
      </c>
      <c r="AG1014" s="152">
        <v>55.1</v>
      </c>
      <c r="AH1014" s="22"/>
      <c r="AI1014" s="22"/>
      <c r="AJ1014" s="22"/>
      <c r="AK1014" s="22"/>
      <c r="AL1014" s="22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  <c r="BC1014" s="22"/>
      <c r="BD1014" s="22"/>
      <c r="BE1014" s="22"/>
      <c r="BF1014" s="22"/>
      <c r="BG1014" s="22"/>
      <c r="BH1014" s="22"/>
      <c r="BI1014" s="22"/>
      <c r="BJ1014" s="22"/>
      <c r="BK1014" s="22"/>
      <c r="BL1014" s="22"/>
      <c r="BM1014" s="22"/>
      <c r="BN1014" s="22"/>
      <c r="BO1014" s="22"/>
      <c r="BP1014" s="22"/>
      <c r="BQ1014" s="22"/>
      <c r="BR1014" s="22"/>
      <c r="BS1014" s="22"/>
      <c r="BT1014" s="22"/>
      <c r="BU1014" s="22"/>
      <c r="BV1014" s="22"/>
      <c r="BW1014" s="22"/>
      <c r="BX1014" s="22"/>
      <c r="BY1014" s="22"/>
      <c r="BZ1014" s="22"/>
      <c r="CA1014" s="22"/>
      <c r="CB1014" s="22"/>
      <c r="CC1014" s="22"/>
      <c r="CD1014" s="22"/>
      <c r="CE1014" s="22"/>
      <c r="CF1014" s="22"/>
      <c r="CG1014" s="22"/>
      <c r="CH1014" s="22"/>
      <c r="CI1014" s="22"/>
      <c r="CJ1014" s="22"/>
      <c r="CK1014" s="22"/>
      <c r="CL1014" s="22"/>
      <c r="CM1014" s="22"/>
      <c r="CN1014" s="22"/>
      <c r="CO1014" s="22"/>
      <c r="CP1014" s="22"/>
      <c r="CQ1014" s="22"/>
      <c r="CR1014" s="22"/>
      <c r="CS1014" s="22"/>
      <c r="CT1014" s="22"/>
      <c r="CU1014" s="22"/>
      <c r="CV1014" s="22"/>
      <c r="CW1014" s="22"/>
      <c r="CX1014" s="22"/>
      <c r="CY1014" s="22"/>
      <c r="CZ1014" s="22"/>
      <c r="DA1014" s="22"/>
      <c r="DB1014" s="22"/>
      <c r="DC1014" s="22"/>
      <c r="DD1014" s="22"/>
      <c r="DE1014" s="22"/>
      <c r="DF1014" s="22"/>
      <c r="DG1014" s="22"/>
      <c r="DH1014" s="22"/>
      <c r="DI1014" s="22"/>
      <c r="DJ1014" s="22"/>
      <c r="DK1014" s="22"/>
      <c r="DL1014" s="22"/>
      <c r="DM1014" s="22"/>
      <c r="DN1014" s="22"/>
      <c r="DO1014" s="22"/>
      <c r="DP1014" s="22"/>
      <c r="DQ1014" s="22"/>
      <c r="DR1014" s="22"/>
      <c r="DS1014" s="22"/>
      <c r="DT1014" s="22"/>
      <c r="DU1014" s="22"/>
      <c r="DV1014" s="22"/>
      <c r="DW1014" s="22"/>
      <c r="DX1014" s="22"/>
      <c r="DY1014" s="22"/>
      <c r="DZ1014" s="22"/>
      <c r="EA1014" s="22"/>
      <c r="EB1014" s="22"/>
      <c r="EC1014" s="22"/>
      <c r="ED1014" s="22"/>
      <c r="EE1014" s="22"/>
      <c r="EF1014" s="22"/>
      <c r="EG1014" s="22"/>
      <c r="EH1014" s="22"/>
      <c r="EI1014" s="22"/>
      <c r="EJ1014" s="22"/>
      <c r="EK1014" s="22"/>
      <c r="EL1014" s="22"/>
      <c r="EM1014" s="22"/>
      <c r="EN1014" s="22"/>
      <c r="EO1014" s="22"/>
      <c r="EP1014" s="22"/>
      <c r="EQ1014" s="22"/>
      <c r="ER1014" s="22"/>
      <c r="ES1014" s="22"/>
      <c r="ET1014" s="22"/>
      <c r="EU1014" s="22"/>
      <c r="EV1014" s="22"/>
      <c r="EW1014" s="22"/>
    </row>
    <row r="1015" spans="1:153" s="22" customFormat="1" x14ac:dyDescent="0.2">
      <c r="A1015" s="8" t="s">
        <v>114</v>
      </c>
      <c r="B1015" s="8" t="s">
        <v>32</v>
      </c>
      <c r="C1015" s="8" t="s">
        <v>43</v>
      </c>
      <c r="D1015" s="8" t="s">
        <v>34</v>
      </c>
      <c r="E1015" s="9">
        <v>636</v>
      </c>
      <c r="F1015" s="10" t="s">
        <v>230</v>
      </c>
      <c r="G1015" s="11">
        <v>30.03</v>
      </c>
      <c r="H1015" s="9"/>
      <c r="I1015" s="12">
        <v>66.88</v>
      </c>
      <c r="J1015" s="12">
        <v>66.010000000000005</v>
      </c>
      <c r="K1015" s="13">
        <v>66.010000000000005</v>
      </c>
      <c r="L1015" s="12">
        <v>893.27915200000007</v>
      </c>
      <c r="M1015" s="12">
        <v>90.217936999999992</v>
      </c>
      <c r="N1015" s="12">
        <v>76.874281583476773</v>
      </c>
      <c r="O1015" s="12">
        <v>7.7640221170395867</v>
      </c>
      <c r="P1015" s="12">
        <v>100.99635348928415</v>
      </c>
      <c r="Q1015" s="12" t="s">
        <v>53</v>
      </c>
      <c r="R1015" s="12" t="s">
        <v>70</v>
      </c>
      <c r="S1015" s="12" t="s">
        <v>71</v>
      </c>
      <c r="T1015" s="12">
        <v>8.64</v>
      </c>
      <c r="U1015" s="12">
        <v>120.04275</v>
      </c>
      <c r="V1015" s="13" t="s">
        <v>212</v>
      </c>
      <c r="W1015" s="14"/>
      <c r="X1015" s="15" t="s">
        <v>63</v>
      </c>
      <c r="Y1015" s="15" t="s">
        <v>49</v>
      </c>
      <c r="Z1015" s="16"/>
      <c r="AA1015" s="16"/>
      <c r="AB1015" s="17">
        <v>0</v>
      </c>
      <c r="AC1015" s="13">
        <v>54.92</v>
      </c>
      <c r="AD1015" s="44">
        <v>4200</v>
      </c>
      <c r="AE1015" s="44" t="s">
        <v>71</v>
      </c>
      <c r="AF1015" s="44" t="s">
        <v>71</v>
      </c>
      <c r="AG1015" s="152">
        <v>76.5</v>
      </c>
    </row>
    <row r="1016" spans="1:153" s="16" customFormat="1" x14ac:dyDescent="0.2">
      <c r="A1016" s="8" t="s">
        <v>114</v>
      </c>
      <c r="B1016" s="10" t="s">
        <v>115</v>
      </c>
      <c r="C1016" s="8" t="s">
        <v>116</v>
      </c>
      <c r="D1016" s="8"/>
      <c r="E1016" s="69">
        <v>602</v>
      </c>
      <c r="F1016" s="70" t="s">
        <v>117</v>
      </c>
      <c r="G1016" s="71">
        <v>2.0611000000000002</v>
      </c>
      <c r="H1016" s="9">
        <v>2</v>
      </c>
      <c r="I1016" s="12">
        <v>16.8</v>
      </c>
      <c r="J1016" s="12">
        <v>12.8</v>
      </c>
      <c r="K1016" s="13">
        <v>12.8</v>
      </c>
      <c r="L1016" s="12">
        <v>1394.2185079999999</v>
      </c>
      <c r="M1016" s="12">
        <v>123.57069239999998</v>
      </c>
      <c r="N1016" s="12">
        <v>82.989196904761897</v>
      </c>
      <c r="O1016" s="12">
        <v>7.3553983571428558</v>
      </c>
      <c r="P1016" s="12">
        <v>88.630793301734016</v>
      </c>
      <c r="Q1016" s="12" t="s">
        <v>99</v>
      </c>
      <c r="R1016" s="12" t="s">
        <v>70</v>
      </c>
      <c r="S1016" s="12" t="s">
        <v>71</v>
      </c>
      <c r="T1016" s="12">
        <v>11.2</v>
      </c>
      <c r="U1016" s="12">
        <v>112.2308</v>
      </c>
      <c r="V1016" s="21" t="s">
        <v>118</v>
      </c>
      <c r="W1016" s="21" t="s">
        <v>118</v>
      </c>
      <c r="X1016" s="15" t="s">
        <v>41</v>
      </c>
      <c r="Y1016" s="15" t="s">
        <v>49</v>
      </c>
      <c r="AC1016" s="13">
        <v>16.8</v>
      </c>
      <c r="AD1016" s="44">
        <v>2390.42</v>
      </c>
      <c r="AE1016" s="44" t="s">
        <v>72</v>
      </c>
      <c r="AF1016" s="44" t="s">
        <v>72</v>
      </c>
      <c r="AG1016" s="152">
        <v>142.30000000000001</v>
      </c>
    </row>
    <row r="1017" spans="1:153" s="16" customFormat="1" x14ac:dyDescent="0.2">
      <c r="A1017" s="8" t="s">
        <v>114</v>
      </c>
      <c r="B1017" s="8" t="s">
        <v>32</v>
      </c>
      <c r="C1017" s="8" t="s">
        <v>43</v>
      </c>
      <c r="D1017" s="8" t="s">
        <v>34</v>
      </c>
      <c r="E1017" s="9">
        <v>636</v>
      </c>
      <c r="F1017" s="10" t="s">
        <v>230</v>
      </c>
      <c r="G1017" s="11">
        <v>30.04</v>
      </c>
      <c r="H1017" s="9"/>
      <c r="I1017" s="12">
        <v>64.510000000000005</v>
      </c>
      <c r="J1017" s="12">
        <v>64.209999999999994</v>
      </c>
      <c r="K1017" s="13">
        <v>64.209999999999994</v>
      </c>
      <c r="L1017" s="12">
        <v>888.00976000000003</v>
      </c>
      <c r="M1017" s="12">
        <v>80.058036599999994</v>
      </c>
      <c r="N1017" s="12">
        <v>84.895770554493311</v>
      </c>
      <c r="O1017" s="12">
        <v>7.6537319885277233</v>
      </c>
      <c r="P1017" s="12">
        <v>90.154455734810838</v>
      </c>
      <c r="Q1017" s="12" t="s">
        <v>53</v>
      </c>
      <c r="R1017" s="12" t="s">
        <v>70</v>
      </c>
      <c r="S1017" s="12" t="s">
        <v>71</v>
      </c>
      <c r="T1017" s="12">
        <v>8.74</v>
      </c>
      <c r="U1017" s="12">
        <v>109.16415000000001</v>
      </c>
      <c r="V1017" s="13" t="s">
        <v>212</v>
      </c>
      <c r="W1017" s="14"/>
      <c r="X1017" s="15" t="s">
        <v>63</v>
      </c>
      <c r="Y1017" s="15" t="s">
        <v>49</v>
      </c>
      <c r="AB1017" s="17">
        <v>0</v>
      </c>
      <c r="AC1017" s="13">
        <v>52.65</v>
      </c>
      <c r="AD1017" s="44">
        <v>4367.5600000000004</v>
      </c>
      <c r="AE1017" s="44" t="s">
        <v>71</v>
      </c>
      <c r="AF1017" s="44" t="s">
        <v>71</v>
      </c>
      <c r="AG1017" s="152">
        <v>83</v>
      </c>
      <c r="AH1017" s="22"/>
      <c r="AI1017" s="22"/>
      <c r="AJ1017" s="22"/>
      <c r="AK1017" s="22"/>
      <c r="AL1017" s="22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  <c r="BC1017" s="22"/>
      <c r="BD1017" s="22"/>
      <c r="BE1017" s="22"/>
      <c r="BF1017" s="22"/>
      <c r="BG1017" s="22"/>
      <c r="BH1017" s="22"/>
      <c r="BI1017" s="22"/>
      <c r="BJ1017" s="22"/>
      <c r="BK1017" s="22"/>
      <c r="BL1017" s="22"/>
      <c r="BM1017" s="22"/>
      <c r="BN1017" s="22"/>
      <c r="BO1017" s="22"/>
      <c r="BP1017" s="22"/>
      <c r="BQ1017" s="22"/>
      <c r="BR1017" s="22"/>
      <c r="BS1017" s="22"/>
      <c r="BT1017" s="22"/>
      <c r="BU1017" s="22"/>
      <c r="BV1017" s="22"/>
      <c r="BW1017" s="22"/>
      <c r="BX1017" s="22"/>
      <c r="BY1017" s="22"/>
      <c r="BZ1017" s="22"/>
      <c r="CA1017" s="22"/>
      <c r="CB1017" s="22"/>
      <c r="CC1017" s="22"/>
      <c r="CD1017" s="22"/>
      <c r="CE1017" s="22"/>
      <c r="CF1017" s="22"/>
      <c r="CG1017" s="22"/>
      <c r="CH1017" s="22"/>
      <c r="CI1017" s="22"/>
      <c r="CJ1017" s="22"/>
      <c r="CK1017" s="22"/>
      <c r="CL1017" s="22"/>
      <c r="CM1017" s="22"/>
      <c r="CN1017" s="22"/>
      <c r="CO1017" s="22"/>
      <c r="CP1017" s="22"/>
      <c r="CQ1017" s="22"/>
      <c r="CR1017" s="22"/>
      <c r="CS1017" s="22"/>
      <c r="CT1017" s="22"/>
      <c r="CU1017" s="22"/>
      <c r="CV1017" s="22"/>
      <c r="CW1017" s="22"/>
      <c r="CX1017" s="22"/>
      <c r="CY1017" s="22"/>
      <c r="CZ1017" s="22"/>
      <c r="DA1017" s="22"/>
      <c r="DB1017" s="22"/>
      <c r="DC1017" s="22"/>
      <c r="DD1017" s="22"/>
      <c r="DE1017" s="22"/>
      <c r="DF1017" s="22"/>
      <c r="DG1017" s="22"/>
      <c r="DH1017" s="22"/>
      <c r="DI1017" s="22"/>
      <c r="DJ1017" s="22"/>
      <c r="DK1017" s="22"/>
      <c r="DL1017" s="22"/>
      <c r="DM1017" s="22"/>
      <c r="DN1017" s="22"/>
      <c r="DO1017" s="22"/>
      <c r="DP1017" s="22"/>
      <c r="DQ1017" s="22"/>
      <c r="DR1017" s="22"/>
      <c r="DS1017" s="22"/>
      <c r="DT1017" s="22"/>
      <c r="DU1017" s="22"/>
      <c r="DV1017" s="22"/>
      <c r="DW1017" s="22"/>
      <c r="DX1017" s="22"/>
      <c r="DY1017" s="22"/>
      <c r="DZ1017" s="22"/>
      <c r="EA1017" s="22"/>
      <c r="EB1017" s="22"/>
      <c r="EC1017" s="22"/>
      <c r="ED1017" s="22"/>
      <c r="EE1017" s="22"/>
      <c r="EF1017" s="22"/>
      <c r="EG1017" s="22"/>
      <c r="EH1017" s="22"/>
      <c r="EI1017" s="22"/>
      <c r="EJ1017" s="22"/>
      <c r="EK1017" s="22"/>
      <c r="EL1017" s="22"/>
      <c r="EM1017" s="22"/>
      <c r="EN1017" s="22"/>
      <c r="EO1017" s="22"/>
      <c r="EP1017" s="22"/>
      <c r="EQ1017" s="22"/>
      <c r="ER1017" s="22"/>
      <c r="ES1017" s="22"/>
      <c r="ET1017" s="22"/>
      <c r="EU1017" s="22"/>
      <c r="EV1017" s="22"/>
      <c r="EW1017" s="22"/>
    </row>
    <row r="1018" spans="1:153" s="16" customFormat="1" x14ac:dyDescent="0.2">
      <c r="A1018" s="8" t="s">
        <v>114</v>
      </c>
      <c r="B1018" s="10" t="s">
        <v>115</v>
      </c>
      <c r="C1018" s="8" t="s">
        <v>116</v>
      </c>
      <c r="D1018" s="8"/>
      <c r="E1018" s="69">
        <v>602</v>
      </c>
      <c r="F1018" s="70" t="s">
        <v>117</v>
      </c>
      <c r="G1018" s="71">
        <v>2.0104000000000002</v>
      </c>
      <c r="H1018" s="9">
        <v>2</v>
      </c>
      <c r="I1018" s="12">
        <v>9.59</v>
      </c>
      <c r="J1018" s="12">
        <v>9.59</v>
      </c>
      <c r="K1018" s="13">
        <v>9.59</v>
      </c>
      <c r="L1018" s="12">
        <v>1418.1443959999999</v>
      </c>
      <c r="M1018" s="12">
        <v>176.10707619999999</v>
      </c>
      <c r="N1018" s="12">
        <v>147.87741355578729</v>
      </c>
      <c r="O1018" s="12">
        <v>18.363615870698645</v>
      </c>
      <c r="P1018" s="12">
        <v>124.18134337852011</v>
      </c>
      <c r="Q1018" s="12" t="s">
        <v>99</v>
      </c>
      <c r="R1018" s="12" t="s">
        <v>70</v>
      </c>
      <c r="S1018" s="12" t="s">
        <v>71</v>
      </c>
      <c r="T1018" s="12">
        <v>12.29</v>
      </c>
      <c r="U1018" s="12">
        <v>142.12375</v>
      </c>
      <c r="V1018" s="21"/>
      <c r="W1018" s="21"/>
      <c r="X1018" s="15" t="s">
        <v>149</v>
      </c>
      <c r="Y1018" s="15" t="e">
        <v>#N/A</v>
      </c>
      <c r="AC1018" s="13">
        <v>9.59</v>
      </c>
      <c r="AD1018" s="44">
        <v>1412.4151999999999</v>
      </c>
      <c r="AE1018" s="44" t="s">
        <v>72</v>
      </c>
      <c r="AF1018" s="44" t="s">
        <v>72</v>
      </c>
      <c r="AG1018" s="152">
        <v>147.30000000000001</v>
      </c>
    </row>
    <row r="1019" spans="1:153" s="22" customFormat="1" x14ac:dyDescent="0.2">
      <c r="A1019" s="8" t="s">
        <v>114</v>
      </c>
      <c r="B1019" s="8" t="s">
        <v>114</v>
      </c>
      <c r="C1019" s="8" t="s">
        <v>116</v>
      </c>
      <c r="D1019" s="8"/>
      <c r="E1019" s="37">
        <v>590</v>
      </c>
      <c r="F1019" s="29" t="s">
        <v>198</v>
      </c>
      <c r="G1019" s="30">
        <v>3.06</v>
      </c>
      <c r="H1019" s="9">
        <v>3</v>
      </c>
      <c r="I1019" s="12">
        <v>8.1999999999999993</v>
      </c>
      <c r="J1019" s="12">
        <v>8.1999999999999993</v>
      </c>
      <c r="K1019" s="13">
        <v>8.1999999999999993</v>
      </c>
      <c r="L1019" s="12">
        <v>1192.0136399999999</v>
      </c>
      <c r="M1019" s="12">
        <v>123.61510999999999</v>
      </c>
      <c r="N1019" s="12">
        <v>145.36751707317075</v>
      </c>
      <c r="O1019" s="12">
        <v>15.075013414634146</v>
      </c>
      <c r="P1019" s="12">
        <v>103.70276467641763</v>
      </c>
      <c r="Q1019" s="12" t="s">
        <v>46</v>
      </c>
      <c r="R1019" s="12" t="s">
        <v>134</v>
      </c>
      <c r="S1019" s="12" t="s">
        <v>135</v>
      </c>
      <c r="T1019" s="12">
        <v>11.27</v>
      </c>
      <c r="U1019" s="12">
        <v>126.82599999999999</v>
      </c>
      <c r="V1019" s="21" t="s">
        <v>118</v>
      </c>
      <c r="W1019" s="21" t="s">
        <v>118</v>
      </c>
      <c r="X1019" s="15" t="s">
        <v>63</v>
      </c>
      <c r="Y1019" s="15" t="s">
        <v>49</v>
      </c>
      <c r="Z1019" s="16"/>
      <c r="AA1019" s="16"/>
      <c r="AB1019" s="16"/>
      <c r="AC1019" s="13">
        <v>8.1962058484435598</v>
      </c>
      <c r="AD1019" s="44">
        <v>1155.0215264096523</v>
      </c>
      <c r="AE1019" s="44" t="s">
        <v>55</v>
      </c>
      <c r="AF1019" s="44" t="s">
        <v>55</v>
      </c>
      <c r="AG1019" s="152">
        <v>140.9</v>
      </c>
    </row>
    <row r="1020" spans="1:153" s="16" customFormat="1" x14ac:dyDescent="0.2">
      <c r="A1020" s="8" t="s">
        <v>114</v>
      </c>
      <c r="B1020" s="8" t="s">
        <v>114</v>
      </c>
      <c r="C1020" s="8" t="s">
        <v>116</v>
      </c>
      <c r="D1020" s="8"/>
      <c r="E1020" s="37">
        <v>590</v>
      </c>
      <c r="F1020" s="29" t="s">
        <v>198</v>
      </c>
      <c r="G1020" s="30">
        <v>3.07</v>
      </c>
      <c r="H1020" s="9">
        <v>3</v>
      </c>
      <c r="I1020" s="12">
        <v>11.42</v>
      </c>
      <c r="J1020" s="12">
        <v>11.42</v>
      </c>
      <c r="K1020" s="13">
        <v>11.42</v>
      </c>
      <c r="L1020" s="12">
        <v>1646.535224</v>
      </c>
      <c r="M1020" s="12">
        <v>168.60759959999999</v>
      </c>
      <c r="N1020" s="12">
        <v>144.17996707530648</v>
      </c>
      <c r="O1020" s="12">
        <v>14.764238143607704</v>
      </c>
      <c r="P1020" s="12">
        <v>102.40145314984163</v>
      </c>
      <c r="Q1020" s="12" t="s">
        <v>65</v>
      </c>
      <c r="R1020" s="12" t="s">
        <v>54</v>
      </c>
      <c r="S1020" s="12" t="s">
        <v>55</v>
      </c>
      <c r="T1020" s="12">
        <v>12.19</v>
      </c>
      <c r="U1020" s="12">
        <v>127.8295</v>
      </c>
      <c r="V1020" s="21" t="s">
        <v>118</v>
      </c>
      <c r="W1020" s="21" t="s">
        <v>118</v>
      </c>
      <c r="X1020" s="15" t="s">
        <v>63</v>
      </c>
      <c r="Y1020" s="15" t="s">
        <v>49</v>
      </c>
      <c r="AC1020" s="13">
        <v>11.417391608147295</v>
      </c>
      <c r="AD1020" s="44">
        <v>1458.6278176925591</v>
      </c>
      <c r="AE1020" s="44" t="s">
        <v>55</v>
      </c>
      <c r="AF1020" s="44" t="s">
        <v>55</v>
      </c>
      <c r="AG1020" s="152">
        <v>127.8</v>
      </c>
      <c r="AH1020" s="22"/>
      <c r="AI1020" s="22"/>
      <c r="AJ1020" s="22"/>
      <c r="AK1020" s="22"/>
      <c r="AL1020" s="22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  <c r="BC1020" s="22"/>
      <c r="BD1020" s="22"/>
      <c r="BE1020" s="22"/>
      <c r="BF1020" s="22"/>
      <c r="BG1020" s="22"/>
      <c r="BH1020" s="22"/>
      <c r="BI1020" s="22"/>
      <c r="BJ1020" s="22"/>
      <c r="BK1020" s="22"/>
      <c r="BL1020" s="22"/>
      <c r="BM1020" s="22"/>
      <c r="BN1020" s="22"/>
      <c r="BO1020" s="22"/>
      <c r="BP1020" s="22"/>
      <c r="BQ1020" s="22"/>
      <c r="BR1020" s="22"/>
      <c r="BS1020" s="22"/>
      <c r="BT1020" s="22"/>
      <c r="BU1020" s="22"/>
      <c r="BV1020" s="22"/>
      <c r="BW1020" s="22"/>
      <c r="BX1020" s="22"/>
      <c r="BY1020" s="22"/>
      <c r="BZ1020" s="22"/>
      <c r="CA1020" s="22"/>
      <c r="CB1020" s="22"/>
      <c r="CC1020" s="22"/>
      <c r="CD1020" s="22"/>
      <c r="CE1020" s="22"/>
      <c r="CF1020" s="22"/>
      <c r="CG1020" s="22"/>
      <c r="CH1020" s="22"/>
      <c r="CI1020" s="22"/>
      <c r="CJ1020" s="22"/>
      <c r="CK1020" s="22"/>
      <c r="CL1020" s="22"/>
      <c r="CM1020" s="22"/>
      <c r="CN1020" s="22"/>
      <c r="CO1020" s="22"/>
      <c r="CP1020" s="22"/>
      <c r="CQ1020" s="22"/>
      <c r="CR1020" s="22"/>
      <c r="CS1020" s="22"/>
      <c r="CT1020" s="22"/>
      <c r="CU1020" s="22"/>
      <c r="CV1020" s="22"/>
      <c r="CW1020" s="22"/>
      <c r="CX1020" s="22"/>
      <c r="CY1020" s="22"/>
      <c r="CZ1020" s="22"/>
      <c r="DA1020" s="22"/>
      <c r="DB1020" s="22"/>
      <c r="DC1020" s="22"/>
      <c r="DD1020" s="22"/>
      <c r="DE1020" s="22"/>
      <c r="DF1020" s="22"/>
      <c r="DG1020" s="22"/>
      <c r="DH1020" s="22"/>
      <c r="DI1020" s="22"/>
      <c r="DJ1020" s="22"/>
      <c r="DK1020" s="22"/>
      <c r="DL1020" s="22"/>
      <c r="DM1020" s="22"/>
      <c r="DN1020" s="22"/>
      <c r="DO1020" s="22"/>
      <c r="DP1020" s="22"/>
      <c r="DQ1020" s="22"/>
      <c r="DR1020" s="22"/>
      <c r="DS1020" s="22"/>
      <c r="DT1020" s="22"/>
      <c r="DU1020" s="22"/>
      <c r="DV1020" s="22"/>
      <c r="DW1020" s="22"/>
      <c r="DX1020" s="22"/>
      <c r="DY1020" s="22"/>
      <c r="DZ1020" s="22"/>
      <c r="EA1020" s="22"/>
      <c r="EB1020" s="22"/>
      <c r="EC1020" s="22"/>
      <c r="ED1020" s="22"/>
      <c r="EE1020" s="22"/>
      <c r="EF1020" s="22"/>
      <c r="EG1020" s="22"/>
      <c r="EH1020" s="22"/>
      <c r="EI1020" s="22"/>
      <c r="EJ1020" s="22"/>
      <c r="EK1020" s="22"/>
      <c r="EL1020" s="22"/>
      <c r="EM1020" s="22"/>
      <c r="EN1020" s="22"/>
      <c r="EO1020" s="22"/>
      <c r="EP1020" s="22"/>
      <c r="EQ1020" s="22"/>
      <c r="ER1020" s="22"/>
      <c r="ES1020" s="22"/>
      <c r="ET1020" s="22"/>
      <c r="EU1020" s="22"/>
      <c r="EV1020" s="22"/>
      <c r="EW1020" s="22"/>
    </row>
    <row r="1021" spans="1:153" s="16" customFormat="1" x14ac:dyDescent="0.2">
      <c r="A1021" s="8" t="s">
        <v>32</v>
      </c>
      <c r="B1021" s="8" t="s">
        <v>32</v>
      </c>
      <c r="C1021" s="8" t="s">
        <v>33</v>
      </c>
      <c r="D1021" s="8" t="s">
        <v>44</v>
      </c>
      <c r="E1021" s="9">
        <v>26</v>
      </c>
      <c r="F1021" s="10" t="s">
        <v>226</v>
      </c>
      <c r="G1021" s="11">
        <v>26.01</v>
      </c>
      <c r="H1021" s="9"/>
      <c r="I1021" s="12">
        <v>88.91</v>
      </c>
      <c r="J1021" s="12">
        <v>88.75</v>
      </c>
      <c r="K1021" s="13">
        <v>88.75</v>
      </c>
      <c r="L1021" s="12">
        <v>10501.567608000001</v>
      </c>
      <c r="M1021" s="12">
        <v>1137.3929134</v>
      </c>
      <c r="N1021" s="12">
        <v>118.11458337644811</v>
      </c>
      <c r="O1021" s="12">
        <v>12.792632025643909</v>
      </c>
      <c r="P1021" s="12">
        <v>108.30696481290509</v>
      </c>
      <c r="Q1021" s="12" t="s">
        <v>60</v>
      </c>
      <c r="R1021" s="12" t="s">
        <v>54</v>
      </c>
      <c r="S1021" s="12" t="s">
        <v>55</v>
      </c>
      <c r="T1021" s="12">
        <v>11.53</v>
      </c>
      <c r="U1021" s="12">
        <v>130.22239999999999</v>
      </c>
      <c r="V1021" s="13" t="s">
        <v>39</v>
      </c>
      <c r="W1021" s="14" t="s">
        <v>40</v>
      </c>
      <c r="X1021" s="15" t="s">
        <v>41</v>
      </c>
      <c r="Y1021" s="15" t="s">
        <v>49</v>
      </c>
      <c r="AB1021" s="17">
        <v>5.4483716622935635E-2</v>
      </c>
      <c r="AC1021" s="18">
        <v>88.91</v>
      </c>
      <c r="AD1021" s="19">
        <v>10749.457128032171</v>
      </c>
      <c r="AE1021" s="20" t="s">
        <v>55</v>
      </c>
      <c r="AF1021" s="20" t="s">
        <v>55</v>
      </c>
      <c r="AG1021" s="152">
        <v>120.9</v>
      </c>
    </row>
    <row r="1022" spans="1:153" s="16" customFormat="1" x14ac:dyDescent="0.2">
      <c r="A1022" s="8" t="s">
        <v>114</v>
      </c>
      <c r="B1022" s="8" t="s">
        <v>114</v>
      </c>
      <c r="C1022" s="8" t="s">
        <v>116</v>
      </c>
      <c r="D1022" s="8"/>
      <c r="E1022" s="37">
        <v>590</v>
      </c>
      <c r="F1022" s="42" t="s">
        <v>198</v>
      </c>
      <c r="G1022" s="107">
        <v>3.08</v>
      </c>
      <c r="H1022" s="9">
        <v>3</v>
      </c>
      <c r="I1022" s="12">
        <v>10.96</v>
      </c>
      <c r="J1022" s="12">
        <v>10.96</v>
      </c>
      <c r="K1022" s="13">
        <v>10.96</v>
      </c>
      <c r="L1022" s="12">
        <v>1407.1944639999999</v>
      </c>
      <c r="M1022" s="12">
        <v>144.3837742</v>
      </c>
      <c r="N1022" s="12">
        <v>128.39365547445254</v>
      </c>
      <c r="O1022" s="12">
        <v>13.173702025547446</v>
      </c>
      <c r="P1022" s="12">
        <v>102.6039953210049</v>
      </c>
      <c r="Q1022" s="12" t="s">
        <v>60</v>
      </c>
      <c r="R1022" s="12" t="s">
        <v>54</v>
      </c>
      <c r="S1022" s="12" t="s">
        <v>55</v>
      </c>
      <c r="T1022" s="12">
        <v>12.22</v>
      </c>
      <c r="U1022" s="12">
        <v>128.0103</v>
      </c>
      <c r="V1022" s="21" t="s">
        <v>118</v>
      </c>
      <c r="W1022" s="21" t="s">
        <v>118</v>
      </c>
      <c r="X1022" s="15" t="s">
        <v>63</v>
      </c>
      <c r="Y1022" s="15" t="s">
        <v>49</v>
      </c>
      <c r="AC1022" s="13">
        <v>10.956224015651749</v>
      </c>
      <c r="AD1022" s="44">
        <v>1399.7113942117094</v>
      </c>
      <c r="AE1022" s="44" t="s">
        <v>55</v>
      </c>
      <c r="AF1022" s="44" t="s">
        <v>55</v>
      </c>
      <c r="AG1022" s="152">
        <v>127.8</v>
      </c>
      <c r="AH1022" s="22"/>
      <c r="AI1022" s="22"/>
      <c r="AJ1022" s="22"/>
      <c r="AK1022" s="22"/>
      <c r="AL1022" s="22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  <c r="BC1022" s="22"/>
      <c r="BD1022" s="22"/>
      <c r="BE1022" s="22"/>
      <c r="BF1022" s="22"/>
      <c r="BG1022" s="22"/>
      <c r="BH1022" s="22"/>
      <c r="BI1022" s="22"/>
      <c r="BJ1022" s="22"/>
      <c r="BK1022" s="22"/>
      <c r="BL1022" s="22"/>
      <c r="BM1022" s="22"/>
      <c r="BN1022" s="22"/>
      <c r="BO1022" s="22"/>
      <c r="BP1022" s="22"/>
      <c r="BQ1022" s="22"/>
      <c r="BR1022" s="22"/>
      <c r="BS1022" s="22"/>
      <c r="BT1022" s="22"/>
      <c r="BU1022" s="22"/>
      <c r="BV1022" s="22"/>
      <c r="BW1022" s="22"/>
      <c r="BX1022" s="22"/>
      <c r="BY1022" s="22"/>
      <c r="BZ1022" s="22"/>
      <c r="CA1022" s="22"/>
      <c r="CB1022" s="22"/>
      <c r="CC1022" s="22"/>
      <c r="CD1022" s="22"/>
      <c r="CE1022" s="22"/>
      <c r="CF1022" s="22"/>
      <c r="CG1022" s="22"/>
      <c r="CH1022" s="22"/>
      <c r="CI1022" s="22"/>
      <c r="CJ1022" s="22"/>
      <c r="CK1022" s="22"/>
      <c r="CL1022" s="22"/>
      <c r="CM1022" s="22"/>
      <c r="CN1022" s="22"/>
      <c r="CO1022" s="22"/>
      <c r="CP1022" s="22"/>
      <c r="CQ1022" s="22"/>
      <c r="CR1022" s="22"/>
      <c r="CS1022" s="22"/>
      <c r="CT1022" s="22"/>
      <c r="CU1022" s="22"/>
      <c r="CV1022" s="22"/>
      <c r="CW1022" s="22"/>
      <c r="CX1022" s="22"/>
      <c r="CY1022" s="22"/>
      <c r="CZ1022" s="22"/>
      <c r="DA1022" s="22"/>
      <c r="DB1022" s="22"/>
      <c r="DC1022" s="22"/>
      <c r="DD1022" s="22"/>
      <c r="DE1022" s="22"/>
      <c r="DF1022" s="22"/>
      <c r="DG1022" s="22"/>
      <c r="DH1022" s="22"/>
      <c r="DI1022" s="22"/>
      <c r="DJ1022" s="22"/>
      <c r="DK1022" s="22"/>
      <c r="DL1022" s="22"/>
      <c r="DM1022" s="22"/>
      <c r="DN1022" s="22"/>
      <c r="DO1022" s="22"/>
      <c r="DP1022" s="22"/>
      <c r="DQ1022" s="22"/>
      <c r="DR1022" s="22"/>
      <c r="DS1022" s="22"/>
      <c r="DT1022" s="22"/>
      <c r="DU1022" s="22"/>
      <c r="DV1022" s="22"/>
      <c r="DW1022" s="22"/>
      <c r="DX1022" s="22"/>
      <c r="DY1022" s="22"/>
      <c r="DZ1022" s="22"/>
      <c r="EA1022" s="22"/>
      <c r="EB1022" s="22"/>
      <c r="EC1022" s="22"/>
      <c r="ED1022" s="22"/>
      <c r="EE1022" s="22"/>
      <c r="EF1022" s="22"/>
      <c r="EG1022" s="22"/>
      <c r="EH1022" s="22"/>
      <c r="EI1022" s="22"/>
      <c r="EJ1022" s="22"/>
      <c r="EK1022" s="22"/>
      <c r="EL1022" s="22"/>
      <c r="EM1022" s="22"/>
      <c r="EN1022" s="22"/>
      <c r="EO1022" s="22"/>
      <c r="EP1022" s="22"/>
      <c r="EQ1022" s="22"/>
      <c r="ER1022" s="22"/>
      <c r="ES1022" s="22"/>
      <c r="ET1022" s="22"/>
      <c r="EU1022" s="22"/>
      <c r="EV1022" s="22"/>
      <c r="EW1022" s="22"/>
    </row>
    <row r="1023" spans="1:153" s="16" customFormat="1" x14ac:dyDescent="0.2">
      <c r="A1023" s="8" t="s">
        <v>32</v>
      </c>
      <c r="B1023" s="8" t="s">
        <v>32</v>
      </c>
      <c r="C1023" s="8" t="s">
        <v>43</v>
      </c>
      <c r="D1023" s="8" t="s">
        <v>56</v>
      </c>
      <c r="E1023" s="9">
        <v>5</v>
      </c>
      <c r="F1023" s="10" t="s">
        <v>185</v>
      </c>
      <c r="G1023" s="11">
        <v>5.07</v>
      </c>
      <c r="H1023" s="9">
        <v>3</v>
      </c>
      <c r="I1023" s="12">
        <v>124.96</v>
      </c>
      <c r="J1023" s="12">
        <v>122.69</v>
      </c>
      <c r="K1023" s="13">
        <v>122.69</v>
      </c>
      <c r="L1023" s="12">
        <v>21140.858296000002</v>
      </c>
      <c r="M1023" s="12">
        <v>2129.9925836000002</v>
      </c>
      <c r="N1023" s="12">
        <v>169.18100428937262</v>
      </c>
      <c r="O1023" s="12">
        <v>17.045395195262486</v>
      </c>
      <c r="P1023" s="12">
        <v>100.75241760657417</v>
      </c>
      <c r="Q1023" s="12" t="s">
        <v>46</v>
      </c>
      <c r="R1023" s="12" t="s">
        <v>54</v>
      </c>
      <c r="S1023" s="12" t="s">
        <v>55</v>
      </c>
      <c r="T1023" s="12">
        <v>13.24</v>
      </c>
      <c r="U1023" s="12">
        <v>122.0915</v>
      </c>
      <c r="V1023" s="13" t="s">
        <v>186</v>
      </c>
      <c r="W1023" s="14" t="s">
        <v>62</v>
      </c>
      <c r="X1023" s="15" t="s">
        <v>41</v>
      </c>
      <c r="Y1023" s="15" t="s">
        <v>49</v>
      </c>
      <c r="AB1023" s="17">
        <v>0.52693781074252188</v>
      </c>
      <c r="AC1023" s="18">
        <v>124.96</v>
      </c>
      <c r="AD1023" s="19">
        <v>17695.220784105888</v>
      </c>
      <c r="AE1023" s="20" t="s">
        <v>55</v>
      </c>
      <c r="AF1023" s="20" t="s">
        <v>55</v>
      </c>
      <c r="AG1023" s="152">
        <v>141.6</v>
      </c>
    </row>
    <row r="1024" spans="1:153" s="16" customFormat="1" x14ac:dyDescent="0.2">
      <c r="A1024" s="8" t="s">
        <v>114</v>
      </c>
      <c r="B1024" s="8" t="s">
        <v>114</v>
      </c>
      <c r="C1024" s="8" t="s">
        <v>116</v>
      </c>
      <c r="D1024" s="8"/>
      <c r="E1024" s="9">
        <v>579</v>
      </c>
      <c r="F1024" s="10" t="s">
        <v>231</v>
      </c>
      <c r="G1024" s="11">
        <v>1.07</v>
      </c>
      <c r="H1024" s="9">
        <v>1</v>
      </c>
      <c r="I1024" s="12">
        <v>14.77</v>
      </c>
      <c r="J1024" s="12">
        <v>14.77</v>
      </c>
      <c r="K1024" s="13">
        <v>14.77</v>
      </c>
      <c r="L1024" s="12">
        <v>1081.869768</v>
      </c>
      <c r="M1024" s="12">
        <v>116.8361958</v>
      </c>
      <c r="N1024" s="12">
        <v>73.247783886255931</v>
      </c>
      <c r="O1024" s="12">
        <v>7.9103720920785374</v>
      </c>
      <c r="P1024" s="12">
        <v>107.9946951618672</v>
      </c>
      <c r="Q1024" s="12" t="s">
        <v>65</v>
      </c>
      <c r="R1024" s="12" t="s">
        <v>54</v>
      </c>
      <c r="S1024" s="12" t="s">
        <v>55</v>
      </c>
      <c r="T1024" s="12">
        <v>12.65</v>
      </c>
      <c r="U1024" s="12">
        <v>130.82990000000001</v>
      </c>
      <c r="V1024" s="21" t="s">
        <v>118</v>
      </c>
      <c r="W1024" s="21" t="s">
        <v>118</v>
      </c>
      <c r="X1024" s="15" t="s">
        <v>63</v>
      </c>
      <c r="Y1024" s="15" t="s">
        <v>42</v>
      </c>
      <c r="AC1024" s="13">
        <v>14.77</v>
      </c>
      <c r="AD1024" s="44">
        <v>1214.4436072011442</v>
      </c>
      <c r="AE1024" s="44" t="s">
        <v>55</v>
      </c>
      <c r="AF1024" s="44" t="s">
        <v>55</v>
      </c>
      <c r="AG1024" s="152">
        <v>82.2</v>
      </c>
      <c r="AH1024" s="22"/>
      <c r="AI1024" s="22"/>
      <c r="AJ1024" s="22"/>
      <c r="AK1024" s="22"/>
      <c r="AL1024" s="22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  <c r="BC1024" s="22"/>
      <c r="BD1024" s="22"/>
      <c r="BE1024" s="22"/>
      <c r="BF1024" s="22"/>
      <c r="BG1024" s="22"/>
      <c r="BH1024" s="22"/>
      <c r="BI1024" s="22"/>
      <c r="BJ1024" s="22"/>
      <c r="BK1024" s="22"/>
      <c r="BL1024" s="22"/>
      <c r="BM1024" s="22"/>
      <c r="BN1024" s="22"/>
      <c r="BO1024" s="22"/>
      <c r="BP1024" s="22"/>
      <c r="BQ1024" s="22"/>
      <c r="BR1024" s="22"/>
      <c r="BS1024" s="22"/>
      <c r="BT1024" s="22"/>
      <c r="BU1024" s="22"/>
      <c r="BV1024" s="22"/>
      <c r="BW1024" s="22"/>
      <c r="BX1024" s="22"/>
      <c r="BY1024" s="22"/>
      <c r="BZ1024" s="22"/>
      <c r="CA1024" s="22"/>
      <c r="CB1024" s="22"/>
      <c r="CC1024" s="22"/>
      <c r="CD1024" s="22"/>
      <c r="CE1024" s="22"/>
      <c r="CF1024" s="22"/>
      <c r="CG1024" s="22"/>
      <c r="CH1024" s="22"/>
      <c r="CI1024" s="22"/>
      <c r="CJ1024" s="22"/>
      <c r="CK1024" s="22"/>
      <c r="CL1024" s="22"/>
      <c r="CM1024" s="22"/>
      <c r="CN1024" s="22"/>
      <c r="CO1024" s="22"/>
      <c r="CP1024" s="22"/>
      <c r="CQ1024" s="22"/>
      <c r="CR1024" s="22"/>
      <c r="CS1024" s="22"/>
      <c r="CT1024" s="22"/>
      <c r="CU1024" s="22"/>
      <c r="CV1024" s="22"/>
      <c r="CW1024" s="22"/>
      <c r="CX1024" s="22"/>
      <c r="CY1024" s="22"/>
      <c r="CZ1024" s="22"/>
      <c r="DA1024" s="22"/>
      <c r="DB1024" s="22"/>
      <c r="DC1024" s="22"/>
      <c r="DD1024" s="22"/>
      <c r="DE1024" s="22"/>
      <c r="DF1024" s="22"/>
      <c r="DG1024" s="22"/>
      <c r="DH1024" s="22"/>
      <c r="DI1024" s="22"/>
      <c r="DJ1024" s="22"/>
      <c r="DK1024" s="22"/>
      <c r="DL1024" s="22"/>
      <c r="DM1024" s="22"/>
      <c r="DN1024" s="22"/>
      <c r="DO1024" s="22"/>
      <c r="DP1024" s="22"/>
      <c r="DQ1024" s="22"/>
      <c r="DR1024" s="22"/>
      <c r="DS1024" s="22"/>
      <c r="DT1024" s="22"/>
      <c r="DU1024" s="22"/>
      <c r="DV1024" s="22"/>
      <c r="DW1024" s="22"/>
      <c r="DX1024" s="22"/>
      <c r="DY1024" s="22"/>
      <c r="DZ1024" s="22"/>
      <c r="EA1024" s="22"/>
      <c r="EB1024" s="22"/>
      <c r="EC1024" s="22"/>
      <c r="ED1024" s="22"/>
      <c r="EE1024" s="22"/>
      <c r="EF1024" s="22"/>
      <c r="EG1024" s="22"/>
      <c r="EH1024" s="22"/>
      <c r="EI1024" s="22"/>
      <c r="EJ1024" s="22"/>
      <c r="EK1024" s="22"/>
      <c r="EL1024" s="22"/>
      <c r="EM1024" s="22"/>
      <c r="EN1024" s="22"/>
      <c r="EO1024" s="22"/>
      <c r="EP1024" s="22"/>
      <c r="EQ1024" s="22"/>
      <c r="ER1024" s="22"/>
      <c r="ES1024" s="22"/>
      <c r="ET1024" s="22"/>
      <c r="EU1024" s="22"/>
      <c r="EV1024" s="22"/>
      <c r="EW1024" s="22"/>
    </row>
    <row r="1025" spans="1:153" s="16" customFormat="1" x14ac:dyDescent="0.2">
      <c r="A1025" s="8" t="s">
        <v>114</v>
      </c>
      <c r="B1025" s="8" t="s">
        <v>114</v>
      </c>
      <c r="C1025" s="8" t="s">
        <v>116</v>
      </c>
      <c r="D1025" s="8"/>
      <c r="E1025" s="9">
        <v>579</v>
      </c>
      <c r="F1025" s="10" t="s">
        <v>231</v>
      </c>
      <c r="G1025" s="11">
        <v>1.01</v>
      </c>
      <c r="H1025" s="9">
        <v>1</v>
      </c>
      <c r="I1025" s="12">
        <v>12.36</v>
      </c>
      <c r="J1025" s="12">
        <v>12.36</v>
      </c>
      <c r="K1025" s="13">
        <v>12.36</v>
      </c>
      <c r="L1025" s="12">
        <v>621.41096400000004</v>
      </c>
      <c r="M1025" s="12">
        <v>74.090792399999998</v>
      </c>
      <c r="N1025" s="12">
        <v>50.275967961165051</v>
      </c>
      <c r="O1025" s="12">
        <v>5.9944006796116502</v>
      </c>
      <c r="P1025" s="12">
        <v>119.22994071923068</v>
      </c>
      <c r="Q1025" s="12" t="s">
        <v>36</v>
      </c>
      <c r="R1025" s="12" t="s">
        <v>193</v>
      </c>
      <c r="S1025" s="12" t="s">
        <v>194</v>
      </c>
      <c r="T1025" s="12">
        <v>12.62</v>
      </c>
      <c r="U1025" s="12">
        <v>145.72479999999999</v>
      </c>
      <c r="V1025" s="21" t="s">
        <v>118</v>
      </c>
      <c r="W1025" s="21" t="s">
        <v>118</v>
      </c>
      <c r="X1025" s="15" t="s">
        <v>63</v>
      </c>
      <c r="Y1025" s="15" t="s">
        <v>49</v>
      </c>
      <c r="AC1025" s="13">
        <v>12.36</v>
      </c>
      <c r="AD1025" s="44">
        <v>1016.2845622888384</v>
      </c>
      <c r="AE1025" s="44" t="s">
        <v>194</v>
      </c>
      <c r="AF1025" s="44" t="s">
        <v>194</v>
      </c>
      <c r="AG1025" s="152">
        <v>82.2</v>
      </c>
      <c r="AH1025" s="22"/>
      <c r="AI1025" s="22"/>
      <c r="AJ1025" s="22"/>
      <c r="AK1025" s="22"/>
      <c r="AL1025" s="22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  <c r="BC1025" s="22"/>
      <c r="BD1025" s="22"/>
      <c r="BE1025" s="22"/>
      <c r="BF1025" s="22"/>
      <c r="BG1025" s="22"/>
      <c r="BH1025" s="22"/>
      <c r="BI1025" s="22"/>
      <c r="BJ1025" s="22"/>
      <c r="BK1025" s="22"/>
      <c r="BL1025" s="22"/>
      <c r="BM1025" s="22"/>
      <c r="BN1025" s="22"/>
      <c r="BO1025" s="22"/>
      <c r="BP1025" s="22"/>
      <c r="BQ1025" s="22"/>
      <c r="BR1025" s="22"/>
      <c r="BS1025" s="22"/>
      <c r="BT1025" s="22"/>
      <c r="BU1025" s="22"/>
      <c r="BV1025" s="22"/>
      <c r="BW1025" s="22"/>
      <c r="BX1025" s="22"/>
      <c r="BY1025" s="22"/>
      <c r="BZ1025" s="22"/>
      <c r="CA1025" s="22"/>
      <c r="CB1025" s="22"/>
      <c r="CC1025" s="22"/>
      <c r="CD1025" s="22"/>
      <c r="CE1025" s="22"/>
      <c r="CF1025" s="22"/>
      <c r="CG1025" s="22"/>
      <c r="CH1025" s="22"/>
      <c r="CI1025" s="22"/>
      <c r="CJ1025" s="22"/>
      <c r="CK1025" s="22"/>
      <c r="CL1025" s="22"/>
      <c r="CM1025" s="22"/>
      <c r="CN1025" s="22"/>
      <c r="CO1025" s="22"/>
      <c r="CP1025" s="22"/>
      <c r="CQ1025" s="22"/>
      <c r="CR1025" s="22"/>
      <c r="CS1025" s="22"/>
      <c r="CT1025" s="22"/>
      <c r="CU1025" s="22"/>
      <c r="CV1025" s="22"/>
      <c r="CW1025" s="22"/>
      <c r="CX1025" s="22"/>
      <c r="CY1025" s="22"/>
      <c r="CZ1025" s="22"/>
      <c r="DA1025" s="22"/>
      <c r="DB1025" s="22"/>
      <c r="DC1025" s="22"/>
      <c r="DD1025" s="22"/>
      <c r="DE1025" s="22"/>
      <c r="DF1025" s="22"/>
      <c r="DG1025" s="22"/>
      <c r="DH1025" s="22"/>
      <c r="DI1025" s="22"/>
      <c r="DJ1025" s="22"/>
      <c r="DK1025" s="22"/>
      <c r="DL1025" s="22"/>
      <c r="DM1025" s="22"/>
      <c r="DN1025" s="22"/>
      <c r="DO1025" s="22"/>
      <c r="DP1025" s="22"/>
      <c r="DQ1025" s="22"/>
      <c r="DR1025" s="22"/>
      <c r="DS1025" s="22"/>
      <c r="DT1025" s="22"/>
      <c r="DU1025" s="22"/>
      <c r="DV1025" s="22"/>
      <c r="DW1025" s="22"/>
      <c r="DX1025" s="22"/>
      <c r="DY1025" s="22"/>
      <c r="DZ1025" s="22"/>
      <c r="EA1025" s="22"/>
      <c r="EB1025" s="22"/>
      <c r="EC1025" s="22"/>
      <c r="ED1025" s="22"/>
      <c r="EE1025" s="22"/>
      <c r="EF1025" s="22"/>
      <c r="EG1025" s="22"/>
      <c r="EH1025" s="22"/>
      <c r="EI1025" s="22"/>
      <c r="EJ1025" s="22"/>
      <c r="EK1025" s="22"/>
      <c r="EL1025" s="22"/>
      <c r="EM1025" s="22"/>
      <c r="EN1025" s="22"/>
      <c r="EO1025" s="22"/>
      <c r="EP1025" s="22"/>
      <c r="EQ1025" s="22"/>
      <c r="ER1025" s="22"/>
      <c r="ES1025" s="22"/>
      <c r="ET1025" s="22"/>
      <c r="EU1025" s="22"/>
      <c r="EV1025" s="22"/>
      <c r="EW1025" s="22"/>
    </row>
    <row r="1026" spans="1:153" s="22" customFormat="1" x14ac:dyDescent="0.2">
      <c r="A1026" s="8" t="s">
        <v>114</v>
      </c>
      <c r="B1026" s="8" t="s">
        <v>114</v>
      </c>
      <c r="C1026" s="8" t="s">
        <v>116</v>
      </c>
      <c r="D1026" s="8"/>
      <c r="E1026" s="9">
        <v>579</v>
      </c>
      <c r="F1026" s="10" t="s">
        <v>231</v>
      </c>
      <c r="G1026" s="11">
        <v>1.03</v>
      </c>
      <c r="H1026" s="9">
        <v>1</v>
      </c>
      <c r="I1026" s="12">
        <v>14.62</v>
      </c>
      <c r="J1026" s="12">
        <v>14.62</v>
      </c>
      <c r="K1026" s="13">
        <v>14.62</v>
      </c>
      <c r="L1026" s="12">
        <v>1076.7813400000002</v>
      </c>
      <c r="M1026" s="12">
        <v>122.234719</v>
      </c>
      <c r="N1026" s="12">
        <v>73.651254445964454</v>
      </c>
      <c r="O1026" s="12">
        <v>8.3607878932968536</v>
      </c>
      <c r="P1026" s="12">
        <v>113.51860815121478</v>
      </c>
      <c r="Q1026" s="12" t="s">
        <v>36</v>
      </c>
      <c r="R1026" s="12" t="s">
        <v>193</v>
      </c>
      <c r="S1026" s="12" t="s">
        <v>194</v>
      </c>
      <c r="T1026" s="12">
        <v>12.62</v>
      </c>
      <c r="U1026" s="12">
        <v>136.73429999999999</v>
      </c>
      <c r="V1026" s="21" t="s">
        <v>118</v>
      </c>
      <c r="W1026" s="21" t="s">
        <v>118</v>
      </c>
      <c r="X1026" s="15" t="s">
        <v>63</v>
      </c>
      <c r="Y1026" s="15" t="s">
        <v>49</v>
      </c>
      <c r="Z1026" s="16"/>
      <c r="AA1026" s="16"/>
      <c r="AB1026" s="16"/>
      <c r="AC1026" s="13">
        <v>14.62</v>
      </c>
      <c r="AD1026" s="44">
        <v>1202.1100566879302</v>
      </c>
      <c r="AE1026" s="44" t="s">
        <v>194</v>
      </c>
      <c r="AF1026" s="44" t="s">
        <v>194</v>
      </c>
      <c r="AG1026" s="152">
        <v>82.2</v>
      </c>
    </row>
    <row r="1027" spans="1:153" s="22" customFormat="1" x14ac:dyDescent="0.2">
      <c r="A1027" s="8" t="s">
        <v>114</v>
      </c>
      <c r="B1027" s="8" t="s">
        <v>114</v>
      </c>
      <c r="C1027" s="8" t="s">
        <v>116</v>
      </c>
      <c r="D1027" s="8"/>
      <c r="E1027" s="37">
        <v>590</v>
      </c>
      <c r="F1027" s="42" t="s">
        <v>198</v>
      </c>
      <c r="G1027" s="107">
        <v>3.15</v>
      </c>
      <c r="H1027" s="9">
        <v>3</v>
      </c>
      <c r="I1027" s="12">
        <v>6.73</v>
      </c>
      <c r="J1027" s="12">
        <v>6.73</v>
      </c>
      <c r="K1027" s="13">
        <v>6.73</v>
      </c>
      <c r="L1027" s="12">
        <v>833.63242400000001</v>
      </c>
      <c r="M1027" s="12">
        <v>90.763993799999994</v>
      </c>
      <c r="N1027" s="12">
        <v>123.86811649331352</v>
      </c>
      <c r="O1027" s="12">
        <v>13.486477533432391</v>
      </c>
      <c r="P1027" s="12">
        <v>108.87771538982268</v>
      </c>
      <c r="Q1027" s="12" t="s">
        <v>60</v>
      </c>
      <c r="R1027" s="12" t="s">
        <v>54</v>
      </c>
      <c r="S1027" s="12" t="s">
        <v>55</v>
      </c>
      <c r="T1027" s="12">
        <v>12.58</v>
      </c>
      <c r="U1027" s="12">
        <v>130.57005000000001</v>
      </c>
      <c r="V1027" s="21" t="s">
        <v>118</v>
      </c>
      <c r="W1027" s="21" t="s">
        <v>118</v>
      </c>
      <c r="X1027" s="15" t="s">
        <v>63</v>
      </c>
      <c r="Y1027" s="15" t="s">
        <v>49</v>
      </c>
      <c r="Z1027" s="16"/>
      <c r="AA1027" s="16"/>
      <c r="AB1027" s="16"/>
      <c r="AC1027" s="13">
        <v>6.7288544177759153</v>
      </c>
      <c r="AD1027" s="44">
        <v>859.64417897058433</v>
      </c>
      <c r="AE1027" s="44" t="s">
        <v>55</v>
      </c>
      <c r="AF1027" s="44" t="s">
        <v>55</v>
      </c>
      <c r="AG1027" s="152">
        <v>127.8</v>
      </c>
    </row>
    <row r="1028" spans="1:153" s="15" customFormat="1" x14ac:dyDescent="0.2">
      <c r="A1028" s="8" t="s">
        <v>114</v>
      </c>
      <c r="B1028" s="8" t="s">
        <v>114</v>
      </c>
      <c r="C1028" s="8" t="s">
        <v>116</v>
      </c>
      <c r="D1028" s="8"/>
      <c r="E1028" s="9">
        <v>579</v>
      </c>
      <c r="F1028" s="10" t="s">
        <v>231</v>
      </c>
      <c r="G1028" s="11">
        <v>1.02</v>
      </c>
      <c r="H1028" s="9">
        <v>1</v>
      </c>
      <c r="I1028" s="12">
        <v>7.72</v>
      </c>
      <c r="J1028" s="12">
        <v>7.72</v>
      </c>
      <c r="K1028" s="13">
        <v>7.72</v>
      </c>
      <c r="L1028" s="12">
        <v>506.20488400000005</v>
      </c>
      <c r="M1028" s="12">
        <v>55.906730200000005</v>
      </c>
      <c r="N1028" s="12">
        <v>65.570580829015555</v>
      </c>
      <c r="O1028" s="12">
        <v>7.2418044300518147</v>
      </c>
      <c r="P1028" s="12">
        <v>110.44288976081866</v>
      </c>
      <c r="Q1028" s="12" t="s">
        <v>36</v>
      </c>
      <c r="R1028" s="12" t="s">
        <v>193</v>
      </c>
      <c r="S1028" s="12" t="s">
        <v>194</v>
      </c>
      <c r="T1028" s="12">
        <v>12.58</v>
      </c>
      <c r="U1028" s="12">
        <v>133.34289999999999</v>
      </c>
      <c r="V1028" s="21" t="s">
        <v>118</v>
      </c>
      <c r="W1028" s="21" t="s">
        <v>118</v>
      </c>
      <c r="X1028" s="15" t="s">
        <v>63</v>
      </c>
      <c r="Y1028" s="15" t="s">
        <v>49</v>
      </c>
      <c r="Z1028" s="16"/>
      <c r="AA1028" s="16"/>
      <c r="AB1028" s="16"/>
      <c r="AC1028" s="13">
        <v>7.72</v>
      </c>
      <c r="AD1028" s="44">
        <v>634.76673308008355</v>
      </c>
      <c r="AE1028" s="44" t="s">
        <v>194</v>
      </c>
      <c r="AF1028" s="44" t="s">
        <v>194</v>
      </c>
      <c r="AG1028" s="152">
        <v>82.2</v>
      </c>
      <c r="AH1028" s="22"/>
      <c r="AI1028" s="22"/>
      <c r="AJ1028" s="22"/>
      <c r="AK1028" s="22"/>
      <c r="AL1028" s="22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  <c r="BC1028" s="22"/>
      <c r="BD1028" s="22"/>
      <c r="BE1028" s="22"/>
      <c r="BF1028" s="22"/>
      <c r="BG1028" s="22"/>
      <c r="BH1028" s="22"/>
      <c r="BI1028" s="22"/>
      <c r="BJ1028" s="22"/>
      <c r="BK1028" s="22"/>
      <c r="BL1028" s="22"/>
      <c r="BM1028" s="22"/>
      <c r="BN1028" s="22"/>
      <c r="BO1028" s="22"/>
      <c r="BP1028" s="22"/>
      <c r="BQ1028" s="22"/>
      <c r="BR1028" s="22"/>
      <c r="BS1028" s="22"/>
      <c r="BT1028" s="22"/>
      <c r="BU1028" s="22"/>
      <c r="BV1028" s="22"/>
      <c r="BW1028" s="22"/>
      <c r="BX1028" s="22"/>
      <c r="BY1028" s="22"/>
      <c r="BZ1028" s="22"/>
      <c r="CA1028" s="22"/>
      <c r="CB1028" s="22"/>
      <c r="CC1028" s="22"/>
      <c r="CD1028" s="22"/>
      <c r="CE1028" s="22"/>
      <c r="CF1028" s="22"/>
      <c r="CG1028" s="22"/>
      <c r="CH1028" s="22"/>
      <c r="CI1028" s="22"/>
      <c r="CJ1028" s="22"/>
      <c r="CK1028" s="22"/>
      <c r="CL1028" s="22"/>
      <c r="CM1028" s="22"/>
      <c r="CN1028" s="22"/>
      <c r="CO1028" s="22"/>
      <c r="CP1028" s="22"/>
      <c r="CQ1028" s="22"/>
      <c r="CR1028" s="22"/>
      <c r="CS1028" s="22"/>
      <c r="CT1028" s="22"/>
      <c r="CU1028" s="22"/>
      <c r="CV1028" s="22"/>
      <c r="CW1028" s="22"/>
      <c r="CX1028" s="22"/>
      <c r="CY1028" s="22"/>
      <c r="CZ1028" s="22"/>
      <c r="DA1028" s="22"/>
      <c r="DB1028" s="22"/>
      <c r="DC1028" s="22"/>
      <c r="DD1028" s="22"/>
      <c r="DE1028" s="22"/>
      <c r="DF1028" s="22"/>
      <c r="DG1028" s="22"/>
      <c r="DH1028" s="22"/>
      <c r="DI1028" s="22"/>
      <c r="DJ1028" s="22"/>
      <c r="DK1028" s="22"/>
      <c r="DL1028" s="22"/>
      <c r="DM1028" s="22"/>
      <c r="DN1028" s="22"/>
      <c r="DO1028" s="22"/>
      <c r="DP1028" s="22"/>
      <c r="DQ1028" s="22"/>
      <c r="DR1028" s="22"/>
      <c r="DS1028" s="22"/>
      <c r="DT1028" s="22"/>
      <c r="DU1028" s="22"/>
      <c r="DV1028" s="22"/>
      <c r="DW1028" s="22"/>
      <c r="DX1028" s="22"/>
      <c r="DY1028" s="22"/>
      <c r="DZ1028" s="22"/>
      <c r="EA1028" s="22"/>
      <c r="EB1028" s="22"/>
      <c r="EC1028" s="22"/>
      <c r="ED1028" s="22"/>
      <c r="EE1028" s="22"/>
      <c r="EF1028" s="22"/>
      <c r="EG1028" s="22"/>
      <c r="EH1028" s="22"/>
      <c r="EI1028" s="22"/>
      <c r="EJ1028" s="22"/>
      <c r="EK1028" s="22"/>
      <c r="EL1028" s="22"/>
      <c r="EM1028" s="22"/>
      <c r="EN1028" s="22"/>
      <c r="EO1028" s="22"/>
      <c r="EP1028" s="22"/>
      <c r="EQ1028" s="22"/>
      <c r="ER1028" s="22"/>
      <c r="ES1028" s="22"/>
      <c r="ET1028" s="22"/>
      <c r="EU1028" s="22"/>
      <c r="EV1028" s="22"/>
      <c r="EW1028" s="22"/>
    </row>
    <row r="1029" spans="1:153" s="15" customFormat="1" x14ac:dyDescent="0.2">
      <c r="A1029" s="8" t="s">
        <v>114</v>
      </c>
      <c r="B1029" s="8" t="s">
        <v>114</v>
      </c>
      <c r="C1029" s="8" t="s">
        <v>116</v>
      </c>
      <c r="D1029" s="8"/>
      <c r="E1029" s="9">
        <v>579</v>
      </c>
      <c r="F1029" s="10" t="s">
        <v>231</v>
      </c>
      <c r="G1029" s="11">
        <v>1.04</v>
      </c>
      <c r="H1029" s="9">
        <v>1</v>
      </c>
      <c r="I1029" s="12">
        <v>12.29</v>
      </c>
      <c r="J1029" s="12">
        <v>12.29</v>
      </c>
      <c r="K1029" s="13">
        <v>12.29</v>
      </c>
      <c r="L1029" s="12">
        <v>916.33794</v>
      </c>
      <c r="M1029" s="12">
        <v>79.359567999999996</v>
      </c>
      <c r="N1029" s="12">
        <v>74.559637103336044</v>
      </c>
      <c r="O1029" s="12">
        <v>6.4572471928397075</v>
      </c>
      <c r="P1029" s="12">
        <v>86.605131726838678</v>
      </c>
      <c r="Q1029" s="12" t="s">
        <v>50</v>
      </c>
      <c r="R1029" s="12" t="s">
        <v>193</v>
      </c>
      <c r="S1029" s="12" t="s">
        <v>194</v>
      </c>
      <c r="T1029" s="12">
        <v>12.55</v>
      </c>
      <c r="U1029" s="12">
        <v>115.5226</v>
      </c>
      <c r="V1029" s="21" t="s">
        <v>118</v>
      </c>
      <c r="W1029" s="21" t="s">
        <v>118</v>
      </c>
      <c r="X1029" s="15" t="s">
        <v>63</v>
      </c>
      <c r="Y1029" s="15" t="s">
        <v>49</v>
      </c>
      <c r="Z1029" s="16"/>
      <c r="AA1029" s="16"/>
      <c r="AB1029" s="16"/>
      <c r="AC1029" s="13">
        <v>12.29</v>
      </c>
      <c r="AD1029" s="44">
        <v>1010.5289053826718</v>
      </c>
      <c r="AE1029" s="44" t="s">
        <v>194</v>
      </c>
      <c r="AF1029" s="44" t="s">
        <v>194</v>
      </c>
      <c r="AG1029" s="152">
        <v>82.2</v>
      </c>
      <c r="AH1029" s="22"/>
      <c r="AI1029" s="22"/>
      <c r="AJ1029" s="22"/>
      <c r="AK1029" s="22"/>
      <c r="AL1029" s="22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  <c r="BC1029" s="22"/>
      <c r="BD1029" s="22"/>
      <c r="BE1029" s="22"/>
      <c r="BF1029" s="22"/>
      <c r="BG1029" s="22"/>
      <c r="BH1029" s="22"/>
      <c r="BI1029" s="22"/>
      <c r="BJ1029" s="22"/>
      <c r="BK1029" s="22"/>
      <c r="BL1029" s="22"/>
      <c r="BM1029" s="22"/>
      <c r="BN1029" s="22"/>
      <c r="BO1029" s="22"/>
      <c r="BP1029" s="22"/>
      <c r="BQ1029" s="22"/>
      <c r="BR1029" s="22"/>
      <c r="BS1029" s="22"/>
      <c r="BT1029" s="22"/>
      <c r="BU1029" s="22"/>
      <c r="BV1029" s="22"/>
      <c r="BW1029" s="22"/>
      <c r="BX1029" s="22"/>
      <c r="BY1029" s="22"/>
      <c r="BZ1029" s="22"/>
      <c r="CA1029" s="22"/>
      <c r="CB1029" s="22"/>
      <c r="CC1029" s="22"/>
      <c r="CD1029" s="22"/>
      <c r="CE1029" s="22"/>
      <c r="CF1029" s="22"/>
      <c r="CG1029" s="22"/>
      <c r="CH1029" s="22"/>
      <c r="CI1029" s="22"/>
      <c r="CJ1029" s="22"/>
      <c r="CK1029" s="22"/>
      <c r="CL1029" s="22"/>
      <c r="CM1029" s="22"/>
      <c r="CN1029" s="22"/>
      <c r="CO1029" s="22"/>
      <c r="CP1029" s="22"/>
      <c r="CQ1029" s="22"/>
      <c r="CR1029" s="22"/>
      <c r="CS1029" s="22"/>
      <c r="CT1029" s="22"/>
      <c r="CU1029" s="22"/>
      <c r="CV1029" s="22"/>
      <c r="CW1029" s="22"/>
      <c r="CX1029" s="22"/>
      <c r="CY1029" s="22"/>
      <c r="CZ1029" s="22"/>
      <c r="DA1029" s="22"/>
      <c r="DB1029" s="22"/>
      <c r="DC1029" s="22"/>
      <c r="DD1029" s="22"/>
      <c r="DE1029" s="22"/>
      <c r="DF1029" s="22"/>
      <c r="DG1029" s="22"/>
      <c r="DH1029" s="22"/>
      <c r="DI1029" s="22"/>
      <c r="DJ1029" s="22"/>
      <c r="DK1029" s="22"/>
      <c r="DL1029" s="22"/>
      <c r="DM1029" s="22"/>
      <c r="DN1029" s="22"/>
      <c r="DO1029" s="22"/>
      <c r="DP1029" s="22"/>
      <c r="DQ1029" s="22"/>
      <c r="DR1029" s="22"/>
      <c r="DS1029" s="22"/>
      <c r="DT1029" s="22"/>
      <c r="DU1029" s="22"/>
      <c r="DV1029" s="22"/>
      <c r="DW1029" s="22"/>
      <c r="DX1029" s="22"/>
      <c r="DY1029" s="22"/>
      <c r="DZ1029" s="22"/>
      <c r="EA1029" s="22"/>
      <c r="EB1029" s="22"/>
      <c r="EC1029" s="22"/>
      <c r="ED1029" s="22"/>
      <c r="EE1029" s="22"/>
      <c r="EF1029" s="22"/>
      <c r="EG1029" s="22"/>
      <c r="EH1029" s="22"/>
      <c r="EI1029" s="22"/>
      <c r="EJ1029" s="22"/>
      <c r="EK1029" s="22"/>
      <c r="EL1029" s="22"/>
      <c r="EM1029" s="22"/>
      <c r="EN1029" s="22"/>
      <c r="EO1029" s="22"/>
      <c r="EP1029" s="22"/>
      <c r="EQ1029" s="22"/>
      <c r="ER1029" s="22"/>
      <c r="ES1029" s="22"/>
      <c r="ET1029" s="22"/>
      <c r="EU1029" s="22"/>
      <c r="EV1029" s="22"/>
      <c r="EW1029" s="22"/>
    </row>
    <row r="1030" spans="1:153" s="15" customFormat="1" x14ac:dyDescent="0.2">
      <c r="A1030" s="8" t="s">
        <v>114</v>
      </c>
      <c r="B1030" s="10" t="s">
        <v>115</v>
      </c>
      <c r="C1030" s="8" t="s">
        <v>116</v>
      </c>
      <c r="D1030" s="8"/>
      <c r="E1030" s="69">
        <v>602</v>
      </c>
      <c r="F1030" s="70" t="s">
        <v>117</v>
      </c>
      <c r="G1030" s="71">
        <v>2.0105</v>
      </c>
      <c r="H1030" s="9">
        <v>2</v>
      </c>
      <c r="I1030" s="12">
        <v>12.04</v>
      </c>
      <c r="J1030" s="12">
        <v>12.04</v>
      </c>
      <c r="K1030" s="13">
        <v>12.04</v>
      </c>
      <c r="L1030" s="12">
        <v>1663.1003759999999</v>
      </c>
      <c r="M1030" s="12">
        <v>206.53969180000001</v>
      </c>
      <c r="N1030" s="12">
        <v>138.13126046511627</v>
      </c>
      <c r="O1030" s="12">
        <v>17.154459451827243</v>
      </c>
      <c r="P1030" s="12">
        <v>124.18955270562697</v>
      </c>
      <c r="Q1030" s="12" t="s">
        <v>99</v>
      </c>
      <c r="R1030" s="12" t="s">
        <v>70</v>
      </c>
      <c r="S1030" s="12" t="s">
        <v>71</v>
      </c>
      <c r="T1030" s="12">
        <v>12.25</v>
      </c>
      <c r="U1030" s="12">
        <v>142.08295000000001</v>
      </c>
      <c r="V1030" s="21"/>
      <c r="W1030" s="21"/>
      <c r="X1030" s="15" t="s">
        <v>149</v>
      </c>
      <c r="Y1030" s="15" t="e">
        <v>#N/A</v>
      </c>
      <c r="Z1030" s="16"/>
      <c r="AA1030" s="16"/>
      <c r="AB1030" s="16"/>
      <c r="AC1030" s="13">
        <v>12.04</v>
      </c>
      <c r="AD1030" s="44">
        <v>1773.2511999999999</v>
      </c>
      <c r="AE1030" s="44" t="s">
        <v>72</v>
      </c>
      <c r="AF1030" s="44" t="s">
        <v>72</v>
      </c>
      <c r="AG1030" s="152">
        <v>147.30000000000001</v>
      </c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6"/>
      <c r="DF1030" s="16"/>
      <c r="DG1030" s="16"/>
      <c r="DH1030" s="16"/>
      <c r="DI1030" s="16"/>
      <c r="DJ1030" s="16"/>
      <c r="DK1030" s="16"/>
      <c r="DL1030" s="16"/>
      <c r="DM1030" s="16"/>
      <c r="DN1030" s="16"/>
      <c r="DO1030" s="16"/>
      <c r="DP1030" s="16"/>
      <c r="DQ1030" s="16"/>
      <c r="DR1030" s="16"/>
      <c r="DS1030" s="16"/>
      <c r="DT1030" s="16"/>
      <c r="DU1030" s="16"/>
      <c r="DV1030" s="16"/>
      <c r="DW1030" s="16"/>
      <c r="DX1030" s="16"/>
      <c r="DY1030" s="16"/>
      <c r="DZ1030" s="16"/>
      <c r="EA1030" s="16"/>
      <c r="EB1030" s="16"/>
      <c r="EC1030" s="16"/>
      <c r="ED1030" s="16"/>
      <c r="EE1030" s="16"/>
      <c r="EF1030" s="16"/>
      <c r="EG1030" s="16"/>
      <c r="EH1030" s="16"/>
      <c r="EI1030" s="16"/>
      <c r="EJ1030" s="16"/>
      <c r="EK1030" s="16"/>
      <c r="EL1030" s="16"/>
      <c r="EM1030" s="16"/>
      <c r="EN1030" s="16"/>
      <c r="EO1030" s="16"/>
      <c r="EP1030" s="16"/>
      <c r="EQ1030" s="16"/>
      <c r="ER1030" s="16"/>
      <c r="ES1030" s="16"/>
      <c r="ET1030" s="16"/>
      <c r="EU1030" s="16"/>
      <c r="EV1030" s="16"/>
      <c r="EW1030" s="16"/>
    </row>
    <row r="1031" spans="1:153" x14ac:dyDescent="0.2">
      <c r="A1031" s="8" t="s">
        <v>32</v>
      </c>
      <c r="B1031" s="8" t="s">
        <v>32</v>
      </c>
      <c r="C1031" s="8" t="s">
        <v>43</v>
      </c>
      <c r="D1031" s="8" t="s">
        <v>34</v>
      </c>
      <c r="E1031" s="110">
        <v>77</v>
      </c>
      <c r="F1031" s="110" t="s">
        <v>225</v>
      </c>
      <c r="G1031" s="110">
        <v>77.040000000000006</v>
      </c>
      <c r="H1031" s="7">
        <v>1</v>
      </c>
      <c r="I1031" s="12">
        <v>11.84</v>
      </c>
      <c r="J1031" s="12">
        <v>11.59</v>
      </c>
      <c r="K1031" s="13">
        <v>11.59</v>
      </c>
      <c r="L1031" s="12">
        <v>1342.05414</v>
      </c>
      <c r="M1031" s="12">
        <v>150.85425839999999</v>
      </c>
      <c r="N1031" s="12">
        <v>113.34916722972973</v>
      </c>
      <c r="O1031" s="12">
        <v>12.741069121621621</v>
      </c>
      <c r="P1031" s="12">
        <v>112.40549386480042</v>
      </c>
      <c r="Q1031" s="12" t="s">
        <v>99</v>
      </c>
      <c r="R1031" s="12" t="s">
        <v>54</v>
      </c>
      <c r="S1031" s="12" t="s">
        <v>55</v>
      </c>
      <c r="T1031" s="12">
        <v>11.37</v>
      </c>
      <c r="U1031" s="12">
        <v>140.7261</v>
      </c>
      <c r="X1031" s="15" t="s">
        <v>41</v>
      </c>
      <c r="Y1031" s="15" t="s">
        <v>49</v>
      </c>
      <c r="AC1031" s="18">
        <v>12.41</v>
      </c>
      <c r="AD1031" s="19">
        <v>1194.3891476636022</v>
      </c>
      <c r="AE1031" s="20" t="s">
        <v>55</v>
      </c>
      <c r="AF1031" s="20" t="s">
        <v>55</v>
      </c>
      <c r="AG1031" s="152">
        <v>96.2</v>
      </c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  <c r="CN1031" s="15"/>
      <c r="CO1031" s="15"/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15"/>
      <c r="EE1031" s="15"/>
      <c r="EF1031" s="15"/>
      <c r="EG1031" s="15"/>
      <c r="EH1031" s="15"/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</row>
    <row r="1032" spans="1:153" s="16" customFormat="1" x14ac:dyDescent="0.2">
      <c r="A1032" s="8" t="s">
        <v>114</v>
      </c>
      <c r="B1032" s="8" t="s">
        <v>114</v>
      </c>
      <c r="C1032" s="8" t="s">
        <v>116</v>
      </c>
      <c r="D1032" s="8"/>
      <c r="E1032" s="37">
        <v>590</v>
      </c>
      <c r="F1032" s="42" t="s">
        <v>198</v>
      </c>
      <c r="G1032" s="107">
        <v>3.16</v>
      </c>
      <c r="H1032" s="9">
        <v>3</v>
      </c>
      <c r="I1032" s="12">
        <v>7.82</v>
      </c>
      <c r="J1032" s="12">
        <v>7.82</v>
      </c>
      <c r="K1032" s="13">
        <v>7.82</v>
      </c>
      <c r="L1032" s="12">
        <v>996.03303200000016</v>
      </c>
      <c r="M1032" s="12">
        <v>108.47546579999999</v>
      </c>
      <c r="N1032" s="12">
        <v>127.36995294117649</v>
      </c>
      <c r="O1032" s="12">
        <v>13.87154294117647</v>
      </c>
      <c r="P1032" s="12">
        <v>108.90749836095794</v>
      </c>
      <c r="Q1032" s="12" t="s">
        <v>60</v>
      </c>
      <c r="R1032" s="12" t="s">
        <v>54</v>
      </c>
      <c r="S1032" s="12" t="s">
        <v>55</v>
      </c>
      <c r="T1032" s="12">
        <v>12.45</v>
      </c>
      <c r="U1032" s="12">
        <v>132.11699999999999</v>
      </c>
      <c r="V1032" s="21" t="s">
        <v>118</v>
      </c>
      <c r="W1032" s="21" t="s">
        <v>118</v>
      </c>
      <c r="X1032" s="15" t="s">
        <v>63</v>
      </c>
      <c r="Y1032" s="15" t="s">
        <v>49</v>
      </c>
      <c r="AC1032" s="13">
        <v>7.8188869091290218</v>
      </c>
      <c r="AD1032" s="44">
        <v>998.90117992532055</v>
      </c>
      <c r="AE1032" s="44" t="s">
        <v>55</v>
      </c>
      <c r="AF1032" s="44" t="s">
        <v>55</v>
      </c>
      <c r="AG1032" s="152">
        <v>127.8</v>
      </c>
      <c r="AH1032" s="22"/>
      <c r="AI1032" s="22"/>
      <c r="AJ1032" s="22"/>
      <c r="AK1032" s="22"/>
      <c r="AL1032" s="22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  <c r="BC1032" s="22"/>
      <c r="BD1032" s="22"/>
      <c r="BE1032" s="22"/>
      <c r="BF1032" s="22"/>
      <c r="BG1032" s="22"/>
      <c r="BH1032" s="22"/>
      <c r="BI1032" s="22"/>
      <c r="BJ1032" s="22"/>
      <c r="BK1032" s="22"/>
      <c r="BL1032" s="22"/>
      <c r="BM1032" s="22"/>
      <c r="BN1032" s="22"/>
      <c r="BO1032" s="22"/>
      <c r="BP1032" s="22"/>
      <c r="BQ1032" s="22"/>
      <c r="BR1032" s="22"/>
      <c r="BS1032" s="22"/>
      <c r="BT1032" s="22"/>
      <c r="BU1032" s="22"/>
      <c r="BV1032" s="22"/>
      <c r="BW1032" s="22"/>
      <c r="BX1032" s="22"/>
      <c r="BY1032" s="22"/>
      <c r="BZ1032" s="22"/>
      <c r="CA1032" s="22"/>
      <c r="CB1032" s="22"/>
      <c r="CC1032" s="22"/>
      <c r="CD1032" s="22"/>
      <c r="CE1032" s="22"/>
      <c r="CF1032" s="22"/>
      <c r="CG1032" s="22"/>
      <c r="CH1032" s="22"/>
      <c r="CI1032" s="22"/>
      <c r="CJ1032" s="22"/>
      <c r="CK1032" s="22"/>
      <c r="CL1032" s="22"/>
      <c r="CM1032" s="22"/>
      <c r="CN1032" s="22"/>
      <c r="CO1032" s="22"/>
      <c r="CP1032" s="22"/>
      <c r="CQ1032" s="22"/>
      <c r="CR1032" s="22"/>
      <c r="CS1032" s="22"/>
      <c r="CT1032" s="22"/>
      <c r="CU1032" s="22"/>
      <c r="CV1032" s="22"/>
      <c r="CW1032" s="22"/>
      <c r="CX1032" s="22"/>
      <c r="CY1032" s="22"/>
      <c r="CZ1032" s="22"/>
      <c r="DA1032" s="22"/>
      <c r="DB1032" s="22"/>
      <c r="DC1032" s="22"/>
      <c r="DD1032" s="22"/>
      <c r="DE1032" s="22"/>
      <c r="DF1032" s="22"/>
      <c r="DG1032" s="22"/>
      <c r="DH1032" s="22"/>
      <c r="DI1032" s="22"/>
      <c r="DJ1032" s="22"/>
      <c r="DK1032" s="22"/>
      <c r="DL1032" s="22"/>
      <c r="DM1032" s="22"/>
      <c r="DN1032" s="22"/>
      <c r="DO1032" s="22"/>
      <c r="DP1032" s="22"/>
      <c r="DQ1032" s="22"/>
      <c r="DR1032" s="22"/>
      <c r="DS1032" s="22"/>
      <c r="DT1032" s="22"/>
      <c r="DU1032" s="22"/>
      <c r="DV1032" s="22"/>
      <c r="DW1032" s="22"/>
      <c r="DX1032" s="22"/>
      <c r="DY1032" s="22"/>
      <c r="DZ1032" s="22"/>
      <c r="EA1032" s="22"/>
      <c r="EB1032" s="22"/>
      <c r="EC1032" s="22"/>
      <c r="ED1032" s="22"/>
      <c r="EE1032" s="22"/>
      <c r="EF1032" s="22"/>
      <c r="EG1032" s="22"/>
      <c r="EH1032" s="22"/>
      <c r="EI1032" s="22"/>
      <c r="EJ1032" s="22"/>
      <c r="EK1032" s="22"/>
      <c r="EL1032" s="22"/>
      <c r="EM1032" s="22"/>
      <c r="EN1032" s="22"/>
      <c r="EO1032" s="22"/>
      <c r="EP1032" s="22"/>
      <c r="EQ1032" s="22"/>
      <c r="ER1032" s="22"/>
      <c r="ES1032" s="22"/>
      <c r="ET1032" s="22"/>
      <c r="EU1032" s="22"/>
      <c r="EV1032" s="22"/>
      <c r="EW1032" s="22"/>
    </row>
    <row r="1033" spans="1:153" s="16" customFormat="1" x14ac:dyDescent="0.2">
      <c r="A1033" s="8" t="s">
        <v>114</v>
      </c>
      <c r="B1033" s="8" t="s">
        <v>114</v>
      </c>
      <c r="C1033" s="8" t="s">
        <v>116</v>
      </c>
      <c r="D1033" s="8"/>
      <c r="E1033" s="37">
        <v>590</v>
      </c>
      <c r="F1033" s="42" t="s">
        <v>198</v>
      </c>
      <c r="G1033" s="107">
        <v>3.17</v>
      </c>
      <c r="H1033" s="9">
        <v>3</v>
      </c>
      <c r="I1033" s="12">
        <v>16.13</v>
      </c>
      <c r="J1033" s="12">
        <v>16.13</v>
      </c>
      <c r="K1033" s="13">
        <v>16.13</v>
      </c>
      <c r="L1033" s="12">
        <v>2015.7664599999998</v>
      </c>
      <c r="M1033" s="12">
        <v>196.62835699999999</v>
      </c>
      <c r="N1033" s="12">
        <v>124.97002231866088</v>
      </c>
      <c r="O1033" s="12">
        <v>12.190226720396776</v>
      </c>
      <c r="P1033" s="12">
        <v>97.54520719627412</v>
      </c>
      <c r="Q1033" s="12" t="s">
        <v>60</v>
      </c>
      <c r="R1033" s="12" t="s">
        <v>54</v>
      </c>
      <c r="S1033" s="12" t="s">
        <v>55</v>
      </c>
      <c r="T1033" s="12">
        <v>12.32</v>
      </c>
      <c r="U1033" s="12">
        <v>124.14015000000001</v>
      </c>
      <c r="V1033" s="21" t="s">
        <v>118</v>
      </c>
      <c r="W1033" s="21" t="s">
        <v>118</v>
      </c>
      <c r="X1033" s="15" t="s">
        <v>63</v>
      </c>
      <c r="Y1033" s="15" t="s">
        <v>49</v>
      </c>
      <c r="AC1033" s="13">
        <v>16.126890961813924</v>
      </c>
      <c r="AD1033" s="44">
        <v>1847.9534756636635</v>
      </c>
      <c r="AE1033" s="44" t="s">
        <v>55</v>
      </c>
      <c r="AF1033" s="44" t="s">
        <v>55</v>
      </c>
      <c r="AG1033" s="152">
        <v>114.6</v>
      </c>
      <c r="AH1033" s="22"/>
      <c r="AI1033" s="22"/>
      <c r="AJ1033" s="22"/>
      <c r="AK1033" s="22"/>
      <c r="AL1033" s="22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  <c r="BC1033" s="22"/>
      <c r="BD1033" s="22"/>
      <c r="BE1033" s="22"/>
      <c r="BF1033" s="22"/>
      <c r="BG1033" s="22"/>
      <c r="BH1033" s="22"/>
      <c r="BI1033" s="22"/>
      <c r="BJ1033" s="22"/>
      <c r="BK1033" s="22"/>
      <c r="BL1033" s="22"/>
      <c r="BM1033" s="22"/>
      <c r="BN1033" s="22"/>
      <c r="BO1033" s="22"/>
      <c r="BP1033" s="22"/>
      <c r="BQ1033" s="22"/>
      <c r="BR1033" s="22"/>
      <c r="BS1033" s="22"/>
      <c r="BT1033" s="22"/>
      <c r="BU1033" s="22"/>
      <c r="BV1033" s="22"/>
      <c r="BW1033" s="22"/>
      <c r="BX1033" s="22"/>
      <c r="BY1033" s="22"/>
      <c r="BZ1033" s="22"/>
      <c r="CA1033" s="22"/>
      <c r="CB1033" s="22"/>
      <c r="CC1033" s="22"/>
      <c r="CD1033" s="22"/>
      <c r="CE1033" s="22"/>
      <c r="CF1033" s="22"/>
      <c r="CG1033" s="22"/>
      <c r="CH1033" s="22"/>
      <c r="CI1033" s="22"/>
      <c r="CJ1033" s="22"/>
      <c r="CK1033" s="22"/>
      <c r="CL1033" s="22"/>
      <c r="CM1033" s="22"/>
      <c r="CN1033" s="22"/>
      <c r="CO1033" s="22"/>
      <c r="CP1033" s="22"/>
      <c r="CQ1033" s="22"/>
      <c r="CR1033" s="22"/>
      <c r="CS1033" s="22"/>
      <c r="CT1033" s="22"/>
      <c r="CU1033" s="22"/>
      <c r="CV1033" s="22"/>
      <c r="CW1033" s="22"/>
      <c r="CX1033" s="22"/>
      <c r="CY1033" s="22"/>
      <c r="CZ1033" s="22"/>
      <c r="DA1033" s="22"/>
      <c r="DB1033" s="22"/>
      <c r="DC1033" s="22"/>
      <c r="DD1033" s="22"/>
      <c r="DE1033" s="22"/>
      <c r="DF1033" s="22"/>
      <c r="DG1033" s="22"/>
      <c r="DH1033" s="22"/>
      <c r="DI1033" s="22"/>
      <c r="DJ1033" s="22"/>
      <c r="DK1033" s="22"/>
      <c r="DL1033" s="22"/>
      <c r="DM1033" s="22"/>
      <c r="DN1033" s="22"/>
      <c r="DO1033" s="22"/>
      <c r="DP1033" s="22"/>
      <c r="DQ1033" s="22"/>
      <c r="DR1033" s="22"/>
      <c r="DS1033" s="22"/>
      <c r="DT1033" s="22"/>
      <c r="DU1033" s="22"/>
      <c r="DV1033" s="22"/>
      <c r="DW1033" s="22"/>
      <c r="DX1033" s="22"/>
      <c r="DY1033" s="22"/>
      <c r="DZ1033" s="22"/>
      <c r="EA1033" s="22"/>
      <c r="EB1033" s="22"/>
      <c r="EC1033" s="22"/>
      <c r="ED1033" s="22"/>
      <c r="EE1033" s="22"/>
      <c r="EF1033" s="22"/>
      <c r="EG1033" s="22"/>
      <c r="EH1033" s="22"/>
      <c r="EI1033" s="22"/>
      <c r="EJ1033" s="22"/>
      <c r="EK1033" s="22"/>
      <c r="EL1033" s="22"/>
      <c r="EM1033" s="22"/>
      <c r="EN1033" s="22"/>
      <c r="EO1033" s="22"/>
      <c r="EP1033" s="22"/>
      <c r="EQ1033" s="22"/>
      <c r="ER1033" s="22"/>
      <c r="ES1033" s="22"/>
      <c r="ET1033" s="22"/>
      <c r="EU1033" s="22"/>
      <c r="EV1033" s="22"/>
      <c r="EW1033" s="22"/>
    </row>
    <row r="1034" spans="1:153" s="16" customFormat="1" x14ac:dyDescent="0.2">
      <c r="A1034" s="8" t="s">
        <v>114</v>
      </c>
      <c r="B1034" s="8" t="s">
        <v>114</v>
      </c>
      <c r="C1034" s="8" t="s">
        <v>116</v>
      </c>
      <c r="D1034" s="8"/>
      <c r="E1034" s="37">
        <v>590</v>
      </c>
      <c r="F1034" s="42" t="s">
        <v>198</v>
      </c>
      <c r="G1034" s="107">
        <v>3.21</v>
      </c>
      <c r="H1034" s="9">
        <v>3</v>
      </c>
      <c r="I1034" s="12">
        <v>6.55</v>
      </c>
      <c r="J1034" s="12">
        <v>6.55</v>
      </c>
      <c r="K1034" s="13">
        <v>6.55</v>
      </c>
      <c r="L1034" s="12">
        <v>838.39296400000001</v>
      </c>
      <c r="M1034" s="12">
        <v>89.8691374</v>
      </c>
      <c r="N1034" s="12">
        <v>127.99892580152672</v>
      </c>
      <c r="O1034" s="12">
        <v>13.720478992366413</v>
      </c>
      <c r="P1034" s="12">
        <v>107.19214170313576</v>
      </c>
      <c r="Q1034" s="12" t="s">
        <v>60</v>
      </c>
      <c r="R1034" s="12" t="s">
        <v>54</v>
      </c>
      <c r="S1034" s="12" t="s">
        <v>55</v>
      </c>
      <c r="T1034" s="12">
        <v>12.58</v>
      </c>
      <c r="U1034" s="12">
        <v>129.4538</v>
      </c>
      <c r="V1034" s="21" t="s">
        <v>118</v>
      </c>
      <c r="W1034" s="21" t="s">
        <v>118</v>
      </c>
      <c r="X1034" s="15" t="s">
        <v>63</v>
      </c>
      <c r="Y1034" s="15" t="s">
        <v>49</v>
      </c>
      <c r="AC1034" s="13">
        <v>6.54718233588373</v>
      </c>
      <c r="AD1034" s="44">
        <v>836.43467881146137</v>
      </c>
      <c r="AE1034" s="44" t="s">
        <v>55</v>
      </c>
      <c r="AF1034" s="44" t="s">
        <v>55</v>
      </c>
      <c r="AG1034" s="152">
        <v>127.8</v>
      </c>
      <c r="AH1034" s="22"/>
      <c r="AI1034" s="22"/>
      <c r="AJ1034" s="22"/>
      <c r="AK1034" s="22"/>
      <c r="AL1034" s="22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  <c r="BC1034" s="22"/>
      <c r="BD1034" s="22"/>
      <c r="BE1034" s="22"/>
      <c r="BF1034" s="22"/>
      <c r="BG1034" s="22"/>
      <c r="BH1034" s="22"/>
      <c r="BI1034" s="22"/>
      <c r="BJ1034" s="22"/>
      <c r="BK1034" s="22"/>
      <c r="BL1034" s="22"/>
      <c r="BM1034" s="22"/>
      <c r="BN1034" s="22"/>
      <c r="BO1034" s="22"/>
      <c r="BP1034" s="22"/>
      <c r="BQ1034" s="22"/>
      <c r="BR1034" s="22"/>
      <c r="BS1034" s="22"/>
      <c r="BT1034" s="22"/>
      <c r="BU1034" s="22"/>
      <c r="BV1034" s="22"/>
      <c r="BW1034" s="22"/>
      <c r="BX1034" s="22"/>
      <c r="BY1034" s="22"/>
      <c r="BZ1034" s="22"/>
      <c r="CA1034" s="22"/>
      <c r="CB1034" s="22"/>
      <c r="CC1034" s="22"/>
      <c r="CD1034" s="22"/>
      <c r="CE1034" s="22"/>
      <c r="CF1034" s="22"/>
      <c r="CG1034" s="22"/>
      <c r="CH1034" s="22"/>
      <c r="CI1034" s="22"/>
      <c r="CJ1034" s="22"/>
      <c r="CK1034" s="22"/>
      <c r="CL1034" s="22"/>
      <c r="CM1034" s="22"/>
      <c r="CN1034" s="22"/>
      <c r="CO1034" s="22"/>
      <c r="CP1034" s="22"/>
      <c r="CQ1034" s="22"/>
      <c r="CR1034" s="22"/>
      <c r="CS1034" s="22"/>
      <c r="CT1034" s="22"/>
      <c r="CU1034" s="22"/>
      <c r="CV1034" s="22"/>
      <c r="CW1034" s="22"/>
      <c r="CX1034" s="22"/>
      <c r="CY1034" s="22"/>
      <c r="CZ1034" s="22"/>
      <c r="DA1034" s="22"/>
      <c r="DB1034" s="22"/>
      <c r="DC1034" s="22"/>
      <c r="DD1034" s="22"/>
      <c r="DE1034" s="22"/>
      <c r="DF1034" s="22"/>
      <c r="DG1034" s="22"/>
      <c r="DH1034" s="22"/>
      <c r="DI1034" s="22"/>
      <c r="DJ1034" s="22"/>
      <c r="DK1034" s="22"/>
      <c r="DL1034" s="22"/>
      <c r="DM1034" s="22"/>
      <c r="DN1034" s="22"/>
      <c r="DO1034" s="22"/>
      <c r="DP1034" s="22"/>
      <c r="DQ1034" s="22"/>
      <c r="DR1034" s="22"/>
      <c r="DS1034" s="22"/>
      <c r="DT1034" s="22"/>
      <c r="DU1034" s="22"/>
      <c r="DV1034" s="22"/>
      <c r="DW1034" s="22"/>
      <c r="DX1034" s="22"/>
      <c r="DY1034" s="22"/>
      <c r="DZ1034" s="22"/>
      <c r="EA1034" s="22"/>
      <c r="EB1034" s="22"/>
      <c r="EC1034" s="22"/>
      <c r="ED1034" s="22"/>
      <c r="EE1034" s="22"/>
      <c r="EF1034" s="22"/>
      <c r="EG1034" s="22"/>
      <c r="EH1034" s="22"/>
      <c r="EI1034" s="22"/>
      <c r="EJ1034" s="22"/>
      <c r="EK1034" s="22"/>
      <c r="EL1034" s="22"/>
      <c r="EM1034" s="22"/>
      <c r="EN1034" s="22"/>
      <c r="EO1034" s="22"/>
      <c r="EP1034" s="22"/>
      <c r="EQ1034" s="22"/>
      <c r="ER1034" s="22"/>
      <c r="ES1034" s="22"/>
      <c r="ET1034" s="22"/>
      <c r="EU1034" s="22"/>
      <c r="EV1034" s="22"/>
      <c r="EW1034" s="22"/>
    </row>
    <row r="1035" spans="1:153" s="16" customFormat="1" x14ac:dyDescent="0.2">
      <c r="A1035" s="8" t="s">
        <v>114</v>
      </c>
      <c r="B1035" s="8" t="s">
        <v>114</v>
      </c>
      <c r="C1035" s="9" t="s">
        <v>116</v>
      </c>
      <c r="D1035" s="8"/>
      <c r="E1035" s="37">
        <v>516</v>
      </c>
      <c r="F1035" s="120" t="s">
        <v>162</v>
      </c>
      <c r="G1035" s="122">
        <v>4.03</v>
      </c>
      <c r="H1035" s="9">
        <v>4</v>
      </c>
      <c r="I1035" s="12">
        <v>20.88</v>
      </c>
      <c r="J1035" s="12">
        <v>20.88</v>
      </c>
      <c r="K1035" s="13">
        <v>20.88</v>
      </c>
      <c r="L1035" s="12">
        <v>2579.9286760000005</v>
      </c>
      <c r="M1035" s="12">
        <v>238.2868862</v>
      </c>
      <c r="N1035" s="12">
        <v>123.55980249042149</v>
      </c>
      <c r="O1035" s="12">
        <v>11.412207193486591</v>
      </c>
      <c r="P1035" s="12">
        <v>92.361811555754798</v>
      </c>
      <c r="Q1035" s="12" t="s">
        <v>53</v>
      </c>
      <c r="R1035" s="12" t="s">
        <v>54</v>
      </c>
      <c r="S1035" s="12" t="s">
        <v>55</v>
      </c>
      <c r="T1035" s="12">
        <v>12.85</v>
      </c>
      <c r="U1035" s="12">
        <v>117.4962</v>
      </c>
      <c r="V1035" s="21"/>
      <c r="W1035" s="21"/>
      <c r="X1035" s="15" t="s">
        <v>112</v>
      </c>
      <c r="Y1035" s="15" t="s">
        <v>113</v>
      </c>
      <c r="AC1035" s="13">
        <v>20.878314642071061</v>
      </c>
      <c r="AD1035" s="44">
        <v>2746.317752088979</v>
      </c>
      <c r="AE1035" s="44" t="s">
        <v>55</v>
      </c>
      <c r="AF1035" s="44" t="s">
        <v>55</v>
      </c>
      <c r="AG1035" s="152">
        <v>131.5</v>
      </c>
    </row>
    <row r="1036" spans="1:153" s="15" customFormat="1" x14ac:dyDescent="0.2">
      <c r="A1036" s="8" t="s">
        <v>114</v>
      </c>
      <c r="B1036" s="8" t="s">
        <v>216</v>
      </c>
      <c r="C1036" s="8" t="s">
        <v>216</v>
      </c>
      <c r="D1036" s="8"/>
      <c r="E1036" s="8">
        <v>575</v>
      </c>
      <c r="F1036" s="8" t="s">
        <v>216</v>
      </c>
      <c r="G1036" s="11">
        <v>37.01</v>
      </c>
      <c r="H1036" s="8">
        <v>37</v>
      </c>
      <c r="I1036" s="12" t="e">
        <v>#N/A</v>
      </c>
      <c r="J1036" s="12" t="e">
        <v>#N/A</v>
      </c>
      <c r="K1036" s="13" t="e">
        <v>#N/A</v>
      </c>
      <c r="L1036" s="12" t="e">
        <v>#N/A</v>
      </c>
      <c r="M1036" s="12" t="e">
        <v>#N/A</v>
      </c>
      <c r="N1036" s="12" t="e">
        <v>#N/A</v>
      </c>
      <c r="O1036" s="12" t="e">
        <v>#N/A</v>
      </c>
      <c r="P1036" s="12" t="e">
        <v>#N/A</v>
      </c>
      <c r="Q1036" s="12" t="e">
        <v>#N/A</v>
      </c>
      <c r="R1036" s="12" t="e">
        <v>#N/A</v>
      </c>
      <c r="S1036" s="12" t="e">
        <v>#N/A</v>
      </c>
      <c r="T1036" s="12" t="e">
        <v>#N/A</v>
      </c>
      <c r="U1036" s="12" t="e">
        <v>#N/A</v>
      </c>
      <c r="V1036" s="16"/>
      <c r="W1036" s="16"/>
      <c r="X1036" s="15" t="e">
        <v>#N/A</v>
      </c>
      <c r="Y1036" s="15" t="e">
        <v>#N/A</v>
      </c>
      <c r="Z1036" s="16"/>
      <c r="AA1036" s="16"/>
      <c r="AB1036" s="16"/>
      <c r="AC1036" s="13">
        <v>14.57</v>
      </c>
      <c r="AD1036" s="44">
        <v>1532.4388597432262</v>
      </c>
      <c r="AE1036" s="44" t="s">
        <v>55</v>
      </c>
      <c r="AF1036" s="44" t="s">
        <v>55</v>
      </c>
      <c r="AG1036" s="152">
        <v>105.2</v>
      </c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6"/>
      <c r="CX1036" s="16"/>
      <c r="CY1036" s="16"/>
      <c r="CZ1036" s="16"/>
      <c r="DA1036" s="16"/>
      <c r="DB1036" s="16"/>
      <c r="DC1036" s="16"/>
      <c r="DD1036" s="16"/>
      <c r="DE1036" s="16"/>
      <c r="DF1036" s="16"/>
      <c r="DG1036" s="16"/>
      <c r="DH1036" s="16"/>
      <c r="DI1036" s="16"/>
      <c r="DJ1036" s="16"/>
      <c r="DK1036" s="16"/>
      <c r="DL1036" s="16"/>
      <c r="DM1036" s="16"/>
      <c r="DN1036" s="16"/>
      <c r="DO1036" s="16"/>
      <c r="DP1036" s="16"/>
      <c r="DQ1036" s="16"/>
      <c r="DR1036" s="16"/>
      <c r="DS1036" s="16"/>
      <c r="DT1036" s="16"/>
      <c r="DU1036" s="16"/>
      <c r="DV1036" s="16"/>
      <c r="DW1036" s="16"/>
      <c r="DX1036" s="16"/>
      <c r="DY1036" s="16"/>
      <c r="DZ1036" s="16"/>
      <c r="EA1036" s="16"/>
      <c r="EB1036" s="16"/>
      <c r="EC1036" s="16"/>
      <c r="ED1036" s="16"/>
      <c r="EE1036" s="16"/>
      <c r="EF1036" s="16"/>
      <c r="EG1036" s="16"/>
      <c r="EH1036" s="16"/>
      <c r="EI1036" s="16"/>
      <c r="EJ1036" s="16"/>
      <c r="EK1036" s="16"/>
      <c r="EL1036" s="16"/>
      <c r="EM1036" s="16"/>
      <c r="EN1036" s="16"/>
      <c r="EO1036" s="16"/>
      <c r="EP1036" s="16"/>
      <c r="EQ1036" s="16"/>
      <c r="ER1036" s="16"/>
      <c r="ES1036" s="16"/>
      <c r="ET1036" s="16"/>
      <c r="EU1036" s="16"/>
      <c r="EV1036" s="16"/>
      <c r="EW1036" s="16"/>
    </row>
    <row r="1037" spans="1:153" s="15" customFormat="1" x14ac:dyDescent="0.2">
      <c r="A1037" s="8" t="s">
        <v>114</v>
      </c>
      <c r="B1037" s="8" t="s">
        <v>114</v>
      </c>
      <c r="C1037" s="9" t="s">
        <v>116</v>
      </c>
      <c r="D1037" s="8"/>
      <c r="E1037" s="37">
        <v>516</v>
      </c>
      <c r="F1037" s="120" t="s">
        <v>162</v>
      </c>
      <c r="G1037" s="122">
        <v>4.04</v>
      </c>
      <c r="H1037" s="9">
        <v>4</v>
      </c>
      <c r="I1037" s="12">
        <v>10.55</v>
      </c>
      <c r="J1037" s="12">
        <v>10.55</v>
      </c>
      <c r="K1037" s="13">
        <v>10.55</v>
      </c>
      <c r="L1037" s="12">
        <v>1423.734408</v>
      </c>
      <c r="M1037" s="12">
        <v>152.10663600000001</v>
      </c>
      <c r="N1037" s="12">
        <v>134.95112872037913</v>
      </c>
      <c r="O1037" s="12">
        <v>14.417690616113743</v>
      </c>
      <c r="P1037" s="12">
        <v>106.8363840512029</v>
      </c>
      <c r="Q1037" s="12" t="s">
        <v>99</v>
      </c>
      <c r="R1037" s="12" t="s">
        <v>134</v>
      </c>
      <c r="S1037" s="12" t="s">
        <v>135</v>
      </c>
      <c r="T1037" s="12">
        <v>12.75</v>
      </c>
      <c r="U1037" s="12">
        <v>127.9965</v>
      </c>
      <c r="V1037" s="21"/>
      <c r="W1037" s="21"/>
      <c r="X1037" s="15" t="s">
        <v>112</v>
      </c>
      <c r="Y1037" s="15" t="s">
        <v>113</v>
      </c>
      <c r="Z1037" s="16"/>
      <c r="AA1037" s="16"/>
      <c r="AB1037" s="16"/>
      <c r="AC1037" s="13">
        <v>10.550955525276876</v>
      </c>
      <c r="AD1037" s="44">
        <v>1526.784727461298</v>
      </c>
      <c r="AE1037" s="44" t="s">
        <v>135</v>
      </c>
      <c r="AF1037" s="44" t="s">
        <v>135</v>
      </c>
      <c r="AG1037" s="152">
        <v>144.69999999999999</v>
      </c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/>
      <c r="DE1037" s="16"/>
      <c r="DF1037" s="16"/>
      <c r="DG1037" s="16"/>
      <c r="DH1037" s="16"/>
      <c r="DI1037" s="16"/>
      <c r="DJ1037" s="16"/>
      <c r="DK1037" s="16"/>
      <c r="DL1037" s="16"/>
      <c r="DM1037" s="16"/>
      <c r="DN1037" s="16"/>
      <c r="DO1037" s="16"/>
      <c r="DP1037" s="16"/>
      <c r="DQ1037" s="16"/>
      <c r="DR1037" s="16"/>
      <c r="DS1037" s="16"/>
      <c r="DT1037" s="16"/>
      <c r="DU1037" s="16"/>
      <c r="DV1037" s="16"/>
      <c r="DW1037" s="16"/>
      <c r="DX1037" s="16"/>
      <c r="DY1037" s="16"/>
      <c r="DZ1037" s="16"/>
      <c r="EA1037" s="16"/>
      <c r="EB1037" s="16"/>
      <c r="EC1037" s="16"/>
      <c r="ED1037" s="16"/>
      <c r="EE1037" s="16"/>
      <c r="EF1037" s="16"/>
      <c r="EG1037" s="16"/>
      <c r="EH1037" s="16"/>
      <c r="EI1037" s="16"/>
      <c r="EJ1037" s="16"/>
      <c r="EK1037" s="16"/>
      <c r="EL1037" s="16"/>
      <c r="EM1037" s="16"/>
      <c r="EN1037" s="16"/>
      <c r="EO1037" s="16"/>
      <c r="EP1037" s="16"/>
      <c r="EQ1037" s="16"/>
      <c r="ER1037" s="16"/>
      <c r="ES1037" s="16"/>
      <c r="ET1037" s="16"/>
      <c r="EU1037" s="16"/>
      <c r="EV1037" s="16"/>
      <c r="EW1037" s="16"/>
    </row>
    <row r="1038" spans="1:153" s="15" customFormat="1" x14ac:dyDescent="0.2">
      <c r="A1038" s="8" t="s">
        <v>114</v>
      </c>
      <c r="B1038" s="8" t="s">
        <v>114</v>
      </c>
      <c r="C1038" s="9" t="s">
        <v>116</v>
      </c>
      <c r="D1038" s="8"/>
      <c r="E1038" s="37">
        <v>516</v>
      </c>
      <c r="F1038" s="120" t="s">
        <v>162</v>
      </c>
      <c r="G1038" s="122">
        <v>4.07</v>
      </c>
      <c r="H1038" s="9">
        <v>4</v>
      </c>
      <c r="I1038" s="12">
        <v>20.88</v>
      </c>
      <c r="J1038" s="12">
        <v>20.88</v>
      </c>
      <c r="K1038" s="13">
        <v>20.88</v>
      </c>
      <c r="L1038" s="12">
        <v>2871.8992320000002</v>
      </c>
      <c r="M1038" s="12">
        <v>300.18723699999998</v>
      </c>
      <c r="N1038" s="12">
        <v>137.54306666666668</v>
      </c>
      <c r="O1038" s="12">
        <v>14.376783381226053</v>
      </c>
      <c r="P1038" s="12">
        <v>104.52568587893963</v>
      </c>
      <c r="Q1038" s="12" t="s">
        <v>46</v>
      </c>
      <c r="R1038" s="12" t="s">
        <v>54</v>
      </c>
      <c r="S1038" s="12" t="s">
        <v>55</v>
      </c>
      <c r="T1038" s="12">
        <v>11.76</v>
      </c>
      <c r="U1038" s="12">
        <v>127.87139999999999</v>
      </c>
      <c r="X1038" s="15" t="s">
        <v>112</v>
      </c>
      <c r="Y1038" s="15" t="s">
        <v>113</v>
      </c>
      <c r="Z1038" s="16"/>
      <c r="AC1038" s="13">
        <v>20.878314642071061</v>
      </c>
      <c r="AD1038" s="44">
        <v>2947.3577520889794</v>
      </c>
      <c r="AE1038" s="44" t="s">
        <v>55</v>
      </c>
      <c r="AF1038" s="44" t="s">
        <v>55</v>
      </c>
      <c r="AG1038" s="152">
        <v>141.19999999999999</v>
      </c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6"/>
      <c r="DF1038" s="16"/>
      <c r="DG1038" s="16"/>
      <c r="DH1038" s="16"/>
      <c r="DI1038" s="16"/>
      <c r="DJ1038" s="16"/>
      <c r="DK1038" s="16"/>
      <c r="DL1038" s="16"/>
      <c r="DM1038" s="16"/>
      <c r="DN1038" s="16"/>
      <c r="DO1038" s="16"/>
      <c r="DP1038" s="16"/>
      <c r="DQ1038" s="16"/>
      <c r="DR1038" s="16"/>
      <c r="DS1038" s="16"/>
      <c r="DT1038" s="16"/>
      <c r="DU1038" s="16"/>
      <c r="DV1038" s="16"/>
      <c r="DW1038" s="16"/>
      <c r="DX1038" s="16"/>
      <c r="DY1038" s="16"/>
      <c r="DZ1038" s="16"/>
      <c r="EA1038" s="16"/>
      <c r="EB1038" s="16"/>
      <c r="EC1038" s="16"/>
      <c r="ED1038" s="16"/>
      <c r="EE1038" s="16"/>
      <c r="EF1038" s="16"/>
      <c r="EG1038" s="16"/>
      <c r="EH1038" s="16"/>
      <c r="EI1038" s="16"/>
      <c r="EJ1038" s="16"/>
      <c r="EK1038" s="16"/>
      <c r="EL1038" s="16"/>
      <c r="EM1038" s="16"/>
      <c r="EN1038" s="16"/>
      <c r="EO1038" s="16"/>
      <c r="EP1038" s="16"/>
      <c r="EQ1038" s="16"/>
      <c r="ER1038" s="16"/>
      <c r="ES1038" s="16"/>
      <c r="ET1038" s="16"/>
      <c r="EU1038" s="16"/>
      <c r="EV1038" s="16"/>
      <c r="EW1038" s="16"/>
    </row>
    <row r="1039" spans="1:153" s="15" customFormat="1" x14ac:dyDescent="0.2">
      <c r="A1039" s="8" t="s">
        <v>114</v>
      </c>
      <c r="B1039" s="8" t="s">
        <v>114</v>
      </c>
      <c r="C1039" s="8" t="s">
        <v>116</v>
      </c>
      <c r="D1039" s="8"/>
      <c r="E1039" s="37">
        <v>516</v>
      </c>
      <c r="F1039" s="120" t="s">
        <v>162</v>
      </c>
      <c r="G1039" s="122">
        <v>4.08</v>
      </c>
      <c r="H1039" s="9">
        <v>4</v>
      </c>
      <c r="I1039" s="12">
        <v>10.98</v>
      </c>
      <c r="J1039" s="12">
        <v>10.98</v>
      </c>
      <c r="K1039" s="13">
        <v>10.98</v>
      </c>
      <c r="L1039" s="12">
        <v>1492.6646720000001</v>
      </c>
      <c r="M1039" s="12">
        <v>155.20004400000002</v>
      </c>
      <c r="N1039" s="12">
        <v>135.94395919854281</v>
      </c>
      <c r="O1039" s="12">
        <v>14.134794535519127</v>
      </c>
      <c r="P1039" s="12">
        <v>103.97515725487742</v>
      </c>
      <c r="Q1039" s="12" t="s">
        <v>99</v>
      </c>
      <c r="R1039" s="12" t="s">
        <v>134</v>
      </c>
      <c r="S1039" s="12" t="s">
        <v>135</v>
      </c>
      <c r="T1039" s="12">
        <v>12.55</v>
      </c>
      <c r="U1039" s="12">
        <v>125.17885</v>
      </c>
      <c r="V1039" s="21"/>
      <c r="W1039" s="21"/>
      <c r="X1039" s="15" t="s">
        <v>112</v>
      </c>
      <c r="Y1039" s="15" t="s">
        <v>113</v>
      </c>
      <c r="Z1039" s="16"/>
      <c r="AA1039" s="16"/>
      <c r="AB1039" s="16"/>
      <c r="AC1039" s="13">
        <v>10.984173566712085</v>
      </c>
      <c r="AD1039" s="44">
        <v>1598.6099017014308</v>
      </c>
      <c r="AE1039" s="44" t="s">
        <v>135</v>
      </c>
      <c r="AF1039" s="44" t="s">
        <v>135</v>
      </c>
      <c r="AG1039" s="152">
        <v>145.5</v>
      </c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6"/>
      <c r="CX1039" s="16"/>
      <c r="CY1039" s="16"/>
      <c r="CZ1039" s="16"/>
      <c r="DA1039" s="16"/>
      <c r="DB1039" s="16"/>
      <c r="DC1039" s="16"/>
      <c r="DD1039" s="16"/>
      <c r="DE1039" s="16"/>
      <c r="DF1039" s="16"/>
      <c r="DG1039" s="16"/>
      <c r="DH1039" s="16"/>
      <c r="DI1039" s="16"/>
      <c r="DJ1039" s="16"/>
      <c r="DK1039" s="16"/>
      <c r="DL1039" s="16"/>
      <c r="DM1039" s="16"/>
      <c r="DN1039" s="16"/>
      <c r="DO1039" s="16"/>
      <c r="DP1039" s="16"/>
      <c r="DQ1039" s="16"/>
      <c r="DR1039" s="16"/>
      <c r="DS1039" s="16"/>
      <c r="DT1039" s="16"/>
      <c r="DU1039" s="16"/>
      <c r="DV1039" s="16"/>
      <c r="DW1039" s="16"/>
      <c r="DX1039" s="16"/>
      <c r="DY1039" s="16"/>
      <c r="DZ1039" s="16"/>
      <c r="EA1039" s="16"/>
      <c r="EB1039" s="16"/>
      <c r="EC1039" s="16"/>
      <c r="ED1039" s="16"/>
      <c r="EE1039" s="16"/>
      <c r="EF1039" s="16"/>
      <c r="EG1039" s="16"/>
      <c r="EH1039" s="16"/>
      <c r="EI1039" s="16"/>
      <c r="EJ1039" s="16"/>
      <c r="EK1039" s="16"/>
      <c r="EL1039" s="16"/>
      <c r="EM1039" s="16"/>
      <c r="EN1039" s="16"/>
      <c r="EO1039" s="16"/>
      <c r="EP1039" s="16"/>
      <c r="EQ1039" s="16"/>
      <c r="ER1039" s="16"/>
      <c r="ES1039" s="16"/>
      <c r="ET1039" s="16"/>
      <c r="EU1039" s="16"/>
      <c r="EV1039" s="16"/>
      <c r="EW1039" s="16"/>
    </row>
    <row r="1040" spans="1:153" s="15" customFormat="1" x14ac:dyDescent="0.2">
      <c r="A1040" s="8" t="s">
        <v>114</v>
      </c>
      <c r="B1040" s="8" t="s">
        <v>114</v>
      </c>
      <c r="C1040" s="8" t="s">
        <v>116</v>
      </c>
      <c r="D1040" s="8"/>
      <c r="E1040" s="37">
        <v>590</v>
      </c>
      <c r="F1040" s="42" t="s">
        <v>198</v>
      </c>
      <c r="G1040" s="107">
        <v>3.22</v>
      </c>
      <c r="H1040" s="9">
        <v>3</v>
      </c>
      <c r="I1040" s="12">
        <v>13.1</v>
      </c>
      <c r="J1040" s="12">
        <v>13.1</v>
      </c>
      <c r="K1040" s="13">
        <v>13.1</v>
      </c>
      <c r="L1040" s="12">
        <v>1922.375972</v>
      </c>
      <c r="M1040" s="12">
        <v>216.50881180000002</v>
      </c>
      <c r="N1040" s="12">
        <v>146.74625740458015</v>
      </c>
      <c r="O1040" s="12">
        <v>16.52739021374046</v>
      </c>
      <c r="P1040" s="12">
        <v>112.62563356675163</v>
      </c>
      <c r="Q1040" s="12" t="s">
        <v>60</v>
      </c>
      <c r="R1040" s="12" t="s">
        <v>54</v>
      </c>
      <c r="S1040" s="12" t="s">
        <v>55</v>
      </c>
      <c r="T1040" s="12">
        <v>12.48</v>
      </c>
      <c r="U1040" s="12">
        <v>135.57040000000001</v>
      </c>
      <c r="V1040" s="21" t="s">
        <v>118</v>
      </c>
      <c r="W1040" s="21" t="s">
        <v>118</v>
      </c>
      <c r="X1040" s="15" t="s">
        <v>63</v>
      </c>
      <c r="Y1040" s="15" t="s">
        <v>49</v>
      </c>
      <c r="Z1040" s="16"/>
      <c r="AA1040" s="16"/>
      <c r="AB1040" s="16"/>
      <c r="AC1040" s="13">
        <v>13.101352059532545</v>
      </c>
      <c r="AD1040" s="44">
        <v>1760.012030705966</v>
      </c>
      <c r="AE1040" s="44" t="s">
        <v>55</v>
      </c>
      <c r="AF1040" s="44" t="s">
        <v>55</v>
      </c>
      <c r="AG1040" s="152">
        <v>134.30000000000001</v>
      </c>
      <c r="AH1040" s="22"/>
      <c r="AI1040" s="22"/>
      <c r="AJ1040" s="22"/>
      <c r="AK1040" s="22"/>
      <c r="AL1040" s="22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  <c r="BC1040" s="22"/>
      <c r="BD1040" s="22"/>
      <c r="BE1040" s="22"/>
      <c r="BF1040" s="22"/>
      <c r="BG1040" s="22"/>
      <c r="BH1040" s="22"/>
      <c r="BI1040" s="22"/>
      <c r="BJ1040" s="22"/>
      <c r="BK1040" s="22"/>
      <c r="BL1040" s="22"/>
      <c r="BM1040" s="22"/>
      <c r="BN1040" s="22"/>
      <c r="BO1040" s="22"/>
      <c r="BP1040" s="22"/>
      <c r="BQ1040" s="22"/>
      <c r="BR1040" s="22"/>
      <c r="BS1040" s="22"/>
      <c r="BT1040" s="22"/>
      <c r="BU1040" s="22"/>
      <c r="BV1040" s="22"/>
      <c r="BW1040" s="22"/>
      <c r="BX1040" s="22"/>
      <c r="BY1040" s="22"/>
      <c r="BZ1040" s="22"/>
      <c r="CA1040" s="22"/>
      <c r="CB1040" s="22"/>
      <c r="CC1040" s="22"/>
      <c r="CD1040" s="22"/>
      <c r="CE1040" s="22"/>
      <c r="CF1040" s="22"/>
      <c r="CG1040" s="22"/>
      <c r="CH1040" s="22"/>
      <c r="CI1040" s="22"/>
      <c r="CJ1040" s="22"/>
      <c r="CK1040" s="22"/>
      <c r="CL1040" s="22"/>
      <c r="CM1040" s="22"/>
      <c r="CN1040" s="22"/>
      <c r="CO1040" s="22"/>
      <c r="CP1040" s="22"/>
      <c r="CQ1040" s="22"/>
      <c r="CR1040" s="22"/>
      <c r="CS1040" s="22"/>
      <c r="CT1040" s="22"/>
      <c r="CU1040" s="22"/>
      <c r="CV1040" s="22"/>
      <c r="CW1040" s="22"/>
      <c r="CX1040" s="22"/>
      <c r="CY1040" s="22"/>
      <c r="CZ1040" s="22"/>
      <c r="DA1040" s="22"/>
      <c r="DB1040" s="22"/>
      <c r="DC1040" s="22"/>
      <c r="DD1040" s="22"/>
      <c r="DE1040" s="22"/>
      <c r="DF1040" s="22"/>
      <c r="DG1040" s="22"/>
      <c r="DH1040" s="22"/>
      <c r="DI1040" s="22"/>
      <c r="DJ1040" s="22"/>
      <c r="DK1040" s="22"/>
      <c r="DL1040" s="22"/>
      <c r="DM1040" s="22"/>
      <c r="DN1040" s="22"/>
      <c r="DO1040" s="22"/>
      <c r="DP1040" s="22"/>
      <c r="DQ1040" s="22"/>
      <c r="DR1040" s="22"/>
      <c r="DS1040" s="22"/>
      <c r="DT1040" s="22"/>
      <c r="DU1040" s="22"/>
      <c r="DV1040" s="22"/>
      <c r="DW1040" s="22"/>
      <c r="DX1040" s="22"/>
      <c r="DY1040" s="22"/>
      <c r="DZ1040" s="22"/>
      <c r="EA1040" s="22"/>
      <c r="EB1040" s="22"/>
      <c r="EC1040" s="22"/>
      <c r="ED1040" s="22"/>
      <c r="EE1040" s="22"/>
      <c r="EF1040" s="22"/>
      <c r="EG1040" s="22"/>
      <c r="EH1040" s="22"/>
      <c r="EI1040" s="22"/>
      <c r="EJ1040" s="22"/>
      <c r="EK1040" s="22"/>
      <c r="EL1040" s="22"/>
      <c r="EM1040" s="22"/>
      <c r="EN1040" s="22"/>
      <c r="EO1040" s="22"/>
      <c r="EP1040" s="22"/>
      <c r="EQ1040" s="22"/>
      <c r="ER1040" s="22"/>
      <c r="ES1040" s="22"/>
      <c r="ET1040" s="22"/>
      <c r="EU1040" s="22"/>
      <c r="EV1040" s="22"/>
      <c r="EW1040" s="22"/>
    </row>
    <row r="1041" spans="1:153" s="16" customFormat="1" x14ac:dyDescent="0.2">
      <c r="A1041" s="8" t="s">
        <v>114</v>
      </c>
      <c r="B1041" s="8" t="s">
        <v>114</v>
      </c>
      <c r="C1041" s="8" t="s">
        <v>142</v>
      </c>
      <c r="D1041" s="7"/>
      <c r="E1041" s="7">
        <v>604</v>
      </c>
      <c r="F1041" s="7" t="s">
        <v>232</v>
      </c>
      <c r="G1041" s="7">
        <v>6.01</v>
      </c>
      <c r="H1041" s="7">
        <v>7</v>
      </c>
      <c r="I1041" s="12" t="e">
        <v>#N/A</v>
      </c>
      <c r="J1041" s="38">
        <v>3</v>
      </c>
      <c r="K1041" s="38">
        <v>3</v>
      </c>
      <c r="L1041" s="12" t="e">
        <v>#N/A</v>
      </c>
      <c r="M1041" s="12" t="e">
        <v>#N/A</v>
      </c>
      <c r="N1041" s="12" t="e">
        <v>#N/A</v>
      </c>
      <c r="O1041" s="12" t="e">
        <v>#N/A</v>
      </c>
      <c r="P1041" s="12" t="e">
        <v>#N/A</v>
      </c>
      <c r="Q1041" s="12" t="e">
        <v>#N/A</v>
      </c>
      <c r="R1041" s="12" t="e">
        <v>#N/A</v>
      </c>
      <c r="S1041" s="12" t="e">
        <v>#N/A</v>
      </c>
      <c r="T1041" s="12" t="e">
        <v>#N/A</v>
      </c>
      <c r="U1041" s="12" t="e">
        <v>#N/A</v>
      </c>
      <c r="V1041" s="15"/>
      <c r="W1041" s="15"/>
      <c r="X1041" s="15" t="s">
        <v>63</v>
      </c>
      <c r="Y1041" s="15" t="s">
        <v>49</v>
      </c>
      <c r="Z1041" s="15"/>
      <c r="AA1041" s="15"/>
      <c r="AB1041" s="15"/>
      <c r="AC1041" s="13" t="e">
        <v>#N/A</v>
      </c>
      <c r="AD1041" s="13" t="e">
        <v>#N/A</v>
      </c>
      <c r="AE1041" s="44" t="e">
        <v>#N/A</v>
      </c>
      <c r="AF1041" s="44" t="e">
        <v>#N/A</v>
      </c>
      <c r="AG1041" s="152" t="e">
        <v>#N/A</v>
      </c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  <c r="CN1041" s="15"/>
      <c r="CO1041" s="15"/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15"/>
      <c r="EE1041" s="15"/>
      <c r="EF1041" s="15"/>
      <c r="EG1041" s="15"/>
      <c r="EH1041" s="15"/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</row>
    <row r="1042" spans="1:153" s="15" customFormat="1" x14ac:dyDescent="0.2">
      <c r="A1042" s="8" t="s">
        <v>114</v>
      </c>
      <c r="B1042" s="8" t="s">
        <v>114</v>
      </c>
      <c r="C1042" s="8" t="s">
        <v>142</v>
      </c>
      <c r="D1042" s="7"/>
      <c r="E1042" s="7">
        <v>604</v>
      </c>
      <c r="F1042" s="7" t="s">
        <v>232</v>
      </c>
      <c r="G1042" s="7">
        <v>9.01</v>
      </c>
      <c r="H1042" s="7">
        <v>10</v>
      </c>
      <c r="I1042" s="12" t="e">
        <v>#N/A</v>
      </c>
      <c r="J1042" s="38">
        <v>4</v>
      </c>
      <c r="K1042" s="38">
        <v>4</v>
      </c>
      <c r="L1042" s="12" t="e">
        <v>#N/A</v>
      </c>
      <c r="M1042" s="12" t="e">
        <v>#N/A</v>
      </c>
      <c r="N1042" s="12" t="e">
        <v>#N/A</v>
      </c>
      <c r="O1042" s="12" t="e">
        <v>#N/A</v>
      </c>
      <c r="P1042" s="12" t="e">
        <v>#N/A</v>
      </c>
      <c r="Q1042" s="12" t="e">
        <v>#N/A</v>
      </c>
      <c r="R1042" s="12" t="e">
        <v>#N/A</v>
      </c>
      <c r="S1042" s="12" t="e">
        <v>#N/A</v>
      </c>
      <c r="T1042" s="12" t="e">
        <v>#N/A</v>
      </c>
      <c r="U1042" s="12" t="e">
        <v>#N/A</v>
      </c>
      <c r="X1042" s="15" t="s">
        <v>63</v>
      </c>
      <c r="Y1042" s="15" t="s">
        <v>49</v>
      </c>
      <c r="AC1042" s="13" t="e">
        <v>#N/A</v>
      </c>
      <c r="AD1042" s="13" t="e">
        <v>#N/A</v>
      </c>
      <c r="AE1042" s="44" t="e">
        <v>#N/A</v>
      </c>
      <c r="AF1042" s="44" t="e">
        <v>#N/A</v>
      </c>
      <c r="AG1042" s="152" t="e">
        <v>#N/A</v>
      </c>
    </row>
    <row r="1043" spans="1:153" s="15" customFormat="1" x14ac:dyDescent="0.2">
      <c r="A1043" s="8" t="s">
        <v>114</v>
      </c>
      <c r="B1043" s="8" t="s">
        <v>216</v>
      </c>
      <c r="C1043" s="8" t="s">
        <v>216</v>
      </c>
      <c r="D1043" s="8"/>
      <c r="E1043" s="8">
        <v>575</v>
      </c>
      <c r="F1043" s="8" t="s">
        <v>216</v>
      </c>
      <c r="G1043" s="11">
        <v>28.02</v>
      </c>
      <c r="H1043" s="8">
        <v>28</v>
      </c>
      <c r="I1043" s="12" t="e">
        <v>#N/A</v>
      </c>
      <c r="J1043" s="12" t="e">
        <v>#N/A</v>
      </c>
      <c r="K1043" s="13" t="e">
        <v>#N/A</v>
      </c>
      <c r="L1043" s="12" t="e">
        <v>#N/A</v>
      </c>
      <c r="M1043" s="12" t="e">
        <v>#N/A</v>
      </c>
      <c r="N1043" s="12" t="e">
        <v>#N/A</v>
      </c>
      <c r="O1043" s="12" t="e">
        <v>#N/A</v>
      </c>
      <c r="P1043" s="12" t="e">
        <v>#N/A</v>
      </c>
      <c r="Q1043" s="12" t="e">
        <v>#N/A</v>
      </c>
      <c r="R1043" s="12" t="e">
        <v>#N/A</v>
      </c>
      <c r="S1043" s="12" t="e">
        <v>#N/A</v>
      </c>
      <c r="T1043" s="12" t="e">
        <v>#N/A</v>
      </c>
      <c r="U1043" s="12" t="e">
        <v>#N/A</v>
      </c>
      <c r="V1043" s="16"/>
      <c r="W1043" s="16"/>
      <c r="X1043" s="15" t="e">
        <v>#N/A</v>
      </c>
      <c r="Y1043" s="15" t="e">
        <v>#N/A</v>
      </c>
      <c r="Z1043" s="16"/>
      <c r="AA1043" s="16"/>
      <c r="AB1043" s="16"/>
      <c r="AC1043" s="13">
        <v>13.78</v>
      </c>
      <c r="AD1043" s="44">
        <v>1388.7716452336888</v>
      </c>
      <c r="AE1043" s="44" t="s">
        <v>55</v>
      </c>
      <c r="AF1043" s="44" t="s">
        <v>55</v>
      </c>
      <c r="AG1043" s="152">
        <v>100.8</v>
      </c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6"/>
      <c r="DF1043" s="16"/>
      <c r="DG1043" s="16"/>
      <c r="DH1043" s="16"/>
      <c r="DI1043" s="16"/>
      <c r="DJ1043" s="16"/>
      <c r="DK1043" s="16"/>
      <c r="DL1043" s="16"/>
      <c r="DM1043" s="16"/>
      <c r="DN1043" s="16"/>
      <c r="DO1043" s="16"/>
      <c r="DP1043" s="16"/>
      <c r="DQ1043" s="16"/>
      <c r="DR1043" s="16"/>
      <c r="DS1043" s="16"/>
      <c r="DT1043" s="16"/>
      <c r="DU1043" s="16"/>
      <c r="DV1043" s="16"/>
      <c r="DW1043" s="16"/>
      <c r="DX1043" s="16"/>
      <c r="DY1043" s="16"/>
      <c r="DZ1043" s="16"/>
      <c r="EA1043" s="16"/>
      <c r="EB1043" s="16"/>
      <c r="EC1043" s="16"/>
      <c r="ED1043" s="16"/>
      <c r="EE1043" s="16"/>
      <c r="EF1043" s="16"/>
      <c r="EG1043" s="16"/>
      <c r="EH1043" s="16"/>
      <c r="EI1043" s="16"/>
      <c r="EJ1043" s="16"/>
      <c r="EK1043" s="16"/>
      <c r="EL1043" s="16"/>
      <c r="EM1043" s="16"/>
      <c r="EN1043" s="16"/>
      <c r="EO1043" s="16"/>
      <c r="EP1043" s="16"/>
      <c r="EQ1043" s="16"/>
      <c r="ER1043" s="16"/>
      <c r="ES1043" s="16"/>
      <c r="ET1043" s="16"/>
      <c r="EU1043" s="16"/>
      <c r="EV1043" s="16"/>
      <c r="EW1043" s="16"/>
    </row>
    <row r="1044" spans="1:153" s="16" customFormat="1" x14ac:dyDescent="0.2">
      <c r="A1044" s="8" t="s">
        <v>114</v>
      </c>
      <c r="B1044" s="8" t="s">
        <v>114</v>
      </c>
      <c r="C1044" s="8" t="s">
        <v>142</v>
      </c>
      <c r="D1044" s="7"/>
      <c r="E1044" s="7">
        <v>604</v>
      </c>
      <c r="F1044" s="7" t="s">
        <v>232</v>
      </c>
      <c r="G1044" s="7">
        <v>7.01</v>
      </c>
      <c r="H1044" s="7">
        <v>8</v>
      </c>
      <c r="I1044" s="12" t="e">
        <v>#N/A</v>
      </c>
      <c r="J1044" s="38">
        <v>27</v>
      </c>
      <c r="K1044" s="38">
        <v>27</v>
      </c>
      <c r="L1044" s="12" t="e">
        <v>#N/A</v>
      </c>
      <c r="M1044" s="12" t="e">
        <v>#N/A</v>
      </c>
      <c r="N1044" s="12" t="e">
        <v>#N/A</v>
      </c>
      <c r="O1044" s="12" t="e">
        <v>#N/A</v>
      </c>
      <c r="P1044" s="12" t="e">
        <v>#N/A</v>
      </c>
      <c r="Q1044" s="12" t="e">
        <v>#N/A</v>
      </c>
      <c r="R1044" s="12" t="e">
        <v>#N/A</v>
      </c>
      <c r="S1044" s="12" t="e">
        <v>#N/A</v>
      </c>
      <c r="T1044" s="12" t="e">
        <v>#N/A</v>
      </c>
      <c r="U1044" s="12" t="e">
        <v>#N/A</v>
      </c>
      <c r="V1044" s="15"/>
      <c r="W1044" s="15"/>
      <c r="X1044" s="15" t="s">
        <v>63</v>
      </c>
      <c r="Y1044" s="15" t="s">
        <v>49</v>
      </c>
      <c r="Z1044" s="15"/>
      <c r="AA1044" s="15"/>
      <c r="AB1044" s="15"/>
      <c r="AC1044" s="13" t="e">
        <v>#N/A</v>
      </c>
      <c r="AD1044" s="13" t="e">
        <v>#N/A</v>
      </c>
      <c r="AE1044" s="44" t="e">
        <v>#N/A</v>
      </c>
      <c r="AF1044" s="44" t="e">
        <v>#N/A</v>
      </c>
      <c r="AG1044" s="152" t="e">
        <v>#N/A</v>
      </c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  <c r="CN1044" s="15"/>
      <c r="CO1044" s="15"/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15"/>
      <c r="EE1044" s="15"/>
      <c r="EF1044" s="15"/>
      <c r="EG1044" s="15"/>
      <c r="EH1044" s="15"/>
      <c r="EI1044" s="15"/>
      <c r="EJ1044" s="15"/>
      <c r="EK1044" s="15"/>
      <c r="EL1044" s="15"/>
      <c r="EM1044" s="15"/>
      <c r="EN1044" s="15"/>
      <c r="EO1044" s="15"/>
      <c r="EP1044" s="15"/>
      <c r="EQ1044" s="15"/>
      <c r="ER1044" s="15"/>
      <c r="ES1044" s="15"/>
      <c r="ET1044" s="15"/>
      <c r="EU1044" s="15"/>
      <c r="EV1044" s="15"/>
      <c r="EW1044" s="15"/>
    </row>
    <row r="1045" spans="1:153" s="16" customFormat="1" x14ac:dyDescent="0.2">
      <c r="A1045" s="8" t="s">
        <v>114</v>
      </c>
      <c r="B1045" s="8" t="s">
        <v>114</v>
      </c>
      <c r="C1045" s="8" t="s">
        <v>142</v>
      </c>
      <c r="D1045" s="7"/>
      <c r="E1045" s="7">
        <v>604</v>
      </c>
      <c r="F1045" s="7" t="s">
        <v>232</v>
      </c>
      <c r="G1045" s="7">
        <v>2.0099999999999998</v>
      </c>
      <c r="H1045" s="7">
        <v>2</v>
      </c>
      <c r="I1045" s="12" t="e">
        <v>#N/A</v>
      </c>
      <c r="J1045" s="38">
        <v>12.1</v>
      </c>
      <c r="K1045" s="38">
        <v>12.1</v>
      </c>
      <c r="L1045" s="12" t="e">
        <v>#N/A</v>
      </c>
      <c r="M1045" s="12" t="e">
        <v>#N/A</v>
      </c>
      <c r="N1045" s="12" t="e">
        <v>#N/A</v>
      </c>
      <c r="O1045" s="12" t="e">
        <v>#N/A</v>
      </c>
      <c r="P1045" s="12" t="e">
        <v>#N/A</v>
      </c>
      <c r="Q1045" s="12" t="e">
        <v>#N/A</v>
      </c>
      <c r="R1045" s="12" t="e">
        <v>#N/A</v>
      </c>
      <c r="S1045" s="12" t="e">
        <v>#N/A</v>
      </c>
      <c r="T1045" s="12" t="e">
        <v>#N/A</v>
      </c>
      <c r="U1045" s="12" t="e">
        <v>#N/A</v>
      </c>
      <c r="V1045" s="15"/>
      <c r="W1045" s="15"/>
      <c r="X1045" s="15" t="s">
        <v>63</v>
      </c>
      <c r="Y1045" s="15" t="s">
        <v>42</v>
      </c>
      <c r="AA1045" s="15"/>
      <c r="AB1045" s="15"/>
      <c r="AC1045" s="13" t="e">
        <v>#N/A</v>
      </c>
      <c r="AD1045" s="13" t="e">
        <v>#N/A</v>
      </c>
      <c r="AE1045" s="44" t="e">
        <v>#N/A</v>
      </c>
      <c r="AF1045" s="44" t="e">
        <v>#N/A</v>
      </c>
      <c r="AG1045" s="152" t="e">
        <v>#N/A</v>
      </c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  <c r="CN1045" s="15"/>
      <c r="CO1045" s="15"/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15"/>
      <c r="EE1045" s="15"/>
      <c r="EF1045" s="15"/>
      <c r="EG1045" s="15"/>
      <c r="EH1045" s="15"/>
      <c r="EI1045" s="15"/>
      <c r="EJ1045" s="15"/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</row>
    <row r="1046" spans="1:153" s="16" customFormat="1" x14ac:dyDescent="0.2">
      <c r="A1046" s="8" t="s">
        <v>114</v>
      </c>
      <c r="B1046" s="8" t="s">
        <v>114</v>
      </c>
      <c r="C1046" s="8" t="s">
        <v>142</v>
      </c>
      <c r="D1046" s="7"/>
      <c r="E1046" s="7">
        <v>604</v>
      </c>
      <c r="F1046" s="7" t="s">
        <v>232</v>
      </c>
      <c r="G1046" s="7">
        <v>1.01</v>
      </c>
      <c r="H1046" s="7">
        <v>1</v>
      </c>
      <c r="I1046" s="12" t="e">
        <v>#N/A</v>
      </c>
      <c r="J1046" s="38">
        <v>5</v>
      </c>
      <c r="K1046" s="38">
        <v>5</v>
      </c>
      <c r="L1046" s="12" t="e">
        <v>#N/A</v>
      </c>
      <c r="M1046" s="12" t="e">
        <v>#N/A</v>
      </c>
      <c r="N1046" s="12" t="e">
        <v>#N/A</v>
      </c>
      <c r="O1046" s="12" t="e">
        <v>#N/A</v>
      </c>
      <c r="P1046" s="12" t="e">
        <v>#N/A</v>
      </c>
      <c r="Q1046" s="12" t="e">
        <v>#N/A</v>
      </c>
      <c r="R1046" s="12" t="e">
        <v>#N/A</v>
      </c>
      <c r="S1046" s="12" t="e">
        <v>#N/A</v>
      </c>
      <c r="T1046" s="12" t="e">
        <v>#N/A</v>
      </c>
      <c r="U1046" s="12" t="e">
        <v>#N/A</v>
      </c>
      <c r="V1046" s="15"/>
      <c r="W1046" s="15"/>
      <c r="X1046" s="15" t="s">
        <v>63</v>
      </c>
      <c r="Y1046" s="15" t="s">
        <v>42</v>
      </c>
      <c r="AA1046" s="15"/>
      <c r="AB1046" s="15"/>
      <c r="AC1046" s="13" t="e">
        <v>#N/A</v>
      </c>
      <c r="AD1046" s="13" t="e">
        <v>#N/A</v>
      </c>
      <c r="AE1046" s="44" t="e">
        <v>#N/A</v>
      </c>
      <c r="AF1046" s="44" t="e">
        <v>#N/A</v>
      </c>
      <c r="AG1046" s="152" t="e">
        <v>#N/A</v>
      </c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  <c r="CN1046" s="15"/>
      <c r="CO1046" s="15"/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15"/>
      <c r="EE1046" s="15"/>
      <c r="EF1046" s="15"/>
      <c r="EG1046" s="15"/>
      <c r="EH1046" s="15"/>
      <c r="EI1046" s="15"/>
      <c r="EJ1046" s="15"/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</row>
    <row r="1047" spans="1:153" s="16" customFormat="1" x14ac:dyDescent="0.2">
      <c r="A1047" s="8" t="s">
        <v>32</v>
      </c>
      <c r="B1047" s="8" t="s">
        <v>32</v>
      </c>
      <c r="C1047" s="8" t="s">
        <v>43</v>
      </c>
      <c r="D1047" s="8" t="s">
        <v>34</v>
      </c>
      <c r="E1047" s="110">
        <v>77</v>
      </c>
      <c r="F1047" s="110" t="s">
        <v>225</v>
      </c>
      <c r="G1047" s="110">
        <v>77.05</v>
      </c>
      <c r="H1047" s="7">
        <v>1</v>
      </c>
      <c r="I1047" s="12">
        <v>29.19</v>
      </c>
      <c r="J1047" s="12">
        <v>28.58</v>
      </c>
      <c r="K1047" s="13">
        <v>28.58</v>
      </c>
      <c r="L1047" s="12">
        <v>3508.3707800000002</v>
      </c>
      <c r="M1047" s="12">
        <v>359.12433219999997</v>
      </c>
      <c r="N1047" s="12">
        <v>120.19084549503255</v>
      </c>
      <c r="O1047" s="12">
        <v>12.302991853374442</v>
      </c>
      <c r="P1047" s="12">
        <v>102.36213750474799</v>
      </c>
      <c r="Q1047" s="12" t="s">
        <v>50</v>
      </c>
      <c r="R1047" s="12" t="s">
        <v>196</v>
      </c>
      <c r="S1047" s="12" t="s">
        <v>176</v>
      </c>
      <c r="T1047" s="12">
        <v>11.93</v>
      </c>
      <c r="U1047" s="12">
        <v>126.1528</v>
      </c>
      <c r="V1047" s="15"/>
      <c r="W1047" s="15"/>
      <c r="X1047" s="15" t="s">
        <v>41</v>
      </c>
      <c r="Y1047" s="15" t="s">
        <v>49</v>
      </c>
      <c r="Z1047" s="15"/>
      <c r="AA1047" s="15"/>
      <c r="AB1047" s="15"/>
      <c r="AC1047" s="18">
        <v>29.19</v>
      </c>
      <c r="AD1047" s="19">
        <v>3142.3148138496572</v>
      </c>
      <c r="AE1047" s="20" t="s">
        <v>176</v>
      </c>
      <c r="AF1047" s="20" t="s">
        <v>176</v>
      </c>
      <c r="AG1047" s="152">
        <v>107.7</v>
      </c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  <c r="CN1047" s="15"/>
      <c r="CO1047" s="15"/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15"/>
      <c r="EE1047" s="15"/>
      <c r="EF1047" s="15"/>
      <c r="EG1047" s="15"/>
      <c r="EH1047" s="15"/>
      <c r="EI1047" s="15"/>
      <c r="EJ1047" s="15"/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</row>
    <row r="1048" spans="1:153" s="16" customFormat="1" ht="14.25" customHeight="1" x14ac:dyDescent="0.2">
      <c r="A1048" s="8" t="s">
        <v>114</v>
      </c>
      <c r="B1048" s="10" t="s">
        <v>115</v>
      </c>
      <c r="C1048" s="8" t="s">
        <v>116</v>
      </c>
      <c r="D1048" s="8"/>
      <c r="E1048" s="69">
        <v>602</v>
      </c>
      <c r="F1048" s="70" t="s">
        <v>117</v>
      </c>
      <c r="G1048" s="71">
        <v>2.0108999999999999</v>
      </c>
      <c r="H1048" s="9">
        <v>2</v>
      </c>
      <c r="I1048" s="12">
        <v>13.5</v>
      </c>
      <c r="J1048" s="12">
        <v>13.5</v>
      </c>
      <c r="K1048" s="13">
        <v>13.5</v>
      </c>
      <c r="L1048" s="12">
        <v>1943.4164640000001</v>
      </c>
      <c r="M1048" s="12">
        <v>241.12943319999999</v>
      </c>
      <c r="N1048" s="12">
        <v>143.95677511111111</v>
      </c>
      <c r="O1048" s="12">
        <v>17.861439496296295</v>
      </c>
      <c r="P1048" s="12">
        <v>124.07501823036937</v>
      </c>
      <c r="Q1048" s="12" t="s">
        <v>99</v>
      </c>
      <c r="R1048" s="12" t="s">
        <v>70</v>
      </c>
      <c r="S1048" s="12" t="s">
        <v>71</v>
      </c>
      <c r="T1048" s="12">
        <v>12.22</v>
      </c>
      <c r="U1048" s="12">
        <v>143.20345</v>
      </c>
      <c r="V1048" s="21"/>
      <c r="W1048" s="21"/>
      <c r="X1048" s="15" t="s">
        <v>149</v>
      </c>
      <c r="Y1048" s="15" t="e">
        <v>#N/A</v>
      </c>
      <c r="AC1048" s="13">
        <v>13.5</v>
      </c>
      <c r="AD1048" s="44">
        <v>1976.78</v>
      </c>
      <c r="AE1048" s="44" t="s">
        <v>72</v>
      </c>
      <c r="AF1048" s="44" t="s">
        <v>72</v>
      </c>
      <c r="AG1048" s="152">
        <v>146.4</v>
      </c>
    </row>
    <row r="1049" spans="1:153" s="16" customFormat="1" x14ac:dyDescent="0.2">
      <c r="A1049" s="8" t="s">
        <v>114</v>
      </c>
      <c r="B1049" s="10" t="s">
        <v>115</v>
      </c>
      <c r="C1049" s="8" t="s">
        <v>116</v>
      </c>
      <c r="D1049" s="8"/>
      <c r="E1049" s="69">
        <v>602</v>
      </c>
      <c r="F1049" s="70" t="s">
        <v>117</v>
      </c>
      <c r="G1049" s="71">
        <v>2.0110000000000001</v>
      </c>
      <c r="H1049" s="9">
        <v>2</v>
      </c>
      <c r="I1049" s="12">
        <v>6.79</v>
      </c>
      <c r="J1049" s="12">
        <v>6.79</v>
      </c>
      <c r="K1049" s="13">
        <v>6.79</v>
      </c>
      <c r="L1049" s="12">
        <v>1189.96388</v>
      </c>
      <c r="M1049" s="12">
        <v>139.57541259999999</v>
      </c>
      <c r="N1049" s="12">
        <v>175.25241237113403</v>
      </c>
      <c r="O1049" s="12">
        <v>20.556025419734905</v>
      </c>
      <c r="P1049" s="12">
        <v>117.29382290158253</v>
      </c>
      <c r="Q1049" s="12" t="s">
        <v>99</v>
      </c>
      <c r="R1049" s="12" t="s">
        <v>70</v>
      </c>
      <c r="S1049" s="12" t="s">
        <v>71</v>
      </c>
      <c r="T1049" s="12">
        <v>12.32</v>
      </c>
      <c r="U1049" s="12">
        <v>133.4855</v>
      </c>
      <c r="V1049" s="21"/>
      <c r="W1049" s="21"/>
      <c r="X1049" s="15" t="s">
        <v>149</v>
      </c>
      <c r="Y1049" s="15" t="e">
        <v>#N/A</v>
      </c>
      <c r="AC1049" s="13">
        <v>6.79</v>
      </c>
      <c r="AD1049" s="44">
        <v>1000.0312</v>
      </c>
      <c r="AE1049" s="44" t="s">
        <v>72</v>
      </c>
      <c r="AF1049" s="44" t="s">
        <v>72</v>
      </c>
      <c r="AG1049" s="152">
        <v>147.30000000000001</v>
      </c>
    </row>
    <row r="1050" spans="1:153" s="16" customFormat="1" x14ac:dyDescent="0.2">
      <c r="A1050" s="8" t="s">
        <v>114</v>
      </c>
      <c r="B1050" s="10" t="s">
        <v>115</v>
      </c>
      <c r="C1050" s="8" t="s">
        <v>116</v>
      </c>
      <c r="D1050" s="8"/>
      <c r="E1050" s="69">
        <v>602</v>
      </c>
      <c r="F1050" s="70" t="s">
        <v>117</v>
      </c>
      <c r="G1050" s="71">
        <v>2.0102000000000002</v>
      </c>
      <c r="H1050" s="9">
        <v>2</v>
      </c>
      <c r="I1050" s="12">
        <v>10.42</v>
      </c>
      <c r="J1050" s="12">
        <v>10.42</v>
      </c>
      <c r="K1050" s="13">
        <v>10.42</v>
      </c>
      <c r="L1050" s="12">
        <v>1722.3251</v>
      </c>
      <c r="M1050" s="12">
        <v>190.59091680000003</v>
      </c>
      <c r="N1050" s="12">
        <v>165.29031669865643</v>
      </c>
      <c r="O1050" s="12">
        <v>18.290874932821499</v>
      </c>
      <c r="P1050" s="12">
        <v>110.65908335191773</v>
      </c>
      <c r="Q1050" s="12" t="s">
        <v>99</v>
      </c>
      <c r="R1050" s="12" t="s">
        <v>70</v>
      </c>
      <c r="S1050" s="12" t="s">
        <v>71</v>
      </c>
      <c r="T1050" s="12">
        <v>12.39</v>
      </c>
      <c r="U1050" s="12">
        <v>129.05895000000001</v>
      </c>
      <c r="V1050" s="21"/>
      <c r="W1050" s="21"/>
      <c r="X1050" s="15" t="s">
        <v>149</v>
      </c>
      <c r="Y1050" s="15" t="e">
        <v>#N/A</v>
      </c>
      <c r="AC1050" s="13">
        <v>10.42</v>
      </c>
      <c r="AD1050" s="44">
        <v>1534.6576</v>
      </c>
      <c r="AE1050" s="44" t="s">
        <v>72</v>
      </c>
      <c r="AF1050" s="44" t="s">
        <v>72</v>
      </c>
      <c r="AG1050" s="152">
        <v>147.30000000000001</v>
      </c>
    </row>
    <row r="1051" spans="1:153" s="16" customFormat="1" x14ac:dyDescent="0.2">
      <c r="A1051" s="8" t="s">
        <v>114</v>
      </c>
      <c r="B1051" s="10" t="s">
        <v>115</v>
      </c>
      <c r="C1051" s="8" t="s">
        <v>116</v>
      </c>
      <c r="D1051" s="8"/>
      <c r="E1051" s="69">
        <v>602</v>
      </c>
      <c r="F1051" s="70" t="s">
        <v>117</v>
      </c>
      <c r="G1051" s="71">
        <v>2.0103</v>
      </c>
      <c r="H1051" s="9">
        <v>2</v>
      </c>
      <c r="I1051" s="12">
        <v>15.12</v>
      </c>
      <c r="J1051" s="12">
        <v>15.12</v>
      </c>
      <c r="K1051" s="13">
        <v>15.12</v>
      </c>
      <c r="L1051" s="12">
        <v>2156.7461560000002</v>
      </c>
      <c r="M1051" s="12">
        <v>254.87658379999999</v>
      </c>
      <c r="N1051" s="12">
        <v>142.64194153439155</v>
      </c>
      <c r="O1051" s="12">
        <v>16.85691691798942</v>
      </c>
      <c r="P1051" s="12">
        <v>118.17644051013669</v>
      </c>
      <c r="Q1051" s="12" t="s">
        <v>99</v>
      </c>
      <c r="R1051" s="12" t="s">
        <v>70</v>
      </c>
      <c r="S1051" s="12" t="s">
        <v>71</v>
      </c>
      <c r="T1051" s="12">
        <v>12.32</v>
      </c>
      <c r="U1051" s="12">
        <v>135.84809999999999</v>
      </c>
      <c r="V1051" s="21"/>
      <c r="W1051" s="21"/>
      <c r="X1051" s="15" t="s">
        <v>149</v>
      </c>
      <c r="Y1051" s="15" t="e">
        <v>#N/A</v>
      </c>
      <c r="AC1051" s="13">
        <v>15.12</v>
      </c>
      <c r="AD1051" s="44">
        <v>2226.8735999999999</v>
      </c>
      <c r="AE1051" s="44" t="s">
        <v>72</v>
      </c>
      <c r="AF1051" s="44" t="s">
        <v>72</v>
      </c>
      <c r="AG1051" s="152">
        <v>147.30000000000001</v>
      </c>
    </row>
    <row r="1052" spans="1:153" s="16" customFormat="1" x14ac:dyDescent="0.2">
      <c r="A1052" s="8" t="s">
        <v>114</v>
      </c>
      <c r="B1052" s="10" t="s">
        <v>115</v>
      </c>
      <c r="C1052" s="8" t="s">
        <v>116</v>
      </c>
      <c r="D1052" s="8"/>
      <c r="E1052" s="69">
        <v>602</v>
      </c>
      <c r="F1052" s="70" t="s">
        <v>117</v>
      </c>
      <c r="G1052" s="71">
        <v>2.0106999999999999</v>
      </c>
      <c r="H1052" s="9">
        <v>2</v>
      </c>
      <c r="I1052" s="12">
        <v>15.66</v>
      </c>
      <c r="J1052" s="12">
        <v>15.66</v>
      </c>
      <c r="K1052" s="13">
        <v>15.66</v>
      </c>
      <c r="L1052" s="12">
        <v>2398.4179200000003</v>
      </c>
      <c r="M1052" s="12">
        <v>276.71340020000002</v>
      </c>
      <c r="N1052" s="12">
        <v>153.15567816091956</v>
      </c>
      <c r="O1052" s="12">
        <v>17.670076641123885</v>
      </c>
      <c r="P1052" s="12">
        <v>115.37330416543918</v>
      </c>
      <c r="Q1052" s="12" t="s">
        <v>99</v>
      </c>
      <c r="R1052" s="12" t="s">
        <v>70</v>
      </c>
      <c r="S1052" s="12" t="s">
        <v>71</v>
      </c>
      <c r="T1052" s="12">
        <v>12.52</v>
      </c>
      <c r="U1052" s="12">
        <v>134.3407</v>
      </c>
      <c r="V1052" s="21" t="s">
        <v>118</v>
      </c>
      <c r="W1052" s="21" t="s">
        <v>118</v>
      </c>
      <c r="X1052" s="15" t="s">
        <v>149</v>
      </c>
      <c r="Y1052" s="15" t="e">
        <v>#N/A</v>
      </c>
      <c r="AC1052" s="13">
        <v>15.66</v>
      </c>
      <c r="AD1052" s="44">
        <v>2306.4048000000003</v>
      </c>
      <c r="AE1052" s="44" t="s">
        <v>72</v>
      </c>
      <c r="AF1052" s="44" t="s">
        <v>72</v>
      </c>
      <c r="AG1052" s="152">
        <v>147.30000000000001</v>
      </c>
    </row>
    <row r="1053" spans="1:153" s="16" customFormat="1" x14ac:dyDescent="0.2">
      <c r="A1053" s="8" t="s">
        <v>32</v>
      </c>
      <c r="B1053" s="8" t="s">
        <v>32</v>
      </c>
      <c r="C1053" s="8" t="s">
        <v>43</v>
      </c>
      <c r="D1053" s="8" t="s">
        <v>34</v>
      </c>
      <c r="E1053" s="110">
        <v>77</v>
      </c>
      <c r="F1053" s="110" t="s">
        <v>225</v>
      </c>
      <c r="G1053" s="111">
        <v>77.06</v>
      </c>
      <c r="H1053" s="7">
        <v>1</v>
      </c>
      <c r="I1053" s="12">
        <v>54.52</v>
      </c>
      <c r="J1053" s="12">
        <v>54.52</v>
      </c>
      <c r="K1053" s="13">
        <v>54.52</v>
      </c>
      <c r="L1053" s="12">
        <v>6047.4295599999996</v>
      </c>
      <c r="M1053" s="12">
        <v>684.59986679999997</v>
      </c>
      <c r="N1053" s="12">
        <v>110.92130520909757</v>
      </c>
      <c r="O1053" s="12">
        <v>12.556857424798238</v>
      </c>
      <c r="P1053" s="12">
        <v>113.20509978788409</v>
      </c>
      <c r="Q1053" s="12" t="s">
        <v>53</v>
      </c>
      <c r="R1053" s="12" t="s">
        <v>54</v>
      </c>
      <c r="S1053" s="12" t="s">
        <v>55</v>
      </c>
      <c r="T1053" s="12">
        <v>12.02</v>
      </c>
      <c r="U1053" s="12">
        <v>135.27244999999999</v>
      </c>
      <c r="V1053" s="15"/>
      <c r="W1053" s="15"/>
      <c r="X1053" s="15" t="s">
        <v>41</v>
      </c>
      <c r="Y1053" s="15" t="s">
        <v>49</v>
      </c>
      <c r="Z1053" s="15"/>
      <c r="AA1053" s="15"/>
      <c r="AB1053" s="15"/>
      <c r="AC1053" s="18">
        <v>56</v>
      </c>
      <c r="AD1053" s="19">
        <v>5433.2120465257058</v>
      </c>
      <c r="AE1053" s="20" t="s">
        <v>55</v>
      </c>
      <c r="AF1053" s="20" t="s">
        <v>55</v>
      </c>
      <c r="AG1053" s="152">
        <v>97</v>
      </c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  <c r="CN1053" s="15"/>
      <c r="CO1053" s="15"/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15"/>
      <c r="EE1053" s="15"/>
      <c r="EF1053" s="15"/>
      <c r="EG1053" s="15"/>
      <c r="EH1053" s="15"/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</row>
    <row r="1054" spans="1:153" s="15" customFormat="1" x14ac:dyDescent="0.2">
      <c r="A1054" s="8" t="s">
        <v>114</v>
      </c>
      <c r="B1054" s="10" t="s">
        <v>115</v>
      </c>
      <c r="C1054" s="8" t="s">
        <v>116</v>
      </c>
      <c r="D1054" s="8"/>
      <c r="E1054" s="69">
        <v>602</v>
      </c>
      <c r="F1054" s="70" t="s">
        <v>117</v>
      </c>
      <c r="G1054" s="71">
        <v>2.0108000000000001</v>
      </c>
      <c r="H1054" s="9">
        <v>2</v>
      </c>
      <c r="I1054" s="12">
        <v>21.63</v>
      </c>
      <c r="J1054" s="12">
        <v>21.63</v>
      </c>
      <c r="K1054" s="13">
        <v>21.63</v>
      </c>
      <c r="L1054" s="12">
        <v>3109.6850079999999</v>
      </c>
      <c r="M1054" s="12">
        <v>365.73001959999999</v>
      </c>
      <c r="N1054" s="12">
        <v>143.76722182154415</v>
      </c>
      <c r="O1054" s="12">
        <v>16.908461377716137</v>
      </c>
      <c r="P1054" s="12">
        <v>117.60998900503431</v>
      </c>
      <c r="Q1054" s="12" t="s">
        <v>99</v>
      </c>
      <c r="R1054" s="12" t="s">
        <v>70</v>
      </c>
      <c r="S1054" s="12" t="s">
        <v>71</v>
      </c>
      <c r="T1054" s="12">
        <v>12.39</v>
      </c>
      <c r="U1054" s="12">
        <v>137.03035</v>
      </c>
      <c r="V1054" s="21"/>
      <c r="W1054" s="21"/>
      <c r="X1054" s="15" t="s">
        <v>149</v>
      </c>
      <c r="Y1054" s="15" t="e">
        <v>#N/A</v>
      </c>
      <c r="Z1054" s="16"/>
      <c r="AA1054" s="16"/>
      <c r="AB1054" s="16"/>
      <c r="AC1054" s="13">
        <v>21.63</v>
      </c>
      <c r="AD1054" s="44">
        <v>3052.9763999999996</v>
      </c>
      <c r="AE1054" s="44" t="s">
        <v>72</v>
      </c>
      <c r="AF1054" s="44" t="s">
        <v>72</v>
      </c>
      <c r="AG1054" s="152">
        <v>141.1</v>
      </c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6"/>
      <c r="CX1054" s="16"/>
      <c r="CY1054" s="16"/>
      <c r="CZ1054" s="16"/>
      <c r="DA1054" s="16"/>
      <c r="DB1054" s="16"/>
      <c r="DC1054" s="16"/>
      <c r="DD1054" s="16"/>
      <c r="DE1054" s="16"/>
      <c r="DF1054" s="16"/>
      <c r="DG1054" s="16"/>
      <c r="DH1054" s="16"/>
      <c r="DI1054" s="16"/>
      <c r="DJ1054" s="16"/>
      <c r="DK1054" s="16"/>
      <c r="DL1054" s="16"/>
      <c r="DM1054" s="16"/>
      <c r="DN1054" s="16"/>
      <c r="DO1054" s="16"/>
      <c r="DP1054" s="16"/>
      <c r="DQ1054" s="16"/>
      <c r="DR1054" s="16"/>
      <c r="DS1054" s="16"/>
      <c r="DT1054" s="16"/>
      <c r="DU1054" s="16"/>
      <c r="DV1054" s="16"/>
      <c r="DW1054" s="16"/>
      <c r="DX1054" s="16"/>
      <c r="DY1054" s="16"/>
      <c r="DZ1054" s="16"/>
      <c r="EA1054" s="16"/>
      <c r="EB1054" s="16"/>
      <c r="EC1054" s="16"/>
      <c r="ED1054" s="16"/>
      <c r="EE1054" s="16"/>
      <c r="EF1054" s="16"/>
      <c r="EG1054" s="16"/>
      <c r="EH1054" s="16"/>
      <c r="EI1054" s="16"/>
      <c r="EJ1054" s="16"/>
      <c r="EK1054" s="16"/>
      <c r="EL1054" s="16"/>
      <c r="EM1054" s="16"/>
      <c r="EN1054" s="16"/>
      <c r="EO1054" s="16"/>
      <c r="EP1054" s="16"/>
      <c r="EQ1054" s="16"/>
      <c r="ER1054" s="16"/>
      <c r="ES1054" s="16"/>
      <c r="ET1054" s="16"/>
      <c r="EU1054" s="16"/>
      <c r="EV1054" s="16"/>
      <c r="EW1054" s="16"/>
    </row>
    <row r="1055" spans="1:153" s="16" customFormat="1" x14ac:dyDescent="0.2">
      <c r="A1055" s="8" t="s">
        <v>32</v>
      </c>
      <c r="B1055" s="8" t="s">
        <v>32</v>
      </c>
      <c r="C1055" s="8" t="s">
        <v>33</v>
      </c>
      <c r="D1055" s="8" t="s">
        <v>44</v>
      </c>
      <c r="E1055" s="53">
        <v>74</v>
      </c>
      <c r="F1055" s="54" t="s">
        <v>188</v>
      </c>
      <c r="G1055" s="105">
        <v>74.06</v>
      </c>
      <c r="H1055" s="9">
        <v>1</v>
      </c>
      <c r="I1055" s="12">
        <v>59.93</v>
      </c>
      <c r="J1055" s="12">
        <v>60.49</v>
      </c>
      <c r="K1055" s="13">
        <v>60.49</v>
      </c>
      <c r="L1055" s="12">
        <v>8049.73596</v>
      </c>
      <c r="M1055" s="12">
        <v>961.5439202</v>
      </c>
      <c r="N1055" s="12">
        <v>134.31897146671116</v>
      </c>
      <c r="O1055" s="12">
        <v>16.044450528950442</v>
      </c>
      <c r="P1055" s="12">
        <v>119.45036768634583</v>
      </c>
      <c r="Q1055" s="12" t="s">
        <v>46</v>
      </c>
      <c r="R1055" s="12" t="s">
        <v>54</v>
      </c>
      <c r="S1055" s="12" t="s">
        <v>55</v>
      </c>
      <c r="T1055" s="12">
        <v>12.22</v>
      </c>
      <c r="U1055" s="12">
        <v>139.2474</v>
      </c>
      <c r="V1055" s="21" t="s">
        <v>118</v>
      </c>
      <c r="W1055" s="14" t="s">
        <v>40</v>
      </c>
      <c r="X1055" s="15" t="s">
        <v>112</v>
      </c>
      <c r="Y1055" s="15" t="s">
        <v>113</v>
      </c>
      <c r="AB1055" s="17">
        <v>0.62605389320548843</v>
      </c>
      <c r="AC1055" s="18">
        <v>59.930000000000007</v>
      </c>
      <c r="AD1055" s="18">
        <v>8049.73596</v>
      </c>
      <c r="AE1055" s="20" t="s">
        <v>55</v>
      </c>
      <c r="AF1055" s="20" t="s">
        <v>55</v>
      </c>
      <c r="AG1055" s="152">
        <v>134.30000000000001</v>
      </c>
    </row>
    <row r="1056" spans="1:153" s="15" customFormat="1" x14ac:dyDescent="0.2">
      <c r="A1056" s="8" t="s">
        <v>114</v>
      </c>
      <c r="B1056" s="10" t="s">
        <v>115</v>
      </c>
      <c r="C1056" s="8" t="s">
        <v>116</v>
      </c>
      <c r="D1056" s="8"/>
      <c r="E1056" s="69">
        <v>602</v>
      </c>
      <c r="F1056" s="70" t="s">
        <v>117</v>
      </c>
      <c r="G1056" s="71">
        <v>2.0112000000000001</v>
      </c>
      <c r="H1056" s="9">
        <v>2</v>
      </c>
      <c r="I1056" s="12">
        <v>12.47</v>
      </c>
      <c r="J1056" s="12">
        <v>12.47</v>
      </c>
      <c r="K1056" s="13">
        <v>12.47</v>
      </c>
      <c r="L1056" s="12">
        <v>1929.295844</v>
      </c>
      <c r="M1056" s="12">
        <v>214.27819359999998</v>
      </c>
      <c r="N1056" s="12">
        <v>154.71498348035283</v>
      </c>
      <c r="O1056" s="12">
        <v>17.183495878107454</v>
      </c>
      <c r="P1056" s="12">
        <v>111.06549276327576</v>
      </c>
      <c r="Q1056" s="12" t="s">
        <v>99</v>
      </c>
      <c r="R1056" s="12" t="s">
        <v>70</v>
      </c>
      <c r="S1056" s="12" t="s">
        <v>71</v>
      </c>
      <c r="T1056" s="12">
        <v>12.48</v>
      </c>
      <c r="U1056" s="12">
        <v>129.83430000000001</v>
      </c>
      <c r="V1056" s="21"/>
      <c r="W1056" s="21"/>
      <c r="X1056" s="15" t="s">
        <v>149</v>
      </c>
      <c r="Y1056" s="15" t="e">
        <v>#N/A</v>
      </c>
      <c r="Z1056" s="16"/>
      <c r="AA1056" s="16"/>
      <c r="AB1056" s="16"/>
      <c r="AC1056" s="13">
        <v>12.47</v>
      </c>
      <c r="AD1056" s="44">
        <v>1836.5816000000002</v>
      </c>
      <c r="AE1056" s="44" t="s">
        <v>72</v>
      </c>
      <c r="AF1056" s="44" t="s">
        <v>72</v>
      </c>
      <c r="AG1056" s="152">
        <v>147.30000000000001</v>
      </c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6"/>
      <c r="DF1056" s="16"/>
      <c r="DG1056" s="16"/>
      <c r="DH1056" s="16"/>
      <c r="DI1056" s="16"/>
      <c r="DJ1056" s="16"/>
      <c r="DK1056" s="16"/>
      <c r="DL1056" s="16"/>
      <c r="DM1056" s="16"/>
      <c r="DN1056" s="16"/>
      <c r="DO1056" s="16"/>
      <c r="DP1056" s="16"/>
      <c r="DQ1056" s="16"/>
      <c r="DR1056" s="16"/>
      <c r="DS1056" s="16"/>
      <c r="DT1056" s="16"/>
      <c r="DU1056" s="16"/>
      <c r="DV1056" s="16"/>
      <c r="DW1056" s="16"/>
      <c r="DX1056" s="16"/>
      <c r="DY1056" s="16"/>
      <c r="DZ1056" s="16"/>
      <c r="EA1056" s="16"/>
      <c r="EB1056" s="16"/>
      <c r="EC1056" s="16"/>
      <c r="ED1056" s="16"/>
      <c r="EE1056" s="16"/>
      <c r="EF1056" s="16"/>
      <c r="EG1056" s="16"/>
      <c r="EH1056" s="16"/>
      <c r="EI1056" s="16"/>
      <c r="EJ1056" s="16"/>
      <c r="EK1056" s="16"/>
      <c r="EL1056" s="16"/>
      <c r="EM1056" s="16"/>
      <c r="EN1056" s="16"/>
      <c r="EO1056" s="16"/>
      <c r="EP1056" s="16"/>
      <c r="EQ1056" s="16"/>
      <c r="ER1056" s="16"/>
      <c r="ES1056" s="16"/>
      <c r="ET1056" s="16"/>
      <c r="EU1056" s="16"/>
      <c r="EV1056" s="16"/>
      <c r="EW1056" s="16"/>
    </row>
    <row r="1057" spans="1:153" s="16" customFormat="1" x14ac:dyDescent="0.2">
      <c r="A1057" s="8" t="s">
        <v>114</v>
      </c>
      <c r="B1057" s="10" t="s">
        <v>115</v>
      </c>
      <c r="C1057" s="8" t="s">
        <v>116</v>
      </c>
      <c r="D1057" s="8"/>
      <c r="E1057" s="136">
        <v>602</v>
      </c>
      <c r="F1057" s="137" t="s">
        <v>117</v>
      </c>
      <c r="G1057" s="138">
        <v>2.0101</v>
      </c>
      <c r="H1057" s="9">
        <v>2</v>
      </c>
      <c r="I1057" s="12">
        <v>6.9</v>
      </c>
      <c r="J1057" s="12">
        <v>6.9</v>
      </c>
      <c r="K1057" s="13">
        <v>6.9</v>
      </c>
      <c r="L1057" s="12">
        <v>1053.8335959999999</v>
      </c>
      <c r="M1057" s="12">
        <v>116.7680744</v>
      </c>
      <c r="N1057" s="12">
        <v>152.72950666666665</v>
      </c>
      <c r="O1057" s="12">
        <v>16.922909333333333</v>
      </c>
      <c r="P1057" s="12">
        <v>110.80314277625288</v>
      </c>
      <c r="Q1057" s="12" t="s">
        <v>99</v>
      </c>
      <c r="R1057" s="12" t="s">
        <v>70</v>
      </c>
      <c r="S1057" s="12" t="s">
        <v>71</v>
      </c>
      <c r="T1057" s="12">
        <v>12.52</v>
      </c>
      <c r="U1057" s="12">
        <v>131.05289999999999</v>
      </c>
      <c r="V1057" s="21"/>
      <c r="W1057" s="21"/>
      <c r="X1057" s="15" t="s">
        <v>149</v>
      </c>
      <c r="Y1057" s="15" t="e">
        <v>#N/A</v>
      </c>
      <c r="AC1057" s="13">
        <v>6.9</v>
      </c>
      <c r="AD1057" s="44">
        <v>1016.2320000000001</v>
      </c>
      <c r="AE1057" s="44" t="s">
        <v>72</v>
      </c>
      <c r="AF1057" s="44" t="s">
        <v>72</v>
      </c>
      <c r="AG1057" s="152">
        <v>147.30000000000001</v>
      </c>
      <c r="EW1057" s="16" t="e">
        <f>SUBTOTAL(9,D1057:EV1057)</f>
        <v>#N/A</v>
      </c>
    </row>
    <row r="1058" spans="1:153" s="16" customFormat="1" x14ac:dyDescent="0.2">
      <c r="A1058" s="8" t="s">
        <v>114</v>
      </c>
      <c r="B1058" s="10" t="s">
        <v>115</v>
      </c>
      <c r="C1058" s="8" t="s">
        <v>116</v>
      </c>
      <c r="D1058" s="8"/>
      <c r="E1058" s="136">
        <v>602</v>
      </c>
      <c r="F1058" s="137" t="s">
        <v>117</v>
      </c>
      <c r="G1058" s="138">
        <v>2.0106000000000002</v>
      </c>
      <c r="H1058" s="9">
        <v>2</v>
      </c>
      <c r="I1058" s="12">
        <v>14.89</v>
      </c>
      <c r="J1058" s="12">
        <v>14.89</v>
      </c>
      <c r="K1058" s="13">
        <v>14.89</v>
      </c>
      <c r="L1058" s="12">
        <v>2446.9878480000002</v>
      </c>
      <c r="M1058" s="12">
        <v>279.21469619999999</v>
      </c>
      <c r="N1058" s="12">
        <v>164.33766608462057</v>
      </c>
      <c r="O1058" s="12">
        <v>18.751826474143719</v>
      </c>
      <c r="P1058" s="12">
        <v>114.10546906810792</v>
      </c>
      <c r="Q1058" s="12" t="s">
        <v>99</v>
      </c>
      <c r="R1058" s="12" t="s">
        <v>70</v>
      </c>
      <c r="S1058" s="12" t="s">
        <v>71</v>
      </c>
      <c r="T1058" s="12">
        <v>12.52</v>
      </c>
      <c r="U1058" s="12">
        <v>131.53045</v>
      </c>
      <c r="V1058" s="21"/>
      <c r="W1058" s="21"/>
      <c r="X1058" s="15" t="s">
        <v>149</v>
      </c>
      <c r="Y1058" s="15" t="e">
        <v>#N/A</v>
      </c>
      <c r="AC1058" s="13">
        <v>14.89</v>
      </c>
      <c r="AD1058" s="44">
        <v>2192.9992000000002</v>
      </c>
      <c r="AE1058" s="44" t="s">
        <v>72</v>
      </c>
      <c r="AF1058" s="44" t="s">
        <v>72</v>
      </c>
      <c r="AG1058" s="152">
        <v>147.30000000000001</v>
      </c>
    </row>
    <row r="1059" spans="1:153" s="15" customFormat="1" x14ac:dyDescent="0.2">
      <c r="A1059" s="8" t="s">
        <v>114</v>
      </c>
      <c r="B1059" s="8" t="s">
        <v>142</v>
      </c>
      <c r="C1059" s="8" t="s">
        <v>142</v>
      </c>
      <c r="D1059" s="7"/>
      <c r="E1059" s="9">
        <v>605</v>
      </c>
      <c r="F1059" s="10" t="s">
        <v>233</v>
      </c>
      <c r="G1059" s="11">
        <v>15.04</v>
      </c>
      <c r="H1059" s="7">
        <v>15</v>
      </c>
      <c r="I1059" s="12">
        <v>7.6</v>
      </c>
      <c r="J1059" s="12">
        <v>7.6</v>
      </c>
      <c r="K1059" s="13">
        <v>7.6</v>
      </c>
      <c r="L1059" s="12">
        <v>856.37261599999999</v>
      </c>
      <c r="M1059" s="12">
        <v>91.421011800000002</v>
      </c>
      <c r="N1059" s="12">
        <v>112.68060736842105</v>
      </c>
      <c r="O1059" s="12">
        <v>12.029080500000001</v>
      </c>
      <c r="P1059" s="12">
        <v>106.75377761028268</v>
      </c>
      <c r="Q1059" s="12" t="s">
        <v>46</v>
      </c>
      <c r="R1059" s="12" t="s">
        <v>54</v>
      </c>
      <c r="S1059" s="12" t="s">
        <v>55</v>
      </c>
      <c r="T1059" s="12">
        <v>11.53</v>
      </c>
      <c r="U1059" s="12">
        <v>132.24754999999999</v>
      </c>
      <c r="X1059" s="15" t="s">
        <v>63</v>
      </c>
      <c r="Y1059" s="15" t="s">
        <v>49</v>
      </c>
      <c r="Z1059" s="16"/>
      <c r="AC1059" s="13">
        <v>7.6</v>
      </c>
      <c r="AD1059" s="44">
        <v>885.06398953908274</v>
      </c>
      <c r="AE1059" s="44" t="s">
        <v>55</v>
      </c>
      <c r="AF1059" s="44" t="s">
        <v>55</v>
      </c>
      <c r="AG1059" s="152">
        <v>116.5</v>
      </c>
    </row>
    <row r="1060" spans="1:153" s="16" customFormat="1" x14ac:dyDescent="0.2">
      <c r="A1060" s="8" t="s">
        <v>114</v>
      </c>
      <c r="B1060" s="8" t="s">
        <v>114</v>
      </c>
      <c r="C1060" s="8" t="s">
        <v>116</v>
      </c>
      <c r="D1060" s="8"/>
      <c r="E1060" s="9">
        <v>579</v>
      </c>
      <c r="F1060" s="10" t="s">
        <v>231</v>
      </c>
      <c r="G1060" s="11">
        <v>1.05</v>
      </c>
      <c r="H1060" s="9">
        <v>1</v>
      </c>
      <c r="I1060" s="12">
        <v>9.66</v>
      </c>
      <c r="J1060" s="12">
        <v>9.66</v>
      </c>
      <c r="K1060" s="13">
        <v>9.66</v>
      </c>
      <c r="L1060" s="12">
        <v>748.56710800000008</v>
      </c>
      <c r="M1060" s="12">
        <v>80.742944399999999</v>
      </c>
      <c r="N1060" s="12">
        <v>77.491419047619061</v>
      </c>
      <c r="O1060" s="12">
        <v>8.3584828571428567</v>
      </c>
      <c r="P1060" s="12">
        <v>107.86333454555151</v>
      </c>
      <c r="Q1060" s="12" t="s">
        <v>50</v>
      </c>
      <c r="R1060" s="12" t="s">
        <v>193</v>
      </c>
      <c r="S1060" s="12" t="s">
        <v>194</v>
      </c>
      <c r="T1060" s="12">
        <v>12.55</v>
      </c>
      <c r="U1060" s="12">
        <v>129.23904999999999</v>
      </c>
      <c r="V1060" s="21" t="s">
        <v>118</v>
      </c>
      <c r="W1060" s="21" t="s">
        <v>118</v>
      </c>
      <c r="X1060" s="15" t="s">
        <v>63</v>
      </c>
      <c r="Y1060" s="15" t="s">
        <v>49</v>
      </c>
      <c r="AC1060" s="13">
        <v>9.66</v>
      </c>
      <c r="AD1060" s="44">
        <v>794.28065305098539</v>
      </c>
      <c r="AE1060" s="44" t="s">
        <v>194</v>
      </c>
      <c r="AF1060" s="44" t="s">
        <v>194</v>
      </c>
      <c r="AG1060" s="152">
        <v>82.2</v>
      </c>
      <c r="AH1060" s="22"/>
      <c r="AI1060" s="22"/>
      <c r="AJ1060" s="22"/>
      <c r="AK1060" s="22"/>
      <c r="AL1060" s="22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  <c r="BC1060" s="22"/>
      <c r="BD1060" s="22"/>
      <c r="BE1060" s="22"/>
      <c r="BF1060" s="22"/>
      <c r="BG1060" s="22"/>
      <c r="BH1060" s="22"/>
      <c r="BI1060" s="22"/>
      <c r="BJ1060" s="22"/>
      <c r="BK1060" s="22"/>
      <c r="BL1060" s="22"/>
      <c r="BM1060" s="22"/>
      <c r="BN1060" s="22"/>
      <c r="BO1060" s="22"/>
      <c r="BP1060" s="22"/>
      <c r="BQ1060" s="22"/>
      <c r="BR1060" s="22"/>
      <c r="BS1060" s="22"/>
      <c r="BT1060" s="22"/>
      <c r="BU1060" s="22"/>
      <c r="BV1060" s="22"/>
      <c r="BW1060" s="22"/>
      <c r="BX1060" s="22"/>
      <c r="BY1060" s="22"/>
      <c r="BZ1060" s="22"/>
      <c r="CA1060" s="22"/>
      <c r="CB1060" s="22"/>
      <c r="CC1060" s="22"/>
      <c r="CD1060" s="22"/>
      <c r="CE1060" s="22"/>
      <c r="CF1060" s="22"/>
      <c r="CG1060" s="22"/>
      <c r="CH1060" s="22"/>
      <c r="CI1060" s="22"/>
      <c r="CJ1060" s="22"/>
      <c r="CK1060" s="22"/>
      <c r="CL1060" s="22"/>
      <c r="CM1060" s="22"/>
      <c r="CN1060" s="22"/>
      <c r="CO1060" s="22"/>
      <c r="CP1060" s="22"/>
      <c r="CQ1060" s="22"/>
      <c r="CR1060" s="22"/>
      <c r="CS1060" s="22"/>
      <c r="CT1060" s="22"/>
      <c r="CU1060" s="22"/>
      <c r="CV1060" s="22"/>
      <c r="CW1060" s="22"/>
      <c r="CX1060" s="22"/>
      <c r="CY1060" s="22"/>
      <c r="CZ1060" s="22"/>
      <c r="DA1060" s="22"/>
      <c r="DB1060" s="22"/>
      <c r="DC1060" s="22"/>
      <c r="DD1060" s="22"/>
      <c r="DE1060" s="22"/>
      <c r="DF1060" s="22"/>
      <c r="DG1060" s="22"/>
      <c r="DH1060" s="22"/>
      <c r="DI1060" s="22"/>
      <c r="DJ1060" s="22"/>
      <c r="DK1060" s="22"/>
      <c r="DL1060" s="22"/>
      <c r="DM1060" s="22"/>
      <c r="DN1060" s="22"/>
      <c r="DO1060" s="22"/>
      <c r="DP1060" s="22"/>
      <c r="DQ1060" s="22"/>
      <c r="DR1060" s="22"/>
      <c r="DS1060" s="22"/>
      <c r="DT1060" s="22"/>
      <c r="DU1060" s="22"/>
      <c r="DV1060" s="22"/>
      <c r="DW1060" s="22"/>
      <c r="DX1060" s="22"/>
      <c r="DY1060" s="22"/>
      <c r="DZ1060" s="22"/>
      <c r="EA1060" s="22"/>
      <c r="EB1060" s="22"/>
      <c r="EC1060" s="22"/>
      <c r="ED1060" s="22"/>
      <c r="EE1060" s="22"/>
      <c r="EF1060" s="22"/>
      <c r="EG1060" s="22"/>
      <c r="EH1060" s="22"/>
      <c r="EI1060" s="22"/>
      <c r="EJ1060" s="22"/>
      <c r="EK1060" s="22"/>
      <c r="EL1060" s="22"/>
      <c r="EM1060" s="22"/>
      <c r="EN1060" s="22"/>
      <c r="EO1060" s="22"/>
      <c r="EP1060" s="22"/>
      <c r="EQ1060" s="22"/>
      <c r="ER1060" s="22"/>
      <c r="ES1060" s="22"/>
      <c r="ET1060" s="22"/>
      <c r="EU1060" s="22"/>
      <c r="EV1060" s="22"/>
      <c r="EW1060" s="22"/>
    </row>
    <row r="1061" spans="1:153" s="16" customFormat="1" x14ac:dyDescent="0.2">
      <c r="A1061" s="8" t="s">
        <v>114</v>
      </c>
      <c r="B1061" s="10" t="s">
        <v>115</v>
      </c>
      <c r="C1061" s="8" t="s">
        <v>116</v>
      </c>
      <c r="D1061" s="8"/>
      <c r="E1061" s="136">
        <v>602</v>
      </c>
      <c r="F1061" s="137" t="s">
        <v>117</v>
      </c>
      <c r="G1061" s="138">
        <v>2.0110999999999999</v>
      </c>
      <c r="H1061" s="9">
        <v>2</v>
      </c>
      <c r="I1061" s="12">
        <v>7.19</v>
      </c>
      <c r="J1061" s="12">
        <v>7.19</v>
      </c>
      <c r="K1061" s="13">
        <v>7.19</v>
      </c>
      <c r="L1061" s="12">
        <v>1060.1930040000002</v>
      </c>
      <c r="M1061" s="12">
        <v>123.21122080000001</v>
      </c>
      <c r="N1061" s="12">
        <v>147.45382531293464</v>
      </c>
      <c r="O1061" s="12">
        <v>17.136470208623088</v>
      </c>
      <c r="P1061" s="12">
        <v>116.21584026223208</v>
      </c>
      <c r="Q1061" s="12" t="s">
        <v>99</v>
      </c>
      <c r="R1061" s="12" t="s">
        <v>70</v>
      </c>
      <c r="S1061" s="12" t="s">
        <v>71</v>
      </c>
      <c r="T1061" s="12">
        <v>12.52</v>
      </c>
      <c r="U1061" s="12">
        <v>133.20400000000001</v>
      </c>
      <c r="V1061" s="21"/>
      <c r="W1061" s="21"/>
      <c r="X1061" s="15" t="s">
        <v>149</v>
      </c>
      <c r="Y1061" s="15" t="e">
        <v>#N/A</v>
      </c>
      <c r="AC1061" s="13">
        <v>7.19</v>
      </c>
      <c r="AD1061" s="44">
        <v>1058.9432000000002</v>
      </c>
      <c r="AE1061" s="44" t="s">
        <v>72</v>
      </c>
      <c r="AF1061" s="44" t="s">
        <v>72</v>
      </c>
      <c r="AG1061" s="152">
        <v>147.30000000000001</v>
      </c>
    </row>
    <row r="1062" spans="1:153" s="16" customFormat="1" x14ac:dyDescent="0.2">
      <c r="A1062" s="8" t="s">
        <v>32</v>
      </c>
      <c r="B1062" s="8" t="s">
        <v>32</v>
      </c>
      <c r="C1062" s="8" t="s">
        <v>43</v>
      </c>
      <c r="D1062" s="8" t="s">
        <v>34</v>
      </c>
      <c r="E1062" s="139">
        <v>77</v>
      </c>
      <c r="F1062" s="139" t="s">
        <v>225</v>
      </c>
      <c r="G1062" s="139">
        <v>77.02</v>
      </c>
      <c r="H1062" s="7">
        <v>1</v>
      </c>
      <c r="I1062" s="12">
        <v>19.45</v>
      </c>
      <c r="J1062" s="12">
        <v>19.45</v>
      </c>
      <c r="K1062" s="13">
        <v>19.45</v>
      </c>
      <c r="L1062" s="12">
        <v>1753.1855800000001</v>
      </c>
      <c r="M1062" s="12">
        <v>225.32305119999998</v>
      </c>
      <c r="N1062" s="12">
        <v>90.138076092544992</v>
      </c>
      <c r="O1062" s="12">
        <v>11.584732709511568</v>
      </c>
      <c r="P1062" s="12">
        <v>128.52207648205729</v>
      </c>
      <c r="Q1062" s="12" t="s">
        <v>60</v>
      </c>
      <c r="R1062" s="12" t="s">
        <v>196</v>
      </c>
      <c r="S1062" s="12" t="s">
        <v>176</v>
      </c>
      <c r="T1062" s="12">
        <v>12.88</v>
      </c>
      <c r="U1062" s="12">
        <v>150.8424</v>
      </c>
      <c r="V1062" s="15"/>
      <c r="W1062" s="15"/>
      <c r="X1062" s="15" t="s">
        <v>41</v>
      </c>
      <c r="Y1062" s="15" t="s">
        <v>49</v>
      </c>
      <c r="Z1062" s="15"/>
      <c r="AA1062" s="15"/>
      <c r="AB1062" s="15"/>
      <c r="AC1062" s="18">
        <v>19.450000000000003</v>
      </c>
      <c r="AD1062" s="19">
        <v>1571.8930670868515</v>
      </c>
      <c r="AE1062" s="20" t="s">
        <v>176</v>
      </c>
      <c r="AF1062" s="20" t="s">
        <v>176</v>
      </c>
      <c r="AG1062" s="152">
        <v>80.8</v>
      </c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  <c r="CN1062" s="15"/>
      <c r="CO1062" s="15"/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15"/>
      <c r="EE1062" s="15"/>
      <c r="EF1062" s="15"/>
      <c r="EG1062" s="15"/>
      <c r="EH1062" s="15"/>
      <c r="EI1062" s="15"/>
      <c r="EJ1062" s="15"/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</row>
    <row r="1063" spans="1:153" s="16" customFormat="1" x14ac:dyDescent="0.2">
      <c r="A1063" s="8" t="s">
        <v>32</v>
      </c>
      <c r="B1063" s="8" t="s">
        <v>32</v>
      </c>
      <c r="C1063" s="8" t="s">
        <v>33</v>
      </c>
      <c r="D1063" s="8" t="s">
        <v>44</v>
      </c>
      <c r="E1063" s="41">
        <v>74</v>
      </c>
      <c r="F1063" s="42" t="s">
        <v>188</v>
      </c>
      <c r="G1063" s="111">
        <v>74.11</v>
      </c>
      <c r="H1063" s="15"/>
      <c r="I1063" s="12">
        <v>8.56</v>
      </c>
      <c r="J1063" s="15"/>
      <c r="K1063" s="15"/>
      <c r="L1063" s="12">
        <v>1139.1037039999999</v>
      </c>
      <c r="M1063" s="12">
        <v>142.58715219999999</v>
      </c>
      <c r="N1063" s="12">
        <v>133.07286261682242</v>
      </c>
      <c r="O1063" s="12">
        <v>16.657377593457941</v>
      </c>
      <c r="P1063" s="12">
        <v>125.1748648514622</v>
      </c>
      <c r="Q1063" s="12" t="s">
        <v>46</v>
      </c>
      <c r="R1063" s="12" t="s">
        <v>54</v>
      </c>
      <c r="S1063" s="12" t="s">
        <v>55</v>
      </c>
      <c r="T1063" s="12">
        <v>13.77</v>
      </c>
      <c r="U1063" s="12">
        <v>144.65575000000001</v>
      </c>
      <c r="V1063" s="15"/>
      <c r="W1063" s="14"/>
      <c r="X1063" s="15"/>
      <c r="Y1063" s="15"/>
      <c r="Z1063" s="15"/>
      <c r="AA1063" s="15"/>
      <c r="AB1063" s="15"/>
      <c r="AC1063" s="18" t="e">
        <v>#N/A</v>
      </c>
      <c r="AD1063" s="18" t="e">
        <v>#N/A</v>
      </c>
      <c r="AE1063" s="20" t="e">
        <v>#N/A</v>
      </c>
      <c r="AF1063" s="20" t="e">
        <v>#N/A</v>
      </c>
      <c r="AG1063" s="152" t="e">
        <v>#N/A</v>
      </c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/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</row>
    <row r="1064" spans="1:153" s="16" customFormat="1" x14ac:dyDescent="0.2">
      <c r="A1064" s="8" t="s">
        <v>114</v>
      </c>
      <c r="B1064" s="8" t="s">
        <v>142</v>
      </c>
      <c r="C1064" s="8" t="s">
        <v>142</v>
      </c>
      <c r="D1064" s="8"/>
      <c r="E1064" s="9">
        <v>586</v>
      </c>
      <c r="F1064" s="10" t="s">
        <v>234</v>
      </c>
      <c r="G1064" s="11">
        <v>1.01</v>
      </c>
      <c r="H1064" s="9">
        <v>1</v>
      </c>
      <c r="I1064" s="12">
        <v>10.48</v>
      </c>
      <c r="J1064" s="12">
        <v>10.48</v>
      </c>
      <c r="K1064" s="13">
        <v>10.48</v>
      </c>
      <c r="L1064" s="12">
        <v>860.80333600000006</v>
      </c>
      <c r="M1064" s="12">
        <v>68.936887999999996</v>
      </c>
      <c r="N1064" s="12">
        <v>82.137722900763364</v>
      </c>
      <c r="O1064" s="12">
        <v>6.5779473282442744</v>
      </c>
      <c r="P1064" s="12">
        <v>80.084364357063777</v>
      </c>
      <c r="Q1064" s="12" t="s">
        <v>50</v>
      </c>
      <c r="R1064" s="12" t="s">
        <v>235</v>
      </c>
      <c r="S1064" s="12" t="s">
        <v>236</v>
      </c>
      <c r="T1064" s="12">
        <v>12.06</v>
      </c>
      <c r="U1064" s="12">
        <v>105.68595000000001</v>
      </c>
      <c r="V1064" s="21" t="s">
        <v>118</v>
      </c>
      <c r="W1064" s="21" t="s">
        <v>118</v>
      </c>
      <c r="X1064" s="15" t="s">
        <v>63</v>
      </c>
      <c r="Y1064" s="15" t="s">
        <v>49</v>
      </c>
      <c r="AC1064" s="13">
        <v>10.48</v>
      </c>
      <c r="AD1064" s="44">
        <v>1008.8662273112377</v>
      </c>
      <c r="AE1064" s="44" t="s">
        <v>236</v>
      </c>
      <c r="AF1064" s="44" t="s">
        <v>236</v>
      </c>
      <c r="AG1064" s="152">
        <v>96.3</v>
      </c>
    </row>
    <row r="1065" spans="1:153" s="16" customFormat="1" x14ac:dyDescent="0.2">
      <c r="A1065" s="8" t="s">
        <v>114</v>
      </c>
      <c r="B1065" s="8" t="s">
        <v>142</v>
      </c>
      <c r="C1065" s="8" t="s">
        <v>142</v>
      </c>
      <c r="D1065" s="8"/>
      <c r="E1065" s="9">
        <v>586</v>
      </c>
      <c r="F1065" s="10" t="s">
        <v>234</v>
      </c>
      <c r="G1065" s="11">
        <v>1.41</v>
      </c>
      <c r="H1065" s="9">
        <v>1</v>
      </c>
      <c r="I1065" s="12">
        <v>1.7</v>
      </c>
      <c r="J1065" s="12">
        <v>1.7</v>
      </c>
      <c r="K1065" s="13">
        <v>1.7</v>
      </c>
      <c r="L1065" s="12">
        <v>162.12037600000002</v>
      </c>
      <c r="M1065" s="12">
        <v>10.151675600000001</v>
      </c>
      <c r="N1065" s="12">
        <v>95.36492705882354</v>
      </c>
      <c r="O1065" s="12">
        <v>5.9715738823529421</v>
      </c>
      <c r="P1065" s="12">
        <v>62.618135057865885</v>
      </c>
      <c r="Q1065" s="12" t="s">
        <v>53</v>
      </c>
      <c r="R1065" s="12" t="s">
        <v>54</v>
      </c>
      <c r="S1065" s="12" t="s">
        <v>55</v>
      </c>
      <c r="T1065" s="12">
        <v>10.91</v>
      </c>
      <c r="U1065" s="12">
        <v>91.684700000000007</v>
      </c>
      <c r="V1065" s="21"/>
      <c r="W1065" s="21"/>
      <c r="X1065" s="15" t="s">
        <v>63</v>
      </c>
      <c r="Y1065" s="15" t="s">
        <v>42</v>
      </c>
      <c r="AC1065" s="13">
        <v>1.7</v>
      </c>
      <c r="AD1065" s="44">
        <v>165.09165901041067</v>
      </c>
      <c r="AE1065" s="44" t="s">
        <v>55</v>
      </c>
      <c r="AF1065" s="44" t="s">
        <v>55</v>
      </c>
      <c r="AG1065" s="152">
        <v>97.1</v>
      </c>
    </row>
    <row r="1066" spans="1:153" s="16" customFormat="1" x14ac:dyDescent="0.2">
      <c r="A1066" s="8" t="s">
        <v>114</v>
      </c>
      <c r="B1066" s="8" t="s">
        <v>142</v>
      </c>
      <c r="C1066" s="8" t="s">
        <v>142</v>
      </c>
      <c r="D1066" s="8"/>
      <c r="E1066" s="9">
        <v>586</v>
      </c>
      <c r="F1066" s="10" t="s">
        <v>234</v>
      </c>
      <c r="G1066" s="7">
        <v>1.75</v>
      </c>
      <c r="H1066" s="7">
        <v>1</v>
      </c>
      <c r="I1066" s="12">
        <v>16.48</v>
      </c>
      <c r="J1066" s="12">
        <v>16.48</v>
      </c>
      <c r="K1066" s="13">
        <v>16.48</v>
      </c>
      <c r="L1066" s="12">
        <v>1806.6054720000002</v>
      </c>
      <c r="M1066" s="12">
        <v>175.80404200000001</v>
      </c>
      <c r="N1066" s="12">
        <v>109.62411844660195</v>
      </c>
      <c r="O1066" s="12">
        <v>10.667720995145631</v>
      </c>
      <c r="P1066" s="12">
        <v>97.311806437393543</v>
      </c>
      <c r="Q1066" s="12" t="s">
        <v>46</v>
      </c>
      <c r="R1066" s="12" t="s">
        <v>193</v>
      </c>
      <c r="S1066" s="12" t="s">
        <v>194</v>
      </c>
      <c r="T1066" s="12">
        <v>15.15</v>
      </c>
      <c r="U1066" s="12">
        <v>120.1352</v>
      </c>
      <c r="V1066" s="15"/>
      <c r="W1066" s="15"/>
      <c r="X1066" s="15" t="s">
        <v>63</v>
      </c>
      <c r="Y1066" s="15" t="s">
        <v>49</v>
      </c>
      <c r="AA1066" s="15"/>
      <c r="AB1066" s="15"/>
      <c r="AC1066" s="13">
        <v>16.48</v>
      </c>
      <c r="AD1066" s="44">
        <v>1881.0720826420988</v>
      </c>
      <c r="AE1066" s="44" t="s">
        <v>194</v>
      </c>
      <c r="AF1066" s="44" t="s">
        <v>194</v>
      </c>
      <c r="AG1066" s="152">
        <v>114.1</v>
      </c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  <c r="CN1066" s="15"/>
      <c r="CO1066" s="15"/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15"/>
      <c r="EE1066" s="15"/>
      <c r="EF1066" s="15"/>
      <c r="EG1066" s="15"/>
      <c r="EH1066" s="15"/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</row>
    <row r="1067" spans="1:153" s="16" customFormat="1" x14ac:dyDescent="0.2">
      <c r="A1067" s="8" t="s">
        <v>114</v>
      </c>
      <c r="B1067" s="8" t="s">
        <v>142</v>
      </c>
      <c r="C1067" s="8" t="s">
        <v>142</v>
      </c>
      <c r="D1067" s="7"/>
      <c r="E1067" s="9">
        <v>605</v>
      </c>
      <c r="F1067" s="10" t="s">
        <v>233</v>
      </c>
      <c r="G1067" s="11">
        <v>15.05</v>
      </c>
      <c r="H1067" s="15">
        <v>15</v>
      </c>
      <c r="I1067" s="12">
        <v>5.2</v>
      </c>
      <c r="J1067" s="12">
        <v>5.2</v>
      </c>
      <c r="K1067" s="13">
        <v>5.2</v>
      </c>
      <c r="L1067" s="12">
        <v>708.49218399999995</v>
      </c>
      <c r="M1067" s="12">
        <v>69.696370999999999</v>
      </c>
      <c r="N1067" s="12">
        <v>136.24849692307691</v>
      </c>
      <c r="O1067" s="12">
        <v>13.403148269230769</v>
      </c>
      <c r="P1067" s="12">
        <v>98.37281564139316</v>
      </c>
      <c r="Q1067" s="12" t="s">
        <v>73</v>
      </c>
      <c r="R1067" s="12" t="s">
        <v>66</v>
      </c>
      <c r="S1067" s="12" t="s">
        <v>67</v>
      </c>
      <c r="T1067" s="12">
        <v>12.35</v>
      </c>
      <c r="U1067" s="12">
        <v>123.3903</v>
      </c>
      <c r="V1067" s="15"/>
      <c r="W1067" s="15"/>
      <c r="X1067" s="15"/>
      <c r="Y1067" s="15"/>
      <c r="Z1067" s="15"/>
      <c r="AA1067" s="15"/>
      <c r="AB1067" s="15"/>
      <c r="AC1067" s="13">
        <v>5.2</v>
      </c>
      <c r="AD1067" s="44">
        <v>728.55957178989877</v>
      </c>
      <c r="AE1067" s="44" t="s">
        <v>67</v>
      </c>
      <c r="AF1067" s="44" t="s">
        <v>67</v>
      </c>
      <c r="AG1067" s="152">
        <v>140.1</v>
      </c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</row>
    <row r="1068" spans="1:153" s="16" customFormat="1" x14ac:dyDescent="0.2">
      <c r="A1068" s="8" t="s">
        <v>114</v>
      </c>
      <c r="B1068" s="8" t="s">
        <v>142</v>
      </c>
      <c r="C1068" s="8" t="s">
        <v>142</v>
      </c>
      <c r="D1068" s="8"/>
      <c r="E1068" s="9">
        <v>586</v>
      </c>
      <c r="F1068" s="10" t="s">
        <v>234</v>
      </c>
      <c r="G1068" s="11">
        <v>3.1</v>
      </c>
      <c r="H1068" s="9">
        <v>3</v>
      </c>
      <c r="I1068" s="12">
        <v>1.47</v>
      </c>
      <c r="J1068" s="12">
        <v>1.47</v>
      </c>
      <c r="K1068" s="13">
        <v>1.47</v>
      </c>
      <c r="L1068" s="12">
        <v>148.19047200000003</v>
      </c>
      <c r="M1068" s="12">
        <v>11.285621599999999</v>
      </c>
      <c r="N1068" s="12">
        <v>100.80984489795921</v>
      </c>
      <c r="O1068" s="12">
        <v>7.6772936054421761</v>
      </c>
      <c r="P1068" s="12">
        <v>76.156189042977047</v>
      </c>
      <c r="Q1068" s="12" t="s">
        <v>60</v>
      </c>
      <c r="R1068" s="12" t="s">
        <v>54</v>
      </c>
      <c r="S1068" s="12" t="s">
        <v>55</v>
      </c>
      <c r="T1068" s="12">
        <v>12.39</v>
      </c>
      <c r="U1068" s="12">
        <v>101.0295</v>
      </c>
      <c r="V1068" s="21" t="s">
        <v>118</v>
      </c>
      <c r="W1068" s="21" t="s">
        <v>118</v>
      </c>
      <c r="X1068" s="15" t="s">
        <v>63</v>
      </c>
      <c r="Y1068" s="15" t="s">
        <v>42</v>
      </c>
      <c r="AC1068" s="13">
        <v>1.47</v>
      </c>
      <c r="AD1068" s="44">
        <v>137.56043455606101</v>
      </c>
      <c r="AE1068" s="44" t="s">
        <v>55</v>
      </c>
      <c r="AF1068" s="44" t="s">
        <v>55</v>
      </c>
      <c r="AG1068" s="152">
        <v>93.6</v>
      </c>
    </row>
    <row r="1069" spans="1:153" s="16" customFormat="1" x14ac:dyDescent="0.2">
      <c r="A1069" s="8" t="s">
        <v>114</v>
      </c>
      <c r="B1069" s="8" t="s">
        <v>142</v>
      </c>
      <c r="C1069" s="8" t="s">
        <v>142</v>
      </c>
      <c r="D1069" s="8"/>
      <c r="E1069" s="9">
        <v>586</v>
      </c>
      <c r="F1069" s="10" t="s">
        <v>234</v>
      </c>
      <c r="G1069" s="11">
        <v>2.04</v>
      </c>
      <c r="H1069" s="9">
        <v>2</v>
      </c>
      <c r="I1069" s="12">
        <v>5.5</v>
      </c>
      <c r="J1069" s="12">
        <v>1.02</v>
      </c>
      <c r="K1069" s="13">
        <v>1.02</v>
      </c>
      <c r="L1069" s="12">
        <v>454.04171200000002</v>
      </c>
      <c r="M1069" s="12">
        <v>47.470288799999999</v>
      </c>
      <c r="N1069" s="12">
        <v>82.553038545454555</v>
      </c>
      <c r="O1069" s="12">
        <v>8.6309615999999991</v>
      </c>
      <c r="P1069" s="12">
        <v>104.55050173892393</v>
      </c>
      <c r="Q1069" s="12" t="s">
        <v>53</v>
      </c>
      <c r="R1069" s="12" t="s">
        <v>54</v>
      </c>
      <c r="S1069" s="12" t="s">
        <v>55</v>
      </c>
      <c r="T1069" s="12">
        <v>15.47</v>
      </c>
      <c r="U1069" s="12">
        <v>129.49594999999999</v>
      </c>
      <c r="V1069" s="21" t="s">
        <v>118</v>
      </c>
      <c r="W1069" s="21" t="s">
        <v>118</v>
      </c>
      <c r="X1069" s="15" t="s">
        <v>63</v>
      </c>
      <c r="Y1069" s="15" t="s">
        <v>49</v>
      </c>
      <c r="AC1069" s="13">
        <v>4</v>
      </c>
      <c r="AD1069" s="44">
        <v>458.8039035539075</v>
      </c>
      <c r="AE1069" s="44" t="s">
        <v>55</v>
      </c>
      <c r="AF1069" s="44" t="s">
        <v>55</v>
      </c>
      <c r="AG1069" s="152">
        <v>114.7</v>
      </c>
    </row>
    <row r="1070" spans="1:153" s="16" customFormat="1" x14ac:dyDescent="0.2">
      <c r="A1070" s="8" t="s">
        <v>114</v>
      </c>
      <c r="B1070" s="8" t="s">
        <v>142</v>
      </c>
      <c r="C1070" s="8" t="s">
        <v>142</v>
      </c>
      <c r="D1070" s="8"/>
      <c r="E1070" s="9">
        <v>586</v>
      </c>
      <c r="F1070" s="10" t="s">
        <v>234</v>
      </c>
      <c r="G1070" s="11">
        <v>3.13</v>
      </c>
      <c r="H1070" s="9">
        <v>3</v>
      </c>
      <c r="I1070" s="12">
        <v>8.1999999999999993</v>
      </c>
      <c r="J1070" s="12">
        <v>8.1999999999999993</v>
      </c>
      <c r="K1070" s="13">
        <v>8.1999999999999993</v>
      </c>
      <c r="L1070" s="12">
        <v>1073.0436560000001</v>
      </c>
      <c r="M1070" s="12">
        <v>105.3908208</v>
      </c>
      <c r="N1070" s="12">
        <v>130.8589824390244</v>
      </c>
      <c r="O1070" s="12">
        <v>12.852539121951221</v>
      </c>
      <c r="P1070" s="12">
        <v>98.216713002029053</v>
      </c>
      <c r="Q1070" s="12" t="s">
        <v>46</v>
      </c>
      <c r="R1070" s="12" t="s">
        <v>54</v>
      </c>
      <c r="S1070" s="12" t="s">
        <v>55</v>
      </c>
      <c r="T1070" s="12">
        <v>11.3</v>
      </c>
      <c r="U1070" s="12">
        <v>120.5878</v>
      </c>
      <c r="V1070" s="21" t="s">
        <v>118</v>
      </c>
      <c r="W1070" s="21" t="s">
        <v>118</v>
      </c>
      <c r="X1070" s="15" t="s">
        <v>63</v>
      </c>
      <c r="Y1070" s="15" t="s">
        <v>42</v>
      </c>
      <c r="AC1070" s="13">
        <v>8.1999999999999993</v>
      </c>
      <c r="AD1070" s="44">
        <v>1055.5480022855104</v>
      </c>
      <c r="AE1070" s="44" t="s">
        <v>55</v>
      </c>
      <c r="AF1070" s="44" t="s">
        <v>55</v>
      </c>
      <c r="AG1070" s="152">
        <v>128.69999999999999</v>
      </c>
    </row>
    <row r="1071" spans="1:153" s="16" customFormat="1" x14ac:dyDescent="0.2">
      <c r="A1071" s="8" t="s">
        <v>114</v>
      </c>
      <c r="B1071" s="8" t="s">
        <v>142</v>
      </c>
      <c r="C1071" s="8" t="s">
        <v>142</v>
      </c>
      <c r="D1071" s="8"/>
      <c r="E1071" s="9">
        <v>586</v>
      </c>
      <c r="F1071" s="10" t="s">
        <v>234</v>
      </c>
      <c r="G1071" s="11">
        <v>1.1499999999999999</v>
      </c>
      <c r="H1071" s="9">
        <v>1</v>
      </c>
      <c r="I1071" s="12">
        <v>5.14</v>
      </c>
      <c r="J1071" s="12">
        <v>1.4</v>
      </c>
      <c r="K1071" s="13">
        <v>1.4</v>
      </c>
      <c r="L1071" s="12">
        <v>352.84097600000001</v>
      </c>
      <c r="M1071" s="12">
        <v>30.937244800000002</v>
      </c>
      <c r="N1071" s="12">
        <v>68.646104280155654</v>
      </c>
      <c r="O1071" s="12">
        <v>6.0189192217898837</v>
      </c>
      <c r="P1071" s="12">
        <v>87.680419521342671</v>
      </c>
      <c r="Q1071" s="12" t="s">
        <v>60</v>
      </c>
      <c r="R1071" s="12" t="s">
        <v>54</v>
      </c>
      <c r="S1071" s="12" t="s">
        <v>55</v>
      </c>
      <c r="T1071" s="12">
        <v>11.43</v>
      </c>
      <c r="U1071" s="12">
        <v>109.65649999999999</v>
      </c>
      <c r="V1071" s="21" t="s">
        <v>118</v>
      </c>
      <c r="W1071" s="21" t="s">
        <v>118</v>
      </c>
      <c r="X1071" s="15" t="s">
        <v>63</v>
      </c>
      <c r="Y1071" s="15" t="s">
        <v>42</v>
      </c>
      <c r="AC1071" s="13">
        <v>5.14</v>
      </c>
      <c r="AD1071" s="44">
        <v>366.4630160667711</v>
      </c>
      <c r="AE1071" s="44" t="s">
        <v>55</v>
      </c>
      <c r="AF1071" s="44" t="s">
        <v>55</v>
      </c>
      <c r="AG1071" s="152">
        <v>71.3</v>
      </c>
    </row>
    <row r="1072" spans="1:153" s="16" customFormat="1" x14ac:dyDescent="0.2">
      <c r="A1072" s="8" t="s">
        <v>114</v>
      </c>
      <c r="B1072" s="8" t="s">
        <v>142</v>
      </c>
      <c r="C1072" s="8" t="s">
        <v>142</v>
      </c>
      <c r="D1072" s="8"/>
      <c r="E1072" s="9">
        <v>586</v>
      </c>
      <c r="F1072" s="10" t="s">
        <v>234</v>
      </c>
      <c r="G1072" s="11">
        <v>2.14</v>
      </c>
      <c r="H1072" s="15"/>
      <c r="I1072" s="12">
        <v>4</v>
      </c>
      <c r="J1072" s="15"/>
      <c r="K1072" s="15"/>
      <c r="L1072" s="12">
        <v>331.79119200000002</v>
      </c>
      <c r="M1072" s="12">
        <v>29.672608199999999</v>
      </c>
      <c r="N1072" s="12">
        <v>82.947798000000006</v>
      </c>
      <c r="O1072" s="12">
        <v>7.4181520499999998</v>
      </c>
      <c r="P1072" s="12">
        <v>89.431572975571925</v>
      </c>
      <c r="Q1072" s="12" t="s">
        <v>46</v>
      </c>
      <c r="R1072" s="12" t="s">
        <v>196</v>
      </c>
      <c r="S1072" s="12" t="s">
        <v>176</v>
      </c>
      <c r="T1072" s="12">
        <v>14.26</v>
      </c>
      <c r="U1072" s="12">
        <v>113.38585</v>
      </c>
      <c r="V1072" s="15"/>
      <c r="W1072" s="15"/>
      <c r="X1072" s="15"/>
      <c r="Y1072" s="15"/>
      <c r="Z1072" s="15"/>
      <c r="AA1072" s="15"/>
      <c r="AB1072" s="15"/>
      <c r="AC1072" s="13" t="e">
        <v>#N/A</v>
      </c>
      <c r="AD1072" s="13" t="e">
        <v>#N/A</v>
      </c>
      <c r="AE1072" s="44" t="e">
        <v>#N/A</v>
      </c>
      <c r="AF1072" s="44" t="e">
        <v>#N/A</v>
      </c>
      <c r="AG1072" s="152" t="e">
        <v>#N/A</v>
      </c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</row>
    <row r="1073" spans="1:153" s="15" customFormat="1" x14ac:dyDescent="0.2">
      <c r="A1073" s="8" t="s">
        <v>114</v>
      </c>
      <c r="B1073" s="8" t="s">
        <v>142</v>
      </c>
      <c r="C1073" s="8" t="s">
        <v>142</v>
      </c>
      <c r="D1073" s="8"/>
      <c r="E1073" s="9">
        <v>586</v>
      </c>
      <c r="F1073" s="10" t="s">
        <v>234</v>
      </c>
      <c r="G1073" s="11">
        <v>2.0099999999999998</v>
      </c>
      <c r="H1073" s="9">
        <v>2</v>
      </c>
      <c r="I1073" s="12">
        <v>10.79</v>
      </c>
      <c r="J1073" s="12">
        <v>10.79</v>
      </c>
      <c r="K1073" s="13">
        <v>10.79</v>
      </c>
      <c r="L1073" s="12">
        <v>1232.5140640000002</v>
      </c>
      <c r="M1073" s="12">
        <v>112.4131854</v>
      </c>
      <c r="N1073" s="12">
        <v>114.2274387395737</v>
      </c>
      <c r="O1073" s="12">
        <v>10.41827482854495</v>
      </c>
      <c r="P1073" s="12">
        <v>91.20641190508961</v>
      </c>
      <c r="Q1073" s="12" t="s">
        <v>50</v>
      </c>
      <c r="R1073" s="12" t="s">
        <v>66</v>
      </c>
      <c r="S1073" s="12" t="s">
        <v>67</v>
      </c>
      <c r="T1073" s="12">
        <v>10.68</v>
      </c>
      <c r="U1073" s="12">
        <v>114.62415</v>
      </c>
      <c r="V1073" s="21" t="s">
        <v>118</v>
      </c>
      <c r="W1073" s="21" t="s">
        <v>118</v>
      </c>
      <c r="X1073" s="15" t="s">
        <v>63</v>
      </c>
      <c r="Y1073" s="15" t="s">
        <v>42</v>
      </c>
      <c r="Z1073" s="16"/>
      <c r="AA1073" s="16"/>
      <c r="AB1073" s="16"/>
      <c r="AC1073" s="13">
        <v>10.79</v>
      </c>
      <c r="AD1073" s="44">
        <v>1330.7735298366654</v>
      </c>
      <c r="AE1073" s="44" t="s">
        <v>67</v>
      </c>
      <c r="AF1073" s="44" t="s">
        <v>67</v>
      </c>
      <c r="AG1073" s="152">
        <v>123.3</v>
      </c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  <c r="DG1073" s="16"/>
      <c r="DH1073" s="16"/>
      <c r="DI1073" s="16"/>
      <c r="DJ1073" s="16"/>
      <c r="DK1073" s="16"/>
      <c r="DL1073" s="16"/>
      <c r="DM1073" s="16"/>
      <c r="DN1073" s="16"/>
      <c r="DO1073" s="16"/>
      <c r="DP1073" s="16"/>
      <c r="DQ1073" s="16"/>
      <c r="DR1073" s="16"/>
      <c r="DS1073" s="16"/>
      <c r="DT1073" s="16"/>
      <c r="DU1073" s="16"/>
      <c r="DV1073" s="16"/>
      <c r="DW1073" s="16"/>
      <c r="DX1073" s="16"/>
      <c r="DY1073" s="16"/>
      <c r="DZ1073" s="16"/>
      <c r="EA1073" s="16"/>
      <c r="EB1073" s="16"/>
      <c r="EC1073" s="16"/>
      <c r="ED1073" s="16"/>
      <c r="EE1073" s="16"/>
      <c r="EF1073" s="16"/>
      <c r="EG1073" s="16"/>
      <c r="EH1073" s="16"/>
      <c r="EI1073" s="16"/>
      <c r="EJ1073" s="16"/>
      <c r="EK1073" s="16"/>
      <c r="EL1073" s="16"/>
      <c r="EM1073" s="16"/>
      <c r="EN1073" s="16"/>
      <c r="EO1073" s="16"/>
      <c r="EP1073" s="16"/>
      <c r="EQ1073" s="16"/>
      <c r="ER1073" s="16"/>
      <c r="ES1073" s="16"/>
      <c r="ET1073" s="16"/>
      <c r="EU1073" s="16"/>
      <c r="EV1073" s="16"/>
      <c r="EW1073" s="16"/>
    </row>
    <row r="1074" spans="1:153" s="16" customFormat="1" x14ac:dyDescent="0.2">
      <c r="A1074" s="8" t="s">
        <v>114</v>
      </c>
      <c r="B1074" s="8" t="s">
        <v>142</v>
      </c>
      <c r="C1074" s="8" t="s">
        <v>142</v>
      </c>
      <c r="D1074" s="8"/>
      <c r="E1074" s="9">
        <v>586</v>
      </c>
      <c r="F1074" s="10" t="s">
        <v>234</v>
      </c>
      <c r="G1074" s="11">
        <v>2.1</v>
      </c>
      <c r="H1074" s="9">
        <v>2</v>
      </c>
      <c r="I1074" s="12">
        <v>8.17</v>
      </c>
      <c r="J1074" s="12">
        <v>8.17</v>
      </c>
      <c r="K1074" s="13">
        <v>8.17</v>
      </c>
      <c r="L1074" s="12">
        <v>1536.3351400000001</v>
      </c>
      <c r="M1074" s="12">
        <v>115.58703359999998</v>
      </c>
      <c r="N1074" s="12">
        <v>188.04591676866588</v>
      </c>
      <c r="O1074" s="12">
        <v>14.147739730722153</v>
      </c>
      <c r="P1074" s="12">
        <v>75.235559345469355</v>
      </c>
      <c r="Q1074" s="12" t="s">
        <v>53</v>
      </c>
      <c r="R1074" s="12" t="s">
        <v>54</v>
      </c>
      <c r="S1074" s="12" t="s">
        <v>55</v>
      </c>
      <c r="T1074" s="12">
        <v>12.65</v>
      </c>
      <c r="U1074" s="12">
        <v>101.69105</v>
      </c>
      <c r="V1074" s="21"/>
      <c r="W1074" s="21"/>
      <c r="X1074" s="15" t="s">
        <v>63</v>
      </c>
      <c r="Y1074" s="15" t="s">
        <v>42</v>
      </c>
      <c r="AC1074" s="13">
        <v>8.17</v>
      </c>
      <c r="AD1074" s="44">
        <v>807.15697300885608</v>
      </c>
      <c r="AE1074" s="44" t="s">
        <v>55</v>
      </c>
      <c r="AF1074" s="44" t="s">
        <v>55</v>
      </c>
      <c r="AG1074" s="152">
        <v>98.8</v>
      </c>
    </row>
    <row r="1075" spans="1:153" s="15" customFormat="1" x14ac:dyDescent="0.2">
      <c r="A1075" s="8" t="s">
        <v>114</v>
      </c>
      <c r="B1075" s="8" t="s">
        <v>142</v>
      </c>
      <c r="C1075" s="8" t="s">
        <v>142</v>
      </c>
      <c r="D1075" s="8"/>
      <c r="E1075" s="9">
        <v>586</v>
      </c>
      <c r="F1075" s="10" t="s">
        <v>234</v>
      </c>
      <c r="G1075" s="11">
        <v>2.06</v>
      </c>
      <c r="H1075" s="9">
        <v>2</v>
      </c>
      <c r="I1075" s="12">
        <v>2.61</v>
      </c>
      <c r="J1075" s="12">
        <v>2.61</v>
      </c>
      <c r="K1075" s="13">
        <v>2.61</v>
      </c>
      <c r="L1075" s="12">
        <v>202.730648</v>
      </c>
      <c r="M1075" s="12">
        <v>16.285389199999997</v>
      </c>
      <c r="N1075" s="12">
        <v>77.674577777777785</v>
      </c>
      <c r="O1075" s="12">
        <v>6.2396127203065124</v>
      </c>
      <c r="P1075" s="12">
        <v>80.330178789740742</v>
      </c>
      <c r="Q1075" s="12" t="s">
        <v>53</v>
      </c>
      <c r="R1075" s="12" t="s">
        <v>54</v>
      </c>
      <c r="S1075" s="12" t="s">
        <v>55</v>
      </c>
      <c r="T1075" s="12">
        <v>11.7</v>
      </c>
      <c r="U1075" s="12">
        <v>114.81270000000001</v>
      </c>
      <c r="V1075" s="21" t="s">
        <v>118</v>
      </c>
      <c r="W1075" s="21" t="s">
        <v>118</v>
      </c>
      <c r="X1075" s="15" t="s">
        <v>63</v>
      </c>
      <c r="Y1075" s="15" t="s">
        <v>49</v>
      </c>
      <c r="Z1075" s="16"/>
      <c r="AA1075" s="16"/>
      <c r="AB1075" s="16"/>
      <c r="AC1075" s="13">
        <v>2.61</v>
      </c>
      <c r="AD1075" s="44">
        <v>201.61954706892465</v>
      </c>
      <c r="AE1075" s="44" t="s">
        <v>55</v>
      </c>
      <c r="AF1075" s="44" t="s">
        <v>55</v>
      </c>
      <c r="AG1075" s="152">
        <v>77.2</v>
      </c>
      <c r="EH1075" s="16"/>
      <c r="EI1075" s="16"/>
      <c r="EJ1075" s="16"/>
      <c r="EK1075" s="16"/>
      <c r="EL1075" s="16"/>
      <c r="EM1075" s="16"/>
      <c r="EN1075" s="16"/>
      <c r="EO1075" s="16"/>
      <c r="EP1075" s="16"/>
      <c r="EQ1075" s="16"/>
      <c r="ER1075" s="16"/>
      <c r="ES1075" s="16"/>
      <c r="ET1075" s="16"/>
      <c r="EU1075" s="16"/>
      <c r="EV1075" s="16"/>
      <c r="EW1075" s="16"/>
    </row>
    <row r="1076" spans="1:153" s="16" customFormat="1" x14ac:dyDescent="0.2">
      <c r="A1076" s="8" t="s">
        <v>114</v>
      </c>
      <c r="B1076" s="8" t="s">
        <v>142</v>
      </c>
      <c r="C1076" s="8" t="s">
        <v>142</v>
      </c>
      <c r="D1076" s="8"/>
      <c r="E1076" s="9">
        <v>586</v>
      </c>
      <c r="F1076" s="10" t="s">
        <v>234</v>
      </c>
      <c r="G1076" s="11">
        <v>3.09</v>
      </c>
      <c r="H1076" s="9">
        <v>3</v>
      </c>
      <c r="I1076" s="12">
        <v>1.2</v>
      </c>
      <c r="J1076" s="12">
        <v>1.2</v>
      </c>
      <c r="K1076" s="13">
        <v>1.2</v>
      </c>
      <c r="L1076" s="12">
        <v>208.78056799999999</v>
      </c>
      <c r="M1076" s="12">
        <v>18.2040446</v>
      </c>
      <c r="N1076" s="12">
        <v>173.98380666666665</v>
      </c>
      <c r="O1076" s="12">
        <v>15.170037166666667</v>
      </c>
      <c r="P1076" s="12">
        <v>87.192236204664411</v>
      </c>
      <c r="Q1076" s="12" t="s">
        <v>65</v>
      </c>
      <c r="R1076" s="12" t="s">
        <v>54</v>
      </c>
      <c r="S1076" s="12" t="s">
        <v>55</v>
      </c>
      <c r="T1076" s="12">
        <v>10.09</v>
      </c>
      <c r="U1076" s="12">
        <v>118.1091</v>
      </c>
      <c r="V1076" s="21" t="s">
        <v>118</v>
      </c>
      <c r="W1076" s="21" t="s">
        <v>118</v>
      </c>
      <c r="X1076" s="15" t="s">
        <v>63</v>
      </c>
      <c r="Y1076" s="15" t="s">
        <v>42</v>
      </c>
      <c r="AC1076" s="13">
        <v>1.2</v>
      </c>
      <c r="AD1076" s="44">
        <v>137.64117106617223</v>
      </c>
      <c r="AE1076" s="44" t="s">
        <v>55</v>
      </c>
      <c r="AF1076" s="44" t="s">
        <v>55</v>
      </c>
      <c r="AG1076" s="152">
        <v>114.7</v>
      </c>
    </row>
    <row r="1077" spans="1:153" x14ac:dyDescent="0.2">
      <c r="A1077" s="8" t="s">
        <v>32</v>
      </c>
      <c r="B1077" s="8" t="s">
        <v>32</v>
      </c>
      <c r="C1077" s="8" t="s">
        <v>33</v>
      </c>
      <c r="D1077" s="8" t="s">
        <v>44</v>
      </c>
      <c r="E1077" s="41">
        <v>74</v>
      </c>
      <c r="F1077" s="42" t="s">
        <v>188</v>
      </c>
      <c r="G1077" s="111">
        <v>74.12</v>
      </c>
      <c r="I1077" s="12">
        <v>6.85</v>
      </c>
      <c r="L1077" s="12">
        <v>917.993112</v>
      </c>
      <c r="M1077" s="12">
        <v>110.40470119999999</v>
      </c>
      <c r="N1077" s="12">
        <v>134.01359299270072</v>
      </c>
      <c r="O1077" s="12">
        <v>16.117474627737227</v>
      </c>
      <c r="P1077" s="12">
        <v>120.26746144038606</v>
      </c>
      <c r="Q1077" s="12" t="s">
        <v>46</v>
      </c>
      <c r="R1077" s="12" t="s">
        <v>54</v>
      </c>
      <c r="S1077" s="12" t="s">
        <v>55</v>
      </c>
      <c r="T1077" s="12">
        <v>12.75</v>
      </c>
      <c r="U1077" s="12">
        <v>141.00559999999999</v>
      </c>
      <c r="W1077" s="14"/>
      <c r="AC1077" s="18" t="e">
        <v>#N/A</v>
      </c>
      <c r="AD1077" s="18" t="e">
        <v>#N/A</v>
      </c>
      <c r="AE1077" s="20" t="e">
        <v>#N/A</v>
      </c>
      <c r="AF1077" s="20" t="e">
        <v>#N/A</v>
      </c>
      <c r="AG1077" s="152" t="e">
        <v>#N/A</v>
      </c>
    </row>
    <row r="1078" spans="1:153" s="16" customFormat="1" x14ac:dyDescent="0.2">
      <c r="A1078" s="8" t="s">
        <v>114</v>
      </c>
      <c r="B1078" s="8" t="s">
        <v>142</v>
      </c>
      <c r="C1078" s="8" t="s">
        <v>142</v>
      </c>
      <c r="D1078" s="8"/>
      <c r="E1078" s="9">
        <v>586</v>
      </c>
      <c r="F1078" s="10" t="s">
        <v>234</v>
      </c>
      <c r="G1078" s="11">
        <v>1.6</v>
      </c>
      <c r="H1078" s="9">
        <v>1</v>
      </c>
      <c r="I1078" s="12">
        <v>5.7</v>
      </c>
      <c r="J1078" s="12">
        <v>5.7</v>
      </c>
      <c r="K1078" s="13">
        <v>5.7</v>
      </c>
      <c r="L1078" s="12">
        <v>423.06126399999999</v>
      </c>
      <c r="M1078" s="12">
        <v>36.299082999999996</v>
      </c>
      <c r="N1078" s="12">
        <v>74.221274385964904</v>
      </c>
      <c r="O1078" s="12">
        <v>6.3682601754385955</v>
      </c>
      <c r="P1078" s="12">
        <v>85.801008243572028</v>
      </c>
      <c r="Q1078" s="12" t="s">
        <v>60</v>
      </c>
      <c r="R1078" s="12" t="s">
        <v>54</v>
      </c>
      <c r="S1078" s="12" t="s">
        <v>55</v>
      </c>
      <c r="T1078" s="12">
        <v>11.5</v>
      </c>
      <c r="U1078" s="12">
        <v>111.55575</v>
      </c>
      <c r="V1078" s="21" t="s">
        <v>118</v>
      </c>
      <c r="W1078" s="21" t="s">
        <v>118</v>
      </c>
      <c r="X1078" s="15" t="s">
        <v>63</v>
      </c>
      <c r="Y1078" s="15" t="s">
        <v>42</v>
      </c>
      <c r="AC1078" s="13">
        <v>5.7</v>
      </c>
      <c r="AD1078" s="44">
        <v>338.69556256431827</v>
      </c>
      <c r="AE1078" s="44" t="s">
        <v>55</v>
      </c>
      <c r="AF1078" s="44" t="s">
        <v>55</v>
      </c>
      <c r="AG1078" s="152">
        <v>59.4</v>
      </c>
    </row>
    <row r="1079" spans="1:153" s="16" customFormat="1" x14ac:dyDescent="0.2">
      <c r="A1079" s="8" t="s">
        <v>114</v>
      </c>
      <c r="B1079" s="10" t="s">
        <v>122</v>
      </c>
      <c r="C1079" s="8" t="s">
        <v>116</v>
      </c>
      <c r="D1079" s="8"/>
      <c r="E1079" s="136">
        <v>602</v>
      </c>
      <c r="F1079" s="137" t="s">
        <v>117</v>
      </c>
      <c r="G1079" s="140">
        <v>2.0301</v>
      </c>
      <c r="H1079" s="9">
        <v>2</v>
      </c>
      <c r="I1079" s="12" t="e">
        <v>#N/A</v>
      </c>
      <c r="J1079" s="12" t="e">
        <v>#N/A</v>
      </c>
      <c r="K1079" s="13" t="e">
        <v>#N/A</v>
      </c>
      <c r="L1079" s="12" t="e">
        <v>#N/A</v>
      </c>
      <c r="M1079" s="12" t="e">
        <v>#N/A</v>
      </c>
      <c r="N1079" s="12" t="e">
        <v>#N/A</v>
      </c>
      <c r="O1079" s="12" t="e">
        <v>#N/A</v>
      </c>
      <c r="P1079" s="12" t="e">
        <v>#N/A</v>
      </c>
      <c r="Q1079" s="12" t="e">
        <v>#N/A</v>
      </c>
      <c r="R1079" s="12" t="e">
        <v>#N/A</v>
      </c>
      <c r="S1079" s="12" t="e">
        <v>#N/A</v>
      </c>
      <c r="T1079" s="12" t="e">
        <v>#N/A</v>
      </c>
      <c r="U1079" s="12" t="e">
        <v>#N/A</v>
      </c>
      <c r="V1079" s="21" t="s">
        <v>118</v>
      </c>
      <c r="W1079" s="21" t="s">
        <v>118</v>
      </c>
      <c r="X1079" s="15" t="s">
        <v>149</v>
      </c>
      <c r="Y1079" s="15" t="e">
        <v>#N/A</v>
      </c>
      <c r="AC1079" s="13">
        <v>3.54</v>
      </c>
      <c r="AD1079" s="44">
        <v>521.37120000000004</v>
      </c>
      <c r="AE1079" s="44" t="s">
        <v>135</v>
      </c>
      <c r="AF1079" s="44" t="s">
        <v>135</v>
      </c>
      <c r="AG1079" s="152">
        <v>147.30000000000001</v>
      </c>
    </row>
    <row r="1080" spans="1:153" x14ac:dyDescent="0.2">
      <c r="A1080" s="8" t="s">
        <v>114</v>
      </c>
      <c r="B1080" s="8" t="s">
        <v>114</v>
      </c>
      <c r="C1080" s="8" t="s">
        <v>116</v>
      </c>
      <c r="D1080" s="8"/>
      <c r="E1080" s="9">
        <v>579</v>
      </c>
      <c r="F1080" s="10" t="s">
        <v>231</v>
      </c>
      <c r="G1080" s="11">
        <v>1.06</v>
      </c>
      <c r="H1080" s="9">
        <v>1</v>
      </c>
      <c r="I1080" s="12">
        <v>4.4400000000000004</v>
      </c>
      <c r="J1080" s="12">
        <v>4.4400000000000004</v>
      </c>
      <c r="K1080" s="13">
        <v>4.4400000000000004</v>
      </c>
      <c r="L1080" s="12">
        <v>215.98757200000003</v>
      </c>
      <c r="M1080" s="12">
        <v>22.038043399999999</v>
      </c>
      <c r="N1080" s="12">
        <v>48.645849549549553</v>
      </c>
      <c r="O1080" s="12">
        <v>4.9635232882882878</v>
      </c>
      <c r="P1080" s="12">
        <v>102.03384942907732</v>
      </c>
      <c r="Q1080" s="12" t="s">
        <v>36</v>
      </c>
      <c r="R1080" s="12" t="s">
        <v>193</v>
      </c>
      <c r="S1080" s="12" t="s">
        <v>194</v>
      </c>
      <c r="T1080" s="12">
        <v>12.58</v>
      </c>
      <c r="U1080" s="12">
        <v>125.65065</v>
      </c>
      <c r="V1080" s="21" t="s">
        <v>118</v>
      </c>
      <c r="W1080" s="21" t="s">
        <v>118</v>
      </c>
      <c r="X1080" s="15" t="s">
        <v>63</v>
      </c>
      <c r="Y1080" s="15" t="s">
        <v>49</v>
      </c>
      <c r="Z1080" s="16"/>
      <c r="AA1080" s="16"/>
      <c r="AB1080" s="16"/>
      <c r="AC1080" s="13">
        <v>4.4400000000000004</v>
      </c>
      <c r="AD1080" s="44">
        <v>365.07309519113619</v>
      </c>
      <c r="AE1080" s="44" t="s">
        <v>194</v>
      </c>
      <c r="AF1080" s="44" t="s">
        <v>194</v>
      </c>
      <c r="AG1080" s="152">
        <v>82.2</v>
      </c>
      <c r="AH1080" s="22"/>
      <c r="AI1080" s="22"/>
      <c r="AJ1080" s="22"/>
      <c r="AK1080" s="22"/>
      <c r="AL1080" s="22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  <c r="BC1080" s="22"/>
      <c r="BD1080" s="22"/>
      <c r="BE1080" s="22"/>
      <c r="BF1080" s="22"/>
      <c r="BG1080" s="22"/>
      <c r="BH1080" s="22"/>
      <c r="BI1080" s="22"/>
      <c r="BJ1080" s="22"/>
      <c r="BK1080" s="22"/>
      <c r="BL1080" s="22"/>
      <c r="BM1080" s="22"/>
      <c r="BN1080" s="22"/>
      <c r="BO1080" s="22"/>
      <c r="BP1080" s="22"/>
      <c r="BQ1080" s="22"/>
      <c r="BR1080" s="22"/>
      <c r="BS1080" s="22"/>
      <c r="BT1080" s="22"/>
      <c r="BU1080" s="22"/>
      <c r="BV1080" s="22"/>
      <c r="BW1080" s="22"/>
      <c r="BX1080" s="22"/>
      <c r="BY1080" s="22"/>
      <c r="BZ1080" s="22"/>
      <c r="CA1080" s="22"/>
      <c r="CB1080" s="22"/>
      <c r="CC1080" s="22"/>
      <c r="CD1080" s="22"/>
      <c r="CE1080" s="22"/>
      <c r="CF1080" s="22"/>
      <c r="CG1080" s="22"/>
      <c r="CH1080" s="22"/>
      <c r="CI1080" s="22"/>
      <c r="CJ1080" s="22"/>
      <c r="CK1080" s="22"/>
      <c r="CL1080" s="22"/>
      <c r="CM1080" s="22"/>
      <c r="CN1080" s="22"/>
      <c r="CO1080" s="22"/>
      <c r="CP1080" s="22"/>
      <c r="CQ1080" s="22"/>
      <c r="CR1080" s="22"/>
      <c r="CS1080" s="22"/>
      <c r="CT1080" s="22"/>
      <c r="CU1080" s="22"/>
      <c r="CV1080" s="22"/>
      <c r="CW1080" s="22"/>
      <c r="CX1080" s="22"/>
      <c r="CY1080" s="22"/>
      <c r="CZ1080" s="22"/>
      <c r="DA1080" s="22"/>
      <c r="DB1080" s="22"/>
      <c r="DC1080" s="22"/>
      <c r="DD1080" s="22"/>
      <c r="DE1080" s="22"/>
      <c r="DF1080" s="22"/>
      <c r="DG1080" s="22"/>
      <c r="DH1080" s="22"/>
      <c r="DI1080" s="22"/>
      <c r="DJ1080" s="22"/>
      <c r="DK1080" s="22"/>
      <c r="DL1080" s="22"/>
      <c r="DM1080" s="22"/>
      <c r="DN1080" s="22"/>
      <c r="DO1080" s="22"/>
      <c r="DP1080" s="22"/>
      <c r="DQ1080" s="22"/>
      <c r="DR1080" s="22"/>
      <c r="DS1080" s="22"/>
      <c r="DT1080" s="22"/>
      <c r="DU1080" s="22"/>
      <c r="DV1080" s="22"/>
      <c r="DW1080" s="22"/>
      <c r="DX1080" s="22"/>
      <c r="DY1080" s="22"/>
      <c r="DZ1080" s="22"/>
      <c r="EA1080" s="22"/>
      <c r="EB1080" s="22"/>
      <c r="EC1080" s="22"/>
      <c r="ED1080" s="22"/>
      <c r="EE1080" s="22"/>
      <c r="EF1080" s="22"/>
      <c r="EG1080" s="22"/>
      <c r="EH1080" s="22"/>
      <c r="EI1080" s="22"/>
      <c r="EJ1080" s="22"/>
      <c r="EK1080" s="22"/>
      <c r="EL1080" s="22"/>
      <c r="EM1080" s="22"/>
      <c r="EN1080" s="22"/>
      <c r="EO1080" s="22"/>
      <c r="EP1080" s="22"/>
      <c r="EQ1080" s="22"/>
      <c r="ER1080" s="22"/>
      <c r="ES1080" s="22"/>
      <c r="ET1080" s="22"/>
      <c r="EU1080" s="22"/>
      <c r="EV1080" s="22"/>
      <c r="EW1080" s="22"/>
    </row>
    <row r="1081" spans="1:153" s="16" customFormat="1" x14ac:dyDescent="0.2">
      <c r="A1081" s="8" t="s">
        <v>114</v>
      </c>
      <c r="B1081" s="10" t="s">
        <v>122</v>
      </c>
      <c r="C1081" s="8" t="s">
        <v>116</v>
      </c>
      <c r="D1081" s="8"/>
      <c r="E1081" s="136">
        <v>602</v>
      </c>
      <c r="F1081" s="137" t="s">
        <v>117</v>
      </c>
      <c r="G1081" s="140">
        <v>2.0301999999999998</v>
      </c>
      <c r="H1081" s="9">
        <v>2</v>
      </c>
      <c r="I1081" s="12" t="e">
        <v>#N/A</v>
      </c>
      <c r="J1081" s="12" t="e">
        <v>#N/A</v>
      </c>
      <c r="K1081" s="13" t="e">
        <v>#N/A</v>
      </c>
      <c r="L1081" s="12" t="e">
        <v>#N/A</v>
      </c>
      <c r="M1081" s="12" t="e">
        <v>#N/A</v>
      </c>
      <c r="N1081" s="12" t="e">
        <v>#N/A</v>
      </c>
      <c r="O1081" s="12" t="e">
        <v>#N/A</v>
      </c>
      <c r="P1081" s="12" t="e">
        <v>#N/A</v>
      </c>
      <c r="Q1081" s="12" t="e">
        <v>#N/A</v>
      </c>
      <c r="R1081" s="12" t="e">
        <v>#N/A</v>
      </c>
      <c r="S1081" s="12" t="e">
        <v>#N/A</v>
      </c>
      <c r="T1081" s="12" t="e">
        <v>#N/A</v>
      </c>
      <c r="U1081" s="12" t="e">
        <v>#N/A</v>
      </c>
      <c r="V1081" s="21" t="s">
        <v>118</v>
      </c>
      <c r="W1081" s="21" t="s">
        <v>118</v>
      </c>
      <c r="X1081" s="15" t="s">
        <v>149</v>
      </c>
      <c r="Y1081" s="15" t="e">
        <v>#N/A</v>
      </c>
      <c r="AC1081" s="13">
        <v>3.78</v>
      </c>
      <c r="AD1081" s="44">
        <v>556.71839999999997</v>
      </c>
      <c r="AE1081" s="44" t="s">
        <v>135</v>
      </c>
      <c r="AF1081" s="44" t="s">
        <v>135</v>
      </c>
      <c r="AG1081" s="152">
        <v>147.30000000000001</v>
      </c>
      <c r="EW1081" s="16" t="e">
        <f>SUBTOTAL(9,D1081:EV1081)</f>
        <v>#N/A</v>
      </c>
    </row>
    <row r="1082" spans="1:153" s="16" customFormat="1" x14ac:dyDescent="0.2">
      <c r="A1082" s="8" t="s">
        <v>32</v>
      </c>
      <c r="B1082" s="8" t="s">
        <v>32</v>
      </c>
      <c r="C1082" s="8" t="s">
        <v>43</v>
      </c>
      <c r="D1082" s="8" t="s">
        <v>56</v>
      </c>
      <c r="E1082" s="7">
        <v>81</v>
      </c>
      <c r="F1082" s="10" t="s">
        <v>237</v>
      </c>
      <c r="G1082" s="60">
        <v>81.010000000000005</v>
      </c>
      <c r="H1082" s="15"/>
      <c r="I1082" s="12" t="e">
        <v>#N/A</v>
      </c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8">
        <v>3.03</v>
      </c>
      <c r="AD1082" s="18">
        <v>305.48459999999994</v>
      </c>
      <c r="AE1082" s="20" t="s">
        <v>38</v>
      </c>
      <c r="AF1082" s="20" t="s">
        <v>38</v>
      </c>
      <c r="AG1082" s="152">
        <v>100.8</v>
      </c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</row>
    <row r="1083" spans="1:153" s="16" customFormat="1" x14ac:dyDescent="0.2">
      <c r="A1083" s="8" t="s">
        <v>32</v>
      </c>
      <c r="B1083" s="8" t="s">
        <v>32</v>
      </c>
      <c r="C1083" s="8" t="s">
        <v>43</v>
      </c>
      <c r="D1083" s="8" t="s">
        <v>34</v>
      </c>
      <c r="E1083" s="139">
        <v>77</v>
      </c>
      <c r="F1083" s="139" t="s">
        <v>225</v>
      </c>
      <c r="G1083" s="139">
        <v>77.010000000000005</v>
      </c>
      <c r="H1083" s="7">
        <v>1</v>
      </c>
      <c r="I1083" s="12">
        <v>24.65</v>
      </c>
      <c r="J1083" s="12">
        <v>35.880000000000003</v>
      </c>
      <c r="K1083" s="13">
        <v>35.880000000000003</v>
      </c>
      <c r="L1083" s="12">
        <v>2523.6880640000004</v>
      </c>
      <c r="M1083" s="12">
        <v>298.14086259999999</v>
      </c>
      <c r="N1083" s="12">
        <v>102.38085452332659</v>
      </c>
      <c r="O1083" s="12">
        <v>12.094964000000001</v>
      </c>
      <c r="P1083" s="12">
        <v>118.13697059194077</v>
      </c>
      <c r="Q1083" s="12" t="s">
        <v>50</v>
      </c>
      <c r="R1083" s="12" t="s">
        <v>196</v>
      </c>
      <c r="S1083" s="12" t="s">
        <v>176</v>
      </c>
      <c r="T1083" s="12">
        <v>12.88</v>
      </c>
      <c r="U1083" s="12">
        <v>140.30779999999999</v>
      </c>
      <c r="V1083" s="15"/>
      <c r="W1083" s="15"/>
      <c r="X1083" s="15" t="s">
        <v>63</v>
      </c>
      <c r="Y1083" s="15" t="s">
        <v>49</v>
      </c>
      <c r="Z1083" s="15"/>
      <c r="AA1083" s="15"/>
      <c r="AB1083" s="15"/>
      <c r="AC1083" s="18">
        <v>24.65</v>
      </c>
      <c r="AD1083" s="19">
        <v>2270.3350113846282</v>
      </c>
      <c r="AE1083" s="20" t="s">
        <v>176</v>
      </c>
      <c r="AF1083" s="20" t="s">
        <v>176</v>
      </c>
      <c r="AG1083" s="152">
        <v>92.1</v>
      </c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  <c r="CN1083" s="15"/>
      <c r="CO1083" s="15"/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15"/>
      <c r="EE1083" s="15"/>
      <c r="EF1083" s="15"/>
      <c r="EG1083" s="15"/>
      <c r="EH1083" s="15"/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</row>
    <row r="1084" spans="1:153" s="16" customFormat="1" x14ac:dyDescent="0.2">
      <c r="A1084" s="8" t="s">
        <v>114</v>
      </c>
      <c r="B1084" s="10" t="s">
        <v>122</v>
      </c>
      <c r="C1084" s="8" t="s">
        <v>116</v>
      </c>
      <c r="D1084" s="8"/>
      <c r="E1084" s="136">
        <v>602</v>
      </c>
      <c r="F1084" s="137" t="s">
        <v>117</v>
      </c>
      <c r="G1084" s="140">
        <v>2.0303</v>
      </c>
      <c r="H1084" s="9">
        <v>2</v>
      </c>
      <c r="I1084" s="12" t="e">
        <v>#N/A</v>
      </c>
      <c r="J1084" s="12" t="e">
        <v>#N/A</v>
      </c>
      <c r="K1084" s="13" t="e">
        <v>#N/A</v>
      </c>
      <c r="L1084" s="12" t="e">
        <v>#N/A</v>
      </c>
      <c r="M1084" s="12" t="e">
        <v>#N/A</v>
      </c>
      <c r="N1084" s="12" t="e">
        <v>#N/A</v>
      </c>
      <c r="O1084" s="12" t="e">
        <v>#N/A</v>
      </c>
      <c r="P1084" s="12" t="e">
        <v>#N/A</v>
      </c>
      <c r="Q1084" s="12" t="e">
        <v>#N/A</v>
      </c>
      <c r="R1084" s="12" t="e">
        <v>#N/A</v>
      </c>
      <c r="S1084" s="12" t="e">
        <v>#N/A</v>
      </c>
      <c r="T1084" s="12" t="e">
        <v>#N/A</v>
      </c>
      <c r="U1084" s="12" t="e">
        <v>#N/A</v>
      </c>
      <c r="V1084" s="21" t="s">
        <v>118</v>
      </c>
      <c r="W1084" s="21" t="s">
        <v>118</v>
      </c>
      <c r="X1084" s="15" t="s">
        <v>149</v>
      </c>
      <c r="Y1084" s="15" t="e">
        <v>#N/A</v>
      </c>
      <c r="AC1084" s="13">
        <v>6.28</v>
      </c>
      <c r="AD1084" s="44">
        <v>924.91840000000002</v>
      </c>
      <c r="AE1084" s="44" t="s">
        <v>135</v>
      </c>
      <c r="AF1084" s="44" t="s">
        <v>135</v>
      </c>
      <c r="AG1084" s="152">
        <v>147.30000000000001</v>
      </c>
    </row>
    <row r="1085" spans="1:153" s="16" customFormat="1" x14ac:dyDescent="0.2">
      <c r="A1085" s="8" t="s">
        <v>32</v>
      </c>
      <c r="B1085" s="8" t="s">
        <v>32</v>
      </c>
      <c r="C1085" s="8" t="s">
        <v>43</v>
      </c>
      <c r="D1085" s="8" t="s">
        <v>56</v>
      </c>
      <c r="E1085" s="7">
        <v>81</v>
      </c>
      <c r="F1085" s="10" t="s">
        <v>237</v>
      </c>
      <c r="G1085" s="7">
        <v>81.02</v>
      </c>
      <c r="H1085" s="7"/>
      <c r="I1085" s="12" t="e">
        <v>#N/A</v>
      </c>
      <c r="J1085" s="12">
        <v>1</v>
      </c>
      <c r="K1085" s="13">
        <v>1</v>
      </c>
      <c r="L1085" s="12">
        <v>114.500348</v>
      </c>
      <c r="M1085" s="12">
        <v>16.698225400000002</v>
      </c>
      <c r="N1085" s="13">
        <v>114.500348</v>
      </c>
      <c r="O1085" s="13">
        <v>16.698225400000002</v>
      </c>
      <c r="P1085" s="12">
        <v>145.83558645603421</v>
      </c>
      <c r="Q1085" s="36">
        <v>1</v>
      </c>
      <c r="R1085" s="37">
        <v>29</v>
      </c>
      <c r="S1085" s="16" t="s">
        <v>38</v>
      </c>
      <c r="T1085" s="13">
        <v>10.45</v>
      </c>
      <c r="U1085" s="13">
        <v>164.62530000000001</v>
      </c>
      <c r="V1085" s="15"/>
      <c r="W1085" s="15"/>
      <c r="X1085" s="15" t="s">
        <v>63</v>
      </c>
      <c r="Y1085" s="15" t="s">
        <v>49</v>
      </c>
      <c r="Z1085" s="15"/>
      <c r="AA1085" s="15"/>
      <c r="AB1085" s="17">
        <v>0</v>
      </c>
      <c r="AC1085" s="18">
        <v>5.96</v>
      </c>
      <c r="AD1085" s="18">
        <v>600.88720000000001</v>
      </c>
      <c r="AE1085" s="20" t="s">
        <v>38</v>
      </c>
      <c r="AF1085" s="20" t="s">
        <v>38</v>
      </c>
      <c r="AG1085" s="152">
        <v>100.8</v>
      </c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  <c r="CN1085" s="15"/>
      <c r="CO1085" s="15"/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15"/>
      <c r="EE1085" s="15"/>
      <c r="EF1085" s="15"/>
      <c r="EG1085" s="15"/>
      <c r="EH1085" s="15"/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</row>
    <row r="1086" spans="1:153" s="16" customFormat="1" x14ac:dyDescent="0.2">
      <c r="A1086" s="8" t="s">
        <v>114</v>
      </c>
      <c r="B1086" s="8"/>
      <c r="C1086" s="8"/>
      <c r="D1086" s="8"/>
      <c r="E1086" s="9">
        <v>385</v>
      </c>
      <c r="F1086" s="10" t="s">
        <v>208</v>
      </c>
      <c r="G1086" s="11">
        <v>1.2</v>
      </c>
      <c r="H1086" s="9">
        <v>1</v>
      </c>
      <c r="I1086" s="12"/>
      <c r="J1086" s="12"/>
      <c r="K1086" s="13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21"/>
      <c r="W1086" s="21"/>
      <c r="X1086" s="15"/>
      <c r="Y1086" s="15"/>
      <c r="AC1086" s="13">
        <v>11.565000000000001</v>
      </c>
      <c r="AD1086" s="44">
        <v>1419.2469296508727</v>
      </c>
      <c r="AE1086" s="44" t="s">
        <v>38</v>
      </c>
      <c r="AF1086" s="44" t="s">
        <v>38</v>
      </c>
      <c r="AG1086" s="152">
        <v>122.7</v>
      </c>
    </row>
    <row r="1087" spans="1:153" s="16" customFormat="1" x14ac:dyDescent="0.2">
      <c r="A1087" s="8" t="s">
        <v>32</v>
      </c>
      <c r="B1087" s="8" t="s">
        <v>32</v>
      </c>
      <c r="C1087" s="8" t="s">
        <v>43</v>
      </c>
      <c r="D1087" s="8" t="s">
        <v>56</v>
      </c>
      <c r="E1087" s="9">
        <v>5</v>
      </c>
      <c r="F1087" s="10" t="s">
        <v>185</v>
      </c>
      <c r="G1087" s="11">
        <v>5.03</v>
      </c>
      <c r="H1087" s="9">
        <v>1</v>
      </c>
      <c r="I1087" s="12">
        <v>87.36</v>
      </c>
      <c r="J1087" s="12">
        <v>87.36</v>
      </c>
      <c r="K1087" s="13">
        <v>87.36</v>
      </c>
      <c r="L1087" s="12">
        <v>11012.345904</v>
      </c>
      <c r="M1087" s="12">
        <v>1180.6386173999999</v>
      </c>
      <c r="N1087" s="12">
        <v>126.05707307692307</v>
      </c>
      <c r="O1087" s="12">
        <v>13.514636188186813</v>
      </c>
      <c r="P1087" s="12">
        <v>107.21045521927877</v>
      </c>
      <c r="Q1087" s="12" t="s">
        <v>50</v>
      </c>
      <c r="R1087" s="12" t="s">
        <v>54</v>
      </c>
      <c r="S1087" s="12" t="s">
        <v>55</v>
      </c>
      <c r="T1087" s="12">
        <v>12.02</v>
      </c>
      <c r="U1087" s="12">
        <v>130.0393</v>
      </c>
      <c r="V1087" s="13" t="s">
        <v>84</v>
      </c>
      <c r="W1087" s="14" t="s">
        <v>197</v>
      </c>
      <c r="X1087" s="15" t="s">
        <v>41</v>
      </c>
      <c r="Y1087" s="15" t="s">
        <v>49</v>
      </c>
      <c r="AB1087" s="17">
        <v>0.10302197802197802</v>
      </c>
      <c r="AC1087" s="18">
        <v>67.44</v>
      </c>
      <c r="AD1087" s="19">
        <v>7819.1131256553472</v>
      </c>
      <c r="AE1087" s="20" t="s">
        <v>55</v>
      </c>
      <c r="AF1087" s="20" t="s">
        <v>55</v>
      </c>
      <c r="AG1087" s="152">
        <v>115.9</v>
      </c>
    </row>
    <row r="1088" spans="1:153" s="22" customFormat="1" x14ac:dyDescent="0.2">
      <c r="A1088" s="8" t="s">
        <v>114</v>
      </c>
      <c r="B1088" s="8"/>
      <c r="C1088" s="8"/>
      <c r="D1088" s="8"/>
      <c r="E1088" s="9">
        <v>385</v>
      </c>
      <c r="F1088" s="10" t="s">
        <v>208</v>
      </c>
      <c r="G1088" s="11">
        <v>1.17</v>
      </c>
      <c r="H1088" s="9">
        <v>1</v>
      </c>
      <c r="I1088" s="12"/>
      <c r="J1088" s="12"/>
      <c r="K1088" s="13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21"/>
      <c r="W1088" s="21"/>
      <c r="X1088" s="15"/>
      <c r="Y1088" s="15"/>
      <c r="Z1088" s="16"/>
      <c r="AA1088" s="16"/>
      <c r="AB1088" s="16"/>
      <c r="AC1088" s="13">
        <v>11.17</v>
      </c>
      <c r="AD1088" s="44">
        <v>1405.1740773195199</v>
      </c>
      <c r="AE1088" s="44" t="s">
        <v>55</v>
      </c>
      <c r="AF1088" s="44" t="s">
        <v>55</v>
      </c>
      <c r="AG1088" s="152">
        <v>125.8</v>
      </c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/>
      <c r="DF1088" s="16"/>
      <c r="DG1088" s="16"/>
      <c r="DH1088" s="16"/>
      <c r="DI1088" s="16"/>
      <c r="DJ1088" s="16"/>
      <c r="DK1088" s="16"/>
      <c r="DL1088" s="16"/>
      <c r="DM1088" s="16"/>
      <c r="DN1088" s="16"/>
      <c r="DO1088" s="16"/>
      <c r="DP1088" s="16"/>
      <c r="DQ1088" s="16"/>
      <c r="DR1088" s="16"/>
      <c r="DS1088" s="16"/>
      <c r="DT1088" s="16"/>
      <c r="DU1088" s="16"/>
      <c r="DV1088" s="16"/>
      <c r="DW1088" s="16"/>
      <c r="DX1088" s="16"/>
      <c r="DY1088" s="16"/>
      <c r="DZ1088" s="16"/>
      <c r="EA1088" s="16"/>
      <c r="EB1088" s="16"/>
      <c r="EC1088" s="16"/>
      <c r="ED1088" s="16"/>
      <c r="EE1088" s="16"/>
      <c r="EF1088" s="16"/>
      <c r="EG1088" s="16"/>
      <c r="EH1088" s="16"/>
      <c r="EI1088" s="16"/>
      <c r="EJ1088" s="16"/>
      <c r="EK1088" s="16"/>
      <c r="EL1088" s="16"/>
      <c r="EM1088" s="16"/>
      <c r="EN1088" s="16"/>
      <c r="EO1088" s="16"/>
      <c r="EP1088" s="16"/>
      <c r="EQ1088" s="16"/>
      <c r="ER1088" s="16"/>
      <c r="ES1088" s="16"/>
      <c r="ET1088" s="16"/>
      <c r="EU1088" s="16"/>
      <c r="EV1088" s="16"/>
      <c r="EW1088" s="16"/>
    </row>
    <row r="1089" spans="1:153" s="22" customFormat="1" x14ac:dyDescent="0.2">
      <c r="A1089" s="8" t="s">
        <v>114</v>
      </c>
      <c r="B1089" s="10" t="s">
        <v>122</v>
      </c>
      <c r="C1089" s="8" t="s">
        <v>116</v>
      </c>
      <c r="D1089" s="8"/>
      <c r="E1089" s="136">
        <v>602</v>
      </c>
      <c r="F1089" s="137" t="s">
        <v>117</v>
      </c>
      <c r="G1089" s="140">
        <v>2.0304000000000002</v>
      </c>
      <c r="H1089" s="9">
        <v>2</v>
      </c>
      <c r="I1089" s="12" t="e">
        <v>#N/A</v>
      </c>
      <c r="J1089" s="12" t="e">
        <v>#N/A</v>
      </c>
      <c r="K1089" s="13" t="e">
        <v>#N/A</v>
      </c>
      <c r="L1089" s="12" t="e">
        <v>#N/A</v>
      </c>
      <c r="M1089" s="12" t="e">
        <v>#N/A</v>
      </c>
      <c r="N1089" s="12" t="e">
        <v>#N/A</v>
      </c>
      <c r="O1089" s="12" t="e">
        <v>#N/A</v>
      </c>
      <c r="P1089" s="12" t="e">
        <v>#N/A</v>
      </c>
      <c r="Q1089" s="12" t="e">
        <v>#N/A</v>
      </c>
      <c r="R1089" s="12" t="e">
        <v>#N/A</v>
      </c>
      <c r="S1089" s="12" t="e">
        <v>#N/A</v>
      </c>
      <c r="T1089" s="12" t="e">
        <v>#N/A</v>
      </c>
      <c r="U1089" s="12" t="e">
        <v>#N/A</v>
      </c>
      <c r="V1089" s="21" t="s">
        <v>118</v>
      </c>
      <c r="W1089" s="21" t="s">
        <v>118</v>
      </c>
      <c r="X1089" s="15" t="s">
        <v>149</v>
      </c>
      <c r="Y1089" s="15" t="e">
        <v>#N/A</v>
      </c>
      <c r="Z1089" s="16"/>
      <c r="AA1089" s="16"/>
      <c r="AB1089" s="16"/>
      <c r="AC1089" s="13">
        <v>7.42</v>
      </c>
      <c r="AD1089" s="44">
        <v>1092.8176000000001</v>
      </c>
      <c r="AE1089" s="44" t="s">
        <v>135</v>
      </c>
      <c r="AF1089" s="44" t="s">
        <v>135</v>
      </c>
      <c r="AG1089" s="152">
        <v>147.30000000000001</v>
      </c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/>
      <c r="DF1089" s="16"/>
      <c r="DG1089" s="16"/>
      <c r="DH1089" s="16"/>
      <c r="DI1089" s="16"/>
      <c r="DJ1089" s="16"/>
      <c r="DK1089" s="16"/>
      <c r="DL1089" s="16"/>
      <c r="DM1089" s="16"/>
      <c r="DN1089" s="16"/>
      <c r="DO1089" s="16"/>
      <c r="DP1089" s="16"/>
      <c r="DQ1089" s="16"/>
      <c r="DR1089" s="16"/>
      <c r="DS1089" s="16"/>
      <c r="DT1089" s="16"/>
      <c r="DU1089" s="16"/>
      <c r="DV1089" s="16"/>
      <c r="DW1089" s="16"/>
      <c r="DX1089" s="16"/>
      <c r="DY1089" s="16"/>
      <c r="DZ1089" s="16"/>
      <c r="EA1089" s="16"/>
      <c r="EB1089" s="16"/>
      <c r="EC1089" s="16"/>
      <c r="ED1089" s="16"/>
      <c r="EE1089" s="16"/>
      <c r="EF1089" s="16"/>
      <c r="EG1089" s="16"/>
      <c r="EH1089" s="16"/>
      <c r="EI1089" s="16"/>
      <c r="EJ1089" s="16"/>
      <c r="EK1089" s="16"/>
      <c r="EL1089" s="16"/>
      <c r="EM1089" s="16"/>
      <c r="EN1089" s="16"/>
      <c r="EO1089" s="16"/>
      <c r="EP1089" s="16"/>
      <c r="EQ1089" s="16"/>
      <c r="ER1089" s="16"/>
      <c r="ES1089" s="16"/>
      <c r="ET1089" s="16"/>
      <c r="EU1089" s="16"/>
      <c r="EV1089" s="16"/>
      <c r="EW1089" s="16" t="e">
        <f>SUBTOTAL(9,D1089:EV1089)</f>
        <v>#N/A</v>
      </c>
    </row>
    <row r="1090" spans="1:153" s="16" customFormat="1" x14ac:dyDescent="0.2">
      <c r="A1090" s="8" t="s">
        <v>114</v>
      </c>
      <c r="B1090" s="10"/>
      <c r="C1090" s="8"/>
      <c r="D1090" s="8"/>
      <c r="E1090" s="136">
        <v>602</v>
      </c>
      <c r="F1090" s="137" t="s">
        <v>117</v>
      </c>
      <c r="G1090" s="138">
        <v>2.0305</v>
      </c>
      <c r="H1090" s="9"/>
      <c r="I1090" s="12"/>
      <c r="J1090" s="12"/>
      <c r="K1090" s="13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21"/>
      <c r="W1090" s="21"/>
      <c r="X1090" s="15"/>
      <c r="Y1090" s="15"/>
      <c r="AC1090" s="13">
        <v>4.8099999999999996</v>
      </c>
      <c r="AD1090" s="44">
        <v>687.82999999999993</v>
      </c>
      <c r="AE1090" s="44" t="s">
        <v>55</v>
      </c>
      <c r="AF1090" s="44" t="s">
        <v>55</v>
      </c>
      <c r="AG1090" s="152">
        <v>143</v>
      </c>
    </row>
    <row r="1091" spans="1:153" s="16" customFormat="1" x14ac:dyDescent="0.2">
      <c r="A1091" s="8" t="s">
        <v>114</v>
      </c>
      <c r="B1091" s="10" t="s">
        <v>122</v>
      </c>
      <c r="C1091" s="8" t="s">
        <v>116</v>
      </c>
      <c r="D1091" s="8"/>
      <c r="E1091" s="136">
        <v>602</v>
      </c>
      <c r="F1091" s="137" t="s">
        <v>117</v>
      </c>
      <c r="G1091" s="140">
        <v>2.0306000000000002</v>
      </c>
      <c r="H1091" s="9">
        <v>2</v>
      </c>
      <c r="I1091" s="12" t="e">
        <v>#N/A</v>
      </c>
      <c r="J1091" s="12" t="e">
        <v>#N/A</v>
      </c>
      <c r="K1091" s="13" t="e">
        <v>#N/A</v>
      </c>
      <c r="L1091" s="12" t="e">
        <v>#N/A</v>
      </c>
      <c r="M1091" s="12" t="e">
        <v>#N/A</v>
      </c>
      <c r="N1091" s="12" t="e">
        <v>#N/A</v>
      </c>
      <c r="O1091" s="12" t="e">
        <v>#N/A</v>
      </c>
      <c r="P1091" s="12" t="e">
        <v>#N/A</v>
      </c>
      <c r="Q1091" s="12" t="e">
        <v>#N/A</v>
      </c>
      <c r="R1091" s="12" t="e">
        <v>#N/A</v>
      </c>
      <c r="S1091" s="12" t="e">
        <v>#N/A</v>
      </c>
      <c r="T1091" s="12" t="e">
        <v>#N/A</v>
      </c>
      <c r="U1091" s="12" t="e">
        <v>#N/A</v>
      </c>
      <c r="V1091" s="21" t="s">
        <v>118</v>
      </c>
      <c r="W1091" s="21" t="s">
        <v>118</v>
      </c>
      <c r="X1091" s="15" t="s">
        <v>149</v>
      </c>
      <c r="Y1091" s="15" t="e">
        <v>#N/A</v>
      </c>
      <c r="AC1091" s="13">
        <v>12.11</v>
      </c>
      <c r="AD1091" s="44">
        <v>1582.9307999999999</v>
      </c>
      <c r="AE1091" s="44" t="s">
        <v>72</v>
      </c>
      <c r="AF1091" s="44" t="s">
        <v>72</v>
      </c>
      <c r="AG1091" s="152">
        <v>130.69999999999999</v>
      </c>
    </row>
    <row r="1092" spans="1:153" s="16" customFormat="1" x14ac:dyDescent="0.2">
      <c r="A1092" s="8" t="s">
        <v>114</v>
      </c>
      <c r="B1092" s="10" t="s">
        <v>122</v>
      </c>
      <c r="C1092" s="8" t="s">
        <v>116</v>
      </c>
      <c r="D1092" s="8"/>
      <c r="E1092" s="136">
        <v>602</v>
      </c>
      <c r="F1092" s="137" t="s">
        <v>117</v>
      </c>
      <c r="G1092" s="138">
        <v>2.0306999999999999</v>
      </c>
      <c r="H1092" s="7">
        <v>2</v>
      </c>
      <c r="I1092" s="12" t="e">
        <v>#N/A</v>
      </c>
      <c r="J1092" s="12" t="e">
        <v>#N/A</v>
      </c>
      <c r="K1092" s="13" t="e">
        <v>#N/A</v>
      </c>
      <c r="L1092" s="12" t="e">
        <v>#N/A</v>
      </c>
      <c r="M1092" s="12" t="e">
        <v>#N/A</v>
      </c>
      <c r="N1092" s="12" t="e">
        <v>#N/A</v>
      </c>
      <c r="O1092" s="12" t="e">
        <v>#N/A</v>
      </c>
      <c r="P1092" s="12" t="e">
        <v>#N/A</v>
      </c>
      <c r="Q1092" s="12" t="e">
        <v>#N/A</v>
      </c>
      <c r="R1092" s="12" t="e">
        <v>#N/A</v>
      </c>
      <c r="S1092" s="12" t="e">
        <v>#N/A</v>
      </c>
      <c r="T1092" s="12" t="e">
        <v>#N/A</v>
      </c>
      <c r="U1092" s="12" t="e">
        <v>#N/A</v>
      </c>
      <c r="V1092" s="15"/>
      <c r="W1092" s="15"/>
      <c r="X1092" s="15" t="s">
        <v>41</v>
      </c>
      <c r="Y1092" s="15" t="s">
        <v>49</v>
      </c>
      <c r="AA1092" s="15"/>
      <c r="AB1092" s="15"/>
      <c r="AC1092" s="13">
        <v>14.3</v>
      </c>
      <c r="AD1092" s="44">
        <v>2056.1040000000003</v>
      </c>
      <c r="AE1092" s="44" t="s">
        <v>72</v>
      </c>
      <c r="AF1092" s="44" t="s">
        <v>72</v>
      </c>
      <c r="AG1092" s="152">
        <v>143.80000000000001</v>
      </c>
    </row>
    <row r="1093" spans="1:153" s="16" customFormat="1" x14ac:dyDescent="0.2">
      <c r="A1093" s="8" t="s">
        <v>114</v>
      </c>
      <c r="B1093" s="10" t="s">
        <v>115</v>
      </c>
      <c r="C1093" s="8" t="s">
        <v>116</v>
      </c>
      <c r="D1093" s="8"/>
      <c r="E1093" s="136">
        <v>602</v>
      </c>
      <c r="F1093" s="137" t="s">
        <v>117</v>
      </c>
      <c r="G1093" s="140">
        <v>2.0308999999999999</v>
      </c>
      <c r="H1093" s="9">
        <v>2</v>
      </c>
      <c r="I1093" s="12">
        <v>4.51</v>
      </c>
      <c r="J1093" s="12">
        <v>4.7</v>
      </c>
      <c r="K1093" s="13">
        <v>4.7</v>
      </c>
      <c r="L1093" s="12">
        <v>629.04190400000005</v>
      </c>
      <c r="M1093" s="12">
        <v>78.352098999999995</v>
      </c>
      <c r="N1093" s="12">
        <v>139.47714057649668</v>
      </c>
      <c r="O1093" s="12">
        <v>17.372970953436806</v>
      </c>
      <c r="P1093" s="12">
        <v>124.55783708806781</v>
      </c>
      <c r="Q1093" s="12" t="s">
        <v>99</v>
      </c>
      <c r="R1093" s="12" t="s">
        <v>54</v>
      </c>
      <c r="S1093" s="12" t="s">
        <v>55</v>
      </c>
      <c r="T1093" s="12">
        <v>15.05</v>
      </c>
      <c r="U1093" s="12">
        <v>147.27494999999999</v>
      </c>
      <c r="V1093" s="21" t="s">
        <v>118</v>
      </c>
      <c r="W1093" s="21" t="s">
        <v>118</v>
      </c>
      <c r="X1093" s="15" t="s">
        <v>149</v>
      </c>
      <c r="Y1093" s="15" t="e">
        <v>#N/A</v>
      </c>
      <c r="AC1093" s="13">
        <v>4.51</v>
      </c>
      <c r="AD1093" s="44">
        <v>663.31280000000004</v>
      </c>
      <c r="AE1093" s="44" t="s">
        <v>55</v>
      </c>
      <c r="AF1093" s="44" t="s">
        <v>55</v>
      </c>
      <c r="AG1093" s="152">
        <v>147.1</v>
      </c>
    </row>
    <row r="1094" spans="1:153" s="16" customFormat="1" x14ac:dyDescent="0.2">
      <c r="A1094" s="8" t="s">
        <v>114</v>
      </c>
      <c r="B1094" s="10" t="s">
        <v>115</v>
      </c>
      <c r="C1094" s="8" t="s">
        <v>116</v>
      </c>
      <c r="D1094" s="8"/>
      <c r="E1094" s="136">
        <v>602</v>
      </c>
      <c r="F1094" s="137" t="s">
        <v>117</v>
      </c>
      <c r="G1094" s="138">
        <v>2.0310000000000001</v>
      </c>
      <c r="H1094" s="7">
        <v>2</v>
      </c>
      <c r="I1094" s="12">
        <v>5.42</v>
      </c>
      <c r="J1094" s="12">
        <v>2.27</v>
      </c>
      <c r="K1094" s="13">
        <v>2.27</v>
      </c>
      <c r="L1094" s="12">
        <v>1122.9236639999999</v>
      </c>
      <c r="M1094" s="12">
        <v>138.7655044</v>
      </c>
      <c r="N1094" s="12">
        <v>207.18148782287821</v>
      </c>
      <c r="O1094" s="12">
        <v>25.602491586715868</v>
      </c>
      <c r="P1094" s="12">
        <v>123.57518934608542</v>
      </c>
      <c r="Q1094" s="12" t="s">
        <v>99</v>
      </c>
      <c r="R1094" s="12" t="s">
        <v>37</v>
      </c>
      <c r="S1094" s="12" t="s">
        <v>38</v>
      </c>
      <c r="T1094" s="12">
        <v>11.76</v>
      </c>
      <c r="U1094" s="12">
        <v>140.14465000000001</v>
      </c>
      <c r="V1094" s="15"/>
      <c r="W1094" s="15"/>
      <c r="X1094" s="15" t="s">
        <v>41</v>
      </c>
      <c r="Y1094" s="15" t="s">
        <v>49</v>
      </c>
      <c r="AA1094" s="15"/>
      <c r="AB1094" s="15"/>
      <c r="AC1094" s="13">
        <v>5.42</v>
      </c>
      <c r="AD1094" s="44">
        <v>798.25760000000002</v>
      </c>
      <c r="AE1094" s="44" t="s">
        <v>184</v>
      </c>
      <c r="AF1094" s="44" t="s">
        <v>184</v>
      </c>
      <c r="AG1094" s="152">
        <v>147.30000000000001</v>
      </c>
    </row>
    <row r="1095" spans="1:153" s="16" customFormat="1" x14ac:dyDescent="0.2">
      <c r="A1095" s="8" t="s">
        <v>114</v>
      </c>
      <c r="B1095" s="10" t="s">
        <v>115</v>
      </c>
      <c r="C1095" s="8" t="s">
        <v>116</v>
      </c>
      <c r="D1095" s="8"/>
      <c r="E1095" s="136">
        <v>602</v>
      </c>
      <c r="F1095" s="137" t="s">
        <v>117</v>
      </c>
      <c r="G1095" s="138">
        <v>2.0312000000000001</v>
      </c>
      <c r="H1095" s="9">
        <v>2</v>
      </c>
      <c r="I1095" s="12">
        <v>7.5</v>
      </c>
      <c r="J1095" s="12" t="e">
        <v>#N/A</v>
      </c>
      <c r="K1095" s="13" t="e">
        <v>#N/A</v>
      </c>
      <c r="L1095" s="12">
        <v>1167.0938760000001</v>
      </c>
      <c r="M1095" s="12">
        <v>137.53022960000001</v>
      </c>
      <c r="N1095" s="12">
        <v>155.61251680000001</v>
      </c>
      <c r="O1095" s="12">
        <v>18.337363946666667</v>
      </c>
      <c r="P1095" s="12">
        <v>117.83990339436929</v>
      </c>
      <c r="Q1095" s="12" t="s">
        <v>99</v>
      </c>
      <c r="R1095" s="12" t="s">
        <v>54</v>
      </c>
      <c r="S1095" s="12" t="s">
        <v>55</v>
      </c>
      <c r="T1095" s="12">
        <v>15.8</v>
      </c>
      <c r="U1095" s="12">
        <v>143.26400000000001</v>
      </c>
      <c r="V1095" s="21" t="s">
        <v>118</v>
      </c>
      <c r="W1095" s="21" t="s">
        <v>118</v>
      </c>
      <c r="X1095" s="15" t="s">
        <v>149</v>
      </c>
      <c r="Y1095" s="15" t="e">
        <v>#N/A</v>
      </c>
      <c r="AC1095" s="13">
        <v>7.5</v>
      </c>
      <c r="AD1095" s="44">
        <v>1104.5999999999999</v>
      </c>
      <c r="AE1095" s="44" t="s">
        <v>55</v>
      </c>
      <c r="AF1095" s="44" t="s">
        <v>55</v>
      </c>
      <c r="AG1095" s="152">
        <v>147.30000000000001</v>
      </c>
    </row>
    <row r="1096" spans="1:153" s="16" customFormat="1" x14ac:dyDescent="0.2">
      <c r="A1096" s="8" t="s">
        <v>114</v>
      </c>
      <c r="B1096" s="10" t="s">
        <v>115</v>
      </c>
      <c r="C1096" s="8" t="s">
        <v>116</v>
      </c>
      <c r="D1096" s="8"/>
      <c r="E1096" s="136">
        <v>602</v>
      </c>
      <c r="F1096" s="137" t="s">
        <v>117</v>
      </c>
      <c r="G1096" s="138">
        <v>2.0312999999999999</v>
      </c>
      <c r="H1096" s="7">
        <v>2</v>
      </c>
      <c r="I1096" s="12">
        <v>6.18</v>
      </c>
      <c r="J1096" s="12" t="e">
        <v>#N/A</v>
      </c>
      <c r="K1096" s="13" t="e">
        <v>#N/A</v>
      </c>
      <c r="L1096" s="12">
        <v>1062.3537159999998</v>
      </c>
      <c r="M1096" s="12">
        <v>131.40564699999999</v>
      </c>
      <c r="N1096" s="12">
        <v>171.90189579288025</v>
      </c>
      <c r="O1096" s="12">
        <v>21.263049676375402</v>
      </c>
      <c r="P1096" s="12">
        <v>123.69293298542009</v>
      </c>
      <c r="Q1096" s="12" t="s">
        <v>99</v>
      </c>
      <c r="R1096" s="12" t="s">
        <v>54</v>
      </c>
      <c r="S1096" s="12" t="s">
        <v>55</v>
      </c>
      <c r="T1096" s="12">
        <v>16.100000000000001</v>
      </c>
      <c r="U1096" s="12">
        <v>140.28809999999999</v>
      </c>
      <c r="V1096" s="15"/>
      <c r="W1096" s="15"/>
      <c r="X1096" s="15" t="s">
        <v>41</v>
      </c>
      <c r="Y1096" s="15" t="s">
        <v>49</v>
      </c>
      <c r="AA1096" s="15"/>
      <c r="AB1096" s="15"/>
      <c r="AC1096" s="13">
        <v>6.18</v>
      </c>
      <c r="AD1096" s="44">
        <v>910.19039999999995</v>
      </c>
      <c r="AE1096" s="44" t="s">
        <v>55</v>
      </c>
      <c r="AF1096" s="44" t="s">
        <v>55</v>
      </c>
      <c r="AG1096" s="152">
        <v>147.30000000000001</v>
      </c>
    </row>
    <row r="1097" spans="1:153" s="16" customFormat="1" x14ac:dyDescent="0.2">
      <c r="A1097" s="8" t="s">
        <v>114</v>
      </c>
      <c r="B1097" s="10" t="s">
        <v>115</v>
      </c>
      <c r="C1097" s="8" t="s">
        <v>116</v>
      </c>
      <c r="D1097" s="8"/>
      <c r="E1097" s="136">
        <v>602</v>
      </c>
      <c r="F1097" s="137" t="s">
        <v>117</v>
      </c>
      <c r="G1097" s="138">
        <v>2.0910000000000002</v>
      </c>
      <c r="H1097" s="9">
        <v>2</v>
      </c>
      <c r="I1097" s="12">
        <v>6.83</v>
      </c>
      <c r="J1097" s="12">
        <v>6.83</v>
      </c>
      <c r="K1097" s="13">
        <v>6.83</v>
      </c>
      <c r="L1097" s="12">
        <v>454.73152800000003</v>
      </c>
      <c r="M1097" s="12">
        <v>52.142039599999997</v>
      </c>
      <c r="N1097" s="12">
        <v>66.57855461200586</v>
      </c>
      <c r="O1097" s="12">
        <v>7.6342664128843332</v>
      </c>
      <c r="P1097" s="12">
        <v>114.66554744803179</v>
      </c>
      <c r="Q1097" s="12" t="s">
        <v>60</v>
      </c>
      <c r="R1097" s="12" t="s">
        <v>70</v>
      </c>
      <c r="S1097" s="12" t="s">
        <v>71</v>
      </c>
      <c r="T1097" s="12">
        <v>12.29</v>
      </c>
      <c r="U1097" s="12">
        <v>141.72935000000001</v>
      </c>
      <c r="V1097" s="21"/>
      <c r="W1097" s="21"/>
      <c r="X1097" s="15" t="s">
        <v>41</v>
      </c>
      <c r="Y1097" s="15" t="s">
        <v>49</v>
      </c>
      <c r="AC1097" s="13">
        <v>6.83</v>
      </c>
      <c r="AD1097" s="44">
        <v>770.95240000000001</v>
      </c>
      <c r="AE1097" s="44" t="s">
        <v>72</v>
      </c>
      <c r="AF1097" s="44" t="s">
        <v>72</v>
      </c>
      <c r="AG1097" s="152">
        <v>112.9</v>
      </c>
    </row>
    <row r="1098" spans="1:153" s="16" customFormat="1" x14ac:dyDescent="0.2">
      <c r="A1098" s="8" t="s">
        <v>114</v>
      </c>
      <c r="B1098" s="10" t="s">
        <v>115</v>
      </c>
      <c r="C1098" s="8" t="s">
        <v>116</v>
      </c>
      <c r="D1098" s="8"/>
      <c r="E1098" s="136">
        <v>602</v>
      </c>
      <c r="F1098" s="137" t="s">
        <v>117</v>
      </c>
      <c r="G1098" s="138">
        <v>2.0911</v>
      </c>
      <c r="H1098" s="9">
        <v>2</v>
      </c>
      <c r="I1098" s="12">
        <v>8.9</v>
      </c>
      <c r="J1098" s="12">
        <v>8.9</v>
      </c>
      <c r="K1098" s="13">
        <v>8.9</v>
      </c>
      <c r="L1098" s="12">
        <v>1135.113664</v>
      </c>
      <c r="M1098" s="12">
        <v>138.10678899999999</v>
      </c>
      <c r="N1098" s="12">
        <v>127.54086112359549</v>
      </c>
      <c r="O1098" s="12">
        <v>15.517616741573033</v>
      </c>
      <c r="P1098" s="12">
        <v>121.6678059475813</v>
      </c>
      <c r="Q1098" s="12" t="s">
        <v>60</v>
      </c>
      <c r="R1098" s="12" t="s">
        <v>70</v>
      </c>
      <c r="S1098" s="12" t="s">
        <v>71</v>
      </c>
      <c r="T1098" s="12">
        <v>12.25</v>
      </c>
      <c r="U1098" s="12">
        <v>140.47579999999999</v>
      </c>
      <c r="V1098" s="21"/>
      <c r="W1098" s="21"/>
      <c r="X1098" s="15" t="s">
        <v>41</v>
      </c>
      <c r="Y1098" s="15" t="s">
        <v>49</v>
      </c>
      <c r="AC1098" s="13">
        <v>8.9</v>
      </c>
      <c r="AD1098" s="44">
        <v>1108.1019999999999</v>
      </c>
      <c r="AE1098" s="44" t="s">
        <v>72</v>
      </c>
      <c r="AF1098" s="44" t="s">
        <v>72</v>
      </c>
      <c r="AG1098" s="152">
        <v>124.5</v>
      </c>
    </row>
    <row r="1099" spans="1:153" s="16" customFormat="1" x14ac:dyDescent="0.2">
      <c r="A1099" s="8" t="s">
        <v>114</v>
      </c>
      <c r="B1099" s="10" t="s">
        <v>115</v>
      </c>
      <c r="C1099" s="8" t="s">
        <v>116</v>
      </c>
      <c r="D1099" s="8"/>
      <c r="E1099" s="136">
        <v>602</v>
      </c>
      <c r="F1099" s="137" t="s">
        <v>117</v>
      </c>
      <c r="G1099" s="138">
        <v>2.0912000000000002</v>
      </c>
      <c r="H1099" s="9">
        <v>2</v>
      </c>
      <c r="I1099" s="12">
        <v>7.22</v>
      </c>
      <c r="J1099" s="12">
        <v>7.22</v>
      </c>
      <c r="K1099" s="13">
        <v>7.22</v>
      </c>
      <c r="L1099" s="12">
        <v>962.02339200000006</v>
      </c>
      <c r="M1099" s="12">
        <v>114.27194879999999</v>
      </c>
      <c r="N1099" s="12">
        <v>133.24423711911359</v>
      </c>
      <c r="O1099" s="12">
        <v>15.827139722991689</v>
      </c>
      <c r="P1099" s="12">
        <v>118.78292123690895</v>
      </c>
      <c r="Q1099" s="12" t="s">
        <v>60</v>
      </c>
      <c r="R1099" s="12" t="s">
        <v>70</v>
      </c>
      <c r="S1099" s="12" t="s">
        <v>71</v>
      </c>
      <c r="T1099" s="12">
        <v>12.25</v>
      </c>
      <c r="U1099" s="12">
        <v>136.32939999999999</v>
      </c>
      <c r="V1099" s="21"/>
      <c r="W1099" s="21"/>
      <c r="X1099" s="15" t="s">
        <v>41</v>
      </c>
      <c r="Y1099" s="15" t="s">
        <v>49</v>
      </c>
      <c r="AC1099" s="13">
        <v>7.22</v>
      </c>
      <c r="AD1099" s="44">
        <v>902.74159999999995</v>
      </c>
      <c r="AE1099" s="44" t="s">
        <v>72</v>
      </c>
      <c r="AF1099" s="44" t="s">
        <v>72</v>
      </c>
      <c r="AG1099" s="152">
        <v>125</v>
      </c>
    </row>
    <row r="1100" spans="1:153" s="16" customFormat="1" x14ac:dyDescent="0.2">
      <c r="A1100" s="8" t="s">
        <v>32</v>
      </c>
      <c r="B1100" s="8" t="s">
        <v>32</v>
      </c>
      <c r="C1100" s="8" t="s">
        <v>33</v>
      </c>
      <c r="D1100" s="8" t="s">
        <v>44</v>
      </c>
      <c r="E1100" s="41">
        <v>74</v>
      </c>
      <c r="F1100" s="42" t="s">
        <v>188</v>
      </c>
      <c r="G1100" s="111">
        <v>74.13</v>
      </c>
      <c r="H1100" s="15"/>
      <c r="I1100" s="12">
        <v>7.85</v>
      </c>
      <c r="J1100" s="15"/>
      <c r="K1100" s="15"/>
      <c r="L1100" s="12">
        <v>1027.3034640000001</v>
      </c>
      <c r="M1100" s="12">
        <v>116.68326420000001</v>
      </c>
      <c r="N1100" s="12">
        <v>130.86668331210191</v>
      </c>
      <c r="O1100" s="12">
        <v>14.864110089171977</v>
      </c>
      <c r="P1100" s="12">
        <v>113.58207996853402</v>
      </c>
      <c r="Q1100" s="12" t="s">
        <v>46</v>
      </c>
      <c r="R1100" s="12" t="s">
        <v>54</v>
      </c>
      <c r="S1100" s="12" t="s">
        <v>55</v>
      </c>
      <c r="T1100" s="12">
        <v>11.79</v>
      </c>
      <c r="U1100" s="12">
        <v>134.15375</v>
      </c>
      <c r="V1100" s="15"/>
      <c r="W1100" s="14"/>
      <c r="X1100" s="15"/>
      <c r="Y1100" s="15"/>
      <c r="Z1100" s="15"/>
      <c r="AA1100" s="15"/>
      <c r="AB1100" s="15"/>
      <c r="AC1100" s="18" t="e">
        <v>#N/A</v>
      </c>
      <c r="AD1100" s="18" t="e">
        <v>#N/A</v>
      </c>
      <c r="AE1100" s="20" t="e">
        <v>#N/A</v>
      </c>
      <c r="AF1100" s="20" t="e">
        <v>#N/A</v>
      </c>
      <c r="AG1100" s="152" t="e">
        <v>#N/A</v>
      </c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</row>
    <row r="1101" spans="1:153" s="16" customFormat="1" x14ac:dyDescent="0.2">
      <c r="A1101" s="8" t="s">
        <v>32</v>
      </c>
      <c r="B1101" s="8" t="s">
        <v>32</v>
      </c>
      <c r="C1101" s="8" t="s">
        <v>43</v>
      </c>
      <c r="D1101" s="8" t="s">
        <v>56</v>
      </c>
      <c r="E1101" s="7">
        <v>81</v>
      </c>
      <c r="F1101" s="10" t="s">
        <v>237</v>
      </c>
      <c r="G1101" s="15">
        <v>81.03</v>
      </c>
      <c r="H1101" s="15"/>
      <c r="I1101" s="12">
        <v>1.23</v>
      </c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8">
        <v>1.23</v>
      </c>
      <c r="AD1101" s="18">
        <v>120.288342</v>
      </c>
      <c r="AE1101" s="20" t="s">
        <v>38</v>
      </c>
      <c r="AF1101" s="20" t="s">
        <v>38</v>
      </c>
      <c r="AG1101" s="152">
        <v>97.8</v>
      </c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</row>
    <row r="1102" spans="1:153" s="16" customFormat="1" x14ac:dyDescent="0.2">
      <c r="A1102" s="8" t="s">
        <v>114</v>
      </c>
      <c r="B1102" s="10" t="s">
        <v>115</v>
      </c>
      <c r="C1102" s="8" t="s">
        <v>116</v>
      </c>
      <c r="D1102" s="8"/>
      <c r="E1102" s="136">
        <v>602</v>
      </c>
      <c r="F1102" s="137" t="s">
        <v>117</v>
      </c>
      <c r="G1102" s="138">
        <v>2.0912999999999999</v>
      </c>
      <c r="H1102" s="9">
        <v>2</v>
      </c>
      <c r="I1102" s="12">
        <v>5.71</v>
      </c>
      <c r="J1102" s="12">
        <v>5.71</v>
      </c>
      <c r="K1102" s="13">
        <v>5.71</v>
      </c>
      <c r="L1102" s="12">
        <v>675.59224800000004</v>
      </c>
      <c r="M1102" s="12">
        <v>79.962940799999998</v>
      </c>
      <c r="N1102" s="12">
        <v>118.31738143607707</v>
      </c>
      <c r="O1102" s="12">
        <v>14.004017653239929</v>
      </c>
      <c r="P1102" s="12">
        <v>118.35976661472881</v>
      </c>
      <c r="Q1102" s="12" t="s">
        <v>60</v>
      </c>
      <c r="R1102" s="12" t="s">
        <v>181</v>
      </c>
      <c r="S1102" s="12" t="s">
        <v>182</v>
      </c>
      <c r="T1102" s="12">
        <v>12.25</v>
      </c>
      <c r="U1102" s="12">
        <v>143.38915</v>
      </c>
      <c r="V1102" s="21"/>
      <c r="W1102" s="21"/>
      <c r="X1102" s="15" t="s">
        <v>41</v>
      </c>
      <c r="Y1102" s="15" t="s">
        <v>49</v>
      </c>
      <c r="AC1102" s="13">
        <v>5.71</v>
      </c>
      <c r="AD1102" s="44">
        <v>616.9688000000001</v>
      </c>
      <c r="AE1102" s="44" t="s">
        <v>183</v>
      </c>
      <c r="AF1102" s="44" t="s">
        <v>183</v>
      </c>
      <c r="AG1102" s="152">
        <v>108.1</v>
      </c>
    </row>
    <row r="1103" spans="1:153" s="16" customFormat="1" x14ac:dyDescent="0.2">
      <c r="A1103" s="8" t="s">
        <v>114</v>
      </c>
      <c r="B1103" s="10" t="s">
        <v>115</v>
      </c>
      <c r="C1103" s="8" t="s">
        <v>116</v>
      </c>
      <c r="D1103" s="8"/>
      <c r="E1103" s="136">
        <v>602</v>
      </c>
      <c r="F1103" s="137" t="s">
        <v>117</v>
      </c>
      <c r="G1103" s="138">
        <v>2.0914000000000001</v>
      </c>
      <c r="H1103" s="9">
        <v>2</v>
      </c>
      <c r="I1103" s="12">
        <v>7.54</v>
      </c>
      <c r="J1103" s="12">
        <v>7.54</v>
      </c>
      <c r="K1103" s="13">
        <v>7.54</v>
      </c>
      <c r="L1103" s="12">
        <v>1037.393104</v>
      </c>
      <c r="M1103" s="12">
        <v>122.4400538</v>
      </c>
      <c r="N1103" s="12">
        <v>137.5852923076923</v>
      </c>
      <c r="O1103" s="12">
        <v>16.238733925729441</v>
      </c>
      <c r="P1103" s="12">
        <v>118.02667024476385</v>
      </c>
      <c r="Q1103" s="12" t="s">
        <v>60</v>
      </c>
      <c r="R1103" s="12" t="s">
        <v>70</v>
      </c>
      <c r="S1103" s="12" t="s">
        <v>71</v>
      </c>
      <c r="T1103" s="12">
        <v>12.25</v>
      </c>
      <c r="U1103" s="12">
        <v>139.45339999999999</v>
      </c>
      <c r="V1103" s="21"/>
      <c r="W1103" s="21"/>
      <c r="X1103" s="15" t="s">
        <v>41</v>
      </c>
      <c r="Y1103" s="15" t="s">
        <v>49</v>
      </c>
      <c r="AC1103" s="13">
        <v>7.54</v>
      </c>
      <c r="AD1103" s="44">
        <v>1110.4911999999999</v>
      </c>
      <c r="AE1103" s="44" t="s">
        <v>72</v>
      </c>
      <c r="AF1103" s="44" t="s">
        <v>72</v>
      </c>
      <c r="AG1103" s="152">
        <v>147.30000000000001</v>
      </c>
    </row>
    <row r="1104" spans="1:153" s="15" customFormat="1" x14ac:dyDescent="0.2">
      <c r="A1104" s="8" t="s">
        <v>114</v>
      </c>
      <c r="B1104" s="10" t="s">
        <v>115</v>
      </c>
      <c r="C1104" s="8" t="s">
        <v>116</v>
      </c>
      <c r="D1104" s="8"/>
      <c r="E1104" s="136">
        <v>602</v>
      </c>
      <c r="F1104" s="137" t="s">
        <v>117</v>
      </c>
      <c r="G1104" s="138">
        <v>2.0914999999999999</v>
      </c>
      <c r="H1104" s="9">
        <v>2</v>
      </c>
      <c r="I1104" s="12">
        <v>6.29</v>
      </c>
      <c r="J1104" s="12">
        <v>6.29</v>
      </c>
      <c r="K1104" s="13">
        <v>6.29</v>
      </c>
      <c r="L1104" s="12">
        <v>1132.5039920000002</v>
      </c>
      <c r="M1104" s="12">
        <v>133.05298519999999</v>
      </c>
      <c r="N1104" s="12">
        <v>180.04832941176474</v>
      </c>
      <c r="O1104" s="12">
        <v>21.153097806041334</v>
      </c>
      <c r="P1104" s="12">
        <v>117.48566551631191</v>
      </c>
      <c r="Q1104" s="12" t="s">
        <v>60</v>
      </c>
      <c r="R1104" s="12" t="s">
        <v>70</v>
      </c>
      <c r="S1104" s="12" t="s">
        <v>71</v>
      </c>
      <c r="T1104" s="12">
        <v>12.29</v>
      </c>
      <c r="U1104" s="12">
        <v>134.17830000000001</v>
      </c>
      <c r="V1104" s="21"/>
      <c r="W1104" s="21"/>
      <c r="X1104" s="15" t="s">
        <v>41</v>
      </c>
      <c r="Y1104" s="15" t="s">
        <v>49</v>
      </c>
      <c r="Z1104" s="16"/>
      <c r="AA1104" s="16"/>
      <c r="AB1104" s="16"/>
      <c r="AC1104" s="13">
        <v>6.29</v>
      </c>
      <c r="AD1104" s="44">
        <v>904.56119999999999</v>
      </c>
      <c r="AE1104" s="44" t="s">
        <v>72</v>
      </c>
      <c r="AF1104" s="44" t="s">
        <v>72</v>
      </c>
      <c r="AG1104" s="152">
        <v>143.80000000000001</v>
      </c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  <c r="DG1104" s="16"/>
      <c r="DH1104" s="16"/>
      <c r="DI1104" s="16"/>
      <c r="DJ1104" s="16"/>
      <c r="DK1104" s="16"/>
      <c r="DL1104" s="16"/>
      <c r="DM1104" s="16"/>
      <c r="DN1104" s="16"/>
      <c r="DO1104" s="16"/>
      <c r="DP1104" s="16"/>
      <c r="DQ1104" s="16"/>
      <c r="DR1104" s="16"/>
      <c r="DS1104" s="16"/>
      <c r="DT1104" s="16"/>
      <c r="DU1104" s="16"/>
      <c r="DV1104" s="16"/>
      <c r="DW1104" s="16"/>
      <c r="DX1104" s="16"/>
      <c r="DY1104" s="16"/>
      <c r="DZ1104" s="16"/>
      <c r="EA1104" s="16"/>
      <c r="EB1104" s="16"/>
      <c r="EC1104" s="16"/>
      <c r="ED1104" s="16"/>
      <c r="EE1104" s="16"/>
      <c r="EF1104" s="16"/>
      <c r="EG1104" s="16"/>
      <c r="EH1104" s="16"/>
      <c r="EI1104" s="16"/>
      <c r="EJ1104" s="16"/>
      <c r="EK1104" s="16"/>
      <c r="EL1104" s="16"/>
      <c r="EM1104" s="16"/>
      <c r="EN1104" s="16"/>
      <c r="EO1104" s="16"/>
      <c r="EP1104" s="16"/>
      <c r="EQ1104" s="16"/>
      <c r="ER1104" s="16"/>
      <c r="ES1104" s="16"/>
      <c r="ET1104" s="16"/>
      <c r="EU1104" s="16"/>
      <c r="EV1104" s="16"/>
      <c r="EW1104" s="16"/>
    </row>
    <row r="1105" spans="1:153" s="16" customFormat="1" x14ac:dyDescent="0.2">
      <c r="A1105" s="8" t="s">
        <v>114</v>
      </c>
      <c r="B1105" s="10" t="s">
        <v>115</v>
      </c>
      <c r="C1105" s="8" t="s">
        <v>116</v>
      </c>
      <c r="D1105" s="8"/>
      <c r="E1105" s="53">
        <v>602</v>
      </c>
      <c r="F1105" s="54" t="s">
        <v>117</v>
      </c>
      <c r="G1105" s="55">
        <v>4.0313999999999997</v>
      </c>
      <c r="H1105" s="9">
        <v>4</v>
      </c>
      <c r="I1105" s="12">
        <v>2.91</v>
      </c>
      <c r="J1105" s="12" t="e">
        <v>#N/A</v>
      </c>
      <c r="K1105" s="13" t="e">
        <v>#N/A</v>
      </c>
      <c r="L1105" s="12">
        <v>543.13166000000001</v>
      </c>
      <c r="M1105" s="12">
        <v>65.421328799999998</v>
      </c>
      <c r="N1105" s="12">
        <v>186.64318213058419</v>
      </c>
      <c r="O1105" s="12">
        <v>22.481556288659792</v>
      </c>
      <c r="P1105" s="12">
        <v>120.45206276503932</v>
      </c>
      <c r="Q1105" s="12" t="s">
        <v>99</v>
      </c>
      <c r="R1105" s="12" t="s">
        <v>54</v>
      </c>
      <c r="S1105" s="12" t="s">
        <v>55</v>
      </c>
      <c r="T1105" s="12">
        <v>12.09</v>
      </c>
      <c r="U1105" s="12">
        <v>139.12360000000001</v>
      </c>
      <c r="V1105" s="21"/>
      <c r="W1105" s="21"/>
      <c r="X1105" s="15" t="s">
        <v>123</v>
      </c>
      <c r="Y1105" s="15" t="e">
        <v>#N/A</v>
      </c>
      <c r="AC1105" s="13">
        <v>2.91</v>
      </c>
      <c r="AD1105" s="44">
        <v>428.58480000000003</v>
      </c>
      <c r="AE1105" s="44" t="s">
        <v>55</v>
      </c>
      <c r="AF1105" s="44" t="s">
        <v>55</v>
      </c>
      <c r="AG1105" s="152">
        <v>147.30000000000001</v>
      </c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  <c r="CN1105" s="15"/>
      <c r="CO1105" s="15"/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  <c r="DC1105" s="15"/>
      <c r="DD1105" s="15"/>
      <c r="DE1105" s="15"/>
      <c r="DF1105" s="15"/>
      <c r="DG1105" s="15"/>
      <c r="DH1105" s="15"/>
      <c r="DI1105" s="15"/>
      <c r="DJ1105" s="15"/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15"/>
      <c r="EE1105" s="15"/>
      <c r="EF1105" s="15"/>
      <c r="EG1105" s="15"/>
    </row>
    <row r="1106" spans="1:153" s="16" customFormat="1" x14ac:dyDescent="0.2">
      <c r="A1106" s="8" t="s">
        <v>32</v>
      </c>
      <c r="B1106" s="8" t="s">
        <v>32</v>
      </c>
      <c r="C1106" s="8" t="s">
        <v>43</v>
      </c>
      <c r="D1106" s="8" t="s">
        <v>56</v>
      </c>
      <c r="E1106" s="9">
        <v>5</v>
      </c>
      <c r="F1106" s="10" t="s">
        <v>185</v>
      </c>
      <c r="G1106" s="11">
        <v>5.0199999999999996</v>
      </c>
      <c r="H1106" s="9">
        <v>1</v>
      </c>
      <c r="I1106" s="12">
        <v>32.01</v>
      </c>
      <c r="J1106" s="12">
        <v>32.01</v>
      </c>
      <c r="K1106" s="13">
        <v>32.01</v>
      </c>
      <c r="L1106" s="12">
        <v>3489.3712160000005</v>
      </c>
      <c r="M1106" s="12">
        <v>349.75888399999997</v>
      </c>
      <c r="N1106" s="12">
        <v>109.00878525460796</v>
      </c>
      <c r="O1106" s="12">
        <v>10.926550577944392</v>
      </c>
      <c r="P1106" s="12">
        <v>100.2355044359373</v>
      </c>
      <c r="Q1106" s="12" t="s">
        <v>60</v>
      </c>
      <c r="R1106" s="12" t="s">
        <v>51</v>
      </c>
      <c r="S1106" s="12" t="s">
        <v>52</v>
      </c>
      <c r="T1106" s="12">
        <v>12.12</v>
      </c>
      <c r="U1106" s="12">
        <v>128.45070000000001</v>
      </c>
      <c r="V1106" s="13" t="s">
        <v>84</v>
      </c>
      <c r="W1106" s="14" t="s">
        <v>197</v>
      </c>
      <c r="X1106" s="15" t="s">
        <v>41</v>
      </c>
      <c r="Y1106" s="15" t="s">
        <v>49</v>
      </c>
      <c r="AB1106" s="17">
        <v>0.16651046547953766</v>
      </c>
      <c r="AC1106" s="18">
        <v>32.01</v>
      </c>
      <c r="AD1106" s="19">
        <v>3072.1774981623212</v>
      </c>
      <c r="AE1106" s="20" t="s">
        <v>52</v>
      </c>
      <c r="AF1106" s="20" t="s">
        <v>52</v>
      </c>
      <c r="AG1106" s="152">
        <v>96</v>
      </c>
    </row>
    <row r="1107" spans="1:153" s="16" customFormat="1" x14ac:dyDescent="0.2">
      <c r="A1107" s="8" t="s">
        <v>114</v>
      </c>
      <c r="B1107" s="10" t="s">
        <v>115</v>
      </c>
      <c r="C1107" s="8" t="s">
        <v>116</v>
      </c>
      <c r="D1107" s="8"/>
      <c r="E1107" s="53">
        <v>602</v>
      </c>
      <c r="F1107" s="54" t="s">
        <v>117</v>
      </c>
      <c r="G1107" s="55">
        <v>4.0315000000000003</v>
      </c>
      <c r="H1107" s="9">
        <v>4</v>
      </c>
      <c r="I1107" s="12" t="e">
        <v>#N/A</v>
      </c>
      <c r="J1107" s="12">
        <v>13</v>
      </c>
      <c r="K1107" s="13">
        <v>13</v>
      </c>
      <c r="L1107" s="12" t="e">
        <v>#N/A</v>
      </c>
      <c r="M1107" s="12" t="e">
        <v>#N/A</v>
      </c>
      <c r="N1107" s="12" t="e">
        <v>#N/A</v>
      </c>
      <c r="O1107" s="12" t="e">
        <v>#N/A</v>
      </c>
      <c r="P1107" s="12" t="e">
        <v>#N/A</v>
      </c>
      <c r="Q1107" s="12" t="e">
        <v>#N/A</v>
      </c>
      <c r="R1107" s="12" t="e">
        <v>#N/A</v>
      </c>
      <c r="S1107" s="12" t="e">
        <v>#N/A</v>
      </c>
      <c r="T1107" s="12" t="e">
        <v>#N/A</v>
      </c>
      <c r="U1107" s="12" t="e">
        <v>#N/A</v>
      </c>
      <c r="V1107" s="21"/>
      <c r="W1107" s="21"/>
      <c r="X1107" s="15" t="s">
        <v>123</v>
      </c>
      <c r="Y1107" s="15" t="e">
        <v>#N/A</v>
      </c>
      <c r="AC1107" s="13">
        <v>13.91</v>
      </c>
      <c r="AD1107" s="44">
        <v>1900.5747999999996</v>
      </c>
      <c r="AE1107" s="44" t="s">
        <v>48</v>
      </c>
      <c r="AF1107" s="44" t="s">
        <v>48</v>
      </c>
      <c r="AG1107" s="152">
        <v>136.6</v>
      </c>
    </row>
    <row r="1108" spans="1:153" s="15" customFormat="1" x14ac:dyDescent="0.2">
      <c r="A1108" s="8" t="s">
        <v>114</v>
      </c>
      <c r="B1108" s="8" t="s">
        <v>114</v>
      </c>
      <c r="C1108" s="8" t="s">
        <v>116</v>
      </c>
      <c r="D1108" s="8"/>
      <c r="E1108" s="9">
        <v>385</v>
      </c>
      <c r="F1108" s="10" t="s">
        <v>208</v>
      </c>
      <c r="G1108" s="11">
        <v>1.1499999999999999</v>
      </c>
      <c r="H1108" s="15">
        <v>1</v>
      </c>
      <c r="I1108" s="12">
        <v>14.82</v>
      </c>
      <c r="L1108" s="12">
        <v>1165.2596720000001</v>
      </c>
      <c r="M1108" s="12">
        <v>120.94274459999998</v>
      </c>
      <c r="N1108" s="12">
        <v>110.97711161904763</v>
      </c>
      <c r="O1108" s="12">
        <v>11.518356628571427</v>
      </c>
      <c r="P1108" s="12">
        <v>103.7903803814125</v>
      </c>
      <c r="Q1108" s="12" t="s">
        <v>50</v>
      </c>
      <c r="R1108" s="12" t="s">
        <v>224</v>
      </c>
      <c r="S1108" s="12" t="s">
        <v>210</v>
      </c>
      <c r="T1108" s="12">
        <v>12.09</v>
      </c>
      <c r="U1108" s="12">
        <v>125.11735</v>
      </c>
      <c r="AC1108" s="13">
        <v>14.284000000000001</v>
      </c>
      <c r="AD1108" s="44">
        <v>1747.2825891165646</v>
      </c>
      <c r="AE1108" s="44" t="s">
        <v>55</v>
      </c>
      <c r="AF1108" s="44" t="s">
        <v>55</v>
      </c>
      <c r="AG1108" s="152">
        <v>122.3</v>
      </c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</row>
    <row r="1109" spans="1:153" s="16" customFormat="1" x14ac:dyDescent="0.2">
      <c r="A1109" s="8" t="s">
        <v>114</v>
      </c>
      <c r="B1109" s="10" t="s">
        <v>115</v>
      </c>
      <c r="C1109" s="8" t="s">
        <v>116</v>
      </c>
      <c r="D1109" s="8"/>
      <c r="E1109" s="81">
        <v>602</v>
      </c>
      <c r="F1109" s="82" t="s">
        <v>117</v>
      </c>
      <c r="G1109" s="83">
        <v>1.0101</v>
      </c>
      <c r="H1109" s="9">
        <v>1</v>
      </c>
      <c r="I1109" s="12">
        <v>2.68</v>
      </c>
      <c r="J1109" s="12">
        <v>2.68</v>
      </c>
      <c r="K1109" s="13">
        <v>2.68</v>
      </c>
      <c r="L1109" s="12">
        <v>374.26115200000004</v>
      </c>
      <c r="M1109" s="12">
        <v>41.706042599999996</v>
      </c>
      <c r="N1109" s="12">
        <v>139.64968358208955</v>
      </c>
      <c r="O1109" s="12">
        <v>15.561956194029849</v>
      </c>
      <c r="P1109" s="12">
        <v>111.43567099371295</v>
      </c>
      <c r="Q1109" s="12" t="s">
        <v>53</v>
      </c>
      <c r="R1109" s="12" t="s">
        <v>181</v>
      </c>
      <c r="S1109" s="12" t="s">
        <v>182</v>
      </c>
      <c r="T1109" s="12">
        <v>11.89</v>
      </c>
      <c r="U1109" s="12">
        <v>129.6498</v>
      </c>
      <c r="V1109" s="21" t="s">
        <v>118</v>
      </c>
      <c r="W1109" s="21" t="s">
        <v>118</v>
      </c>
      <c r="X1109" s="15" t="s">
        <v>41</v>
      </c>
      <c r="Y1109" s="15" t="s">
        <v>49</v>
      </c>
      <c r="AC1109" s="13">
        <v>2.68</v>
      </c>
      <c r="AD1109" s="44">
        <v>368.42540000000002</v>
      </c>
      <c r="AE1109" s="44" t="s">
        <v>183</v>
      </c>
      <c r="AF1109" s="44" t="s">
        <v>183</v>
      </c>
      <c r="AG1109" s="152">
        <v>137.5</v>
      </c>
    </row>
    <row r="1110" spans="1:153" s="16" customFormat="1" x14ac:dyDescent="0.2">
      <c r="A1110" s="8" t="s">
        <v>114</v>
      </c>
      <c r="B1110" s="8" t="s">
        <v>114</v>
      </c>
      <c r="C1110" s="8" t="s">
        <v>116</v>
      </c>
      <c r="D1110" s="8"/>
      <c r="E1110" s="37">
        <v>590</v>
      </c>
      <c r="F1110" s="42" t="s">
        <v>198</v>
      </c>
      <c r="G1110" s="107">
        <v>3.29</v>
      </c>
      <c r="H1110" s="9">
        <v>2</v>
      </c>
      <c r="I1110" s="12">
        <v>6.27</v>
      </c>
      <c r="J1110" s="12">
        <v>6.27</v>
      </c>
      <c r="K1110" s="13">
        <v>6.27</v>
      </c>
      <c r="L1110" s="12">
        <v>902.54290800000001</v>
      </c>
      <c r="M1110" s="12">
        <v>96.991253000000015</v>
      </c>
      <c r="N1110" s="12">
        <v>143.94623732057417</v>
      </c>
      <c r="O1110" s="12">
        <v>15.469099362041471</v>
      </c>
      <c r="P1110" s="12">
        <v>107.46442317621094</v>
      </c>
      <c r="Q1110" s="12" t="s">
        <v>60</v>
      </c>
      <c r="R1110" s="12" t="s">
        <v>54</v>
      </c>
      <c r="S1110" s="12" t="s">
        <v>55</v>
      </c>
      <c r="T1110" s="12">
        <v>12.58</v>
      </c>
      <c r="U1110" s="12">
        <v>130.94465</v>
      </c>
      <c r="V1110" s="21" t="s">
        <v>118</v>
      </c>
      <c r="W1110" s="21" t="s">
        <v>118</v>
      </c>
      <c r="X1110" s="15" t="s">
        <v>63</v>
      </c>
      <c r="Y1110" s="15" t="s">
        <v>49</v>
      </c>
      <c r="AC1110" s="13">
        <v>6.2676868252803697</v>
      </c>
      <c r="AD1110" s="44">
        <v>883.25175548973425</v>
      </c>
      <c r="AE1110" s="44" t="s">
        <v>55</v>
      </c>
      <c r="AF1110" s="44" t="s">
        <v>55</v>
      </c>
      <c r="AG1110" s="152">
        <v>140.9</v>
      </c>
      <c r="AH1110" s="22"/>
      <c r="AI1110" s="22"/>
      <c r="AJ1110" s="22"/>
      <c r="AK1110" s="22"/>
      <c r="AL1110" s="22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  <c r="BC1110" s="22"/>
      <c r="BD1110" s="22"/>
      <c r="BE1110" s="22"/>
      <c r="BF1110" s="22"/>
      <c r="BG1110" s="22"/>
      <c r="BH1110" s="22"/>
      <c r="BI1110" s="22"/>
      <c r="BJ1110" s="22"/>
      <c r="BK1110" s="22"/>
      <c r="BL1110" s="22"/>
      <c r="BM1110" s="22"/>
      <c r="BN1110" s="22"/>
      <c r="BO1110" s="22"/>
      <c r="BP1110" s="22"/>
      <c r="BQ1110" s="22"/>
      <c r="BR1110" s="22"/>
      <c r="BS1110" s="22"/>
      <c r="BT1110" s="22"/>
      <c r="BU1110" s="22"/>
      <c r="BV1110" s="22"/>
      <c r="BW1110" s="22"/>
      <c r="BX1110" s="22"/>
      <c r="BY1110" s="22"/>
      <c r="BZ1110" s="22"/>
      <c r="CA1110" s="22"/>
      <c r="CB1110" s="22"/>
      <c r="CC1110" s="22"/>
      <c r="CD1110" s="22"/>
      <c r="CE1110" s="22"/>
      <c r="CF1110" s="22"/>
      <c r="CG1110" s="22"/>
      <c r="CH1110" s="22"/>
      <c r="CI1110" s="22"/>
      <c r="CJ1110" s="22"/>
      <c r="CK1110" s="22"/>
      <c r="CL1110" s="22"/>
      <c r="CM1110" s="22"/>
      <c r="CN1110" s="22"/>
      <c r="CO1110" s="22"/>
      <c r="CP1110" s="22"/>
      <c r="CQ1110" s="22"/>
      <c r="CR1110" s="22"/>
      <c r="CS1110" s="22"/>
      <c r="CT1110" s="22"/>
      <c r="CU1110" s="22"/>
      <c r="CV1110" s="22"/>
      <c r="CW1110" s="22"/>
      <c r="CX1110" s="22"/>
      <c r="CY1110" s="22"/>
      <c r="CZ1110" s="22"/>
      <c r="DA1110" s="22"/>
      <c r="DB1110" s="22"/>
      <c r="DC1110" s="22"/>
      <c r="DD1110" s="22"/>
      <c r="DE1110" s="22"/>
      <c r="DF1110" s="22"/>
      <c r="DG1110" s="22"/>
      <c r="DH1110" s="22"/>
      <c r="DI1110" s="22"/>
      <c r="DJ1110" s="22"/>
      <c r="DK1110" s="22"/>
      <c r="DL1110" s="22"/>
      <c r="DM1110" s="22"/>
      <c r="DN1110" s="22"/>
      <c r="DO1110" s="22"/>
      <c r="DP1110" s="22"/>
      <c r="DQ1110" s="22"/>
      <c r="DR1110" s="22"/>
      <c r="DS1110" s="22"/>
      <c r="DT1110" s="22"/>
      <c r="DU1110" s="22"/>
      <c r="DV1110" s="22"/>
      <c r="DW1110" s="22"/>
      <c r="DX1110" s="22"/>
      <c r="DY1110" s="22"/>
      <c r="DZ1110" s="22"/>
      <c r="EA1110" s="22"/>
      <c r="EB1110" s="22"/>
      <c r="EC1110" s="22"/>
      <c r="ED1110" s="22"/>
      <c r="EE1110" s="22"/>
      <c r="EF1110" s="22"/>
      <c r="EG1110" s="22"/>
      <c r="EH1110" s="22"/>
      <c r="EI1110" s="22"/>
      <c r="EJ1110" s="22"/>
      <c r="EK1110" s="22"/>
      <c r="EL1110" s="22"/>
      <c r="EM1110" s="22"/>
      <c r="EN1110" s="22"/>
      <c r="EO1110" s="22"/>
      <c r="EP1110" s="22"/>
      <c r="EQ1110" s="22"/>
      <c r="ER1110" s="22"/>
      <c r="ES1110" s="22"/>
      <c r="ET1110" s="22"/>
      <c r="EU1110" s="22"/>
      <c r="EV1110" s="22"/>
      <c r="EW1110" s="22"/>
    </row>
    <row r="1111" spans="1:153" s="16" customFormat="1" x14ac:dyDescent="0.2">
      <c r="A1111" s="8" t="s">
        <v>114</v>
      </c>
      <c r="B1111" s="8" t="s">
        <v>114</v>
      </c>
      <c r="C1111" s="8" t="s">
        <v>116</v>
      </c>
      <c r="D1111" s="8"/>
      <c r="E1111" s="37">
        <v>590</v>
      </c>
      <c r="F1111" s="42" t="s">
        <v>198</v>
      </c>
      <c r="G1111" s="107">
        <v>3.23</v>
      </c>
      <c r="H1111" s="9">
        <v>3</v>
      </c>
      <c r="I1111" s="12">
        <v>19.16</v>
      </c>
      <c r="J1111" s="12">
        <v>19.16</v>
      </c>
      <c r="K1111" s="13">
        <v>19.16</v>
      </c>
      <c r="L1111" s="12">
        <v>2360.9776919999999</v>
      </c>
      <c r="M1111" s="12">
        <v>238.38591959999999</v>
      </c>
      <c r="N1111" s="12">
        <v>123.22430542797494</v>
      </c>
      <c r="O1111" s="12">
        <v>12.441853841336117</v>
      </c>
      <c r="P1111" s="12">
        <v>100.9691537568327</v>
      </c>
      <c r="Q1111" s="12" t="s">
        <v>60</v>
      </c>
      <c r="R1111" s="12" t="s">
        <v>54</v>
      </c>
      <c r="S1111" s="12" t="s">
        <v>55</v>
      </c>
      <c r="T1111" s="12">
        <v>12.39</v>
      </c>
      <c r="U1111" s="12">
        <v>126.74885</v>
      </c>
      <c r="V1111" s="21" t="s">
        <v>118</v>
      </c>
      <c r="W1111" s="21" t="s">
        <v>118</v>
      </c>
      <c r="X1111" s="15" t="s">
        <v>63</v>
      </c>
      <c r="Y1111" s="15" t="s">
        <v>49</v>
      </c>
      <c r="AC1111" s="13">
        <v>19.159417251860393</v>
      </c>
      <c r="AD1111" s="44">
        <v>2069.3135937044049</v>
      </c>
      <c r="AE1111" s="44" t="s">
        <v>55</v>
      </c>
      <c r="AF1111" s="44" t="s">
        <v>55</v>
      </c>
      <c r="AG1111" s="152">
        <v>108</v>
      </c>
      <c r="AH1111" s="22"/>
      <c r="AI1111" s="22"/>
      <c r="AJ1111" s="22"/>
      <c r="AK1111" s="22"/>
      <c r="AL1111" s="22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  <c r="BC1111" s="22"/>
      <c r="BD1111" s="22"/>
      <c r="BE1111" s="22"/>
      <c r="BF1111" s="22"/>
      <c r="BG1111" s="22"/>
      <c r="BH1111" s="22"/>
      <c r="BI1111" s="22"/>
      <c r="BJ1111" s="22"/>
      <c r="BK1111" s="22"/>
      <c r="BL1111" s="22"/>
      <c r="BM1111" s="22"/>
      <c r="BN1111" s="22"/>
      <c r="BO1111" s="22"/>
      <c r="BP1111" s="22"/>
      <c r="BQ1111" s="22"/>
      <c r="BR1111" s="22"/>
      <c r="BS1111" s="22"/>
      <c r="BT1111" s="22"/>
      <c r="BU1111" s="22"/>
      <c r="BV1111" s="22"/>
      <c r="BW1111" s="22"/>
      <c r="BX1111" s="22"/>
      <c r="BY1111" s="22"/>
      <c r="BZ1111" s="22"/>
      <c r="CA1111" s="22"/>
      <c r="CB1111" s="22"/>
      <c r="CC1111" s="22"/>
      <c r="CD1111" s="22"/>
      <c r="CE1111" s="22"/>
      <c r="CF1111" s="22"/>
      <c r="CG1111" s="22"/>
      <c r="CH1111" s="22"/>
      <c r="CI1111" s="22"/>
      <c r="CJ1111" s="22"/>
      <c r="CK1111" s="22"/>
      <c r="CL1111" s="22"/>
      <c r="CM1111" s="22"/>
      <c r="CN1111" s="22"/>
      <c r="CO1111" s="22"/>
      <c r="CP1111" s="22"/>
      <c r="CQ1111" s="22"/>
      <c r="CR1111" s="22"/>
      <c r="CS1111" s="22"/>
      <c r="CT1111" s="22"/>
      <c r="CU1111" s="22"/>
      <c r="CV1111" s="22"/>
      <c r="CW1111" s="22"/>
      <c r="CX1111" s="22"/>
      <c r="CY1111" s="22"/>
      <c r="CZ1111" s="22"/>
      <c r="DA1111" s="22"/>
      <c r="DB1111" s="22"/>
      <c r="DC1111" s="22"/>
      <c r="DD1111" s="22"/>
      <c r="DE1111" s="22"/>
      <c r="DF1111" s="22"/>
      <c r="DG1111" s="22"/>
      <c r="DH1111" s="22"/>
      <c r="DI1111" s="22"/>
      <c r="DJ1111" s="22"/>
      <c r="DK1111" s="22"/>
      <c r="DL1111" s="22"/>
      <c r="DM1111" s="22"/>
      <c r="DN1111" s="22"/>
      <c r="DO1111" s="22"/>
      <c r="DP1111" s="22"/>
      <c r="DQ1111" s="22"/>
      <c r="DR1111" s="22"/>
      <c r="DS1111" s="22"/>
      <c r="DT1111" s="22"/>
      <c r="DU1111" s="22"/>
      <c r="DV1111" s="22"/>
      <c r="DW1111" s="22"/>
      <c r="DX1111" s="22"/>
      <c r="DY1111" s="22"/>
      <c r="DZ1111" s="22"/>
      <c r="EA1111" s="22"/>
      <c r="EB1111" s="22"/>
      <c r="EC1111" s="22"/>
      <c r="ED1111" s="22"/>
      <c r="EE1111" s="22"/>
      <c r="EF1111" s="22"/>
      <c r="EG1111" s="22"/>
      <c r="EH1111" s="22"/>
      <c r="EI1111" s="22"/>
      <c r="EJ1111" s="22"/>
      <c r="EK1111" s="22"/>
      <c r="EL1111" s="22"/>
      <c r="EM1111" s="22"/>
      <c r="EN1111" s="22"/>
      <c r="EO1111" s="22"/>
      <c r="EP1111" s="22"/>
      <c r="EQ1111" s="22"/>
      <c r="ER1111" s="22"/>
      <c r="ES1111" s="22"/>
      <c r="ET1111" s="22"/>
      <c r="EU1111" s="22"/>
      <c r="EV1111" s="22"/>
      <c r="EW1111" s="22"/>
    </row>
    <row r="1112" spans="1:153" s="16" customFormat="1" x14ac:dyDescent="0.2">
      <c r="A1112" s="8" t="s">
        <v>114</v>
      </c>
      <c r="B1112" s="10" t="s">
        <v>115</v>
      </c>
      <c r="C1112" s="8" t="s">
        <v>116</v>
      </c>
      <c r="D1112" s="8"/>
      <c r="E1112" s="81">
        <v>602</v>
      </c>
      <c r="F1112" s="82" t="s">
        <v>117</v>
      </c>
      <c r="G1112" s="83">
        <v>1.0102</v>
      </c>
      <c r="H1112" s="9">
        <v>1</v>
      </c>
      <c r="I1112" s="12">
        <v>12.82</v>
      </c>
      <c r="J1112" s="12">
        <v>12.82</v>
      </c>
      <c r="K1112" s="13">
        <v>12.82</v>
      </c>
      <c r="L1112" s="12">
        <v>1754.9554760000001</v>
      </c>
      <c r="M1112" s="12">
        <v>206.17730839999999</v>
      </c>
      <c r="N1112" s="12">
        <v>136.89200280811232</v>
      </c>
      <c r="O1112" s="12">
        <v>16.082473354134162</v>
      </c>
      <c r="P1112" s="12">
        <v>117.48292832472974</v>
      </c>
      <c r="Q1112" s="12" t="s">
        <v>53</v>
      </c>
      <c r="R1112" s="12" t="s">
        <v>47</v>
      </c>
      <c r="S1112" s="12" t="s">
        <v>48</v>
      </c>
      <c r="T1112" s="12">
        <v>11.93</v>
      </c>
      <c r="U1112" s="12">
        <v>135.28380000000001</v>
      </c>
      <c r="V1112" s="21" t="s">
        <v>118</v>
      </c>
      <c r="W1112" s="21" t="s">
        <v>118</v>
      </c>
      <c r="X1112" s="15" t="s">
        <v>41</v>
      </c>
      <c r="Y1112" s="15" t="s">
        <v>49</v>
      </c>
      <c r="AC1112" s="13">
        <v>12.82</v>
      </c>
      <c r="AD1112" s="44">
        <v>1651.5696</v>
      </c>
      <c r="AE1112" s="44" t="s">
        <v>48</v>
      </c>
      <c r="AF1112" s="44" t="s">
        <v>48</v>
      </c>
      <c r="AG1112" s="152">
        <v>128.80000000000001</v>
      </c>
    </row>
    <row r="1113" spans="1:153" s="16" customFormat="1" x14ac:dyDescent="0.2">
      <c r="A1113" s="8" t="s">
        <v>114</v>
      </c>
      <c r="B1113" s="8" t="s">
        <v>114</v>
      </c>
      <c r="C1113" s="8" t="s">
        <v>116</v>
      </c>
      <c r="D1113" s="8"/>
      <c r="E1113" s="37">
        <v>590</v>
      </c>
      <c r="F1113" s="42" t="s">
        <v>198</v>
      </c>
      <c r="G1113" s="107">
        <v>3.24</v>
      </c>
      <c r="H1113" s="9">
        <v>3</v>
      </c>
      <c r="I1113" s="12">
        <v>4.45</v>
      </c>
      <c r="J1113" s="12">
        <v>4.45</v>
      </c>
      <c r="K1113" s="13">
        <v>4.45</v>
      </c>
      <c r="L1113" s="12">
        <v>794.16221600000006</v>
      </c>
      <c r="M1113" s="12">
        <v>72.346177999999995</v>
      </c>
      <c r="N1113" s="12">
        <v>178.46341932584269</v>
      </c>
      <c r="O1113" s="12">
        <v>16.257568089887638</v>
      </c>
      <c r="P1113" s="12">
        <v>91.097481776947177</v>
      </c>
      <c r="Q1113" s="12" t="s">
        <v>60</v>
      </c>
      <c r="R1113" s="12" t="s">
        <v>54</v>
      </c>
      <c r="S1113" s="12" t="s">
        <v>55</v>
      </c>
      <c r="T1113" s="12">
        <v>12.22</v>
      </c>
      <c r="U1113" s="12">
        <v>119.83555</v>
      </c>
      <c r="V1113" s="21" t="s">
        <v>118</v>
      </c>
      <c r="W1113" s="21" t="s">
        <v>118</v>
      </c>
      <c r="X1113" s="15" t="s">
        <v>63</v>
      </c>
      <c r="Y1113" s="15" t="s">
        <v>49</v>
      </c>
      <c r="AC1113" s="13">
        <v>4.4509660063585228</v>
      </c>
      <c r="AD1113" s="44">
        <v>627.23675389850689</v>
      </c>
      <c r="AE1113" s="44" t="s">
        <v>55</v>
      </c>
      <c r="AF1113" s="44" t="s">
        <v>55</v>
      </c>
      <c r="AG1113" s="152">
        <v>140.9</v>
      </c>
      <c r="AH1113" s="22"/>
      <c r="AI1113" s="22"/>
      <c r="AJ1113" s="22"/>
      <c r="AK1113" s="22"/>
      <c r="AL1113" s="22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  <c r="BC1113" s="22"/>
      <c r="BD1113" s="22"/>
      <c r="BE1113" s="22"/>
      <c r="BF1113" s="22"/>
      <c r="BG1113" s="22"/>
      <c r="BH1113" s="22"/>
      <c r="BI1113" s="22"/>
      <c r="BJ1113" s="22"/>
      <c r="BK1113" s="22"/>
      <c r="BL1113" s="22"/>
      <c r="BM1113" s="22"/>
      <c r="BN1113" s="22"/>
      <c r="BO1113" s="22"/>
      <c r="BP1113" s="22"/>
      <c r="BQ1113" s="22"/>
      <c r="BR1113" s="22"/>
      <c r="BS1113" s="22"/>
      <c r="BT1113" s="22"/>
      <c r="BU1113" s="22"/>
      <c r="BV1113" s="22"/>
      <c r="BW1113" s="22"/>
      <c r="BX1113" s="22"/>
      <c r="BY1113" s="22"/>
      <c r="BZ1113" s="22"/>
      <c r="CA1113" s="22"/>
      <c r="CB1113" s="22"/>
      <c r="CC1113" s="22"/>
      <c r="CD1113" s="22"/>
      <c r="CE1113" s="22"/>
      <c r="CF1113" s="22"/>
      <c r="CG1113" s="22"/>
      <c r="CH1113" s="22"/>
      <c r="CI1113" s="22"/>
      <c r="CJ1113" s="22"/>
      <c r="CK1113" s="22"/>
      <c r="CL1113" s="22"/>
      <c r="CM1113" s="22"/>
      <c r="CN1113" s="22"/>
      <c r="CO1113" s="22"/>
      <c r="CP1113" s="22"/>
      <c r="CQ1113" s="22"/>
      <c r="CR1113" s="22"/>
      <c r="CS1113" s="22"/>
      <c r="CT1113" s="22"/>
      <c r="CU1113" s="22"/>
      <c r="CV1113" s="22"/>
      <c r="CW1113" s="22"/>
      <c r="CX1113" s="22"/>
      <c r="CY1113" s="22"/>
      <c r="CZ1113" s="22"/>
      <c r="DA1113" s="22"/>
      <c r="DB1113" s="22"/>
      <c r="DC1113" s="22"/>
      <c r="DD1113" s="22"/>
      <c r="DE1113" s="22"/>
      <c r="DF1113" s="22"/>
      <c r="DG1113" s="22"/>
      <c r="DH1113" s="22"/>
      <c r="DI1113" s="22"/>
      <c r="DJ1113" s="22"/>
      <c r="DK1113" s="22"/>
      <c r="DL1113" s="22"/>
      <c r="DM1113" s="22"/>
      <c r="DN1113" s="22"/>
      <c r="DO1113" s="22"/>
      <c r="DP1113" s="22"/>
      <c r="DQ1113" s="22"/>
      <c r="DR1113" s="22"/>
      <c r="DS1113" s="22"/>
      <c r="DT1113" s="22"/>
      <c r="DU1113" s="22"/>
      <c r="DV1113" s="22"/>
      <c r="DW1113" s="22"/>
      <c r="DX1113" s="22"/>
      <c r="DY1113" s="22"/>
      <c r="DZ1113" s="22"/>
      <c r="EA1113" s="22"/>
      <c r="EB1113" s="22"/>
      <c r="EC1113" s="22"/>
      <c r="ED1113" s="22"/>
      <c r="EE1113" s="22"/>
      <c r="EF1113" s="22"/>
      <c r="EG1113" s="22"/>
      <c r="EH1113" s="22"/>
      <c r="EI1113" s="22"/>
      <c r="EJ1113" s="22"/>
      <c r="EK1113" s="22"/>
      <c r="EL1113" s="22"/>
      <c r="EM1113" s="22"/>
      <c r="EN1113" s="22"/>
      <c r="EO1113" s="22"/>
      <c r="EP1113" s="22"/>
      <c r="EQ1113" s="22"/>
      <c r="ER1113" s="22"/>
      <c r="ES1113" s="22"/>
      <c r="ET1113" s="22"/>
      <c r="EU1113" s="22"/>
      <c r="EV1113" s="22"/>
      <c r="EW1113" s="22"/>
    </row>
    <row r="1114" spans="1:153" s="16" customFormat="1" x14ac:dyDescent="0.2">
      <c r="A1114" s="8" t="s">
        <v>114</v>
      </c>
      <c r="B1114" s="10" t="s">
        <v>115</v>
      </c>
      <c r="C1114" s="8" t="s">
        <v>116</v>
      </c>
      <c r="D1114" s="8"/>
      <c r="E1114" s="81">
        <v>602</v>
      </c>
      <c r="F1114" s="82" t="s">
        <v>117</v>
      </c>
      <c r="G1114" s="83">
        <v>1.0103</v>
      </c>
      <c r="H1114" s="9">
        <v>1</v>
      </c>
      <c r="I1114" s="12">
        <v>8.4700000000000006</v>
      </c>
      <c r="J1114" s="12">
        <v>8.4700000000000006</v>
      </c>
      <c r="K1114" s="13">
        <v>8.4700000000000006</v>
      </c>
      <c r="L1114" s="12">
        <v>1255.6942000000001</v>
      </c>
      <c r="M1114" s="12">
        <v>154.63271219999999</v>
      </c>
      <c r="N1114" s="12">
        <v>148.25197166469894</v>
      </c>
      <c r="O1114" s="12">
        <v>18.256518559622194</v>
      </c>
      <c r="P1114" s="12">
        <v>123.14519904607344</v>
      </c>
      <c r="Q1114" s="12" t="s">
        <v>53</v>
      </c>
      <c r="R1114" s="12" t="s">
        <v>70</v>
      </c>
      <c r="S1114" s="12" t="s">
        <v>71</v>
      </c>
      <c r="T1114" s="12">
        <v>11.86</v>
      </c>
      <c r="U1114" s="12">
        <v>138.43244999999999</v>
      </c>
      <c r="V1114" s="21" t="s">
        <v>118</v>
      </c>
      <c r="W1114" s="21" t="s">
        <v>118</v>
      </c>
      <c r="X1114" s="15" t="s">
        <v>41</v>
      </c>
      <c r="Y1114" s="15" t="s">
        <v>49</v>
      </c>
      <c r="AC1114" s="13">
        <v>8.4700000000000006</v>
      </c>
      <c r="AD1114" s="44">
        <v>1247.4616000000001</v>
      </c>
      <c r="AE1114" s="44" t="s">
        <v>72</v>
      </c>
      <c r="AF1114" s="44" t="s">
        <v>72</v>
      </c>
      <c r="AG1114" s="152">
        <v>147.30000000000001</v>
      </c>
    </row>
    <row r="1115" spans="1:153" s="16" customFormat="1" x14ac:dyDescent="0.2">
      <c r="A1115" s="8" t="s">
        <v>114</v>
      </c>
      <c r="B1115" s="10" t="s">
        <v>115</v>
      </c>
      <c r="C1115" s="8" t="s">
        <v>116</v>
      </c>
      <c r="D1115" s="8"/>
      <c r="E1115" s="81">
        <v>602</v>
      </c>
      <c r="F1115" s="82" t="s">
        <v>117</v>
      </c>
      <c r="G1115" s="83">
        <v>1.0104</v>
      </c>
      <c r="H1115" s="9">
        <v>1</v>
      </c>
      <c r="I1115" s="12">
        <v>23.42</v>
      </c>
      <c r="J1115" s="12">
        <v>23.42</v>
      </c>
      <c r="K1115" s="13">
        <v>23.42</v>
      </c>
      <c r="L1115" s="12">
        <v>2957.9289840000001</v>
      </c>
      <c r="M1115" s="12">
        <v>363.95047740000001</v>
      </c>
      <c r="N1115" s="12">
        <v>126.29927344150299</v>
      </c>
      <c r="O1115" s="12">
        <v>15.540157019641331</v>
      </c>
      <c r="P1115" s="12">
        <v>123.0423310933688</v>
      </c>
      <c r="Q1115" s="12" t="s">
        <v>53</v>
      </c>
      <c r="R1115" s="12" t="s">
        <v>70</v>
      </c>
      <c r="S1115" s="12" t="s">
        <v>71</v>
      </c>
      <c r="T1115" s="12">
        <v>11.89</v>
      </c>
      <c r="U1115" s="12">
        <v>140.22890000000001</v>
      </c>
      <c r="V1115" s="21" t="s">
        <v>118</v>
      </c>
      <c r="W1115" s="21" t="s">
        <v>118</v>
      </c>
      <c r="X1115" s="15" t="s">
        <v>41</v>
      </c>
      <c r="Y1115" s="15" t="s">
        <v>49</v>
      </c>
      <c r="AC1115" s="13">
        <v>23.42</v>
      </c>
      <c r="AD1115" s="44">
        <v>3043.1275999999998</v>
      </c>
      <c r="AE1115" s="44" t="s">
        <v>72</v>
      </c>
      <c r="AF1115" s="44" t="s">
        <v>72</v>
      </c>
      <c r="AG1115" s="152">
        <v>129.9</v>
      </c>
    </row>
    <row r="1116" spans="1:153" s="16" customFormat="1" x14ac:dyDescent="0.2">
      <c r="A1116" s="8" t="s">
        <v>114</v>
      </c>
      <c r="B1116" s="10" t="s">
        <v>115</v>
      </c>
      <c r="C1116" s="8" t="s">
        <v>116</v>
      </c>
      <c r="D1116" s="8"/>
      <c r="E1116" s="81">
        <v>602</v>
      </c>
      <c r="F1116" s="82" t="s">
        <v>117</v>
      </c>
      <c r="G1116" s="83">
        <v>1.0105</v>
      </c>
      <c r="H1116" s="9">
        <v>1</v>
      </c>
      <c r="I1116" s="12">
        <v>9.64</v>
      </c>
      <c r="J1116" s="12">
        <v>9.64</v>
      </c>
      <c r="K1116" s="13">
        <v>9.64</v>
      </c>
      <c r="L1116" s="12">
        <v>1294.334016</v>
      </c>
      <c r="M1116" s="12">
        <v>143.14465379999999</v>
      </c>
      <c r="N1116" s="12">
        <v>134.26701410788382</v>
      </c>
      <c r="O1116" s="12">
        <v>14.84903047717842</v>
      </c>
      <c r="P1116" s="12">
        <v>110.59328738216517</v>
      </c>
      <c r="Q1116" s="12" t="s">
        <v>53</v>
      </c>
      <c r="R1116" s="12" t="s">
        <v>181</v>
      </c>
      <c r="S1116" s="12" t="s">
        <v>182</v>
      </c>
      <c r="T1116" s="12">
        <v>11.89</v>
      </c>
      <c r="U1116" s="12">
        <v>128.55234999999999</v>
      </c>
      <c r="V1116" s="21"/>
      <c r="W1116" s="21"/>
      <c r="X1116" s="15" t="s">
        <v>41</v>
      </c>
      <c r="Y1116" s="15" t="s">
        <v>49</v>
      </c>
      <c r="AC1116" s="13">
        <v>9.64</v>
      </c>
      <c r="AD1116" s="44">
        <v>1174.4441999999999</v>
      </c>
      <c r="AE1116" s="44" t="s">
        <v>183</v>
      </c>
      <c r="AF1116" s="44" t="s">
        <v>183</v>
      </c>
      <c r="AG1116" s="152">
        <v>121.8</v>
      </c>
    </row>
    <row r="1117" spans="1:153" s="16" customFormat="1" x14ac:dyDescent="0.2">
      <c r="A1117" s="8" t="s">
        <v>114</v>
      </c>
      <c r="B1117" s="10" t="s">
        <v>115</v>
      </c>
      <c r="C1117" s="8" t="s">
        <v>116</v>
      </c>
      <c r="D1117" s="8"/>
      <c r="E1117" s="81">
        <v>602</v>
      </c>
      <c r="F1117" s="82" t="s">
        <v>117</v>
      </c>
      <c r="G1117" s="83">
        <v>1.0105999999999999</v>
      </c>
      <c r="H1117" s="9">
        <v>1</v>
      </c>
      <c r="I1117" s="12">
        <v>25.03</v>
      </c>
      <c r="J1117" s="12">
        <v>25.03</v>
      </c>
      <c r="K1117" s="13">
        <v>25.03</v>
      </c>
      <c r="L1117" s="12">
        <v>2800.3684960000001</v>
      </c>
      <c r="M1117" s="12">
        <v>341.26706780000001</v>
      </c>
      <c r="N1117" s="12">
        <v>111.88048326008789</v>
      </c>
      <c r="O1117" s="12">
        <v>13.634321526168597</v>
      </c>
      <c r="P1117" s="12">
        <v>121.86505750491774</v>
      </c>
      <c r="Q1117" s="12" t="s">
        <v>53</v>
      </c>
      <c r="R1117" s="12" t="s">
        <v>70</v>
      </c>
      <c r="S1117" s="12" t="s">
        <v>71</v>
      </c>
      <c r="T1117" s="12">
        <v>11.93</v>
      </c>
      <c r="U1117" s="12">
        <v>139.67785000000001</v>
      </c>
      <c r="V1117" s="21"/>
      <c r="W1117" s="21"/>
      <c r="X1117" s="15" t="s">
        <v>41</v>
      </c>
      <c r="Y1117" s="15" t="s">
        <v>49</v>
      </c>
      <c r="AC1117" s="13">
        <v>25.03</v>
      </c>
      <c r="AD1117" s="44">
        <v>3199.8834000000002</v>
      </c>
      <c r="AE1117" s="44" t="s">
        <v>72</v>
      </c>
      <c r="AF1117" s="44" t="s">
        <v>72</v>
      </c>
      <c r="AG1117" s="152">
        <v>127.8</v>
      </c>
    </row>
    <row r="1118" spans="1:153" s="16" customFormat="1" x14ac:dyDescent="0.2">
      <c r="A1118" s="8" t="s">
        <v>114</v>
      </c>
      <c r="B1118" s="8" t="s">
        <v>142</v>
      </c>
      <c r="C1118" s="8" t="s">
        <v>142</v>
      </c>
      <c r="D1118" s="8"/>
      <c r="E1118" s="9">
        <v>586</v>
      </c>
      <c r="F1118" s="10" t="s">
        <v>234</v>
      </c>
      <c r="G1118" s="11">
        <v>1.03</v>
      </c>
      <c r="H1118" s="9">
        <v>1</v>
      </c>
      <c r="I1118" s="12">
        <v>18</v>
      </c>
      <c r="J1118" s="12">
        <v>18</v>
      </c>
      <c r="K1118" s="13">
        <v>18</v>
      </c>
      <c r="L1118" s="12">
        <v>1312.7841560000002</v>
      </c>
      <c r="M1118" s="12">
        <v>132.33697219999999</v>
      </c>
      <c r="N1118" s="12">
        <v>72.932453111111116</v>
      </c>
      <c r="O1118" s="12">
        <v>7.352054011111111</v>
      </c>
      <c r="P1118" s="12">
        <v>100.8063447408029</v>
      </c>
      <c r="Q1118" s="12" t="s">
        <v>46</v>
      </c>
      <c r="R1118" s="12" t="s">
        <v>196</v>
      </c>
      <c r="S1118" s="12" t="s">
        <v>176</v>
      </c>
      <c r="T1118" s="12">
        <v>13.44</v>
      </c>
      <c r="U1118" s="12">
        <v>133.30135000000001</v>
      </c>
      <c r="V1118" s="21" t="s">
        <v>118</v>
      </c>
      <c r="W1118" s="21" t="s">
        <v>118</v>
      </c>
      <c r="X1118" s="15" t="s">
        <v>63</v>
      </c>
      <c r="Y1118" s="15" t="s">
        <v>42</v>
      </c>
      <c r="AC1118" s="13">
        <v>18</v>
      </c>
      <c r="AD1118" s="44">
        <v>1282.6175659925839</v>
      </c>
      <c r="AE1118" s="44" t="s">
        <v>176</v>
      </c>
      <c r="AF1118" s="44" t="s">
        <v>176</v>
      </c>
      <c r="AG1118" s="152">
        <v>71.3</v>
      </c>
    </row>
    <row r="1119" spans="1:153" s="16" customFormat="1" x14ac:dyDescent="0.2">
      <c r="A1119" s="8" t="s">
        <v>114</v>
      </c>
      <c r="B1119" s="8" t="s">
        <v>114</v>
      </c>
      <c r="C1119" s="8" t="s">
        <v>116</v>
      </c>
      <c r="D1119" s="8"/>
      <c r="E1119" s="9">
        <v>579</v>
      </c>
      <c r="F1119" s="10" t="s">
        <v>231</v>
      </c>
      <c r="G1119" s="11">
        <v>1.08</v>
      </c>
      <c r="H1119" s="9">
        <v>1</v>
      </c>
      <c r="I1119" s="12">
        <v>4.46</v>
      </c>
      <c r="J1119" s="12">
        <v>4.46</v>
      </c>
      <c r="K1119" s="13">
        <v>4.46</v>
      </c>
      <c r="L1119" s="12">
        <v>576.06094399999995</v>
      </c>
      <c r="M1119" s="12">
        <v>60.819203600000002</v>
      </c>
      <c r="N1119" s="12">
        <v>129.16164663677128</v>
      </c>
      <c r="O1119" s="12">
        <v>13.63659273542601</v>
      </c>
      <c r="P1119" s="12">
        <v>105.57772442910139</v>
      </c>
      <c r="Q1119" s="12" t="s">
        <v>99</v>
      </c>
      <c r="R1119" s="12" t="s">
        <v>54</v>
      </c>
      <c r="S1119" s="12" t="s">
        <v>55</v>
      </c>
      <c r="T1119" s="12">
        <v>12.58</v>
      </c>
      <c r="U1119" s="12">
        <v>127.51625</v>
      </c>
      <c r="V1119" s="21"/>
      <c r="W1119" s="21"/>
      <c r="X1119" s="15" t="s">
        <v>63</v>
      </c>
      <c r="Y1119" s="15" t="s">
        <v>42</v>
      </c>
      <c r="AC1119" s="13">
        <v>4.46</v>
      </c>
      <c r="AD1119" s="44">
        <v>366.71756859289803</v>
      </c>
      <c r="AE1119" s="44" t="s">
        <v>55</v>
      </c>
      <c r="AF1119" s="44" t="s">
        <v>55</v>
      </c>
      <c r="AG1119" s="152">
        <v>82.2</v>
      </c>
      <c r="AH1119" s="22"/>
      <c r="AI1119" s="22"/>
      <c r="AJ1119" s="22"/>
      <c r="AK1119" s="22"/>
      <c r="AL1119" s="22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  <c r="BC1119" s="22"/>
      <c r="BD1119" s="22"/>
      <c r="BE1119" s="22"/>
      <c r="BF1119" s="22"/>
      <c r="BG1119" s="22"/>
      <c r="BH1119" s="22"/>
      <c r="BI1119" s="22"/>
      <c r="BJ1119" s="22"/>
      <c r="BK1119" s="22"/>
      <c r="BL1119" s="22"/>
      <c r="BM1119" s="22"/>
      <c r="BN1119" s="22"/>
      <c r="BO1119" s="22"/>
      <c r="BP1119" s="22"/>
      <c r="BQ1119" s="22"/>
      <c r="BR1119" s="22"/>
      <c r="BS1119" s="22"/>
      <c r="BT1119" s="22"/>
      <c r="BU1119" s="22"/>
      <c r="BV1119" s="22"/>
      <c r="BW1119" s="22"/>
      <c r="BX1119" s="22"/>
      <c r="BY1119" s="22"/>
      <c r="BZ1119" s="22"/>
      <c r="CA1119" s="22"/>
      <c r="CB1119" s="22"/>
      <c r="CC1119" s="22"/>
      <c r="CD1119" s="22"/>
      <c r="CE1119" s="22"/>
      <c r="CF1119" s="22"/>
      <c r="CG1119" s="22"/>
      <c r="CH1119" s="22"/>
      <c r="CI1119" s="22"/>
      <c r="CJ1119" s="22"/>
      <c r="CK1119" s="22"/>
      <c r="CL1119" s="22"/>
      <c r="CM1119" s="22"/>
      <c r="CN1119" s="22"/>
      <c r="CO1119" s="22"/>
      <c r="CP1119" s="22"/>
      <c r="CQ1119" s="22"/>
      <c r="CR1119" s="22"/>
      <c r="CS1119" s="22"/>
      <c r="CT1119" s="22"/>
      <c r="CU1119" s="22"/>
      <c r="CV1119" s="22"/>
      <c r="CW1119" s="22"/>
      <c r="CX1119" s="22"/>
      <c r="CY1119" s="22"/>
      <c r="CZ1119" s="22"/>
      <c r="DA1119" s="22"/>
      <c r="DB1119" s="22"/>
      <c r="DC1119" s="22"/>
      <c r="DD1119" s="22"/>
      <c r="DE1119" s="22"/>
      <c r="DF1119" s="22"/>
      <c r="DG1119" s="22"/>
      <c r="DH1119" s="22"/>
      <c r="DI1119" s="22"/>
      <c r="DJ1119" s="22"/>
      <c r="DK1119" s="22"/>
      <c r="DL1119" s="22"/>
      <c r="DM1119" s="22"/>
      <c r="DN1119" s="22"/>
      <c r="DO1119" s="22"/>
      <c r="DP1119" s="22"/>
      <c r="DQ1119" s="22"/>
      <c r="DR1119" s="22"/>
      <c r="DS1119" s="22"/>
      <c r="DT1119" s="22"/>
      <c r="DU1119" s="22"/>
      <c r="DV1119" s="22"/>
      <c r="DW1119" s="22"/>
      <c r="DX1119" s="22"/>
      <c r="DY1119" s="22"/>
      <c r="DZ1119" s="22"/>
      <c r="EA1119" s="22"/>
      <c r="EB1119" s="22"/>
      <c r="EC1119" s="22"/>
      <c r="ED1119" s="22"/>
      <c r="EE1119" s="22"/>
      <c r="EF1119" s="22"/>
      <c r="EG1119" s="22"/>
      <c r="EH1119" s="22"/>
      <c r="EI1119" s="22"/>
      <c r="EJ1119" s="22"/>
      <c r="EK1119" s="22"/>
      <c r="EL1119" s="22"/>
      <c r="EM1119" s="22"/>
      <c r="EN1119" s="22"/>
      <c r="EO1119" s="22"/>
      <c r="EP1119" s="22"/>
      <c r="EQ1119" s="22"/>
      <c r="ER1119" s="22"/>
      <c r="ES1119" s="22"/>
      <c r="ET1119" s="22"/>
      <c r="EU1119" s="22"/>
      <c r="EV1119" s="22"/>
      <c r="EW1119" s="22"/>
    </row>
    <row r="1120" spans="1:153" s="16" customFormat="1" x14ac:dyDescent="0.2">
      <c r="A1120" s="8" t="s">
        <v>114</v>
      </c>
      <c r="B1120" s="8" t="s">
        <v>114</v>
      </c>
      <c r="C1120" s="8" t="s">
        <v>116</v>
      </c>
      <c r="D1120" s="8"/>
      <c r="E1120" s="9">
        <v>385</v>
      </c>
      <c r="F1120" s="10" t="s">
        <v>208</v>
      </c>
      <c r="G1120" s="11">
        <v>1.1299999999999999</v>
      </c>
      <c r="H1120" s="9">
        <v>1</v>
      </c>
      <c r="I1120" s="12">
        <v>8.6300000000000008</v>
      </c>
      <c r="J1120" s="12">
        <v>8.6300000000000008</v>
      </c>
      <c r="K1120" s="13">
        <v>8.6300000000000008</v>
      </c>
      <c r="L1120" s="12">
        <v>1066.1234160000001</v>
      </c>
      <c r="M1120" s="12">
        <v>114.4894414</v>
      </c>
      <c r="N1120" s="12">
        <v>123.5368964078795</v>
      </c>
      <c r="O1120" s="12">
        <v>13.266447439165701</v>
      </c>
      <c r="P1120" s="12">
        <v>107.38854402950287</v>
      </c>
      <c r="Q1120" s="12" t="s">
        <v>60</v>
      </c>
      <c r="R1120" s="12" t="s">
        <v>54</v>
      </c>
      <c r="S1120" s="12" t="s">
        <v>55</v>
      </c>
      <c r="T1120" s="12">
        <v>12.06</v>
      </c>
      <c r="U1120" s="12">
        <v>132.28084999999999</v>
      </c>
      <c r="V1120" s="21" t="s">
        <v>118</v>
      </c>
      <c r="W1120" s="21" t="s">
        <v>118</v>
      </c>
      <c r="X1120" s="15" t="s">
        <v>63</v>
      </c>
      <c r="Y1120" s="15" t="s">
        <v>42</v>
      </c>
      <c r="AC1120" s="13">
        <v>11.68</v>
      </c>
      <c r="AD1120" s="44">
        <v>1500.4326967853174</v>
      </c>
      <c r="AE1120" s="44" t="s">
        <v>55</v>
      </c>
      <c r="AF1120" s="44" t="s">
        <v>55</v>
      </c>
      <c r="AG1120" s="152">
        <v>128.5</v>
      </c>
    </row>
    <row r="1121" spans="1:153" s="16" customFormat="1" x14ac:dyDescent="0.2">
      <c r="A1121" s="8" t="s">
        <v>114</v>
      </c>
      <c r="B1121" s="8" t="s">
        <v>114</v>
      </c>
      <c r="C1121" s="8" t="s">
        <v>116</v>
      </c>
      <c r="D1121" s="8"/>
      <c r="E1121" s="9">
        <v>385</v>
      </c>
      <c r="F1121" s="10" t="s">
        <v>208</v>
      </c>
      <c r="G1121" s="11">
        <v>1.1100000000000001</v>
      </c>
      <c r="H1121" s="9">
        <v>1</v>
      </c>
      <c r="I1121" s="12">
        <v>16.04</v>
      </c>
      <c r="J1121" s="12">
        <v>16.04</v>
      </c>
      <c r="K1121" s="13">
        <v>16.04</v>
      </c>
      <c r="L1121" s="12">
        <v>1937.4159480000001</v>
      </c>
      <c r="M1121" s="12">
        <v>216.6488128</v>
      </c>
      <c r="N1121" s="12">
        <v>120.78653042394016</v>
      </c>
      <c r="O1121" s="12">
        <v>13.506783840399004</v>
      </c>
      <c r="P1121" s="12">
        <v>111.82359318537003</v>
      </c>
      <c r="Q1121" s="12" t="s">
        <v>60</v>
      </c>
      <c r="R1121" s="12" t="s">
        <v>54</v>
      </c>
      <c r="S1121" s="12" t="s">
        <v>55</v>
      </c>
      <c r="T1121" s="12">
        <v>11.96</v>
      </c>
      <c r="U1121" s="12">
        <v>133.92044999999999</v>
      </c>
      <c r="V1121" s="21" t="s">
        <v>118</v>
      </c>
      <c r="W1121" s="21" t="s">
        <v>118</v>
      </c>
      <c r="X1121" s="15" t="s">
        <v>63</v>
      </c>
      <c r="Y1121" s="15" t="s">
        <v>49</v>
      </c>
      <c r="AC1121" s="13">
        <v>16.734999999999999</v>
      </c>
      <c r="AD1121" s="44">
        <v>2072.5548956080725</v>
      </c>
      <c r="AE1121" s="44" t="s">
        <v>55</v>
      </c>
      <c r="AF1121" s="44" t="s">
        <v>55</v>
      </c>
      <c r="AG1121" s="152">
        <v>123.8</v>
      </c>
    </row>
    <row r="1122" spans="1:153" s="16" customFormat="1" x14ac:dyDescent="0.2">
      <c r="A1122" s="8" t="s">
        <v>114</v>
      </c>
      <c r="B1122" s="8" t="s">
        <v>114</v>
      </c>
      <c r="C1122" s="8" t="s">
        <v>116</v>
      </c>
      <c r="D1122" s="8"/>
      <c r="E1122" s="9">
        <v>385</v>
      </c>
      <c r="F1122" s="10" t="s">
        <v>208</v>
      </c>
      <c r="G1122" s="11">
        <v>1.1000000000000001</v>
      </c>
      <c r="H1122" s="9">
        <v>1</v>
      </c>
      <c r="I1122" s="12">
        <v>6.17</v>
      </c>
      <c r="J1122" s="12">
        <v>6.17</v>
      </c>
      <c r="K1122" s="13">
        <v>6.17</v>
      </c>
      <c r="L1122" s="12">
        <v>616.93231200000002</v>
      </c>
      <c r="M1122" s="12">
        <v>70.011848199999989</v>
      </c>
      <c r="N1122" s="12">
        <v>134.11572000000001</v>
      </c>
      <c r="O1122" s="12">
        <v>15.219966999999999</v>
      </c>
      <c r="P1122" s="12">
        <v>113.4838406713247</v>
      </c>
      <c r="Q1122" s="12" t="s">
        <v>46</v>
      </c>
      <c r="R1122" s="12" t="s">
        <v>54</v>
      </c>
      <c r="S1122" s="12" t="s">
        <v>55</v>
      </c>
      <c r="T1122" s="12">
        <v>11.2</v>
      </c>
      <c r="U1122" s="12">
        <v>134.89109999999999</v>
      </c>
      <c r="V1122" s="21" t="s">
        <v>118</v>
      </c>
      <c r="W1122" s="21" t="s">
        <v>118</v>
      </c>
      <c r="X1122" s="15" t="s">
        <v>63</v>
      </c>
      <c r="Y1122" s="15" t="s">
        <v>49</v>
      </c>
      <c r="AC1122" s="13">
        <v>6.6120000000000001</v>
      </c>
      <c r="AD1122" s="44">
        <v>804.1764547212772</v>
      </c>
      <c r="AE1122" s="44" t="s">
        <v>55</v>
      </c>
      <c r="AF1122" s="44" t="s">
        <v>55</v>
      </c>
      <c r="AG1122" s="152">
        <v>121.6</v>
      </c>
    </row>
    <row r="1123" spans="1:153" s="16" customFormat="1" x14ac:dyDescent="0.2">
      <c r="A1123" s="8" t="s">
        <v>114</v>
      </c>
      <c r="B1123" s="10" t="s">
        <v>115</v>
      </c>
      <c r="C1123" s="8" t="s">
        <v>116</v>
      </c>
      <c r="D1123" s="8"/>
      <c r="E1123" s="81">
        <v>602</v>
      </c>
      <c r="F1123" s="82" t="s">
        <v>117</v>
      </c>
      <c r="G1123" s="83">
        <v>1.0106999999999999</v>
      </c>
      <c r="H1123" s="9">
        <v>1</v>
      </c>
      <c r="I1123" s="12">
        <v>28.66</v>
      </c>
      <c r="J1123" s="12">
        <v>28.66</v>
      </c>
      <c r="K1123" s="13">
        <v>28.66</v>
      </c>
      <c r="L1123" s="12">
        <v>4219.7333639999997</v>
      </c>
      <c r="M1123" s="12">
        <v>485.98820139999998</v>
      </c>
      <c r="N1123" s="12">
        <v>147.23424159106767</v>
      </c>
      <c r="O1123" s="12">
        <v>16.95702028611305</v>
      </c>
      <c r="P1123" s="12">
        <v>115.17035781126194</v>
      </c>
      <c r="Q1123" s="12" t="s">
        <v>53</v>
      </c>
      <c r="R1123" s="12" t="s">
        <v>70</v>
      </c>
      <c r="S1123" s="12" t="s">
        <v>71</v>
      </c>
      <c r="T1123" s="12">
        <v>12.06</v>
      </c>
      <c r="U1123" s="12">
        <v>132.24940000000001</v>
      </c>
      <c r="V1123" s="21" t="s">
        <v>118</v>
      </c>
      <c r="W1123" s="21" t="s">
        <v>118</v>
      </c>
      <c r="X1123" s="15" t="s">
        <v>41</v>
      </c>
      <c r="Y1123" s="15" t="s">
        <v>49</v>
      </c>
      <c r="AC1123" s="13">
        <v>28.66</v>
      </c>
      <c r="AD1123" s="44">
        <v>4176.6197999999995</v>
      </c>
      <c r="AE1123" s="44" t="s">
        <v>72</v>
      </c>
      <c r="AF1123" s="44" t="s">
        <v>72</v>
      </c>
      <c r="AG1123" s="152">
        <v>145.69999999999999</v>
      </c>
    </row>
    <row r="1124" spans="1:153" s="16" customFormat="1" x14ac:dyDescent="0.2">
      <c r="A1124" s="8" t="s">
        <v>114</v>
      </c>
      <c r="B1124" s="8" t="s">
        <v>114</v>
      </c>
      <c r="C1124" s="8" t="s">
        <v>116</v>
      </c>
      <c r="D1124" s="8"/>
      <c r="E1124" s="9">
        <v>385</v>
      </c>
      <c r="F1124" s="10" t="s">
        <v>208</v>
      </c>
      <c r="G1124" s="11">
        <v>1.0900000000000001</v>
      </c>
      <c r="H1124" s="9">
        <v>1</v>
      </c>
      <c r="I1124" s="12">
        <v>14.1</v>
      </c>
      <c r="J1124" s="12">
        <v>14.1</v>
      </c>
      <c r="K1124" s="13">
        <v>14.1</v>
      </c>
      <c r="L1124" s="12">
        <v>1931.6859120000004</v>
      </c>
      <c r="M1124" s="12">
        <v>200.85148819999998</v>
      </c>
      <c r="N1124" s="12">
        <v>136.99900085106387</v>
      </c>
      <c r="O1124" s="12">
        <v>14.24478639716312</v>
      </c>
      <c r="P1124" s="12">
        <v>103.97730135746828</v>
      </c>
      <c r="Q1124" s="12" t="s">
        <v>46</v>
      </c>
      <c r="R1124" s="12" t="s">
        <v>54</v>
      </c>
      <c r="S1124" s="12" t="s">
        <v>55</v>
      </c>
      <c r="T1124" s="12">
        <v>11.37</v>
      </c>
      <c r="U1124" s="12">
        <v>124.9676</v>
      </c>
      <c r="V1124" s="21" t="s">
        <v>118</v>
      </c>
      <c r="W1124" s="21" t="s">
        <v>118</v>
      </c>
      <c r="X1124" s="15" t="s">
        <v>63</v>
      </c>
      <c r="Y1124" s="15" t="s">
        <v>49</v>
      </c>
      <c r="AC1124" s="13">
        <v>15.355</v>
      </c>
      <c r="AD1124" s="44">
        <v>1958.3256899947385</v>
      </c>
      <c r="AE1124" s="44" t="s">
        <v>55</v>
      </c>
      <c r="AF1124" s="44" t="s">
        <v>55</v>
      </c>
      <c r="AG1124" s="152">
        <v>127.5</v>
      </c>
    </row>
    <row r="1125" spans="1:153" s="16" customFormat="1" x14ac:dyDescent="0.2">
      <c r="A1125" s="8" t="s">
        <v>114</v>
      </c>
      <c r="B1125" s="8" t="s">
        <v>114</v>
      </c>
      <c r="C1125" s="8" t="s">
        <v>116</v>
      </c>
      <c r="D1125" s="8"/>
      <c r="E1125" s="37">
        <v>590</v>
      </c>
      <c r="F1125" s="42" t="s">
        <v>198</v>
      </c>
      <c r="G1125" s="107">
        <v>4.04</v>
      </c>
      <c r="H1125" s="9">
        <v>4</v>
      </c>
      <c r="I1125" s="12">
        <v>25.36</v>
      </c>
      <c r="J1125" s="12">
        <v>25.36</v>
      </c>
      <c r="K1125" s="13">
        <v>25.36</v>
      </c>
      <c r="L1125" s="12">
        <v>3503.9212000000002</v>
      </c>
      <c r="M1125" s="12">
        <v>320.59687580000002</v>
      </c>
      <c r="N1125" s="12">
        <v>138.16723974763408</v>
      </c>
      <c r="O1125" s="12">
        <v>12.641832641955837</v>
      </c>
      <c r="P1125" s="12">
        <v>91.496599809379276</v>
      </c>
      <c r="Q1125" s="12" t="s">
        <v>65</v>
      </c>
      <c r="R1125" s="12" t="s">
        <v>54</v>
      </c>
      <c r="S1125" s="12" t="s">
        <v>55</v>
      </c>
      <c r="T1125" s="12">
        <v>12.25</v>
      </c>
      <c r="U1125" s="12">
        <v>115.8202</v>
      </c>
      <c r="V1125" s="21" t="s">
        <v>118</v>
      </c>
      <c r="W1125" s="21" t="s">
        <v>118</v>
      </c>
      <c r="X1125" s="15" t="s">
        <v>112</v>
      </c>
      <c r="Y1125" s="15" t="s">
        <v>113</v>
      </c>
      <c r="AC1125" s="13">
        <v>25.357230199489923</v>
      </c>
      <c r="AD1125" s="44">
        <v>3239.5106183637067</v>
      </c>
      <c r="AE1125" s="44" t="s">
        <v>55</v>
      </c>
      <c r="AF1125" s="44" t="s">
        <v>55</v>
      </c>
      <c r="AG1125" s="152">
        <v>127.8</v>
      </c>
    </row>
    <row r="1126" spans="1:153" s="16" customFormat="1" x14ac:dyDescent="0.2">
      <c r="A1126" s="8" t="s">
        <v>114</v>
      </c>
      <c r="B1126" s="8" t="s">
        <v>114</v>
      </c>
      <c r="C1126" s="8" t="s">
        <v>116</v>
      </c>
      <c r="D1126" s="8"/>
      <c r="E1126" s="9">
        <v>579</v>
      </c>
      <c r="F1126" s="10" t="s">
        <v>231</v>
      </c>
      <c r="G1126" s="11">
        <v>1.0900000000000001</v>
      </c>
      <c r="H1126" s="9">
        <v>1</v>
      </c>
      <c r="I1126" s="12">
        <v>7.72</v>
      </c>
      <c r="J1126" s="12">
        <v>7.72</v>
      </c>
      <c r="K1126" s="13">
        <v>7.72</v>
      </c>
      <c r="L1126" s="12">
        <v>381.25931600000001</v>
      </c>
      <c r="M1126" s="12">
        <v>35.586722399999999</v>
      </c>
      <c r="N1126" s="12">
        <v>49.385921761658032</v>
      </c>
      <c r="O1126" s="12">
        <v>4.6096790673575132</v>
      </c>
      <c r="P1126" s="12">
        <v>93.339941888790449</v>
      </c>
      <c r="Q1126" s="12" t="s">
        <v>65</v>
      </c>
      <c r="R1126" s="12" t="s">
        <v>54</v>
      </c>
      <c r="S1126" s="12" t="s">
        <v>55</v>
      </c>
      <c r="T1126" s="12">
        <v>12.58</v>
      </c>
      <c r="U1126" s="12">
        <v>116.91934999999999</v>
      </c>
      <c r="V1126" s="21" t="s">
        <v>118</v>
      </c>
      <c r="W1126" s="21" t="s">
        <v>118</v>
      </c>
      <c r="X1126" s="15" t="s">
        <v>63</v>
      </c>
      <c r="Y1126" s="15" t="s">
        <v>42</v>
      </c>
      <c r="AC1126" s="13">
        <v>7.72</v>
      </c>
      <c r="AD1126" s="44">
        <v>634.76673308008355</v>
      </c>
      <c r="AE1126" s="44" t="s">
        <v>55</v>
      </c>
      <c r="AF1126" s="44" t="s">
        <v>55</v>
      </c>
      <c r="AG1126" s="152">
        <v>82.2</v>
      </c>
      <c r="AH1126" s="22"/>
      <c r="AI1126" s="22"/>
      <c r="AJ1126" s="22"/>
      <c r="AK1126" s="22"/>
      <c r="AL1126" s="22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  <c r="BC1126" s="22"/>
      <c r="BD1126" s="22"/>
      <c r="BE1126" s="22"/>
      <c r="BF1126" s="22"/>
      <c r="BG1126" s="22"/>
      <c r="BH1126" s="22"/>
      <c r="BI1126" s="22"/>
      <c r="BJ1126" s="22"/>
      <c r="BK1126" s="22"/>
      <c r="BL1126" s="22"/>
      <c r="BM1126" s="22"/>
      <c r="BN1126" s="22"/>
      <c r="BO1126" s="22"/>
      <c r="BP1126" s="22"/>
      <c r="BQ1126" s="22"/>
      <c r="BR1126" s="22"/>
      <c r="BS1126" s="22"/>
      <c r="BT1126" s="22"/>
      <c r="BU1126" s="22"/>
      <c r="BV1126" s="22"/>
      <c r="BW1126" s="22"/>
      <c r="BX1126" s="22"/>
      <c r="BY1126" s="22"/>
      <c r="BZ1126" s="22"/>
      <c r="CA1126" s="22"/>
      <c r="CB1126" s="22"/>
      <c r="CC1126" s="22"/>
      <c r="CD1126" s="22"/>
      <c r="CE1126" s="22"/>
      <c r="CF1126" s="22"/>
      <c r="CG1126" s="22"/>
      <c r="CH1126" s="22"/>
      <c r="CI1126" s="22"/>
      <c r="CJ1126" s="22"/>
      <c r="CK1126" s="22"/>
      <c r="CL1126" s="22"/>
      <c r="CM1126" s="22"/>
      <c r="CN1126" s="22"/>
      <c r="CO1126" s="22"/>
      <c r="CP1126" s="22"/>
      <c r="CQ1126" s="22"/>
      <c r="CR1126" s="22"/>
      <c r="CS1126" s="22"/>
      <c r="CT1126" s="22"/>
      <c r="CU1126" s="22"/>
      <c r="CV1126" s="22"/>
      <c r="CW1126" s="22"/>
      <c r="CX1126" s="22"/>
      <c r="CY1126" s="22"/>
      <c r="CZ1126" s="22"/>
      <c r="DA1126" s="22"/>
      <c r="DB1126" s="22"/>
      <c r="DC1126" s="22"/>
      <c r="DD1126" s="22"/>
      <c r="DE1126" s="22"/>
      <c r="DF1126" s="22"/>
      <c r="DG1126" s="22"/>
      <c r="DH1126" s="22"/>
      <c r="DI1126" s="22"/>
      <c r="DJ1126" s="22"/>
      <c r="DK1126" s="22"/>
      <c r="DL1126" s="22"/>
      <c r="DM1126" s="22"/>
      <c r="DN1126" s="22"/>
      <c r="DO1126" s="22"/>
      <c r="DP1126" s="22"/>
      <c r="DQ1126" s="22"/>
      <c r="DR1126" s="22"/>
      <c r="DS1126" s="22"/>
      <c r="DT1126" s="22"/>
      <c r="DU1126" s="22"/>
      <c r="DV1126" s="22"/>
      <c r="DW1126" s="22"/>
      <c r="DX1126" s="22"/>
      <c r="DY1126" s="22"/>
      <c r="DZ1126" s="22"/>
      <c r="EA1126" s="22"/>
      <c r="EB1126" s="22"/>
      <c r="EC1126" s="22"/>
      <c r="ED1126" s="22"/>
      <c r="EE1126" s="22"/>
      <c r="EF1126" s="22"/>
      <c r="EG1126" s="22"/>
      <c r="EH1126" s="22"/>
      <c r="EI1126" s="22"/>
      <c r="EJ1126" s="22"/>
      <c r="EK1126" s="22"/>
      <c r="EL1126" s="22"/>
      <c r="EM1126" s="22"/>
      <c r="EN1126" s="22"/>
      <c r="EO1126" s="22"/>
      <c r="EP1126" s="22"/>
      <c r="EQ1126" s="22"/>
      <c r="ER1126" s="22"/>
      <c r="ES1126" s="22"/>
      <c r="ET1126" s="22"/>
      <c r="EU1126" s="22"/>
      <c r="EV1126" s="22"/>
      <c r="EW1126" s="22"/>
    </row>
    <row r="1127" spans="1:153" s="16" customFormat="1" x14ac:dyDescent="0.2">
      <c r="A1127" s="8" t="s">
        <v>32</v>
      </c>
      <c r="B1127" s="8" t="s">
        <v>32</v>
      </c>
      <c r="C1127" s="8" t="s">
        <v>33</v>
      </c>
      <c r="D1127" s="8" t="s">
        <v>56</v>
      </c>
      <c r="E1127" s="9">
        <v>36</v>
      </c>
      <c r="F1127" s="10" t="s">
        <v>238</v>
      </c>
      <c r="G1127" s="11">
        <v>36.07</v>
      </c>
      <c r="H1127" s="9">
        <v>5</v>
      </c>
      <c r="I1127" s="12">
        <v>74.77</v>
      </c>
      <c r="J1127" s="38">
        <v>74.77</v>
      </c>
      <c r="K1127" s="38">
        <v>74.77</v>
      </c>
      <c r="L1127" s="12">
        <v>7640.2041240000008</v>
      </c>
      <c r="M1127" s="12">
        <v>840.83573420000005</v>
      </c>
      <c r="N1127" s="12">
        <v>102.18274874949847</v>
      </c>
      <c r="O1127" s="12">
        <v>11.245629720476128</v>
      </c>
      <c r="P1127" s="12">
        <v>110.05409286889362</v>
      </c>
      <c r="Q1127" s="12" t="s">
        <v>60</v>
      </c>
      <c r="R1127" s="12" t="s">
        <v>54</v>
      </c>
      <c r="S1127" s="12" t="s">
        <v>55</v>
      </c>
      <c r="T1127" s="12">
        <v>11.93</v>
      </c>
      <c r="U1127" s="12">
        <v>134.4376</v>
      </c>
      <c r="V1127" s="13" t="s">
        <v>58</v>
      </c>
      <c r="W1127" s="14" t="s">
        <v>62</v>
      </c>
      <c r="X1127" s="15" t="s">
        <v>41</v>
      </c>
      <c r="Y1127" s="15" t="s">
        <v>49</v>
      </c>
      <c r="AB1127" s="17">
        <v>0.18055369800722215</v>
      </c>
      <c r="AC1127" s="18">
        <v>74.77</v>
      </c>
      <c r="AD1127" s="19">
        <v>7465.031771170894</v>
      </c>
      <c r="AE1127" s="20" t="s">
        <v>55</v>
      </c>
      <c r="AF1127" s="20" t="s">
        <v>55</v>
      </c>
      <c r="AG1127" s="152">
        <v>99.8</v>
      </c>
    </row>
    <row r="1128" spans="1:153" s="15" customFormat="1" x14ac:dyDescent="0.2">
      <c r="A1128" s="8" t="s">
        <v>32</v>
      </c>
      <c r="B1128" s="8" t="s">
        <v>32</v>
      </c>
      <c r="C1128" s="8" t="s">
        <v>43</v>
      </c>
      <c r="D1128" s="8" t="s">
        <v>56</v>
      </c>
      <c r="E1128" s="7">
        <v>81</v>
      </c>
      <c r="F1128" s="10" t="s">
        <v>237</v>
      </c>
      <c r="G1128" s="15">
        <v>81.040000000000006</v>
      </c>
      <c r="I1128" s="12">
        <v>2.92</v>
      </c>
      <c r="AC1128" s="18">
        <v>2.92</v>
      </c>
      <c r="AD1128" s="18">
        <v>288.50651199999999</v>
      </c>
      <c r="AE1128" s="20" t="s">
        <v>38</v>
      </c>
      <c r="AF1128" s="20" t="s">
        <v>38</v>
      </c>
      <c r="AG1128" s="152">
        <v>98.8</v>
      </c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</row>
    <row r="1129" spans="1:153" s="16" customFormat="1" x14ac:dyDescent="0.2">
      <c r="A1129" s="8" t="s">
        <v>114</v>
      </c>
      <c r="B1129" s="8" t="s">
        <v>114</v>
      </c>
      <c r="C1129" s="8" t="s">
        <v>116</v>
      </c>
      <c r="D1129" s="8"/>
      <c r="E1129" s="41">
        <v>225</v>
      </c>
      <c r="F1129" s="42" t="s">
        <v>204</v>
      </c>
      <c r="G1129" s="107">
        <v>1.1200000000000001</v>
      </c>
      <c r="H1129" s="9">
        <v>1</v>
      </c>
      <c r="I1129" s="12">
        <v>6.55</v>
      </c>
      <c r="J1129" s="12">
        <v>6.55</v>
      </c>
      <c r="K1129" s="13">
        <v>6.55</v>
      </c>
      <c r="L1129" s="12">
        <v>79.711284000000006</v>
      </c>
      <c r="M1129" s="12">
        <v>9.3788388000000005</v>
      </c>
      <c r="N1129" s="12">
        <v>79.711284000000006</v>
      </c>
      <c r="O1129" s="12">
        <v>9.3788388000000005</v>
      </c>
      <c r="P1129" s="12">
        <v>117.66011447011692</v>
      </c>
      <c r="Q1129" s="12" t="s">
        <v>46</v>
      </c>
      <c r="R1129" s="12" t="s">
        <v>134</v>
      </c>
      <c r="S1129" s="12" t="s">
        <v>135</v>
      </c>
      <c r="T1129" s="12">
        <v>13.47</v>
      </c>
      <c r="U1129" s="12">
        <v>150.59909999999999</v>
      </c>
      <c r="V1129" s="21" t="s">
        <v>118</v>
      </c>
      <c r="W1129" s="21" t="s">
        <v>118</v>
      </c>
      <c r="X1129" s="15" t="s">
        <v>63</v>
      </c>
      <c r="Y1129" s="15" t="s">
        <v>49</v>
      </c>
      <c r="AC1129" s="13">
        <v>1</v>
      </c>
      <c r="AD1129" s="44">
        <v>95.284346510922731</v>
      </c>
      <c r="AE1129" s="44" t="s">
        <v>135</v>
      </c>
      <c r="AF1129" s="44" t="s">
        <v>135</v>
      </c>
      <c r="AG1129" s="152">
        <v>95.3</v>
      </c>
    </row>
    <row r="1130" spans="1:153" s="16" customFormat="1" x14ac:dyDescent="0.2">
      <c r="A1130" s="8" t="s">
        <v>32</v>
      </c>
      <c r="B1130" s="8" t="s">
        <v>32</v>
      </c>
      <c r="C1130" s="8" t="s">
        <v>33</v>
      </c>
      <c r="D1130" s="8" t="s">
        <v>56</v>
      </c>
      <c r="E1130" s="9">
        <v>36</v>
      </c>
      <c r="F1130" s="10" t="s">
        <v>238</v>
      </c>
      <c r="G1130" s="11">
        <v>36.06</v>
      </c>
      <c r="H1130" s="9">
        <v>3</v>
      </c>
      <c r="I1130" s="12">
        <v>74.87</v>
      </c>
      <c r="J1130" s="38">
        <v>74.87</v>
      </c>
      <c r="K1130" s="38">
        <v>74.87</v>
      </c>
      <c r="L1130" s="12">
        <v>9634.7302680000012</v>
      </c>
      <c r="M1130" s="12">
        <v>985.56995019999999</v>
      </c>
      <c r="N1130" s="12">
        <v>128.68612619206627</v>
      </c>
      <c r="O1130" s="12">
        <v>13.163749835715238</v>
      </c>
      <c r="P1130" s="12">
        <v>102.29346570016504</v>
      </c>
      <c r="Q1130" s="12" t="s">
        <v>60</v>
      </c>
      <c r="R1130" s="12" t="s">
        <v>54</v>
      </c>
      <c r="S1130" s="12" t="s">
        <v>55</v>
      </c>
      <c r="T1130" s="12">
        <v>11.04</v>
      </c>
      <c r="U1130" s="12">
        <v>124.92910000000001</v>
      </c>
      <c r="V1130" s="13" t="s">
        <v>58</v>
      </c>
      <c r="W1130" s="14" t="s">
        <v>62</v>
      </c>
      <c r="X1130" s="15" t="s">
        <v>41</v>
      </c>
      <c r="Y1130" s="15" t="s">
        <v>42</v>
      </c>
      <c r="AB1130" s="17">
        <v>0.18814675446848542</v>
      </c>
      <c r="AC1130" s="18">
        <v>74.87</v>
      </c>
      <c r="AD1130" s="19">
        <v>9586.556616660002</v>
      </c>
      <c r="AE1130" s="20" t="s">
        <v>55</v>
      </c>
      <c r="AF1130" s="20" t="s">
        <v>55</v>
      </c>
      <c r="AG1130" s="152">
        <v>128</v>
      </c>
    </row>
    <row r="1131" spans="1:153" s="16" customFormat="1" x14ac:dyDescent="0.2">
      <c r="A1131" s="8" t="s">
        <v>114</v>
      </c>
      <c r="B1131" s="8" t="s">
        <v>114</v>
      </c>
      <c r="C1131" s="8" t="s">
        <v>116</v>
      </c>
      <c r="D1131" s="8"/>
      <c r="E1131" s="9">
        <v>385</v>
      </c>
      <c r="F1131" s="10" t="s">
        <v>208</v>
      </c>
      <c r="G1131" s="11">
        <v>1.08</v>
      </c>
      <c r="H1131" s="9">
        <v>1</v>
      </c>
      <c r="I1131" s="12">
        <v>7.95</v>
      </c>
      <c r="J1131" s="12">
        <v>7.95</v>
      </c>
      <c r="K1131" s="13">
        <v>7.95</v>
      </c>
      <c r="L1131" s="12">
        <v>824.50648400000011</v>
      </c>
      <c r="M1131" s="12">
        <v>102.13191860000001</v>
      </c>
      <c r="N1131" s="12">
        <v>103.71150742138366</v>
      </c>
      <c r="O1131" s="12">
        <v>12.846782213836478</v>
      </c>
      <c r="P1131" s="12">
        <v>123.87036437181008</v>
      </c>
      <c r="Q1131" s="12" t="s">
        <v>73</v>
      </c>
      <c r="R1131" s="12" t="s">
        <v>134</v>
      </c>
      <c r="S1131" s="12" t="s">
        <v>135</v>
      </c>
      <c r="T1131" s="12">
        <v>11.24</v>
      </c>
      <c r="U1131" s="12">
        <v>144.67250000000001</v>
      </c>
      <c r="V1131" s="21" t="s">
        <v>118</v>
      </c>
      <c r="W1131" s="21" t="s">
        <v>118</v>
      </c>
      <c r="X1131" s="15" t="s">
        <v>63</v>
      </c>
      <c r="Y1131" s="15" t="s">
        <v>49</v>
      </c>
      <c r="AC1131" s="13">
        <v>8.1259999999999994</v>
      </c>
      <c r="AD1131" s="44">
        <v>983.78733682170264</v>
      </c>
      <c r="AE1131" s="44" t="s">
        <v>55</v>
      </c>
      <c r="AF1131" s="44" t="s">
        <v>55</v>
      </c>
      <c r="AG1131" s="152">
        <v>121.1</v>
      </c>
    </row>
    <row r="1132" spans="1:153" s="16" customFormat="1" x14ac:dyDescent="0.2">
      <c r="A1132" s="8" t="s">
        <v>114</v>
      </c>
      <c r="B1132" s="8" t="s">
        <v>114</v>
      </c>
      <c r="C1132" s="8" t="s">
        <v>116</v>
      </c>
      <c r="D1132" s="8"/>
      <c r="E1132" s="9">
        <v>385</v>
      </c>
      <c r="F1132" s="10" t="s">
        <v>208</v>
      </c>
      <c r="G1132" s="11">
        <v>1.07</v>
      </c>
      <c r="H1132" s="9">
        <v>1</v>
      </c>
      <c r="I1132" s="12">
        <v>11.5</v>
      </c>
      <c r="J1132" s="12">
        <v>11.5</v>
      </c>
      <c r="K1132" s="13">
        <v>11.5</v>
      </c>
      <c r="L1132" s="12">
        <v>1932.1761799999999</v>
      </c>
      <c r="M1132" s="12">
        <v>214.63307439999997</v>
      </c>
      <c r="N1132" s="12">
        <v>168.01532</v>
      </c>
      <c r="O1132" s="12">
        <v>18.663745599999999</v>
      </c>
      <c r="P1132" s="12">
        <v>111.08359404368601</v>
      </c>
      <c r="Q1132" s="12" t="s">
        <v>99</v>
      </c>
      <c r="R1132" s="12" t="s">
        <v>54</v>
      </c>
      <c r="S1132" s="12" t="s">
        <v>55</v>
      </c>
      <c r="T1132" s="12">
        <v>12.12</v>
      </c>
      <c r="U1132" s="12">
        <v>133.52945</v>
      </c>
      <c r="V1132" s="21" t="s">
        <v>118</v>
      </c>
      <c r="W1132" s="21" t="s">
        <v>118</v>
      </c>
      <c r="X1132" s="15" t="s">
        <v>63</v>
      </c>
      <c r="Y1132" s="15" t="s">
        <v>49</v>
      </c>
      <c r="AC1132" s="13">
        <v>11.398</v>
      </c>
      <c r="AD1132" s="44">
        <v>1417.5249895512879</v>
      </c>
      <c r="AE1132" s="44" t="s">
        <v>55</v>
      </c>
      <c r="AF1132" s="44" t="s">
        <v>55</v>
      </c>
      <c r="AG1132" s="152">
        <v>124.4</v>
      </c>
      <c r="AH1132" s="22"/>
      <c r="AI1132" s="22"/>
      <c r="AJ1132" s="22"/>
      <c r="AK1132" s="22"/>
      <c r="AL1132" s="22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  <c r="BC1132" s="22"/>
      <c r="BD1132" s="22"/>
      <c r="BE1132" s="22"/>
      <c r="BF1132" s="22"/>
      <c r="BG1132" s="22"/>
      <c r="BH1132" s="22"/>
      <c r="BI1132" s="22"/>
      <c r="BJ1132" s="22"/>
      <c r="BK1132" s="22"/>
      <c r="BL1132" s="22"/>
      <c r="BM1132" s="22"/>
      <c r="BN1132" s="22"/>
      <c r="BO1132" s="22"/>
      <c r="BP1132" s="22"/>
      <c r="BQ1132" s="22"/>
      <c r="BR1132" s="22"/>
      <c r="BS1132" s="22"/>
      <c r="BT1132" s="22"/>
      <c r="BU1132" s="22"/>
      <c r="BV1132" s="22"/>
      <c r="BW1132" s="22"/>
      <c r="BX1132" s="22"/>
      <c r="BY1132" s="22"/>
      <c r="BZ1132" s="22"/>
      <c r="CA1132" s="22"/>
      <c r="CB1132" s="22"/>
      <c r="CC1132" s="22"/>
      <c r="CD1132" s="22"/>
      <c r="CE1132" s="22"/>
      <c r="CF1132" s="22"/>
      <c r="CG1132" s="22"/>
      <c r="CH1132" s="22"/>
      <c r="CI1132" s="22"/>
      <c r="CJ1132" s="22"/>
      <c r="CK1132" s="22"/>
      <c r="CL1132" s="22"/>
      <c r="CM1132" s="22"/>
      <c r="CN1132" s="22"/>
      <c r="CO1132" s="22"/>
      <c r="CP1132" s="22"/>
      <c r="CQ1132" s="22"/>
      <c r="CR1132" s="22"/>
      <c r="CS1132" s="22"/>
      <c r="CT1132" s="22"/>
      <c r="CU1132" s="22"/>
      <c r="CV1132" s="22"/>
      <c r="CW1132" s="22"/>
      <c r="CX1132" s="22"/>
      <c r="CY1132" s="22"/>
      <c r="CZ1132" s="22"/>
      <c r="DA1132" s="22"/>
      <c r="DB1132" s="22"/>
      <c r="DC1132" s="22"/>
      <c r="DD1132" s="22"/>
      <c r="DE1132" s="22"/>
      <c r="DF1132" s="22"/>
      <c r="DG1132" s="22"/>
      <c r="DH1132" s="22"/>
      <c r="DI1132" s="22"/>
      <c r="DJ1132" s="22"/>
      <c r="DK1132" s="22"/>
      <c r="DL1132" s="22"/>
      <c r="DM1132" s="22"/>
      <c r="DN1132" s="22"/>
      <c r="DO1132" s="22"/>
      <c r="DP1132" s="22"/>
      <c r="DQ1132" s="22"/>
      <c r="DR1132" s="22"/>
      <c r="DS1132" s="22"/>
      <c r="DT1132" s="22"/>
      <c r="DU1132" s="22"/>
      <c r="DV1132" s="22"/>
      <c r="DW1132" s="22"/>
      <c r="DX1132" s="22"/>
      <c r="DY1132" s="22"/>
      <c r="DZ1132" s="22"/>
      <c r="EA1132" s="22"/>
      <c r="EB1132" s="22"/>
      <c r="EC1132" s="22"/>
      <c r="ED1132" s="22"/>
      <c r="EE1132" s="22"/>
      <c r="EF1132" s="22"/>
      <c r="EG1132" s="22"/>
      <c r="EH1132" s="22"/>
      <c r="EI1132" s="22"/>
      <c r="EJ1132" s="22"/>
      <c r="EK1132" s="22"/>
      <c r="EL1132" s="22"/>
      <c r="EM1132" s="22"/>
      <c r="EN1132" s="22"/>
      <c r="EO1132" s="22"/>
      <c r="EP1132" s="22"/>
      <c r="EQ1132" s="22"/>
      <c r="ER1132" s="22"/>
      <c r="ES1132" s="22"/>
      <c r="ET1132" s="22"/>
      <c r="EU1132" s="22"/>
      <c r="EV1132" s="22"/>
      <c r="EW1132" s="22"/>
    </row>
    <row r="1133" spans="1:153" s="16" customFormat="1" x14ac:dyDescent="0.2">
      <c r="A1133" s="8" t="s">
        <v>114</v>
      </c>
      <c r="B1133" s="8" t="s">
        <v>142</v>
      </c>
      <c r="C1133" s="8" t="s">
        <v>142</v>
      </c>
      <c r="D1133" s="8"/>
      <c r="E1133" s="9">
        <v>586</v>
      </c>
      <c r="F1133" s="10" t="s">
        <v>234</v>
      </c>
      <c r="G1133" s="11">
        <v>2.09</v>
      </c>
      <c r="H1133" s="9">
        <v>2</v>
      </c>
      <c r="I1133" s="12">
        <v>2</v>
      </c>
      <c r="J1133" s="12">
        <v>2</v>
      </c>
      <c r="K1133" s="13">
        <v>2</v>
      </c>
      <c r="L1133" s="12">
        <v>150.46038800000002</v>
      </c>
      <c r="M1133" s="12">
        <v>15.564826799999999</v>
      </c>
      <c r="N1133" s="12">
        <v>75.230194000000012</v>
      </c>
      <c r="O1133" s="12">
        <v>7.7824133999999994</v>
      </c>
      <c r="P1133" s="12">
        <v>103.44800386929745</v>
      </c>
      <c r="Q1133" s="12" t="s">
        <v>50</v>
      </c>
      <c r="R1133" s="12" t="s">
        <v>66</v>
      </c>
      <c r="S1133" s="12" t="s">
        <v>67</v>
      </c>
      <c r="T1133" s="12">
        <v>13.14</v>
      </c>
      <c r="U1133" s="12">
        <v>134.85794999999999</v>
      </c>
      <c r="V1133" s="21" t="s">
        <v>118</v>
      </c>
      <c r="W1133" s="21" t="s">
        <v>118</v>
      </c>
      <c r="X1133" s="15" t="s">
        <v>63</v>
      </c>
      <c r="Y1133" s="15" t="s">
        <v>49</v>
      </c>
      <c r="AC1133" s="13">
        <v>2</v>
      </c>
      <c r="AD1133" s="44">
        <v>137.40195177695375</v>
      </c>
      <c r="AE1133" s="44" t="s">
        <v>67</v>
      </c>
      <c r="AF1133" s="44" t="s">
        <v>67</v>
      </c>
      <c r="AG1133" s="152">
        <v>68.7</v>
      </c>
    </row>
    <row r="1134" spans="1:153" s="16" customFormat="1" x14ac:dyDescent="0.2">
      <c r="A1134" s="8" t="s">
        <v>114</v>
      </c>
      <c r="B1134" s="8" t="s">
        <v>114</v>
      </c>
      <c r="C1134" s="8" t="s">
        <v>116</v>
      </c>
      <c r="D1134" s="8"/>
      <c r="E1134" s="37">
        <v>590</v>
      </c>
      <c r="F1134" s="49" t="s">
        <v>198</v>
      </c>
      <c r="G1134" s="119">
        <v>4.05</v>
      </c>
      <c r="H1134" s="9">
        <v>4</v>
      </c>
      <c r="I1134" s="12">
        <v>23.72</v>
      </c>
      <c r="J1134" s="12">
        <v>23.72</v>
      </c>
      <c r="K1134" s="13">
        <v>23.72</v>
      </c>
      <c r="L1134" s="12">
        <v>2973.8297120000002</v>
      </c>
      <c r="M1134" s="12">
        <v>271.68407759999997</v>
      </c>
      <c r="N1134" s="12">
        <v>125.37224755480608</v>
      </c>
      <c r="O1134" s="12">
        <v>11.453797537942664</v>
      </c>
      <c r="P1134" s="12">
        <v>91.358317022558538</v>
      </c>
      <c r="Q1134" s="12" t="s">
        <v>60</v>
      </c>
      <c r="R1134" s="12" t="s">
        <v>54</v>
      </c>
      <c r="S1134" s="12" t="s">
        <v>55</v>
      </c>
      <c r="T1134" s="12">
        <v>12.35</v>
      </c>
      <c r="U1134" s="12">
        <v>116.4962</v>
      </c>
      <c r="V1134" s="21" t="s">
        <v>118</v>
      </c>
      <c r="W1134" s="21" t="s">
        <v>118</v>
      </c>
      <c r="X1134" s="15" t="s">
        <v>112</v>
      </c>
      <c r="Y1134" s="15" t="s">
        <v>113</v>
      </c>
      <c r="AC1134" s="13">
        <v>23.715194074695177</v>
      </c>
      <c r="AD1134" s="44">
        <v>3042.4124438485592</v>
      </c>
      <c r="AE1134" s="44" t="s">
        <v>55</v>
      </c>
      <c r="AF1134" s="44" t="s">
        <v>55</v>
      </c>
      <c r="AG1134" s="152">
        <v>128.30000000000001</v>
      </c>
    </row>
    <row r="1135" spans="1:153" s="16" customFormat="1" x14ac:dyDescent="0.2">
      <c r="A1135" s="8" t="s">
        <v>32</v>
      </c>
      <c r="B1135" s="8" t="s">
        <v>32</v>
      </c>
      <c r="C1135" s="8" t="s">
        <v>33</v>
      </c>
      <c r="D1135" s="8" t="s">
        <v>56</v>
      </c>
      <c r="E1135" s="9">
        <v>36</v>
      </c>
      <c r="F1135" s="10" t="s">
        <v>238</v>
      </c>
      <c r="G1135" s="11">
        <v>36.03</v>
      </c>
      <c r="H1135" s="9">
        <v>1</v>
      </c>
      <c r="I1135" s="12">
        <v>51.87</v>
      </c>
      <c r="J1135" s="38">
        <v>51.61</v>
      </c>
      <c r="K1135" s="38">
        <v>51.61</v>
      </c>
      <c r="L1135" s="12">
        <v>5763.3280400000003</v>
      </c>
      <c r="M1135" s="12">
        <v>634.43866079999998</v>
      </c>
      <c r="N1135" s="12">
        <v>111.28264220892065</v>
      </c>
      <c r="O1135" s="12">
        <v>12.25021550106198</v>
      </c>
      <c r="P1135" s="12">
        <v>110.08199713719574</v>
      </c>
      <c r="Q1135" s="12" t="s">
        <v>50</v>
      </c>
      <c r="R1135" s="12" t="s">
        <v>47</v>
      </c>
      <c r="S1135" s="12" t="s">
        <v>48</v>
      </c>
      <c r="T1135" s="12">
        <v>11.3</v>
      </c>
      <c r="U1135" s="12">
        <v>127.36565</v>
      </c>
      <c r="V1135" s="13" t="s">
        <v>58</v>
      </c>
      <c r="W1135" s="14" t="s">
        <v>62</v>
      </c>
      <c r="X1135" s="15" t="s">
        <v>41</v>
      </c>
      <c r="Y1135" s="15" t="s">
        <v>49</v>
      </c>
      <c r="AB1135" s="17">
        <v>0.29069767441860467</v>
      </c>
      <c r="AC1135" s="18">
        <v>52.37</v>
      </c>
      <c r="AD1135" s="19">
        <v>5479.7255650613833</v>
      </c>
      <c r="AE1135" s="20" t="s">
        <v>48</v>
      </c>
      <c r="AF1135" s="20" t="s">
        <v>48</v>
      </c>
      <c r="AG1135" s="152">
        <v>104.6</v>
      </c>
    </row>
    <row r="1136" spans="1:153" s="16" customFormat="1" x14ac:dyDescent="0.2">
      <c r="A1136" s="8" t="s">
        <v>114</v>
      </c>
      <c r="B1136" s="8" t="s">
        <v>114</v>
      </c>
      <c r="C1136" s="8" t="s">
        <v>116</v>
      </c>
      <c r="D1136" s="8"/>
      <c r="E1136" s="37">
        <v>590</v>
      </c>
      <c r="F1136" s="49" t="s">
        <v>198</v>
      </c>
      <c r="G1136" s="119">
        <v>4.0599999999999996</v>
      </c>
      <c r="H1136" s="9">
        <v>4</v>
      </c>
      <c r="I1136" s="12">
        <v>21.15</v>
      </c>
      <c r="J1136" s="12">
        <v>21.15</v>
      </c>
      <c r="K1136" s="13">
        <v>21.15</v>
      </c>
      <c r="L1136" s="12">
        <v>2852.6891720000003</v>
      </c>
      <c r="M1136" s="12">
        <v>280.60379039999998</v>
      </c>
      <c r="N1136" s="12">
        <v>134.87892066193857</v>
      </c>
      <c r="O1136" s="12">
        <v>13.267318695035462</v>
      </c>
      <c r="P1136" s="12">
        <v>98.36465646317528</v>
      </c>
      <c r="Q1136" s="12" t="s">
        <v>60</v>
      </c>
      <c r="R1136" s="12" t="s">
        <v>54</v>
      </c>
      <c r="S1136" s="12" t="s">
        <v>55</v>
      </c>
      <c r="T1136" s="12">
        <v>12.58</v>
      </c>
      <c r="U1136" s="12">
        <v>123.4716</v>
      </c>
      <c r="V1136" s="21" t="s">
        <v>118</v>
      </c>
      <c r="W1136" s="21" t="s">
        <v>118</v>
      </c>
      <c r="X1136" s="15" t="s">
        <v>112</v>
      </c>
      <c r="Y1136" s="15" t="s">
        <v>113</v>
      </c>
      <c r="AC1136" s="13">
        <v>21.150822764909339</v>
      </c>
      <c r="AD1136" s="44">
        <v>2702.1214223717111</v>
      </c>
      <c r="AE1136" s="44" t="s">
        <v>55</v>
      </c>
      <c r="AF1136" s="44" t="s">
        <v>55</v>
      </c>
      <c r="AG1136" s="152">
        <v>127.8</v>
      </c>
    </row>
    <row r="1137" spans="1:153" s="16" customFormat="1" x14ac:dyDescent="0.2">
      <c r="A1137" s="8" t="s">
        <v>114</v>
      </c>
      <c r="B1137" s="8" t="s">
        <v>114</v>
      </c>
      <c r="C1137" s="8" t="s">
        <v>116</v>
      </c>
      <c r="D1137" s="8"/>
      <c r="E1137" s="9">
        <v>225</v>
      </c>
      <c r="F1137" s="10" t="s">
        <v>204</v>
      </c>
      <c r="G1137" s="11">
        <v>1.1100000000000001</v>
      </c>
      <c r="H1137" s="9">
        <v>1</v>
      </c>
      <c r="I1137" s="12">
        <v>7</v>
      </c>
      <c r="J1137" s="12">
        <v>7</v>
      </c>
      <c r="K1137" s="13">
        <v>7</v>
      </c>
      <c r="L1137" s="12">
        <v>591.61575200000004</v>
      </c>
      <c r="M1137" s="12">
        <v>72.443026400000008</v>
      </c>
      <c r="N1137" s="12">
        <v>84.516536000000002</v>
      </c>
      <c r="O1137" s="12">
        <v>10.349003771428572</v>
      </c>
      <c r="P1137" s="12">
        <v>122.44945499693186</v>
      </c>
      <c r="Q1137" s="12" t="s">
        <v>99</v>
      </c>
      <c r="R1137" s="12" t="s">
        <v>134</v>
      </c>
      <c r="S1137" s="12" t="s">
        <v>135</v>
      </c>
      <c r="T1137" s="12">
        <v>11.99</v>
      </c>
      <c r="U1137" s="12">
        <v>150.1361</v>
      </c>
      <c r="V1137" s="21" t="s">
        <v>118</v>
      </c>
      <c r="W1137" s="21" t="s">
        <v>118</v>
      </c>
      <c r="X1137" s="15" t="s">
        <v>63</v>
      </c>
      <c r="Y1137" s="15" t="s">
        <v>49</v>
      </c>
      <c r="AC1137" s="13">
        <v>2.1</v>
      </c>
      <c r="AD1137" s="44">
        <v>200.09712767293775</v>
      </c>
      <c r="AE1137" s="44" t="s">
        <v>135</v>
      </c>
      <c r="AF1137" s="44" t="s">
        <v>135</v>
      </c>
      <c r="AG1137" s="152">
        <v>95.3</v>
      </c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5"/>
      <c r="CM1137" s="15"/>
      <c r="CN1137" s="15"/>
      <c r="CO1137" s="15"/>
      <c r="CP1137" s="15"/>
      <c r="CQ1137" s="15"/>
      <c r="CR1137" s="15"/>
      <c r="CS1137" s="15"/>
      <c r="CT1137" s="15"/>
      <c r="CU1137" s="15"/>
      <c r="CV1137" s="15"/>
      <c r="CW1137" s="15"/>
      <c r="CX1137" s="15"/>
      <c r="CY1137" s="15"/>
      <c r="CZ1137" s="15"/>
      <c r="DA1137" s="15"/>
      <c r="DB1137" s="15"/>
      <c r="DC1137" s="15"/>
      <c r="DD1137" s="15"/>
      <c r="DE1137" s="15"/>
      <c r="DF1137" s="15"/>
      <c r="DG1137" s="15"/>
      <c r="DH1137" s="15"/>
      <c r="DI1137" s="15"/>
      <c r="DJ1137" s="15"/>
      <c r="DK1137" s="15"/>
      <c r="DL1137" s="15"/>
      <c r="DM1137" s="15"/>
      <c r="DN1137" s="15"/>
      <c r="DO1137" s="15"/>
      <c r="DP1137" s="15"/>
      <c r="DQ1137" s="15"/>
      <c r="DR1137" s="15"/>
      <c r="DS1137" s="15"/>
      <c r="DT1137" s="15"/>
      <c r="DU1137" s="15"/>
      <c r="DV1137" s="15"/>
      <c r="DW1137" s="15"/>
      <c r="DX1137" s="15"/>
      <c r="DY1137" s="15"/>
      <c r="DZ1137" s="15"/>
      <c r="EA1137" s="15"/>
      <c r="EB1137" s="15"/>
      <c r="EC1137" s="15"/>
      <c r="ED1137" s="15"/>
      <c r="EE1137" s="15"/>
      <c r="EF1137" s="15"/>
      <c r="EG1137" s="15"/>
      <c r="EH1137" s="15"/>
      <c r="EI1137" s="15"/>
      <c r="EJ1137" s="15"/>
      <c r="EK1137" s="15"/>
      <c r="EL1137" s="15"/>
      <c r="EM1137" s="15"/>
      <c r="EN1137" s="15"/>
      <c r="EO1137" s="15"/>
      <c r="EP1137" s="15"/>
      <c r="EQ1137" s="15"/>
      <c r="ER1137" s="15"/>
      <c r="ES1137" s="15"/>
      <c r="ET1137" s="15"/>
      <c r="EU1137" s="15"/>
      <c r="EV1137" s="15"/>
      <c r="EW1137" s="15"/>
    </row>
    <row r="1138" spans="1:153" s="16" customFormat="1" x14ac:dyDescent="0.2">
      <c r="A1138" s="8" t="s">
        <v>114</v>
      </c>
      <c r="B1138" s="8" t="s">
        <v>114</v>
      </c>
      <c r="C1138" s="8" t="s">
        <v>116</v>
      </c>
      <c r="D1138" s="8"/>
      <c r="E1138" s="9">
        <v>225</v>
      </c>
      <c r="F1138" s="10" t="s">
        <v>204</v>
      </c>
      <c r="G1138" s="11">
        <v>1.1000000000000001</v>
      </c>
      <c r="H1138" s="9">
        <v>1</v>
      </c>
      <c r="I1138" s="12">
        <v>6.25</v>
      </c>
      <c r="J1138" s="12">
        <v>6.25</v>
      </c>
      <c r="K1138" s="13">
        <v>6.25</v>
      </c>
      <c r="L1138" s="12">
        <v>479.72047600000002</v>
      </c>
      <c r="M1138" s="12">
        <v>61.858743799999999</v>
      </c>
      <c r="N1138" s="12">
        <v>76.755276160000008</v>
      </c>
      <c r="O1138" s="12">
        <v>9.8973990080000007</v>
      </c>
      <c r="P1138" s="12">
        <v>128.94747440382346</v>
      </c>
      <c r="Q1138" s="12" t="s">
        <v>53</v>
      </c>
      <c r="R1138" s="12" t="s">
        <v>134</v>
      </c>
      <c r="S1138" s="12" t="s">
        <v>135</v>
      </c>
      <c r="T1138" s="12">
        <v>11.99</v>
      </c>
      <c r="U1138" s="12">
        <v>157.97845000000001</v>
      </c>
      <c r="V1138" s="21" t="s">
        <v>118</v>
      </c>
      <c r="W1138" s="21" t="s">
        <v>118</v>
      </c>
      <c r="X1138" s="15" t="s">
        <v>63</v>
      </c>
      <c r="Y1138" s="15" t="s">
        <v>49</v>
      </c>
      <c r="AC1138" s="13">
        <v>6.25</v>
      </c>
      <c r="AD1138" s="44">
        <v>595.52716569326708</v>
      </c>
      <c r="AE1138" s="44" t="s">
        <v>135</v>
      </c>
      <c r="AF1138" s="44" t="s">
        <v>135</v>
      </c>
      <c r="AG1138" s="152">
        <v>95.3</v>
      </c>
    </row>
    <row r="1139" spans="1:153" s="22" customFormat="1" x14ac:dyDescent="0.2">
      <c r="A1139" s="8" t="s">
        <v>114</v>
      </c>
      <c r="B1139" s="8" t="s">
        <v>114</v>
      </c>
      <c r="C1139" s="8" t="s">
        <v>116</v>
      </c>
      <c r="D1139" s="8"/>
      <c r="E1139" s="37">
        <v>590</v>
      </c>
      <c r="F1139" s="49" t="s">
        <v>198</v>
      </c>
      <c r="G1139" s="119">
        <v>6.02</v>
      </c>
      <c r="H1139" s="9">
        <v>4</v>
      </c>
      <c r="I1139" s="12">
        <v>6.9</v>
      </c>
      <c r="J1139" s="12">
        <v>6.9</v>
      </c>
      <c r="K1139" s="13">
        <v>6.9</v>
      </c>
      <c r="L1139" s="12">
        <v>697.22227599999997</v>
      </c>
      <c r="M1139" s="12">
        <v>65.662295200000003</v>
      </c>
      <c r="N1139" s="12">
        <v>101.04670666666665</v>
      </c>
      <c r="O1139" s="12">
        <v>9.516274666666666</v>
      </c>
      <c r="P1139" s="12">
        <v>94.176989835591542</v>
      </c>
      <c r="Q1139" s="12" t="s">
        <v>53</v>
      </c>
      <c r="R1139" s="12" t="s">
        <v>134</v>
      </c>
      <c r="S1139" s="12" t="s">
        <v>135</v>
      </c>
      <c r="T1139" s="12">
        <v>12.65</v>
      </c>
      <c r="U1139" s="12">
        <v>119.38849999999999</v>
      </c>
      <c r="V1139" s="21" t="s">
        <v>118</v>
      </c>
      <c r="W1139" s="21" t="s">
        <v>118</v>
      </c>
      <c r="X1139" s="15" t="s">
        <v>41</v>
      </c>
      <c r="Y1139" s="15" t="s">
        <v>49</v>
      </c>
      <c r="Z1139" s="16"/>
      <c r="AA1139" s="16"/>
      <c r="AB1139" s="16"/>
      <c r="AC1139" s="13">
        <v>6.8965517241379306</v>
      </c>
      <c r="AD1139" s="44">
        <v>790.26433296362052</v>
      </c>
      <c r="AE1139" s="44" t="s">
        <v>135</v>
      </c>
      <c r="AF1139" s="44" t="s">
        <v>135</v>
      </c>
      <c r="AG1139" s="152">
        <v>114.6</v>
      </c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/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6"/>
      <c r="CX1139" s="16"/>
      <c r="CY1139" s="16"/>
      <c r="CZ1139" s="16"/>
      <c r="DA1139" s="16"/>
      <c r="DB1139" s="16"/>
      <c r="DC1139" s="16"/>
      <c r="DD1139" s="16"/>
      <c r="DE1139" s="16"/>
      <c r="DF1139" s="16"/>
      <c r="DG1139" s="16"/>
      <c r="DH1139" s="16"/>
      <c r="DI1139" s="16"/>
      <c r="DJ1139" s="16"/>
      <c r="DK1139" s="16"/>
      <c r="DL1139" s="16"/>
      <c r="DM1139" s="16"/>
      <c r="DN1139" s="16"/>
      <c r="DO1139" s="16"/>
      <c r="DP1139" s="16"/>
      <c r="DQ1139" s="16"/>
      <c r="DR1139" s="16"/>
      <c r="DS1139" s="16"/>
      <c r="DT1139" s="16"/>
      <c r="DU1139" s="16"/>
      <c r="DV1139" s="16"/>
      <c r="DW1139" s="16"/>
      <c r="DX1139" s="16"/>
      <c r="DY1139" s="16"/>
      <c r="DZ1139" s="16"/>
      <c r="EA1139" s="16"/>
      <c r="EB1139" s="16"/>
      <c r="EC1139" s="16"/>
      <c r="ED1139" s="16"/>
      <c r="EE1139" s="16"/>
      <c r="EF1139" s="16"/>
      <c r="EG1139" s="16"/>
      <c r="EH1139" s="16"/>
      <c r="EI1139" s="16"/>
      <c r="EJ1139" s="16"/>
      <c r="EK1139" s="16"/>
      <c r="EL1139" s="16"/>
      <c r="EM1139" s="16"/>
      <c r="EN1139" s="16"/>
      <c r="EO1139" s="16"/>
      <c r="EP1139" s="16"/>
      <c r="EQ1139" s="16"/>
      <c r="ER1139" s="16"/>
      <c r="ES1139" s="16"/>
      <c r="ET1139" s="16"/>
      <c r="EU1139" s="16"/>
      <c r="EV1139" s="16"/>
      <c r="EW1139" s="16"/>
    </row>
    <row r="1140" spans="1:153" s="16" customFormat="1" x14ac:dyDescent="0.2">
      <c r="A1140" s="8" t="s">
        <v>114</v>
      </c>
      <c r="B1140" s="8" t="s">
        <v>114</v>
      </c>
      <c r="C1140" s="8" t="s">
        <v>116</v>
      </c>
      <c r="D1140" s="8"/>
      <c r="E1140" s="9">
        <v>225</v>
      </c>
      <c r="F1140" s="10" t="s">
        <v>204</v>
      </c>
      <c r="G1140" s="11">
        <v>1.0900000000000001</v>
      </c>
      <c r="H1140" s="9">
        <v>1</v>
      </c>
      <c r="I1140" s="12">
        <v>6.64</v>
      </c>
      <c r="J1140" s="12">
        <v>6.64</v>
      </c>
      <c r="K1140" s="13">
        <v>6.64</v>
      </c>
      <c r="L1140" s="12">
        <v>664.03143599999999</v>
      </c>
      <c r="M1140" s="12">
        <v>81.212125999999998</v>
      </c>
      <c r="N1140" s="12">
        <v>100.0047343373494</v>
      </c>
      <c r="O1140" s="12">
        <v>12.230741867469879</v>
      </c>
      <c r="P1140" s="12">
        <v>122.30162850302165</v>
      </c>
      <c r="Q1140" s="12" t="s">
        <v>99</v>
      </c>
      <c r="R1140" s="12" t="s">
        <v>134</v>
      </c>
      <c r="S1140" s="12" t="s">
        <v>135</v>
      </c>
      <c r="T1140" s="12">
        <v>12.02</v>
      </c>
      <c r="U1140" s="12">
        <v>147.83165</v>
      </c>
      <c r="V1140" s="21" t="s">
        <v>118</v>
      </c>
      <c r="W1140" s="21" t="s">
        <v>118</v>
      </c>
      <c r="X1140" s="15" t="s">
        <v>63</v>
      </c>
      <c r="Y1140" s="15" t="s">
        <v>49</v>
      </c>
      <c r="AC1140" s="13">
        <v>6.64</v>
      </c>
      <c r="AD1140" s="44">
        <v>632.68806083252696</v>
      </c>
      <c r="AE1140" s="44" t="s">
        <v>135</v>
      </c>
      <c r="AF1140" s="44" t="s">
        <v>135</v>
      </c>
      <c r="AG1140" s="152">
        <v>95.3</v>
      </c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  <c r="CN1140" s="15"/>
      <c r="CO1140" s="15"/>
      <c r="CP1140" s="15"/>
      <c r="CQ1140" s="15"/>
      <c r="CR1140" s="15"/>
      <c r="CS1140" s="15"/>
      <c r="CT1140" s="15"/>
      <c r="CU1140" s="15"/>
      <c r="CV1140" s="15"/>
      <c r="CW1140" s="15"/>
      <c r="CX1140" s="15"/>
      <c r="CY1140" s="15"/>
      <c r="CZ1140" s="15"/>
      <c r="DA1140" s="15"/>
      <c r="DB1140" s="15"/>
      <c r="DC1140" s="15"/>
      <c r="DD1140" s="15"/>
      <c r="DE1140" s="15"/>
      <c r="DF1140" s="15"/>
      <c r="DG1140" s="15"/>
      <c r="DH1140" s="15"/>
      <c r="DI1140" s="15"/>
      <c r="DJ1140" s="15"/>
      <c r="DK1140" s="15"/>
      <c r="DL1140" s="15"/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5"/>
      <c r="ED1140" s="15"/>
      <c r="EE1140" s="15"/>
      <c r="EF1140" s="15"/>
      <c r="EG1140" s="15"/>
      <c r="EH1140" s="15"/>
      <c r="EI1140" s="15"/>
      <c r="EJ1140" s="15"/>
      <c r="EK1140" s="15"/>
      <c r="EL1140" s="15"/>
      <c r="EM1140" s="15"/>
      <c r="EN1140" s="15"/>
      <c r="EO1140" s="15"/>
      <c r="EP1140" s="15"/>
      <c r="EQ1140" s="15"/>
      <c r="ER1140" s="15"/>
      <c r="ES1140" s="15"/>
      <c r="ET1140" s="15"/>
      <c r="EU1140" s="15"/>
      <c r="EV1140" s="15"/>
      <c r="EW1140" s="15"/>
    </row>
    <row r="1141" spans="1:153" s="16" customFormat="1" x14ac:dyDescent="0.2">
      <c r="A1141" s="8" t="s">
        <v>114</v>
      </c>
      <c r="B1141" s="8" t="s">
        <v>114</v>
      </c>
      <c r="C1141" s="8" t="s">
        <v>116</v>
      </c>
      <c r="D1141" s="8"/>
      <c r="E1141" s="9">
        <v>225</v>
      </c>
      <c r="F1141" s="10" t="s">
        <v>204</v>
      </c>
      <c r="G1141" s="7">
        <v>1.08</v>
      </c>
      <c r="H1141" s="9">
        <v>1</v>
      </c>
      <c r="I1141" s="12">
        <v>5.04</v>
      </c>
      <c r="J1141" s="12">
        <v>5.04</v>
      </c>
      <c r="K1141" s="13">
        <v>5.04</v>
      </c>
      <c r="L1141" s="12">
        <v>455.43450000000001</v>
      </c>
      <c r="M1141" s="12">
        <v>54.938006999999999</v>
      </c>
      <c r="N1141" s="12">
        <v>90.363988095238099</v>
      </c>
      <c r="O1141" s="12">
        <v>10.900398214285714</v>
      </c>
      <c r="P1141" s="12">
        <v>120.62767972123322</v>
      </c>
      <c r="Q1141" s="12" t="s">
        <v>50</v>
      </c>
      <c r="R1141" s="12" t="s">
        <v>134</v>
      </c>
      <c r="S1141" s="12" t="s">
        <v>135</v>
      </c>
      <c r="T1141" s="12">
        <v>11.99</v>
      </c>
      <c r="U1141" s="12">
        <v>148.29470000000001</v>
      </c>
      <c r="V1141" s="15"/>
      <c r="W1141" s="15"/>
      <c r="X1141" s="15" t="s">
        <v>63</v>
      </c>
      <c r="Y1141" s="15" t="s">
        <v>49</v>
      </c>
      <c r="AA1141" s="15"/>
      <c r="AB1141" s="15"/>
      <c r="AC1141" s="13">
        <v>5.04</v>
      </c>
      <c r="AD1141" s="44">
        <v>480.23310641505054</v>
      </c>
      <c r="AE1141" s="44" t="s">
        <v>135</v>
      </c>
      <c r="AF1141" s="44" t="s">
        <v>135</v>
      </c>
      <c r="AG1141" s="152">
        <v>95.3</v>
      </c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  <c r="CN1141" s="15"/>
      <c r="CO1141" s="15"/>
      <c r="CP1141" s="15"/>
      <c r="CQ1141" s="15"/>
      <c r="CR1141" s="15"/>
      <c r="CS1141" s="15"/>
      <c r="CT1141" s="15"/>
      <c r="CU1141" s="15"/>
      <c r="CV1141" s="15"/>
      <c r="CW1141" s="15"/>
      <c r="CX1141" s="15"/>
      <c r="CY1141" s="15"/>
      <c r="CZ1141" s="15"/>
      <c r="DA1141" s="15"/>
      <c r="DB1141" s="15"/>
      <c r="DC1141" s="15"/>
      <c r="DD1141" s="15"/>
      <c r="DE1141" s="15"/>
      <c r="DF1141" s="15"/>
      <c r="DG1141" s="15"/>
      <c r="DH1141" s="15"/>
      <c r="DI1141" s="15"/>
      <c r="DJ1141" s="15"/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5"/>
      <c r="ED1141" s="15"/>
      <c r="EE1141" s="15"/>
      <c r="EF1141" s="15"/>
      <c r="EG1141" s="15"/>
      <c r="EH1141" s="15"/>
      <c r="EI1141" s="15"/>
      <c r="EJ1141" s="15"/>
      <c r="EK1141" s="15"/>
      <c r="EL1141" s="15"/>
      <c r="EM1141" s="15"/>
      <c r="EN1141" s="15"/>
      <c r="EO1141" s="15"/>
      <c r="EP1141" s="15"/>
      <c r="EQ1141" s="15"/>
      <c r="ER1141" s="15"/>
      <c r="ES1141" s="15"/>
      <c r="ET1141" s="15"/>
      <c r="EU1141" s="15"/>
      <c r="EV1141" s="15"/>
      <c r="EW1141" s="15"/>
    </row>
    <row r="1142" spans="1:153" s="16" customFormat="1" x14ac:dyDescent="0.2">
      <c r="A1142" s="8" t="s">
        <v>114</v>
      </c>
      <c r="B1142" s="8" t="s">
        <v>114</v>
      </c>
      <c r="C1142" s="8" t="s">
        <v>116</v>
      </c>
      <c r="D1142" s="8"/>
      <c r="E1142" s="9">
        <v>225</v>
      </c>
      <c r="F1142" s="10" t="s">
        <v>204</v>
      </c>
      <c r="G1142" s="11">
        <v>1.07</v>
      </c>
      <c r="H1142" s="9">
        <v>1</v>
      </c>
      <c r="I1142" s="12">
        <v>6.55</v>
      </c>
      <c r="J1142" s="12">
        <v>6.55</v>
      </c>
      <c r="K1142" s="13">
        <v>6.55</v>
      </c>
      <c r="L1142" s="12">
        <v>589.64179999999999</v>
      </c>
      <c r="M1142" s="12">
        <v>76.033353999999989</v>
      </c>
      <c r="N1142" s="12">
        <v>90.021648854961839</v>
      </c>
      <c r="O1142" s="12">
        <v>11.608145648854961</v>
      </c>
      <c r="P1142" s="12">
        <v>128.9483784901274</v>
      </c>
      <c r="Q1142" s="12" t="s">
        <v>99</v>
      </c>
      <c r="R1142" s="12" t="s">
        <v>134</v>
      </c>
      <c r="S1142" s="12" t="s">
        <v>135</v>
      </c>
      <c r="T1142" s="12">
        <v>11.99</v>
      </c>
      <c r="U1142" s="12">
        <v>152.43844999999999</v>
      </c>
      <c r="V1142" s="21" t="s">
        <v>118</v>
      </c>
      <c r="W1142" s="21" t="s">
        <v>118</v>
      </c>
      <c r="X1142" s="15" t="s">
        <v>63</v>
      </c>
      <c r="Y1142" s="15" t="s">
        <v>49</v>
      </c>
      <c r="AC1142" s="13">
        <v>6.55</v>
      </c>
      <c r="AD1142" s="44">
        <v>624.1124696465439</v>
      </c>
      <c r="AE1142" s="44" t="s">
        <v>135</v>
      </c>
      <c r="AF1142" s="44" t="s">
        <v>135</v>
      </c>
      <c r="AG1142" s="152">
        <v>95.3</v>
      </c>
    </row>
    <row r="1143" spans="1:153" s="16" customFormat="1" x14ac:dyDescent="0.2">
      <c r="A1143" s="8" t="s">
        <v>32</v>
      </c>
      <c r="B1143" s="8" t="s">
        <v>32</v>
      </c>
      <c r="C1143" s="8" t="s">
        <v>33</v>
      </c>
      <c r="D1143" s="8" t="s">
        <v>56</v>
      </c>
      <c r="E1143" s="9">
        <v>36</v>
      </c>
      <c r="F1143" s="10" t="s">
        <v>238</v>
      </c>
      <c r="G1143" s="7">
        <v>36.08</v>
      </c>
      <c r="H1143" s="7"/>
      <c r="I1143" s="12">
        <v>100.24</v>
      </c>
      <c r="J1143" s="38">
        <v>100.19</v>
      </c>
      <c r="K1143" s="38">
        <v>100.19</v>
      </c>
      <c r="L1143" s="12">
        <v>12321.748968000002</v>
      </c>
      <c r="M1143" s="12">
        <v>1187.3219435999999</v>
      </c>
      <c r="N1143" s="12">
        <v>124.42440642229629</v>
      </c>
      <c r="O1143" s="12">
        <v>11.989517758255074</v>
      </c>
      <c r="P1143" s="12">
        <v>96.359854975419083</v>
      </c>
      <c r="Q1143" s="12" t="s">
        <v>65</v>
      </c>
      <c r="R1143" s="12" t="s">
        <v>66</v>
      </c>
      <c r="S1143" s="12" t="s">
        <v>67</v>
      </c>
      <c r="T1143" s="12">
        <v>11.66</v>
      </c>
      <c r="U1143" s="12">
        <v>115.25595</v>
      </c>
      <c r="V1143" s="13" t="s">
        <v>58</v>
      </c>
      <c r="W1143" s="14" t="s">
        <v>62</v>
      </c>
      <c r="X1143" s="15" t="s">
        <v>41</v>
      </c>
      <c r="Y1143" s="15" t="s">
        <v>49</v>
      </c>
      <c r="AA1143" s="15"/>
      <c r="AB1143" s="17">
        <v>0.44235790319341234</v>
      </c>
      <c r="AC1143" s="18">
        <v>99.06</v>
      </c>
      <c r="AD1143" s="19">
        <v>9390.6428391499703</v>
      </c>
      <c r="AE1143" s="20" t="s">
        <v>55</v>
      </c>
      <c r="AF1143" s="20" t="s">
        <v>55</v>
      </c>
      <c r="AG1143" s="152">
        <v>94.8</v>
      </c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  <c r="CN1143" s="15"/>
      <c r="CO1143" s="15"/>
      <c r="CP1143" s="15"/>
      <c r="CQ1143" s="15"/>
      <c r="CR1143" s="15"/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  <c r="DC1143" s="15"/>
      <c r="DD1143" s="15"/>
      <c r="DE1143" s="15"/>
      <c r="DF1143" s="15"/>
      <c r="DG1143" s="15"/>
      <c r="DH1143" s="15"/>
      <c r="DI1143" s="15"/>
      <c r="DJ1143" s="15"/>
      <c r="DK1143" s="15"/>
      <c r="DL1143" s="15"/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5"/>
      <c r="ED1143" s="15"/>
      <c r="EE1143" s="15"/>
      <c r="EF1143" s="15"/>
      <c r="EG1143" s="15"/>
      <c r="EH1143" s="15"/>
      <c r="EI1143" s="15"/>
      <c r="EJ1143" s="15"/>
      <c r="EK1143" s="15"/>
      <c r="EL1143" s="15"/>
      <c r="EM1143" s="15"/>
      <c r="EN1143" s="15"/>
      <c r="EO1143" s="15"/>
      <c r="EP1143" s="15"/>
      <c r="EQ1143" s="15"/>
      <c r="ER1143" s="15"/>
      <c r="ES1143" s="15"/>
      <c r="ET1143" s="15"/>
      <c r="EU1143" s="15"/>
      <c r="EV1143" s="15"/>
      <c r="EW1143" s="15"/>
    </row>
    <row r="1144" spans="1:153" s="15" customFormat="1" x14ac:dyDescent="0.2">
      <c r="A1144" s="8" t="s">
        <v>114</v>
      </c>
      <c r="B1144" s="8" t="s">
        <v>114</v>
      </c>
      <c r="C1144" s="8" t="s">
        <v>116</v>
      </c>
      <c r="D1144" s="8"/>
      <c r="E1144" s="37">
        <v>590</v>
      </c>
      <c r="F1144" s="49" t="s">
        <v>198</v>
      </c>
      <c r="G1144" s="119">
        <v>6.01</v>
      </c>
      <c r="H1144" s="9">
        <v>4</v>
      </c>
      <c r="I1144" s="12">
        <v>6.63</v>
      </c>
      <c r="J1144" s="12">
        <v>6.63</v>
      </c>
      <c r="K1144" s="13">
        <v>6.63</v>
      </c>
      <c r="L1144" s="12">
        <v>709.082088</v>
      </c>
      <c r="M1144" s="12">
        <v>61.422484400000002</v>
      </c>
      <c r="N1144" s="12">
        <v>106.95054117647059</v>
      </c>
      <c r="O1144" s="12">
        <v>9.2643264555052802</v>
      </c>
      <c r="P1144" s="12">
        <v>86.62252994324686</v>
      </c>
      <c r="Q1144" s="12" t="s">
        <v>53</v>
      </c>
      <c r="R1144" s="12" t="s">
        <v>134</v>
      </c>
      <c r="S1144" s="12" t="s">
        <v>135</v>
      </c>
      <c r="T1144" s="12">
        <v>12.58</v>
      </c>
      <c r="U1144" s="12">
        <v>112.09875</v>
      </c>
      <c r="V1144" s="21" t="s">
        <v>118</v>
      </c>
      <c r="W1144" s="21" t="s">
        <v>118</v>
      </c>
      <c r="X1144" s="15" t="s">
        <v>41</v>
      </c>
      <c r="Y1144" s="15" t="s">
        <v>49</v>
      </c>
      <c r="Z1144" s="16"/>
      <c r="AA1144" s="16"/>
      <c r="AB1144" s="16"/>
      <c r="AC1144" s="13">
        <v>6.6310309890647385</v>
      </c>
      <c r="AD1144" s="44">
        <v>759.83875580797951</v>
      </c>
      <c r="AE1144" s="44" t="s">
        <v>135</v>
      </c>
      <c r="AF1144" s="44" t="s">
        <v>135</v>
      </c>
      <c r="AG1144" s="152">
        <v>114.6</v>
      </c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6"/>
      <c r="CX1144" s="16"/>
      <c r="CY1144" s="16"/>
      <c r="CZ1144" s="16"/>
      <c r="DA1144" s="16"/>
      <c r="DB1144" s="16"/>
      <c r="DC1144" s="16"/>
      <c r="DD1144" s="16"/>
      <c r="DE1144" s="16"/>
      <c r="DF1144" s="16"/>
      <c r="DG1144" s="16"/>
      <c r="DH1144" s="16"/>
      <c r="DI1144" s="16"/>
      <c r="DJ1144" s="16"/>
      <c r="DK1144" s="16"/>
      <c r="DL1144" s="16"/>
      <c r="DM1144" s="16"/>
      <c r="DN1144" s="16"/>
      <c r="DO1144" s="16"/>
      <c r="DP1144" s="16"/>
      <c r="DQ1144" s="16"/>
      <c r="DR1144" s="16"/>
      <c r="DS1144" s="16"/>
      <c r="DT1144" s="16"/>
      <c r="DU1144" s="16"/>
      <c r="DV1144" s="16"/>
      <c r="DW1144" s="16"/>
      <c r="DX1144" s="16"/>
      <c r="DY1144" s="16"/>
      <c r="DZ1144" s="16"/>
      <c r="EA1144" s="16"/>
      <c r="EB1144" s="16"/>
      <c r="EC1144" s="16"/>
      <c r="ED1144" s="16"/>
      <c r="EE1144" s="16"/>
      <c r="EF1144" s="16"/>
      <c r="EG1144" s="16"/>
      <c r="EH1144" s="16"/>
      <c r="EI1144" s="16"/>
      <c r="EJ1144" s="16"/>
      <c r="EK1144" s="16"/>
      <c r="EL1144" s="16"/>
      <c r="EM1144" s="16"/>
      <c r="EN1144" s="16"/>
      <c r="EO1144" s="16"/>
      <c r="EP1144" s="16"/>
      <c r="EQ1144" s="16"/>
      <c r="ER1144" s="16"/>
      <c r="ES1144" s="16"/>
      <c r="ET1144" s="16"/>
      <c r="EU1144" s="16"/>
      <c r="EV1144" s="16"/>
      <c r="EW1144" s="16"/>
    </row>
    <row r="1145" spans="1:153" s="16" customFormat="1" x14ac:dyDescent="0.2">
      <c r="A1145" s="8" t="s">
        <v>114</v>
      </c>
      <c r="B1145" s="8" t="s">
        <v>114</v>
      </c>
      <c r="C1145" s="8" t="s">
        <v>116</v>
      </c>
      <c r="D1145" s="8"/>
      <c r="E1145" s="37">
        <v>516</v>
      </c>
      <c r="F1145" s="49" t="s">
        <v>162</v>
      </c>
      <c r="G1145" s="141">
        <v>3.04</v>
      </c>
      <c r="H1145" s="9">
        <v>3</v>
      </c>
      <c r="I1145" s="12">
        <v>7.05</v>
      </c>
      <c r="J1145" s="12">
        <v>7.05</v>
      </c>
      <c r="K1145" s="13">
        <v>7.05</v>
      </c>
      <c r="L1145" s="12">
        <v>1007.5129760000001</v>
      </c>
      <c r="M1145" s="12">
        <v>82.902455799999998</v>
      </c>
      <c r="N1145" s="12">
        <v>142.90964198581563</v>
      </c>
      <c r="O1145" s="12">
        <v>11.759213588652482</v>
      </c>
      <c r="P1145" s="12">
        <v>82.2842561583048</v>
      </c>
      <c r="Q1145" s="12" t="s">
        <v>53</v>
      </c>
      <c r="R1145" s="12" t="s">
        <v>54</v>
      </c>
      <c r="S1145" s="12" t="s">
        <v>55</v>
      </c>
      <c r="T1145" s="12">
        <v>12.88</v>
      </c>
      <c r="U1145" s="12">
        <v>112.7646</v>
      </c>
      <c r="V1145" s="21"/>
      <c r="W1145" s="21"/>
      <c r="X1145" s="15" t="s">
        <v>112</v>
      </c>
      <c r="Y1145" s="15" t="s">
        <v>113</v>
      </c>
      <c r="AC1145" s="13">
        <v>7.054326939873528</v>
      </c>
      <c r="AD1145" s="44">
        <v>974.36152208634246</v>
      </c>
      <c r="AE1145" s="44" t="s">
        <v>55</v>
      </c>
      <c r="AF1145" s="44" t="s">
        <v>55</v>
      </c>
      <c r="AG1145" s="152">
        <v>138.1</v>
      </c>
    </row>
    <row r="1146" spans="1:153" s="16" customFormat="1" x14ac:dyDescent="0.2">
      <c r="A1146" s="8" t="s">
        <v>114</v>
      </c>
      <c r="B1146" s="8" t="s">
        <v>114</v>
      </c>
      <c r="C1146" s="8" t="s">
        <v>116</v>
      </c>
      <c r="D1146" s="8"/>
      <c r="E1146" s="37">
        <v>516</v>
      </c>
      <c r="F1146" s="49" t="s">
        <v>162</v>
      </c>
      <c r="G1146" s="141">
        <v>3.05</v>
      </c>
      <c r="H1146" s="9">
        <v>3</v>
      </c>
      <c r="I1146" s="12">
        <v>7.27</v>
      </c>
      <c r="J1146" s="12">
        <v>7.27</v>
      </c>
      <c r="K1146" s="13">
        <v>7.27</v>
      </c>
      <c r="L1146" s="12">
        <v>984.0031120000001</v>
      </c>
      <c r="M1146" s="12">
        <v>116.2300446</v>
      </c>
      <c r="N1146" s="12">
        <v>135.35118459422284</v>
      </c>
      <c r="O1146" s="12">
        <v>15.987626492434664</v>
      </c>
      <c r="P1146" s="12">
        <v>118.11959045918138</v>
      </c>
      <c r="Q1146" s="12" t="s">
        <v>99</v>
      </c>
      <c r="R1146" s="12" t="s">
        <v>134</v>
      </c>
      <c r="S1146" s="12" t="s">
        <v>135</v>
      </c>
      <c r="T1146" s="12">
        <v>13.04</v>
      </c>
      <c r="U1146" s="12">
        <v>140.8434</v>
      </c>
      <c r="V1146" s="21"/>
      <c r="W1146" s="21"/>
      <c r="X1146" s="15" t="s">
        <v>41</v>
      </c>
      <c r="Y1146" s="15" t="s">
        <v>49</v>
      </c>
      <c r="AC1146" s="13">
        <v>7.2668832756873849</v>
      </c>
      <c r="AD1146" s="44">
        <v>1003.7203420925496</v>
      </c>
      <c r="AE1146" s="44" t="s">
        <v>135</v>
      </c>
      <c r="AF1146" s="44" t="s">
        <v>135</v>
      </c>
      <c r="AG1146" s="152">
        <v>138.1</v>
      </c>
    </row>
    <row r="1147" spans="1:153" s="22" customFormat="1" x14ac:dyDescent="0.2">
      <c r="A1147" s="8" t="s">
        <v>114</v>
      </c>
      <c r="B1147" s="8" t="s">
        <v>114</v>
      </c>
      <c r="C1147" s="8" t="s">
        <v>116</v>
      </c>
      <c r="D1147" s="8"/>
      <c r="E1147" s="37">
        <v>516</v>
      </c>
      <c r="F1147" s="49" t="s">
        <v>162</v>
      </c>
      <c r="G1147" s="141">
        <v>3.06</v>
      </c>
      <c r="H1147" s="9">
        <v>3</v>
      </c>
      <c r="I1147" s="12">
        <v>5.88</v>
      </c>
      <c r="J1147" s="12">
        <v>5.88</v>
      </c>
      <c r="K1147" s="13">
        <v>5.88</v>
      </c>
      <c r="L1147" s="12">
        <v>1058.063296</v>
      </c>
      <c r="M1147" s="12">
        <v>105.333721</v>
      </c>
      <c r="N1147" s="12">
        <v>179.94273741496599</v>
      </c>
      <c r="O1147" s="12">
        <v>17.913898129251699</v>
      </c>
      <c r="P1147" s="12">
        <v>99.553326722714317</v>
      </c>
      <c r="Q1147" s="12" t="s">
        <v>46</v>
      </c>
      <c r="R1147" s="12" t="s">
        <v>134</v>
      </c>
      <c r="S1147" s="12" t="s">
        <v>135</v>
      </c>
      <c r="T1147" s="12">
        <v>12.16</v>
      </c>
      <c r="U1147" s="12">
        <v>124.4727</v>
      </c>
      <c r="V1147" s="21"/>
      <c r="W1147" s="21"/>
      <c r="X1147" s="15" t="s">
        <v>63</v>
      </c>
      <c r="Y1147" s="15" t="s">
        <v>49</v>
      </c>
      <c r="Z1147" s="16"/>
      <c r="AA1147" s="16"/>
      <c r="AB1147" s="16"/>
      <c r="AC1147" s="13">
        <v>5.883380498200748</v>
      </c>
      <c r="AD1147" s="44">
        <v>851.35943080954496</v>
      </c>
      <c r="AE1147" s="44" t="s">
        <v>135</v>
      </c>
      <c r="AF1147" s="44" t="s">
        <v>135</v>
      </c>
      <c r="AG1147" s="152">
        <v>144.69999999999999</v>
      </c>
    </row>
    <row r="1148" spans="1:153" s="22" customFormat="1" x14ac:dyDescent="0.2">
      <c r="A1148" s="8" t="s">
        <v>114</v>
      </c>
      <c r="B1148" s="8" t="s">
        <v>114</v>
      </c>
      <c r="C1148" s="8" t="s">
        <v>116</v>
      </c>
      <c r="D1148" s="8"/>
      <c r="E1148" s="37">
        <v>516</v>
      </c>
      <c r="F1148" s="49" t="s">
        <v>162</v>
      </c>
      <c r="G1148" s="141">
        <v>3.1</v>
      </c>
      <c r="H1148" s="9">
        <v>3</v>
      </c>
      <c r="I1148" s="12">
        <v>8.1999999999999993</v>
      </c>
      <c r="J1148" s="12">
        <v>8.1999999999999993</v>
      </c>
      <c r="K1148" s="13">
        <v>8.1999999999999993</v>
      </c>
      <c r="L1148" s="12">
        <v>998.8431720000001</v>
      </c>
      <c r="M1148" s="12">
        <v>82.946767600000001</v>
      </c>
      <c r="N1148" s="12">
        <v>121.81014292682929</v>
      </c>
      <c r="O1148" s="12">
        <v>10.115459463414636</v>
      </c>
      <c r="P1148" s="12">
        <v>83.042833875426439</v>
      </c>
      <c r="Q1148" s="12" t="s">
        <v>53</v>
      </c>
      <c r="R1148" s="12" t="s">
        <v>54</v>
      </c>
      <c r="S1148" s="12" t="s">
        <v>55</v>
      </c>
      <c r="T1148" s="12">
        <v>12.91</v>
      </c>
      <c r="U1148" s="12">
        <v>112.878</v>
      </c>
      <c r="V1148" s="21"/>
      <c r="W1148" s="21"/>
      <c r="X1148" s="15" t="s">
        <v>41</v>
      </c>
      <c r="Y1148" s="15" t="s">
        <v>49</v>
      </c>
      <c r="Z1148" s="16"/>
      <c r="AA1148" s="16"/>
      <c r="AB1148" s="16"/>
      <c r="AC1148" s="13">
        <v>8.2031932362086444</v>
      </c>
      <c r="AD1148" s="44">
        <v>971.03384770832031</v>
      </c>
      <c r="AE1148" s="44" t="s">
        <v>55</v>
      </c>
      <c r="AF1148" s="44" t="s">
        <v>55</v>
      </c>
      <c r="AG1148" s="152">
        <v>118.4</v>
      </c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6"/>
      <c r="CX1148" s="16"/>
      <c r="CY1148" s="16"/>
      <c r="CZ1148" s="16"/>
      <c r="DA1148" s="16"/>
      <c r="DB1148" s="16"/>
      <c r="DC1148" s="16"/>
      <c r="DD1148" s="16"/>
      <c r="DE1148" s="16"/>
      <c r="DF1148" s="16"/>
      <c r="DG1148" s="16"/>
      <c r="DH1148" s="16"/>
      <c r="DI1148" s="16"/>
      <c r="DJ1148" s="16"/>
      <c r="DK1148" s="16"/>
      <c r="DL1148" s="16"/>
      <c r="DM1148" s="16"/>
      <c r="DN1148" s="16"/>
      <c r="DO1148" s="16"/>
      <c r="DP1148" s="16"/>
      <c r="DQ1148" s="16"/>
      <c r="DR1148" s="16"/>
      <c r="DS1148" s="16"/>
      <c r="DT1148" s="16"/>
      <c r="DU1148" s="16"/>
      <c r="DV1148" s="16"/>
      <c r="DW1148" s="16"/>
      <c r="DX1148" s="16"/>
      <c r="DY1148" s="16"/>
      <c r="DZ1148" s="16"/>
      <c r="EA1148" s="16"/>
      <c r="EB1148" s="16"/>
      <c r="EC1148" s="16"/>
      <c r="ED1148" s="16"/>
      <c r="EE1148" s="16"/>
      <c r="EF1148" s="16"/>
      <c r="EG1148" s="16"/>
      <c r="EH1148" s="16"/>
      <c r="EI1148" s="16"/>
      <c r="EJ1148" s="16"/>
      <c r="EK1148" s="16"/>
      <c r="EL1148" s="16"/>
      <c r="EM1148" s="16"/>
      <c r="EN1148" s="16"/>
      <c r="EO1148" s="16"/>
      <c r="EP1148" s="16"/>
      <c r="EQ1148" s="16"/>
      <c r="ER1148" s="16"/>
      <c r="ES1148" s="16"/>
      <c r="ET1148" s="16"/>
      <c r="EU1148" s="16"/>
      <c r="EV1148" s="16"/>
      <c r="EW1148" s="16"/>
    </row>
    <row r="1149" spans="1:153" s="16" customFormat="1" x14ac:dyDescent="0.2">
      <c r="A1149" s="8" t="s">
        <v>114</v>
      </c>
      <c r="B1149" s="8" t="s">
        <v>114</v>
      </c>
      <c r="C1149" s="8" t="s">
        <v>116</v>
      </c>
      <c r="D1149" s="8"/>
      <c r="E1149" s="9">
        <v>385</v>
      </c>
      <c r="F1149" s="10" t="s">
        <v>208</v>
      </c>
      <c r="G1149" s="11">
        <v>1.05</v>
      </c>
      <c r="H1149" s="9">
        <v>1</v>
      </c>
      <c r="I1149" s="12">
        <v>9</v>
      </c>
      <c r="J1149" s="12">
        <v>9</v>
      </c>
      <c r="K1149" s="13">
        <v>9</v>
      </c>
      <c r="L1149" s="12">
        <v>1796.865616</v>
      </c>
      <c r="M1149" s="12">
        <v>218.96463219999998</v>
      </c>
      <c r="N1149" s="12">
        <v>199.65173511111112</v>
      </c>
      <c r="O1149" s="12">
        <v>24.329403577777775</v>
      </c>
      <c r="P1149" s="12">
        <v>121.85921431756084</v>
      </c>
      <c r="Q1149" s="12" t="s">
        <v>53</v>
      </c>
      <c r="R1149" s="12" t="s">
        <v>54</v>
      </c>
      <c r="S1149" s="12" t="s">
        <v>55</v>
      </c>
      <c r="T1149" s="12">
        <v>12.25</v>
      </c>
      <c r="U1149" s="12">
        <v>141.50264999999999</v>
      </c>
      <c r="V1149" s="21" t="s">
        <v>118</v>
      </c>
      <c r="W1149" s="21" t="s">
        <v>118</v>
      </c>
      <c r="X1149" s="15" t="s">
        <v>63</v>
      </c>
      <c r="Y1149" s="15" t="s">
        <v>49</v>
      </c>
      <c r="AC1149" s="13">
        <v>9.9160000000000004</v>
      </c>
      <c r="AD1149" s="44">
        <v>1212.2440600447951</v>
      </c>
      <c r="AE1149" s="44" t="s">
        <v>55</v>
      </c>
      <c r="AF1149" s="44" t="s">
        <v>55</v>
      </c>
      <c r="AG1149" s="152">
        <v>122.3</v>
      </c>
    </row>
    <row r="1150" spans="1:153" s="16" customFormat="1" x14ac:dyDescent="0.2">
      <c r="A1150" s="8" t="s">
        <v>114</v>
      </c>
      <c r="B1150" s="8" t="s">
        <v>114</v>
      </c>
      <c r="C1150" s="8" t="s">
        <v>116</v>
      </c>
      <c r="D1150" s="8"/>
      <c r="E1150" s="37">
        <v>516</v>
      </c>
      <c r="F1150" s="49" t="s">
        <v>162</v>
      </c>
      <c r="G1150" s="141">
        <v>3.11</v>
      </c>
      <c r="H1150" s="9">
        <v>3</v>
      </c>
      <c r="I1150" s="12">
        <v>7.29</v>
      </c>
      <c r="J1150" s="12">
        <v>7.29</v>
      </c>
      <c r="K1150" s="13">
        <v>7.29</v>
      </c>
      <c r="L1150" s="12">
        <v>1032.923468</v>
      </c>
      <c r="M1150" s="12">
        <v>117.47043919999999</v>
      </c>
      <c r="N1150" s="12">
        <v>141.69046200274349</v>
      </c>
      <c r="O1150" s="12">
        <v>16.113914842249656</v>
      </c>
      <c r="P1150" s="12">
        <v>113.72617898541152</v>
      </c>
      <c r="Q1150" s="12" t="s">
        <v>99</v>
      </c>
      <c r="R1150" s="12" t="s">
        <v>134</v>
      </c>
      <c r="S1150" s="12" t="s">
        <v>135</v>
      </c>
      <c r="T1150" s="12">
        <v>13.04</v>
      </c>
      <c r="U1150" s="12">
        <v>135.51745</v>
      </c>
      <c r="V1150" s="21"/>
      <c r="W1150" s="21"/>
      <c r="X1150" s="15" t="s">
        <v>41</v>
      </c>
      <c r="Y1150" s="15" t="s">
        <v>49</v>
      </c>
      <c r="AC1150" s="13">
        <v>7.2948328267477205</v>
      </c>
      <c r="AD1150" s="44">
        <v>1055.6048049467518</v>
      </c>
      <c r="AE1150" s="44" t="s">
        <v>135</v>
      </c>
      <c r="AF1150" s="44" t="s">
        <v>135</v>
      </c>
      <c r="AG1150" s="152">
        <v>144.69999999999999</v>
      </c>
    </row>
    <row r="1151" spans="1:153" s="16" customFormat="1" x14ac:dyDescent="0.2">
      <c r="A1151" s="8" t="s">
        <v>32</v>
      </c>
      <c r="B1151" s="8" t="s">
        <v>32</v>
      </c>
      <c r="C1151" s="8" t="s">
        <v>43</v>
      </c>
      <c r="D1151" s="8" t="s">
        <v>34</v>
      </c>
      <c r="E1151" s="9">
        <v>9</v>
      </c>
      <c r="F1151" s="10" t="s">
        <v>88</v>
      </c>
      <c r="G1151" s="7">
        <v>9.09</v>
      </c>
      <c r="H1151" s="7"/>
      <c r="I1151" s="12">
        <v>63.54</v>
      </c>
      <c r="J1151" s="12">
        <v>63.54</v>
      </c>
      <c r="K1151" s="13">
        <v>63.54</v>
      </c>
      <c r="L1151" s="12">
        <v>7274.202824</v>
      </c>
      <c r="M1151" s="12">
        <v>727.70506839999996</v>
      </c>
      <c r="N1151" s="12">
        <v>114.91631633491312</v>
      </c>
      <c r="O1151" s="12">
        <v>11.49613062243286</v>
      </c>
      <c r="P1151" s="12">
        <v>100.03915013189629</v>
      </c>
      <c r="Q1151" s="12" t="s">
        <v>99</v>
      </c>
      <c r="R1151" s="12" t="s">
        <v>153</v>
      </c>
      <c r="S1151" s="12" t="s">
        <v>154</v>
      </c>
      <c r="T1151" s="12">
        <v>14.75</v>
      </c>
      <c r="U1151" s="12">
        <v>123.08695</v>
      </c>
      <c r="V1151" s="13" t="s">
        <v>173</v>
      </c>
      <c r="W1151" s="14" t="s">
        <v>87</v>
      </c>
      <c r="X1151" s="15" t="s">
        <v>63</v>
      </c>
      <c r="Y1151" s="15" t="s">
        <v>49</v>
      </c>
      <c r="AA1151" s="15"/>
      <c r="AB1151" s="17">
        <v>0</v>
      </c>
      <c r="AC1151" s="18">
        <v>63.540000000000006</v>
      </c>
      <c r="AD1151" s="18">
        <v>7274.202824</v>
      </c>
      <c r="AE1151" s="20" t="s">
        <v>154</v>
      </c>
      <c r="AF1151" s="20" t="s">
        <v>154</v>
      </c>
      <c r="AG1151" s="152">
        <v>114.5</v>
      </c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</row>
    <row r="1152" spans="1:153" s="16" customFormat="1" x14ac:dyDescent="0.2">
      <c r="A1152" s="8" t="s">
        <v>114</v>
      </c>
      <c r="B1152" s="8" t="s">
        <v>114</v>
      </c>
      <c r="C1152" s="8" t="s">
        <v>116</v>
      </c>
      <c r="D1152" s="8"/>
      <c r="E1152" s="37">
        <v>516</v>
      </c>
      <c r="F1152" s="49" t="s">
        <v>162</v>
      </c>
      <c r="G1152" s="141">
        <v>3.12</v>
      </c>
      <c r="H1152" s="9">
        <v>3</v>
      </c>
      <c r="I1152" s="12">
        <v>7.32</v>
      </c>
      <c r="J1152" s="12">
        <v>7.32</v>
      </c>
      <c r="K1152" s="13">
        <v>7.32</v>
      </c>
      <c r="L1152" s="12">
        <v>1056.78836</v>
      </c>
      <c r="M1152" s="12">
        <v>98.8280192</v>
      </c>
      <c r="N1152" s="12">
        <v>144.36999453551911</v>
      </c>
      <c r="O1152" s="12">
        <v>13.501095519125682</v>
      </c>
      <c r="P1152" s="12">
        <v>93.51732375250613</v>
      </c>
      <c r="Q1152" s="12" t="s">
        <v>50</v>
      </c>
      <c r="R1152" s="12" t="s">
        <v>134</v>
      </c>
      <c r="S1152" s="12" t="s">
        <v>135</v>
      </c>
      <c r="T1152" s="12">
        <v>13.01</v>
      </c>
      <c r="U1152" s="12">
        <v>117.5539</v>
      </c>
      <c r="V1152" s="21"/>
      <c r="W1152" s="21"/>
      <c r="X1152" s="15" t="s">
        <v>112</v>
      </c>
      <c r="Y1152" s="15" t="s">
        <v>113</v>
      </c>
      <c r="AC1152" s="13">
        <v>3.4936938825420119</v>
      </c>
      <c r="AD1152" s="44">
        <v>482.55785677526421</v>
      </c>
      <c r="AE1152" s="44" t="s">
        <v>135</v>
      </c>
      <c r="AF1152" s="44" t="s">
        <v>135</v>
      </c>
      <c r="AG1152" s="152">
        <v>138.1</v>
      </c>
    </row>
    <row r="1153" spans="1:153" s="15" customFormat="1" x14ac:dyDescent="0.2">
      <c r="A1153" s="8" t="s">
        <v>114</v>
      </c>
      <c r="B1153" s="8" t="s">
        <v>114</v>
      </c>
      <c r="C1153" s="8" t="s">
        <v>116</v>
      </c>
      <c r="D1153" s="8"/>
      <c r="E1153" s="9">
        <v>385</v>
      </c>
      <c r="F1153" s="10" t="s">
        <v>208</v>
      </c>
      <c r="G1153" s="11">
        <v>1.04</v>
      </c>
      <c r="H1153" s="9">
        <v>1</v>
      </c>
      <c r="I1153" s="12">
        <v>9.93</v>
      </c>
      <c r="J1153" s="12">
        <v>9.93</v>
      </c>
      <c r="K1153" s="13">
        <v>9.93</v>
      </c>
      <c r="L1153" s="12">
        <v>923.53298400000006</v>
      </c>
      <c r="M1153" s="12">
        <v>114.75798939999999</v>
      </c>
      <c r="N1153" s="12">
        <v>93.004328700906356</v>
      </c>
      <c r="O1153" s="12">
        <v>11.556695810674722</v>
      </c>
      <c r="P1153" s="12">
        <v>124.25976265943521</v>
      </c>
      <c r="Q1153" s="12" t="s">
        <v>53</v>
      </c>
      <c r="R1153" s="12" t="s">
        <v>54</v>
      </c>
      <c r="S1153" s="12" t="s">
        <v>55</v>
      </c>
      <c r="T1153" s="12">
        <v>12.12</v>
      </c>
      <c r="U1153" s="12">
        <v>144.58529999999999</v>
      </c>
      <c r="V1153" s="21" t="s">
        <v>118</v>
      </c>
      <c r="W1153" s="21" t="s">
        <v>118</v>
      </c>
      <c r="X1153" s="15" t="s">
        <v>63</v>
      </c>
      <c r="Y1153" s="15" t="s">
        <v>49</v>
      </c>
      <c r="Z1153" s="16"/>
      <c r="AA1153" s="16"/>
      <c r="AB1153" s="16"/>
      <c r="AC1153" s="13">
        <v>9.6590000000000007</v>
      </c>
      <c r="AD1153" s="44">
        <v>1199.5941282747756</v>
      </c>
      <c r="AE1153" s="44" t="s">
        <v>55</v>
      </c>
      <c r="AF1153" s="44" t="s">
        <v>55</v>
      </c>
      <c r="AG1153" s="152">
        <v>124.2</v>
      </c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6"/>
      <c r="CX1153" s="16"/>
      <c r="CY1153" s="16"/>
      <c r="CZ1153" s="16"/>
      <c r="DA1153" s="16"/>
      <c r="DB1153" s="16"/>
      <c r="DC1153" s="16"/>
      <c r="DD1153" s="16"/>
      <c r="DE1153" s="16"/>
      <c r="DF1153" s="16"/>
      <c r="DG1153" s="16"/>
      <c r="DH1153" s="16"/>
      <c r="DI1153" s="16"/>
      <c r="DJ1153" s="16"/>
      <c r="DK1153" s="16"/>
      <c r="DL1153" s="16"/>
      <c r="DM1153" s="16"/>
      <c r="DN1153" s="16"/>
      <c r="DO1153" s="16"/>
      <c r="DP1153" s="16"/>
      <c r="DQ1153" s="16"/>
      <c r="DR1153" s="16"/>
      <c r="DS1153" s="16"/>
      <c r="DT1153" s="16"/>
      <c r="DU1153" s="16"/>
      <c r="DV1153" s="16"/>
      <c r="DW1153" s="16"/>
      <c r="DX1153" s="16"/>
      <c r="DY1153" s="16"/>
      <c r="DZ1153" s="16"/>
      <c r="EA1153" s="16"/>
      <c r="EB1153" s="16"/>
      <c r="EC1153" s="16"/>
      <c r="ED1153" s="16"/>
      <c r="EE1153" s="16"/>
      <c r="EF1153" s="16"/>
      <c r="EG1153" s="16"/>
      <c r="EH1153" s="16"/>
      <c r="EI1153" s="16"/>
      <c r="EJ1153" s="16"/>
      <c r="EK1153" s="16"/>
      <c r="EL1153" s="16"/>
      <c r="EM1153" s="16"/>
      <c r="EN1153" s="16"/>
      <c r="EO1153" s="16"/>
      <c r="EP1153" s="16"/>
      <c r="EQ1153" s="16"/>
      <c r="ER1153" s="16"/>
      <c r="ES1153" s="16"/>
      <c r="ET1153" s="16"/>
      <c r="EU1153" s="16"/>
      <c r="EV1153" s="16"/>
      <c r="EW1153" s="16"/>
    </row>
    <row r="1154" spans="1:153" s="16" customFormat="1" x14ac:dyDescent="0.2">
      <c r="A1154" s="8" t="s">
        <v>114</v>
      </c>
      <c r="B1154" s="8" t="s">
        <v>114</v>
      </c>
      <c r="C1154" s="8" t="s">
        <v>116</v>
      </c>
      <c r="D1154" s="8"/>
      <c r="E1154" s="37">
        <v>516</v>
      </c>
      <c r="F1154" s="49" t="s">
        <v>162</v>
      </c>
      <c r="G1154" s="119">
        <v>3.16</v>
      </c>
      <c r="H1154" s="9">
        <v>3</v>
      </c>
      <c r="I1154" s="12">
        <v>7.71</v>
      </c>
      <c r="J1154" s="12">
        <v>7.71</v>
      </c>
      <c r="K1154" s="13">
        <v>7.71</v>
      </c>
      <c r="L1154" s="12">
        <v>1209.0640920000001</v>
      </c>
      <c r="M1154" s="12">
        <v>121.77878999999999</v>
      </c>
      <c r="N1154" s="12">
        <v>156.81765136186772</v>
      </c>
      <c r="O1154" s="12">
        <v>15.794914396887158</v>
      </c>
      <c r="P1154" s="12">
        <v>100.72153395818489</v>
      </c>
      <c r="Q1154" s="12" t="s">
        <v>99</v>
      </c>
      <c r="R1154" s="12" t="s">
        <v>54</v>
      </c>
      <c r="S1154" s="12" t="s">
        <v>55</v>
      </c>
      <c r="T1154" s="12">
        <v>13.08</v>
      </c>
      <c r="U1154" s="12">
        <v>127.70895</v>
      </c>
      <c r="V1154" s="21"/>
      <c r="W1154" s="21"/>
      <c r="X1154" s="15" t="s">
        <v>41</v>
      </c>
      <c r="Y1154" s="15" t="s">
        <v>49</v>
      </c>
      <c r="AC1154" s="13">
        <v>7.7070887048876777</v>
      </c>
      <c r="AD1154" s="44">
        <v>963.04663204623273</v>
      </c>
      <c r="AE1154" s="44" t="s">
        <v>55</v>
      </c>
      <c r="AF1154" s="44" t="s">
        <v>55</v>
      </c>
      <c r="AG1154" s="152">
        <v>125</v>
      </c>
    </row>
    <row r="1155" spans="1:153" s="22" customFormat="1" x14ac:dyDescent="0.2">
      <c r="A1155" s="8" t="s">
        <v>114</v>
      </c>
      <c r="B1155" s="8" t="s">
        <v>114</v>
      </c>
      <c r="C1155" s="8" t="s">
        <v>116</v>
      </c>
      <c r="D1155" s="8"/>
      <c r="E1155" s="37">
        <v>516</v>
      </c>
      <c r="F1155" s="49" t="s">
        <v>162</v>
      </c>
      <c r="G1155" s="119">
        <v>3.17</v>
      </c>
      <c r="H1155" s="9">
        <v>3</v>
      </c>
      <c r="I1155" s="12">
        <v>7.52</v>
      </c>
      <c r="J1155" s="12">
        <v>7.52</v>
      </c>
      <c r="K1155" s="13">
        <v>7.52</v>
      </c>
      <c r="L1155" s="12">
        <v>1001.8633480000001</v>
      </c>
      <c r="M1155" s="12">
        <v>111.3689072</v>
      </c>
      <c r="N1155" s="12">
        <v>133.2265090425532</v>
      </c>
      <c r="O1155" s="12">
        <v>14.809695106382978</v>
      </c>
      <c r="P1155" s="12">
        <v>111.16177413049746</v>
      </c>
      <c r="Q1155" s="12" t="s">
        <v>99</v>
      </c>
      <c r="R1155" s="12" t="s">
        <v>134</v>
      </c>
      <c r="S1155" s="12" t="s">
        <v>135</v>
      </c>
      <c r="T1155" s="12">
        <v>13.08</v>
      </c>
      <c r="U1155" s="12">
        <v>131.95740000000001</v>
      </c>
      <c r="V1155" s="21"/>
      <c r="W1155" s="21"/>
      <c r="X1155" s="15" t="s">
        <v>41</v>
      </c>
      <c r="Y1155" s="15" t="s">
        <v>49</v>
      </c>
      <c r="Z1155" s="16"/>
      <c r="AA1155" s="16"/>
      <c r="AB1155" s="16"/>
      <c r="AC1155" s="13">
        <v>7.5184292352304096</v>
      </c>
      <c r="AD1155" s="44">
        <v>1087.9605077803687</v>
      </c>
      <c r="AE1155" s="44" t="s">
        <v>135</v>
      </c>
      <c r="AF1155" s="44" t="s">
        <v>135</v>
      </c>
      <c r="AG1155" s="152">
        <v>144.69999999999999</v>
      </c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6"/>
      <c r="CX1155" s="16"/>
      <c r="CY1155" s="16"/>
      <c r="CZ1155" s="16"/>
      <c r="DA1155" s="16"/>
      <c r="DB1155" s="16"/>
      <c r="DC1155" s="16"/>
      <c r="DD1155" s="16"/>
      <c r="DE1155" s="16"/>
      <c r="DF1155" s="16"/>
      <c r="DG1155" s="16"/>
      <c r="DH1155" s="16"/>
      <c r="DI1155" s="16"/>
      <c r="DJ1155" s="16"/>
      <c r="DK1155" s="16"/>
      <c r="DL1155" s="16"/>
      <c r="DM1155" s="16"/>
      <c r="DN1155" s="16"/>
      <c r="DO1155" s="16"/>
      <c r="DP1155" s="16"/>
      <c r="DQ1155" s="16"/>
      <c r="DR1155" s="16"/>
      <c r="DS1155" s="16"/>
      <c r="DT1155" s="16"/>
      <c r="DU1155" s="16"/>
      <c r="DV1155" s="16"/>
      <c r="DW1155" s="16"/>
      <c r="DX1155" s="16"/>
      <c r="DY1155" s="16"/>
      <c r="DZ1155" s="16"/>
      <c r="EA1155" s="16"/>
      <c r="EB1155" s="16"/>
      <c r="EC1155" s="16"/>
      <c r="ED1155" s="16"/>
      <c r="EE1155" s="16"/>
      <c r="EF1155" s="16"/>
      <c r="EG1155" s="16"/>
      <c r="EH1155" s="16"/>
      <c r="EI1155" s="16"/>
      <c r="EJ1155" s="16"/>
      <c r="EK1155" s="16"/>
      <c r="EL1155" s="16"/>
      <c r="EM1155" s="16"/>
      <c r="EN1155" s="16"/>
      <c r="EO1155" s="16"/>
      <c r="EP1155" s="16"/>
      <c r="EQ1155" s="16"/>
      <c r="ER1155" s="16"/>
      <c r="ES1155" s="16"/>
      <c r="ET1155" s="16"/>
      <c r="EU1155" s="16"/>
      <c r="EV1155" s="16"/>
      <c r="EW1155" s="16"/>
    </row>
    <row r="1156" spans="1:153" s="16" customFormat="1" x14ac:dyDescent="0.2">
      <c r="A1156" s="8" t="s">
        <v>114</v>
      </c>
      <c r="B1156" s="8" t="s">
        <v>114</v>
      </c>
      <c r="C1156" s="8" t="s">
        <v>116</v>
      </c>
      <c r="D1156" s="8"/>
      <c r="E1156" s="37">
        <v>516</v>
      </c>
      <c r="F1156" s="142" t="s">
        <v>162</v>
      </c>
      <c r="G1156" s="143">
        <v>3.18</v>
      </c>
      <c r="H1156" s="9">
        <v>3</v>
      </c>
      <c r="I1156" s="12">
        <v>7.83</v>
      </c>
      <c r="J1156" s="12">
        <v>7.83</v>
      </c>
      <c r="K1156" s="13">
        <v>7.83</v>
      </c>
      <c r="L1156" s="12">
        <v>1062.1833320000001</v>
      </c>
      <c r="M1156" s="12">
        <v>106.15532699999999</v>
      </c>
      <c r="N1156" s="12">
        <v>135.65559795657728</v>
      </c>
      <c r="O1156" s="12">
        <v>13.557513026819921</v>
      </c>
      <c r="P1156" s="12">
        <v>99.940682368003849</v>
      </c>
      <c r="Q1156" s="12" t="s">
        <v>46</v>
      </c>
      <c r="R1156" s="12" t="s">
        <v>54</v>
      </c>
      <c r="S1156" s="12" t="s">
        <v>55</v>
      </c>
      <c r="T1156" s="12">
        <v>12.22</v>
      </c>
      <c r="U1156" s="12">
        <v>122.03545</v>
      </c>
      <c r="V1156" s="21"/>
      <c r="W1156" s="21"/>
      <c r="X1156" s="15" t="s">
        <v>112</v>
      </c>
      <c r="Y1156" s="15" t="s">
        <v>113</v>
      </c>
      <c r="AC1156" s="13">
        <v>7.832861684659191</v>
      </c>
      <c r="AD1156" s="44">
        <v>1133.4607148901425</v>
      </c>
      <c r="AE1156" s="44" t="s">
        <v>135</v>
      </c>
      <c r="AF1156" s="44" t="s">
        <v>135</v>
      </c>
      <c r="AG1156" s="152">
        <v>144.69999999999999</v>
      </c>
    </row>
    <row r="1157" spans="1:153" s="16" customFormat="1" x14ac:dyDescent="0.2">
      <c r="A1157" s="8" t="s">
        <v>114</v>
      </c>
      <c r="B1157" s="8" t="s">
        <v>114</v>
      </c>
      <c r="C1157" s="8" t="s">
        <v>116</v>
      </c>
      <c r="D1157" s="8"/>
      <c r="E1157" s="37">
        <v>516</v>
      </c>
      <c r="F1157" s="142" t="s">
        <v>162</v>
      </c>
      <c r="G1157" s="143">
        <v>3.22</v>
      </c>
      <c r="H1157" s="9">
        <v>3</v>
      </c>
      <c r="I1157" s="12">
        <v>8.1999999999999993</v>
      </c>
      <c r="J1157" s="12">
        <v>8.1999999999999993</v>
      </c>
      <c r="K1157" s="13">
        <v>8.1999999999999993</v>
      </c>
      <c r="L1157" s="12">
        <v>1200.9891600000001</v>
      </c>
      <c r="M1157" s="12">
        <v>114.93948699999999</v>
      </c>
      <c r="N1157" s="12">
        <v>146.46209268292685</v>
      </c>
      <c r="O1157" s="12">
        <v>14.017010609756097</v>
      </c>
      <c r="P1157" s="12">
        <v>95.704017012110228</v>
      </c>
      <c r="Q1157" s="12" t="s">
        <v>53</v>
      </c>
      <c r="R1157" s="12" t="s">
        <v>54</v>
      </c>
      <c r="S1157" s="12" t="s">
        <v>55</v>
      </c>
      <c r="T1157" s="12">
        <v>13.11</v>
      </c>
      <c r="U1157" s="12">
        <v>123.1183</v>
      </c>
      <c r="V1157" s="21"/>
      <c r="W1157" s="21"/>
      <c r="X1157" s="15" t="s">
        <v>41</v>
      </c>
      <c r="Y1157" s="15" t="s">
        <v>49</v>
      </c>
      <c r="AC1157" s="13">
        <v>8.2031932362086444</v>
      </c>
      <c r="AD1157" s="44">
        <v>1079.0418477083203</v>
      </c>
      <c r="AE1157" s="44" t="s">
        <v>55</v>
      </c>
      <c r="AF1157" s="44" t="s">
        <v>55</v>
      </c>
      <c r="AG1157" s="152">
        <v>131.5</v>
      </c>
    </row>
    <row r="1158" spans="1:153" s="22" customFormat="1" x14ac:dyDescent="0.2">
      <c r="A1158" s="8" t="s">
        <v>114</v>
      </c>
      <c r="B1158" s="8" t="s">
        <v>114</v>
      </c>
      <c r="C1158" s="8" t="s">
        <v>116</v>
      </c>
      <c r="D1158" s="8"/>
      <c r="E1158" s="37">
        <v>516</v>
      </c>
      <c r="F1158" s="142" t="s">
        <v>162</v>
      </c>
      <c r="G1158" s="143">
        <v>3.23</v>
      </c>
      <c r="H1158" s="9">
        <v>3</v>
      </c>
      <c r="I1158" s="12">
        <v>7.55</v>
      </c>
      <c r="J1158" s="12">
        <v>7.55</v>
      </c>
      <c r="K1158" s="13">
        <v>7.55</v>
      </c>
      <c r="L1158" s="12">
        <v>1009.1532440000001</v>
      </c>
      <c r="M1158" s="12">
        <v>114.2971568</v>
      </c>
      <c r="N1158" s="12">
        <v>133.66268132450332</v>
      </c>
      <c r="O1158" s="12">
        <v>15.138696264900663</v>
      </c>
      <c r="P1158" s="12">
        <v>113.2604562087698</v>
      </c>
      <c r="Q1158" s="12" t="s">
        <v>99</v>
      </c>
      <c r="R1158" s="12" t="s">
        <v>134</v>
      </c>
      <c r="S1158" s="12" t="s">
        <v>135</v>
      </c>
      <c r="T1158" s="12">
        <v>13.11</v>
      </c>
      <c r="U1158" s="12">
        <v>133.79429999999999</v>
      </c>
      <c r="V1158" s="21"/>
      <c r="W1158" s="21"/>
      <c r="X1158" s="15" t="s">
        <v>112</v>
      </c>
      <c r="Y1158" s="15" t="s">
        <v>113</v>
      </c>
      <c r="Z1158" s="16"/>
      <c r="AA1158" s="16"/>
      <c r="AB1158" s="16"/>
      <c r="AC1158" s="13">
        <v>7.5533661740558298</v>
      </c>
      <c r="AD1158" s="44">
        <v>1093.0160863481215</v>
      </c>
      <c r="AE1158" s="44" t="s">
        <v>135</v>
      </c>
      <c r="AF1158" s="44" t="s">
        <v>135</v>
      </c>
      <c r="AG1158" s="152">
        <v>144.69999999999999</v>
      </c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6"/>
      <c r="BU1158" s="16"/>
      <c r="BV1158" s="16"/>
      <c r="BW1158" s="16"/>
      <c r="BX1158" s="16"/>
      <c r="BY1158" s="16"/>
      <c r="BZ1158" s="16"/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6"/>
      <c r="CX1158" s="16"/>
      <c r="CY1158" s="16"/>
      <c r="CZ1158" s="16"/>
      <c r="DA1158" s="16"/>
      <c r="DB1158" s="16"/>
      <c r="DC1158" s="16"/>
      <c r="DD1158" s="16"/>
      <c r="DE1158" s="16"/>
      <c r="DF1158" s="16"/>
      <c r="DG1158" s="16"/>
      <c r="DH1158" s="16"/>
      <c r="DI1158" s="16"/>
      <c r="DJ1158" s="16"/>
      <c r="DK1158" s="16"/>
      <c r="DL1158" s="16"/>
      <c r="DM1158" s="16"/>
      <c r="DN1158" s="16"/>
      <c r="DO1158" s="16"/>
      <c r="DP1158" s="16"/>
      <c r="DQ1158" s="16"/>
      <c r="DR1158" s="16"/>
      <c r="DS1158" s="16"/>
      <c r="DT1158" s="16"/>
      <c r="DU1158" s="16"/>
      <c r="DV1158" s="16"/>
      <c r="DW1158" s="16"/>
      <c r="DX1158" s="16"/>
      <c r="DY1158" s="16"/>
      <c r="DZ1158" s="16"/>
      <c r="EA1158" s="16"/>
      <c r="EB1158" s="16"/>
      <c r="EC1158" s="16"/>
      <c r="ED1158" s="16"/>
      <c r="EE1158" s="16"/>
      <c r="EF1158" s="16"/>
      <c r="EG1158" s="16"/>
      <c r="EH1158" s="16"/>
      <c r="EI1158" s="16"/>
      <c r="EJ1158" s="16"/>
      <c r="EK1158" s="16"/>
      <c r="EL1158" s="16"/>
      <c r="EM1158" s="16"/>
      <c r="EN1158" s="16"/>
      <c r="EO1158" s="16"/>
      <c r="EP1158" s="16"/>
      <c r="EQ1158" s="16"/>
      <c r="ER1158" s="16"/>
      <c r="ES1158" s="16"/>
      <c r="ET1158" s="16"/>
      <c r="EU1158" s="16"/>
      <c r="EV1158" s="16"/>
      <c r="EW1158" s="16"/>
    </row>
    <row r="1159" spans="1:153" s="22" customFormat="1" x14ac:dyDescent="0.2">
      <c r="A1159" s="8" t="s">
        <v>114</v>
      </c>
      <c r="B1159" s="8" t="s">
        <v>114</v>
      </c>
      <c r="C1159" s="8" t="s">
        <v>116</v>
      </c>
      <c r="D1159" s="8"/>
      <c r="E1159" s="37">
        <v>516</v>
      </c>
      <c r="F1159" s="142" t="s">
        <v>162</v>
      </c>
      <c r="G1159" s="143">
        <v>3.24</v>
      </c>
      <c r="H1159" s="9">
        <v>3</v>
      </c>
      <c r="I1159" s="12">
        <v>7.35</v>
      </c>
      <c r="J1159" s="12">
        <v>7.35</v>
      </c>
      <c r="K1159" s="13">
        <v>7.35</v>
      </c>
      <c r="L1159" s="12">
        <v>1160.3337159999999</v>
      </c>
      <c r="M1159" s="12">
        <v>109.66200359999999</v>
      </c>
      <c r="N1159" s="12">
        <v>157.86853278911565</v>
      </c>
      <c r="O1159" s="12">
        <v>14.920000489795918</v>
      </c>
      <c r="P1159" s="12">
        <v>94.509021058214259</v>
      </c>
      <c r="Q1159" s="12" t="s">
        <v>53</v>
      </c>
      <c r="R1159" s="12" t="s">
        <v>54</v>
      </c>
      <c r="S1159" s="12" t="s">
        <v>55</v>
      </c>
      <c r="T1159" s="12">
        <v>12.98</v>
      </c>
      <c r="U1159" s="12">
        <v>119.4808</v>
      </c>
      <c r="V1159" s="21"/>
      <c r="W1159" s="21"/>
      <c r="X1159" s="15" t="s">
        <v>41</v>
      </c>
      <c r="Y1159" s="15" t="s">
        <v>49</v>
      </c>
      <c r="Z1159" s="16"/>
      <c r="AA1159" s="16"/>
      <c r="AB1159" s="16"/>
      <c r="AC1159" s="13">
        <v>7.3507319288683926</v>
      </c>
      <c r="AD1159" s="44">
        <v>1063.6937306551558</v>
      </c>
      <c r="AE1159" s="44" t="s">
        <v>55</v>
      </c>
      <c r="AF1159" s="44" t="s">
        <v>55</v>
      </c>
      <c r="AG1159" s="152">
        <v>144.69999999999999</v>
      </c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6"/>
      <c r="BU1159" s="16"/>
      <c r="BV1159" s="16"/>
      <c r="BW1159" s="16"/>
      <c r="BX1159" s="16"/>
      <c r="BY1159" s="16"/>
      <c r="BZ1159" s="16"/>
      <c r="CA1159" s="16"/>
      <c r="CB1159" s="16"/>
      <c r="CC1159" s="16"/>
      <c r="CD1159" s="16"/>
      <c r="CE1159" s="16"/>
      <c r="CF1159" s="16"/>
      <c r="CG1159" s="16"/>
      <c r="CH1159" s="16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6"/>
      <c r="CX1159" s="16"/>
      <c r="CY1159" s="16"/>
      <c r="CZ1159" s="16"/>
      <c r="DA1159" s="16"/>
      <c r="DB1159" s="16"/>
      <c r="DC1159" s="16"/>
      <c r="DD1159" s="16"/>
      <c r="DE1159" s="16"/>
      <c r="DF1159" s="16"/>
      <c r="DG1159" s="16"/>
      <c r="DH1159" s="16"/>
      <c r="DI1159" s="16"/>
      <c r="DJ1159" s="16"/>
      <c r="DK1159" s="16"/>
      <c r="DL1159" s="16"/>
      <c r="DM1159" s="16"/>
      <c r="DN1159" s="16"/>
      <c r="DO1159" s="16"/>
      <c r="DP1159" s="16"/>
      <c r="DQ1159" s="16"/>
      <c r="DR1159" s="16"/>
      <c r="DS1159" s="16"/>
      <c r="DT1159" s="16"/>
      <c r="DU1159" s="16"/>
      <c r="DV1159" s="16"/>
      <c r="DW1159" s="16"/>
      <c r="DX1159" s="16"/>
      <c r="DY1159" s="16"/>
      <c r="DZ1159" s="16"/>
      <c r="EA1159" s="16"/>
      <c r="EB1159" s="16"/>
      <c r="EC1159" s="16"/>
      <c r="ED1159" s="16"/>
      <c r="EE1159" s="16"/>
      <c r="EF1159" s="16"/>
      <c r="EG1159" s="16"/>
      <c r="EH1159" s="16"/>
      <c r="EI1159" s="16"/>
      <c r="EJ1159" s="16"/>
      <c r="EK1159" s="16"/>
      <c r="EL1159" s="16"/>
      <c r="EM1159" s="16"/>
      <c r="EN1159" s="16"/>
      <c r="EO1159" s="16"/>
      <c r="EP1159" s="16"/>
      <c r="EQ1159" s="16"/>
      <c r="ER1159" s="16"/>
      <c r="ES1159" s="16"/>
      <c r="ET1159" s="16"/>
      <c r="EU1159" s="16"/>
      <c r="EV1159" s="16"/>
      <c r="EW1159" s="16"/>
    </row>
    <row r="1160" spans="1:153" s="22" customFormat="1" x14ac:dyDescent="0.2">
      <c r="A1160" s="8" t="s">
        <v>114</v>
      </c>
      <c r="B1160" s="8" t="s">
        <v>114</v>
      </c>
      <c r="C1160" s="8" t="s">
        <v>116</v>
      </c>
      <c r="D1160" s="8"/>
      <c r="E1160" s="37">
        <v>516</v>
      </c>
      <c r="F1160" s="142" t="s">
        <v>162</v>
      </c>
      <c r="G1160" s="143">
        <v>3.28</v>
      </c>
      <c r="H1160" s="9">
        <v>3</v>
      </c>
      <c r="I1160" s="12">
        <v>6.74</v>
      </c>
      <c r="J1160" s="12">
        <v>6.74</v>
      </c>
      <c r="K1160" s="13">
        <v>6.74</v>
      </c>
      <c r="L1160" s="12">
        <v>1048.1732960000002</v>
      </c>
      <c r="M1160" s="12">
        <v>94.759981600000003</v>
      </c>
      <c r="N1160" s="12">
        <v>155.51532581602376</v>
      </c>
      <c r="O1160" s="12">
        <v>14.059344451038577</v>
      </c>
      <c r="P1160" s="12">
        <v>90.404880530366029</v>
      </c>
      <c r="Q1160" s="12" t="s">
        <v>53</v>
      </c>
      <c r="R1160" s="12" t="s">
        <v>54</v>
      </c>
      <c r="S1160" s="12" t="s">
        <v>55</v>
      </c>
      <c r="T1160" s="12">
        <v>13.21</v>
      </c>
      <c r="U1160" s="12">
        <v>114.9974</v>
      </c>
      <c r="V1160" s="21"/>
      <c r="W1160" s="21"/>
      <c r="X1160" s="15" t="s">
        <v>41</v>
      </c>
      <c r="Y1160" s="15" t="s">
        <v>49</v>
      </c>
      <c r="Z1160" s="16"/>
      <c r="AA1160" s="16"/>
      <c r="AB1160" s="16"/>
      <c r="AC1160" s="13">
        <v>6.735841805540999</v>
      </c>
      <c r="AD1160" s="44">
        <v>886.02754786270941</v>
      </c>
      <c r="AE1160" s="44" t="s">
        <v>55</v>
      </c>
      <c r="AF1160" s="44" t="s">
        <v>55</v>
      </c>
      <c r="AG1160" s="152">
        <v>131.5</v>
      </c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6"/>
      <c r="CX1160" s="16"/>
      <c r="CY1160" s="16"/>
      <c r="CZ1160" s="16"/>
      <c r="DA1160" s="16"/>
      <c r="DB1160" s="16"/>
      <c r="DC1160" s="16"/>
      <c r="DD1160" s="16"/>
      <c r="DE1160" s="16"/>
      <c r="DF1160" s="16"/>
      <c r="DG1160" s="16"/>
      <c r="DH1160" s="16"/>
      <c r="DI1160" s="16"/>
      <c r="DJ1160" s="16"/>
      <c r="DK1160" s="16"/>
      <c r="DL1160" s="16"/>
      <c r="DM1160" s="16"/>
      <c r="DN1160" s="16"/>
      <c r="DO1160" s="16"/>
      <c r="DP1160" s="16"/>
      <c r="DQ1160" s="16"/>
      <c r="DR1160" s="16"/>
      <c r="DS1160" s="16"/>
      <c r="DT1160" s="16"/>
      <c r="DU1160" s="16"/>
      <c r="DV1160" s="16"/>
      <c r="DW1160" s="16"/>
      <c r="DX1160" s="16"/>
      <c r="DY1160" s="16"/>
      <c r="DZ1160" s="16"/>
      <c r="EA1160" s="16"/>
      <c r="EB1160" s="16"/>
      <c r="EC1160" s="16"/>
      <c r="ED1160" s="16"/>
      <c r="EE1160" s="16"/>
      <c r="EF1160" s="16"/>
      <c r="EG1160" s="16"/>
      <c r="EH1160" s="16"/>
      <c r="EI1160" s="16"/>
      <c r="EJ1160" s="16"/>
      <c r="EK1160" s="16"/>
      <c r="EL1160" s="16"/>
      <c r="EM1160" s="16"/>
      <c r="EN1160" s="16"/>
      <c r="EO1160" s="16"/>
      <c r="EP1160" s="16"/>
      <c r="EQ1160" s="16"/>
      <c r="ER1160" s="16"/>
      <c r="ES1160" s="16"/>
      <c r="ET1160" s="16"/>
      <c r="EU1160" s="16"/>
      <c r="EV1160" s="16"/>
      <c r="EW1160" s="16"/>
    </row>
    <row r="1161" spans="1:153" s="16" customFormat="1" x14ac:dyDescent="0.2">
      <c r="A1161" s="8" t="s">
        <v>32</v>
      </c>
      <c r="B1161" s="8" t="s">
        <v>32</v>
      </c>
      <c r="C1161" s="8" t="s">
        <v>33</v>
      </c>
      <c r="D1161" s="8" t="s">
        <v>44</v>
      </c>
      <c r="E1161" s="7">
        <v>76</v>
      </c>
      <c r="F1161" s="7" t="s">
        <v>239</v>
      </c>
      <c r="G1161" s="7">
        <v>76.010000000000005</v>
      </c>
      <c r="H1161" s="7"/>
      <c r="I1161" s="12">
        <v>72.42</v>
      </c>
      <c r="J1161" s="12">
        <v>72.349999999999994</v>
      </c>
      <c r="K1161" s="13">
        <v>72.349999999999994</v>
      </c>
      <c r="L1161" s="12">
        <v>9643.1413680000005</v>
      </c>
      <c r="M1161" s="12">
        <v>1047.6997259999998</v>
      </c>
      <c r="N1161" s="12">
        <v>133.1557769676885</v>
      </c>
      <c r="O1161" s="12">
        <v>14.466994283347139</v>
      </c>
      <c r="P1161" s="12">
        <v>108.6471395593876</v>
      </c>
      <c r="Q1161" s="12" t="s">
        <v>99</v>
      </c>
      <c r="R1161" s="12" t="s">
        <v>54</v>
      </c>
      <c r="S1161" s="12" t="s">
        <v>55</v>
      </c>
      <c r="T1161" s="12">
        <v>11.43</v>
      </c>
      <c r="U1161" s="12">
        <v>133.07845</v>
      </c>
      <c r="V1161" s="15"/>
      <c r="W1161" s="14" t="s">
        <v>40</v>
      </c>
      <c r="X1161" s="15" t="s">
        <v>41</v>
      </c>
      <c r="Y1161" s="15" t="s">
        <v>49</v>
      </c>
      <c r="AA1161" s="15"/>
      <c r="AB1161" s="17">
        <v>0</v>
      </c>
      <c r="AC1161" s="18">
        <v>72.42</v>
      </c>
      <c r="AD1161" s="19">
        <v>8500</v>
      </c>
      <c r="AE1161" s="20" t="s">
        <v>55</v>
      </c>
      <c r="AF1161" s="20" t="s">
        <v>55</v>
      </c>
      <c r="AG1161" s="152">
        <v>117.4</v>
      </c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  <c r="DC1161" s="15"/>
      <c r="DD1161" s="15"/>
      <c r="DE1161" s="15"/>
      <c r="DF1161" s="15"/>
      <c r="DG1161" s="15"/>
      <c r="DH1161" s="15"/>
      <c r="DI1161" s="15"/>
      <c r="DJ1161" s="15"/>
      <c r="DK1161" s="15"/>
      <c r="DL1161" s="15"/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5"/>
      <c r="ED1161" s="15"/>
      <c r="EE1161" s="15"/>
      <c r="EF1161" s="15"/>
      <c r="EG1161" s="15"/>
      <c r="EH1161" s="15"/>
      <c r="EI1161" s="15"/>
      <c r="EJ1161" s="15"/>
      <c r="EK1161" s="15"/>
      <c r="EL1161" s="15"/>
      <c r="EM1161" s="15"/>
      <c r="EN1161" s="15"/>
      <c r="EO1161" s="15"/>
      <c r="EP1161" s="15"/>
      <c r="EQ1161" s="15"/>
      <c r="ER1161" s="15"/>
      <c r="ES1161" s="15"/>
      <c r="ET1161" s="15"/>
      <c r="EU1161" s="15"/>
      <c r="EV1161" s="15"/>
      <c r="EW1161" s="15"/>
    </row>
    <row r="1162" spans="1:153" s="15" customFormat="1" x14ac:dyDescent="0.2">
      <c r="A1162" s="8" t="s">
        <v>32</v>
      </c>
      <c r="B1162" s="8" t="s">
        <v>32</v>
      </c>
      <c r="C1162" s="8" t="s">
        <v>43</v>
      </c>
      <c r="D1162" s="8" t="s">
        <v>56</v>
      </c>
      <c r="E1162" s="7">
        <v>81</v>
      </c>
      <c r="F1162" s="10" t="s">
        <v>237</v>
      </c>
      <c r="G1162" s="7">
        <v>81.05</v>
      </c>
      <c r="H1162" s="7"/>
      <c r="I1162" s="12">
        <v>4.91</v>
      </c>
      <c r="J1162" s="12">
        <v>1.6</v>
      </c>
      <c r="K1162" s="13">
        <v>1.6</v>
      </c>
      <c r="L1162" s="12">
        <v>241.608744</v>
      </c>
      <c r="M1162" s="12">
        <v>27.607879799999999</v>
      </c>
      <c r="N1162" s="13">
        <v>151.00546499999999</v>
      </c>
      <c r="O1162" s="13">
        <v>17.254924874999997</v>
      </c>
      <c r="P1162" s="12">
        <v>114.26689010891096</v>
      </c>
      <c r="Q1162" s="36">
        <v>1</v>
      </c>
      <c r="R1162" s="37">
        <v>29</v>
      </c>
      <c r="S1162" s="16" t="s">
        <v>38</v>
      </c>
      <c r="T1162" s="13">
        <v>10.09</v>
      </c>
      <c r="U1162" s="13">
        <v>138.92294999999999</v>
      </c>
      <c r="X1162" s="15" t="s">
        <v>63</v>
      </c>
      <c r="Y1162" s="15" t="s">
        <v>49</v>
      </c>
      <c r="AB1162" s="17">
        <v>0</v>
      </c>
      <c r="AC1162" s="18">
        <v>4.91</v>
      </c>
      <c r="AD1162" s="18">
        <v>504.92672399999998</v>
      </c>
      <c r="AE1162" s="20" t="s">
        <v>38</v>
      </c>
      <c r="AF1162" s="20" t="s">
        <v>38</v>
      </c>
      <c r="AG1162" s="152">
        <v>102.8</v>
      </c>
    </row>
    <row r="1163" spans="1:153" s="16" customFormat="1" x14ac:dyDescent="0.2">
      <c r="A1163" s="8" t="s">
        <v>114</v>
      </c>
      <c r="B1163" s="8" t="s">
        <v>114</v>
      </c>
      <c r="C1163" s="8" t="s">
        <v>116</v>
      </c>
      <c r="D1163" s="8"/>
      <c r="E1163" s="37">
        <v>516</v>
      </c>
      <c r="F1163" s="142" t="s">
        <v>162</v>
      </c>
      <c r="G1163" s="143">
        <v>3.29</v>
      </c>
      <c r="H1163" s="9">
        <v>3</v>
      </c>
      <c r="I1163" s="12">
        <v>7.15</v>
      </c>
      <c r="J1163" s="12">
        <v>7.15</v>
      </c>
      <c r="K1163" s="13">
        <v>7.15</v>
      </c>
      <c r="L1163" s="12">
        <v>987.04279199999996</v>
      </c>
      <c r="M1163" s="12">
        <v>111.37966659999999</v>
      </c>
      <c r="N1163" s="12">
        <v>138.04794293706291</v>
      </c>
      <c r="O1163" s="12">
        <v>15.577575748251746</v>
      </c>
      <c r="P1163" s="12">
        <v>112.84178102786855</v>
      </c>
      <c r="Q1163" s="12" t="s">
        <v>99</v>
      </c>
      <c r="R1163" s="12" t="s">
        <v>134</v>
      </c>
      <c r="S1163" s="12" t="s">
        <v>135</v>
      </c>
      <c r="T1163" s="12">
        <v>13.11</v>
      </c>
      <c r="U1163" s="12">
        <v>133.62295</v>
      </c>
      <c r="V1163" s="21"/>
      <c r="W1163" s="21"/>
      <c r="X1163" s="15" t="s">
        <v>112</v>
      </c>
      <c r="Y1163" s="15" t="s">
        <v>113</v>
      </c>
      <c r="AC1163" s="13">
        <v>7.1480976836809562</v>
      </c>
      <c r="AD1163" s="44">
        <v>1034.3713749621907</v>
      </c>
      <c r="AE1163" s="44" t="s">
        <v>135</v>
      </c>
      <c r="AF1163" s="44" t="s">
        <v>135</v>
      </c>
      <c r="AG1163" s="152">
        <v>144.69999999999999</v>
      </c>
    </row>
    <row r="1164" spans="1:153" s="16" customFormat="1" x14ac:dyDescent="0.2">
      <c r="A1164" s="8" t="s">
        <v>114</v>
      </c>
      <c r="B1164" s="8" t="s">
        <v>114</v>
      </c>
      <c r="C1164" s="8" t="s">
        <v>116</v>
      </c>
      <c r="D1164" s="8"/>
      <c r="E1164" s="37">
        <v>516</v>
      </c>
      <c r="F1164" s="142" t="s">
        <v>162</v>
      </c>
      <c r="G1164" s="143">
        <v>3.3</v>
      </c>
      <c r="H1164" s="9">
        <v>3</v>
      </c>
      <c r="I1164" s="12">
        <v>7.06</v>
      </c>
      <c r="J1164" s="12">
        <v>7.06</v>
      </c>
      <c r="K1164" s="13">
        <v>7.06</v>
      </c>
      <c r="L1164" s="12">
        <v>1248.6740480000001</v>
      </c>
      <c r="M1164" s="12">
        <v>125.85151500000001</v>
      </c>
      <c r="N1164" s="12">
        <v>176.86601246458926</v>
      </c>
      <c r="O1164" s="12">
        <v>17.825993626062324</v>
      </c>
      <c r="P1164" s="12">
        <v>100.78812417185753</v>
      </c>
      <c r="Q1164" s="12" t="s">
        <v>53</v>
      </c>
      <c r="R1164" s="12" t="s">
        <v>54</v>
      </c>
      <c r="S1164" s="12" t="s">
        <v>55</v>
      </c>
      <c r="T1164" s="12">
        <v>12.94</v>
      </c>
      <c r="U1164" s="12">
        <v>123.0534</v>
      </c>
      <c r="V1164" s="21"/>
      <c r="W1164" s="21"/>
      <c r="X1164" s="15" t="s">
        <v>41</v>
      </c>
      <c r="Y1164" s="15" t="s">
        <v>49</v>
      </c>
      <c r="AC1164" s="13">
        <v>7.0642490304999477</v>
      </c>
      <c r="AD1164" s="44">
        <v>1022.2379863995842</v>
      </c>
      <c r="AE1164" s="44" t="s">
        <v>55</v>
      </c>
      <c r="AF1164" s="44" t="s">
        <v>55</v>
      </c>
      <c r="AG1164" s="152">
        <v>144.69999999999999</v>
      </c>
    </row>
    <row r="1165" spans="1:153" s="16" customFormat="1" x14ac:dyDescent="0.2">
      <c r="A1165" s="8" t="s">
        <v>114</v>
      </c>
      <c r="B1165" s="8" t="s">
        <v>114</v>
      </c>
      <c r="C1165" s="9" t="s">
        <v>116</v>
      </c>
      <c r="D1165" s="8"/>
      <c r="E1165" s="37">
        <v>516</v>
      </c>
      <c r="F1165" s="42" t="s">
        <v>162</v>
      </c>
      <c r="G1165" s="107">
        <v>4.1100000000000003</v>
      </c>
      <c r="H1165" s="9">
        <v>4</v>
      </c>
      <c r="I1165" s="12">
        <v>22.6</v>
      </c>
      <c r="J1165" s="12">
        <v>22.6</v>
      </c>
      <c r="K1165" s="13">
        <v>22.6</v>
      </c>
      <c r="L1165" s="12">
        <v>3387.7555600000001</v>
      </c>
      <c r="M1165" s="12">
        <v>332.15446320000001</v>
      </c>
      <c r="N1165" s="12">
        <v>149.90068849557522</v>
      </c>
      <c r="O1165" s="12">
        <v>14.697100141592919</v>
      </c>
      <c r="P1165" s="12">
        <v>98.04558130516358</v>
      </c>
      <c r="Q1165" s="12" t="s">
        <v>46</v>
      </c>
      <c r="R1165" s="12" t="s">
        <v>54</v>
      </c>
      <c r="S1165" s="12" t="s">
        <v>55</v>
      </c>
      <c r="T1165" s="12">
        <v>11.7</v>
      </c>
      <c r="U1165" s="12">
        <v>122.37130000000001</v>
      </c>
      <c r="V1165" s="15"/>
      <c r="W1165" s="15"/>
      <c r="X1165" s="15" t="s">
        <v>41</v>
      </c>
      <c r="Y1165" s="15" t="s">
        <v>49</v>
      </c>
      <c r="AA1165" s="15"/>
      <c r="AB1165" s="15"/>
      <c r="AC1165" s="13">
        <v>22.604199420046818</v>
      </c>
      <c r="AD1165" s="44">
        <v>2997.1393333359597</v>
      </c>
      <c r="AE1165" s="44" t="s">
        <v>55</v>
      </c>
      <c r="AF1165" s="44" t="s">
        <v>55</v>
      </c>
      <c r="AG1165" s="152">
        <v>132.6</v>
      </c>
    </row>
    <row r="1166" spans="1:153" s="16" customFormat="1" x14ac:dyDescent="0.2">
      <c r="A1166" s="8" t="s">
        <v>114</v>
      </c>
      <c r="B1166" s="8" t="s">
        <v>114</v>
      </c>
      <c r="C1166" s="9" t="s">
        <v>116</v>
      </c>
      <c r="D1166" s="8"/>
      <c r="E1166" s="37">
        <v>516</v>
      </c>
      <c r="F1166" s="42" t="s">
        <v>162</v>
      </c>
      <c r="G1166" s="107">
        <v>4.12</v>
      </c>
      <c r="H1166" s="9">
        <v>4</v>
      </c>
      <c r="I1166" s="12">
        <v>12.54</v>
      </c>
      <c r="J1166" s="12">
        <v>12.54</v>
      </c>
      <c r="K1166" s="13">
        <v>12.54</v>
      </c>
      <c r="L1166" s="12">
        <v>2095.831576</v>
      </c>
      <c r="M1166" s="12">
        <v>202.1186318</v>
      </c>
      <c r="N1166" s="12">
        <v>167.13170462519938</v>
      </c>
      <c r="O1166" s="12">
        <v>16.117913221690593</v>
      </c>
      <c r="P1166" s="12">
        <v>96.438394246236882</v>
      </c>
      <c r="Q1166" s="12" t="s">
        <v>46</v>
      </c>
      <c r="R1166" s="12" t="s">
        <v>54</v>
      </c>
      <c r="S1166" s="12" t="s">
        <v>55</v>
      </c>
      <c r="T1166" s="12">
        <v>11.7</v>
      </c>
      <c r="U1166" s="12">
        <v>120.91865</v>
      </c>
      <c r="V1166" s="15"/>
      <c r="W1166" s="15"/>
      <c r="X1166" s="15" t="s">
        <v>41</v>
      </c>
      <c r="Y1166" s="15" t="s">
        <v>49</v>
      </c>
      <c r="AA1166" s="15"/>
      <c r="AB1166" s="15"/>
      <c r="AC1166" s="13">
        <v>12.542361038325822</v>
      </c>
      <c r="AD1166" s="44">
        <v>1498.4127058231984</v>
      </c>
      <c r="AE1166" s="44" t="s">
        <v>55</v>
      </c>
      <c r="AF1166" s="44" t="s">
        <v>55</v>
      </c>
      <c r="AG1166" s="152">
        <v>119.5</v>
      </c>
    </row>
    <row r="1167" spans="1:153" s="16" customFormat="1" x14ac:dyDescent="0.2">
      <c r="A1167" s="8" t="s">
        <v>114</v>
      </c>
      <c r="B1167" s="8" t="s">
        <v>114</v>
      </c>
      <c r="C1167" s="9" t="s">
        <v>116</v>
      </c>
      <c r="D1167" s="7"/>
      <c r="E1167" s="37">
        <v>516</v>
      </c>
      <c r="F1167" s="42" t="s">
        <v>162</v>
      </c>
      <c r="G1167" s="107">
        <v>4.13</v>
      </c>
      <c r="H1167" s="9">
        <v>4</v>
      </c>
      <c r="I1167" s="12">
        <v>8.8000000000000007</v>
      </c>
      <c r="J1167" s="12">
        <v>8.8000000000000007</v>
      </c>
      <c r="K1167" s="13">
        <v>8.8000000000000007</v>
      </c>
      <c r="L1167" s="12">
        <v>1152.733688</v>
      </c>
      <c r="M1167" s="12">
        <v>114.08839040000001</v>
      </c>
      <c r="N1167" s="12">
        <v>130.99246454545454</v>
      </c>
      <c r="O1167" s="12">
        <v>12.964589818181818</v>
      </c>
      <c r="P1167" s="12">
        <v>98.972027613718879</v>
      </c>
      <c r="Q1167" s="12" t="s">
        <v>46</v>
      </c>
      <c r="R1167" s="12" t="s">
        <v>54</v>
      </c>
      <c r="S1167" s="12" t="s">
        <v>55</v>
      </c>
      <c r="T1167" s="12">
        <v>11.7</v>
      </c>
      <c r="U1167" s="12">
        <v>123.9564</v>
      </c>
      <c r="V1167" s="15"/>
      <c r="W1167" s="15"/>
      <c r="X1167" s="15" t="s">
        <v>41</v>
      </c>
      <c r="Y1167" s="15" t="s">
        <v>49</v>
      </c>
      <c r="AA1167" s="15"/>
      <c r="AB1167" s="15"/>
      <c r="AC1167" s="13">
        <v>8.8041085840058688</v>
      </c>
      <c r="AD1167" s="44">
        <v>998.88579907366579</v>
      </c>
      <c r="AE1167" s="44" t="s">
        <v>55</v>
      </c>
      <c r="AF1167" s="44" t="s">
        <v>55</v>
      </c>
      <c r="AG1167" s="152">
        <v>113.5</v>
      </c>
    </row>
    <row r="1168" spans="1:153" s="16" customFormat="1" x14ac:dyDescent="0.2">
      <c r="A1168" s="8" t="s">
        <v>114</v>
      </c>
      <c r="B1168" s="8" t="s">
        <v>114</v>
      </c>
      <c r="C1168" s="9" t="s">
        <v>116</v>
      </c>
      <c r="D1168" s="7"/>
      <c r="E1168" s="37">
        <v>516</v>
      </c>
      <c r="F1168" s="42" t="s">
        <v>162</v>
      </c>
      <c r="G1168" s="107">
        <v>4.1399999999999997</v>
      </c>
      <c r="H1168" s="9">
        <v>4</v>
      </c>
      <c r="I1168" s="12">
        <v>5.15</v>
      </c>
      <c r="J1168" s="12">
        <v>5.15</v>
      </c>
      <c r="K1168" s="13">
        <v>5.15</v>
      </c>
      <c r="L1168" s="12">
        <v>793.04772800000012</v>
      </c>
      <c r="M1168" s="12">
        <v>77.402971799999989</v>
      </c>
      <c r="N1168" s="12">
        <v>153.98985009708738</v>
      </c>
      <c r="O1168" s="12">
        <v>15.02970326213592</v>
      </c>
      <c r="P1168" s="12">
        <v>97.60190851968494</v>
      </c>
      <c r="Q1168" s="12" t="s">
        <v>46</v>
      </c>
      <c r="R1168" s="12" t="s">
        <v>54</v>
      </c>
      <c r="S1168" s="12" t="s">
        <v>55</v>
      </c>
      <c r="T1168" s="12">
        <v>11.73</v>
      </c>
      <c r="U1168" s="12">
        <v>121.1412</v>
      </c>
      <c r="V1168" s="15"/>
      <c r="W1168" s="15"/>
      <c r="X1168" s="15" t="s">
        <v>112</v>
      </c>
      <c r="Y1168" s="15" t="s">
        <v>113</v>
      </c>
      <c r="AA1168" s="15"/>
      <c r="AB1168" s="15"/>
      <c r="AC1168" s="13">
        <v>5.1497047828669258</v>
      </c>
      <c r="AD1168" s="44">
        <v>711.29028088673954</v>
      </c>
      <c r="AE1168" s="44" t="s">
        <v>55</v>
      </c>
      <c r="AF1168" s="44" t="s">
        <v>55</v>
      </c>
      <c r="AG1168" s="152">
        <v>138.1</v>
      </c>
    </row>
    <row r="1169" spans="1:153" s="16" customFormat="1" x14ac:dyDescent="0.2">
      <c r="A1169" s="8" t="s">
        <v>32</v>
      </c>
      <c r="B1169" s="8" t="s">
        <v>32</v>
      </c>
      <c r="C1169" s="8" t="s">
        <v>43</v>
      </c>
      <c r="D1169" s="8" t="s">
        <v>44</v>
      </c>
      <c r="E1169" s="9">
        <v>4</v>
      </c>
      <c r="F1169" s="10" t="s">
        <v>200</v>
      </c>
      <c r="G1169" s="11">
        <v>4.05</v>
      </c>
      <c r="H1169" s="9">
        <v>8</v>
      </c>
      <c r="I1169" s="12">
        <v>41.2</v>
      </c>
      <c r="J1169" s="12">
        <v>41.11</v>
      </c>
      <c r="K1169" s="13">
        <v>41.11</v>
      </c>
      <c r="L1169" s="12">
        <v>2949.2698519999999</v>
      </c>
      <c r="M1169" s="12">
        <v>344.05373860000003</v>
      </c>
      <c r="N1169" s="12">
        <v>71.584219708737862</v>
      </c>
      <c r="O1169" s="12">
        <v>8.3508188980582521</v>
      </c>
      <c r="P1169" s="12">
        <v>116.65725954737086</v>
      </c>
      <c r="Q1169" s="12" t="s">
        <v>73</v>
      </c>
      <c r="R1169" s="12" t="s">
        <v>54</v>
      </c>
      <c r="S1169" s="12" t="s">
        <v>55</v>
      </c>
      <c r="T1169" s="12">
        <v>11.89</v>
      </c>
      <c r="U1169" s="12">
        <v>141.0454</v>
      </c>
      <c r="V1169" s="13" t="s">
        <v>86</v>
      </c>
      <c r="W1169" s="14" t="s">
        <v>87</v>
      </c>
      <c r="X1169" s="15" t="s">
        <v>63</v>
      </c>
      <c r="Y1169" s="15" t="s">
        <v>49</v>
      </c>
      <c r="AB1169" s="17">
        <v>0.16019417475728154</v>
      </c>
      <c r="AC1169" s="18">
        <v>41.2</v>
      </c>
      <c r="AD1169" s="19">
        <v>2120.3962460193316</v>
      </c>
      <c r="AE1169" s="20" t="s">
        <v>55</v>
      </c>
      <c r="AF1169" s="20" t="s">
        <v>55</v>
      </c>
      <c r="AG1169" s="152">
        <v>51.5</v>
      </c>
      <c r="AH1169" s="22"/>
      <c r="AI1169" s="22"/>
      <c r="AJ1169" s="22"/>
      <c r="AK1169" s="22"/>
      <c r="AL1169" s="22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  <c r="BC1169" s="22"/>
      <c r="BD1169" s="22"/>
      <c r="BE1169" s="22"/>
      <c r="BF1169" s="22"/>
      <c r="BG1169" s="22"/>
      <c r="BH1169" s="22"/>
      <c r="BI1169" s="22"/>
      <c r="BJ1169" s="22"/>
      <c r="BK1169" s="22"/>
      <c r="BL1169" s="22"/>
      <c r="BM1169" s="22"/>
      <c r="BN1169" s="22"/>
      <c r="BO1169" s="22"/>
      <c r="BP1169" s="22"/>
      <c r="BQ1169" s="22"/>
      <c r="BR1169" s="22"/>
      <c r="BS1169" s="22"/>
      <c r="BT1169" s="22"/>
      <c r="BU1169" s="22"/>
      <c r="BV1169" s="22"/>
      <c r="BW1169" s="22"/>
      <c r="BX1169" s="22"/>
      <c r="BY1169" s="22"/>
      <c r="BZ1169" s="22"/>
      <c r="CA1169" s="22"/>
      <c r="CB1169" s="22"/>
      <c r="CC1169" s="22"/>
      <c r="CD1169" s="22"/>
      <c r="CE1169" s="22"/>
      <c r="CF1169" s="22"/>
      <c r="CG1169" s="22"/>
      <c r="CH1169" s="22"/>
      <c r="CI1169" s="22"/>
      <c r="CJ1169" s="22"/>
      <c r="CK1169" s="22"/>
      <c r="CL1169" s="22"/>
      <c r="CM1169" s="22"/>
      <c r="CN1169" s="22"/>
      <c r="CO1169" s="22"/>
      <c r="CP1169" s="22"/>
      <c r="CQ1169" s="22"/>
      <c r="CR1169" s="22"/>
      <c r="CS1169" s="22"/>
      <c r="CT1169" s="22"/>
      <c r="CU1169" s="22"/>
      <c r="CV1169" s="22"/>
      <c r="CW1169" s="22"/>
      <c r="CX1169" s="22"/>
      <c r="CY1169" s="22"/>
      <c r="CZ1169" s="22"/>
      <c r="DA1169" s="22"/>
      <c r="DB1169" s="22"/>
      <c r="DC1169" s="22"/>
      <c r="DD1169" s="22"/>
      <c r="DE1169" s="22"/>
      <c r="DF1169" s="22"/>
      <c r="DG1169" s="22"/>
      <c r="DH1169" s="22"/>
      <c r="DI1169" s="22"/>
      <c r="DJ1169" s="22"/>
      <c r="DK1169" s="22"/>
      <c r="DL1169" s="22"/>
      <c r="DM1169" s="22"/>
      <c r="DN1169" s="22"/>
      <c r="DO1169" s="22"/>
      <c r="DP1169" s="22"/>
      <c r="DQ1169" s="22"/>
      <c r="DR1169" s="22"/>
      <c r="DS1169" s="22"/>
      <c r="DT1169" s="22"/>
      <c r="DU1169" s="22"/>
      <c r="DV1169" s="22"/>
      <c r="DW1169" s="22"/>
      <c r="DX1169" s="22"/>
      <c r="DY1169" s="22"/>
      <c r="DZ1169" s="22"/>
      <c r="EA1169" s="22"/>
      <c r="EB1169" s="22"/>
      <c r="EC1169" s="22"/>
      <c r="ED1169" s="22"/>
      <c r="EE1169" s="22"/>
      <c r="EF1169" s="22"/>
      <c r="EG1169" s="22"/>
      <c r="EH1169" s="22"/>
      <c r="EI1169" s="22"/>
      <c r="EJ1169" s="22"/>
      <c r="EK1169" s="22"/>
      <c r="EL1169" s="22"/>
      <c r="EM1169" s="22"/>
      <c r="EN1169" s="22"/>
      <c r="EO1169" s="22"/>
      <c r="EP1169" s="22"/>
      <c r="EQ1169" s="22"/>
      <c r="ER1169" s="22"/>
      <c r="ES1169" s="22"/>
      <c r="ET1169" s="22"/>
      <c r="EU1169" s="22"/>
      <c r="EV1169" s="22"/>
      <c r="EW1169" s="22"/>
    </row>
    <row r="1170" spans="1:153" s="16" customFormat="1" x14ac:dyDescent="0.2">
      <c r="A1170" s="8" t="s">
        <v>32</v>
      </c>
      <c r="B1170" s="8" t="s">
        <v>32</v>
      </c>
      <c r="C1170" s="8" t="s">
        <v>33</v>
      </c>
      <c r="D1170" s="8" t="s">
        <v>44</v>
      </c>
      <c r="E1170" s="9">
        <v>3</v>
      </c>
      <c r="F1170" s="10" t="s">
        <v>240</v>
      </c>
      <c r="G1170" s="11">
        <v>3.01</v>
      </c>
      <c r="H1170" s="9">
        <v>1</v>
      </c>
      <c r="I1170" s="12">
        <v>94.33</v>
      </c>
      <c r="J1170" s="12">
        <v>94.33</v>
      </c>
      <c r="K1170" s="13">
        <v>94.33</v>
      </c>
      <c r="L1170" s="12">
        <v>8759.7630719999997</v>
      </c>
      <c r="M1170" s="12">
        <v>920.22231799999997</v>
      </c>
      <c r="N1170" s="12">
        <v>92.862960585179692</v>
      </c>
      <c r="O1170" s="12">
        <v>9.7553516166648997</v>
      </c>
      <c r="P1170" s="12">
        <v>105.05105108851967</v>
      </c>
      <c r="Q1170" s="12" t="s">
        <v>53</v>
      </c>
      <c r="R1170" s="12" t="s">
        <v>179</v>
      </c>
      <c r="S1170" s="12" t="s">
        <v>180</v>
      </c>
      <c r="T1170" s="12">
        <v>12.39</v>
      </c>
      <c r="U1170" s="12">
        <v>135.375</v>
      </c>
      <c r="V1170" s="13" t="s">
        <v>61</v>
      </c>
      <c r="W1170" s="14" t="s">
        <v>59</v>
      </c>
      <c r="X1170" s="15" t="s">
        <v>41</v>
      </c>
      <c r="Y1170" s="15" t="s">
        <v>49</v>
      </c>
      <c r="AB1170" s="17">
        <v>5.0037103784586034E-2</v>
      </c>
      <c r="AC1170" s="18">
        <v>94.33</v>
      </c>
      <c r="AD1170" s="19">
        <v>10852.208284688892</v>
      </c>
      <c r="AE1170" s="20" t="s">
        <v>180</v>
      </c>
      <c r="AF1170" s="20" t="s">
        <v>180</v>
      </c>
      <c r="AG1170" s="152">
        <v>115</v>
      </c>
    </row>
    <row r="1171" spans="1:153" s="16" customFormat="1" x14ac:dyDescent="0.2">
      <c r="A1171" s="8" t="s">
        <v>32</v>
      </c>
      <c r="B1171" s="8" t="s">
        <v>32</v>
      </c>
      <c r="C1171" s="8" t="s">
        <v>33</v>
      </c>
      <c r="D1171" s="8" t="s">
        <v>44</v>
      </c>
      <c r="E1171" s="9">
        <v>3</v>
      </c>
      <c r="F1171" s="10" t="s">
        <v>240</v>
      </c>
      <c r="G1171" s="11">
        <v>3.02</v>
      </c>
      <c r="H1171" s="9">
        <v>3</v>
      </c>
      <c r="I1171" s="12">
        <v>114.12</v>
      </c>
      <c r="J1171" s="12">
        <v>113.42</v>
      </c>
      <c r="K1171" s="13">
        <v>113.42</v>
      </c>
      <c r="L1171" s="12">
        <v>8551.7825360000006</v>
      </c>
      <c r="M1171" s="12">
        <v>866.42427839999993</v>
      </c>
      <c r="N1171" s="12">
        <v>89.016160466326653</v>
      </c>
      <c r="O1171" s="12">
        <v>9.018676781513479</v>
      </c>
      <c r="P1171" s="12">
        <v>101.31505037138842</v>
      </c>
      <c r="Q1171" s="12" t="s">
        <v>53</v>
      </c>
      <c r="R1171" s="12" t="s">
        <v>70</v>
      </c>
      <c r="S1171" s="12" t="s">
        <v>71</v>
      </c>
      <c r="T1171" s="12">
        <v>12.39</v>
      </c>
      <c r="U1171" s="12">
        <v>131.92554999999999</v>
      </c>
      <c r="V1171" s="13" t="s">
        <v>39</v>
      </c>
      <c r="W1171" s="14" t="s">
        <v>40</v>
      </c>
      <c r="X1171" s="15" t="s">
        <v>41</v>
      </c>
      <c r="Y1171" s="15" t="s">
        <v>49</v>
      </c>
      <c r="AB1171" s="17">
        <v>0.10532772520154222</v>
      </c>
      <c r="AC1171" s="18">
        <v>96.07</v>
      </c>
      <c r="AD1171" s="19">
        <v>10189.111428200804</v>
      </c>
      <c r="AE1171" s="20" t="s">
        <v>72</v>
      </c>
      <c r="AF1171" s="20" t="s">
        <v>72</v>
      </c>
      <c r="AG1171" s="152">
        <v>106.1</v>
      </c>
    </row>
    <row r="1172" spans="1:153" s="22" customFormat="1" x14ac:dyDescent="0.2">
      <c r="A1172" s="8" t="s">
        <v>32</v>
      </c>
      <c r="B1172" s="8" t="s">
        <v>32</v>
      </c>
      <c r="C1172" s="8" t="s">
        <v>43</v>
      </c>
      <c r="D1172" s="8" t="s">
        <v>44</v>
      </c>
      <c r="E1172" s="9">
        <v>4</v>
      </c>
      <c r="F1172" s="10" t="s">
        <v>200</v>
      </c>
      <c r="G1172" s="11">
        <v>4.0599999999999996</v>
      </c>
      <c r="H1172" s="9">
        <v>9</v>
      </c>
      <c r="I1172" s="12">
        <v>18.91</v>
      </c>
      <c r="J1172" s="12">
        <v>18.91</v>
      </c>
      <c r="K1172" s="13">
        <v>18.91</v>
      </c>
      <c r="L1172" s="12">
        <v>1532.5498</v>
      </c>
      <c r="M1172" s="12">
        <v>183.40389059999998</v>
      </c>
      <c r="N1172" s="12">
        <v>81.044410364886303</v>
      </c>
      <c r="O1172" s="12">
        <v>9.6987779270227374</v>
      </c>
      <c r="P1172" s="12">
        <v>119.67238558903598</v>
      </c>
      <c r="Q1172" s="12" t="s">
        <v>73</v>
      </c>
      <c r="R1172" s="12" t="s">
        <v>37</v>
      </c>
      <c r="S1172" s="12" t="s">
        <v>38</v>
      </c>
      <c r="T1172" s="12">
        <v>12.81</v>
      </c>
      <c r="U1172" s="12">
        <v>143.65525</v>
      </c>
      <c r="V1172" s="13" t="s">
        <v>86</v>
      </c>
      <c r="W1172" s="14" t="s">
        <v>87</v>
      </c>
      <c r="X1172" s="15" t="s">
        <v>63</v>
      </c>
      <c r="Y1172" s="15" t="s">
        <v>49</v>
      </c>
      <c r="Z1172" s="16"/>
      <c r="AA1172" s="16"/>
      <c r="AB1172" s="17">
        <v>0.18402961396086726</v>
      </c>
      <c r="AC1172" s="18">
        <v>18.91</v>
      </c>
      <c r="AD1172" s="19">
        <v>1157.4936830648207</v>
      </c>
      <c r="AE1172" s="20" t="s">
        <v>38</v>
      </c>
      <c r="AF1172" s="20" t="s">
        <v>38</v>
      </c>
      <c r="AG1172" s="152">
        <v>61.2</v>
      </c>
    </row>
    <row r="1173" spans="1:153" s="16" customFormat="1" x14ac:dyDescent="0.2">
      <c r="A1173" s="8" t="s">
        <v>32</v>
      </c>
      <c r="B1173" s="8" t="s">
        <v>32</v>
      </c>
      <c r="C1173" s="8" t="s">
        <v>33</v>
      </c>
      <c r="D1173" s="8" t="s">
        <v>44</v>
      </c>
      <c r="E1173" s="61">
        <v>74</v>
      </c>
      <c r="F1173" s="62" t="s">
        <v>188</v>
      </c>
      <c r="G1173" s="63">
        <v>74.010000000000005</v>
      </c>
      <c r="H1173" s="9">
        <v>6</v>
      </c>
      <c r="I1173" s="12">
        <v>64.91</v>
      </c>
      <c r="J1173" s="12">
        <v>64.069999999999993</v>
      </c>
      <c r="K1173" s="13">
        <v>64.069999999999993</v>
      </c>
      <c r="L1173" s="12">
        <v>8309.8758959999996</v>
      </c>
      <c r="M1173" s="12">
        <v>776.57914840000001</v>
      </c>
      <c r="N1173" s="12">
        <v>128.15971462060455</v>
      </c>
      <c r="O1173" s="12">
        <v>11.97685299814929</v>
      </c>
      <c r="P1173" s="12">
        <v>93.452556707111626</v>
      </c>
      <c r="Q1173" s="12" t="s">
        <v>65</v>
      </c>
      <c r="R1173" s="12" t="s">
        <v>54</v>
      </c>
      <c r="S1173" s="12" t="s">
        <v>55</v>
      </c>
      <c r="T1173" s="12">
        <v>12.42</v>
      </c>
      <c r="U1173" s="12">
        <v>115.41204999999999</v>
      </c>
      <c r="V1173" s="21" t="s">
        <v>118</v>
      </c>
      <c r="W1173" s="14" t="s">
        <v>40</v>
      </c>
      <c r="X1173" s="15" t="s">
        <v>112</v>
      </c>
      <c r="Y1173" s="15" t="s">
        <v>113</v>
      </c>
      <c r="AB1173" s="17">
        <v>0.53347900733572662</v>
      </c>
      <c r="AC1173" s="18">
        <v>67.790000000000006</v>
      </c>
      <c r="AD1173" s="19">
        <v>8403.6299563281009</v>
      </c>
      <c r="AE1173" s="20" t="s">
        <v>55</v>
      </c>
      <c r="AF1173" s="20" t="s">
        <v>55</v>
      </c>
      <c r="AG1173" s="152">
        <v>124</v>
      </c>
    </row>
    <row r="1174" spans="1:153" x14ac:dyDescent="0.2">
      <c r="A1174" s="8" t="s">
        <v>32</v>
      </c>
      <c r="B1174" s="8" t="s">
        <v>32</v>
      </c>
      <c r="C1174" s="8" t="s">
        <v>43</v>
      </c>
      <c r="D1174" s="8" t="s">
        <v>34</v>
      </c>
      <c r="E1174" s="9">
        <v>9</v>
      </c>
      <c r="F1174" s="10" t="s">
        <v>88</v>
      </c>
      <c r="G1174" s="11">
        <v>9.07</v>
      </c>
      <c r="H1174" s="9"/>
      <c r="I1174" s="12">
        <v>93.43</v>
      </c>
      <c r="J1174" s="12">
        <v>90.91</v>
      </c>
      <c r="K1174" s="13">
        <v>90.91</v>
      </c>
      <c r="L1174" s="12">
        <v>12045.637280000001</v>
      </c>
      <c r="M1174" s="12">
        <v>1296.6447984000001</v>
      </c>
      <c r="N1174" s="12">
        <v>128.92686802954083</v>
      </c>
      <c r="O1174" s="12">
        <v>13.878248939312854</v>
      </c>
      <c r="P1174" s="12">
        <v>107.64435025392031</v>
      </c>
      <c r="Q1174" s="12" t="s">
        <v>46</v>
      </c>
      <c r="R1174" s="12" t="s">
        <v>54</v>
      </c>
      <c r="S1174" s="12" t="s">
        <v>55</v>
      </c>
      <c r="T1174" s="12">
        <v>12.71</v>
      </c>
      <c r="U1174" s="12">
        <v>130.13024999999999</v>
      </c>
      <c r="V1174" s="13" t="s">
        <v>186</v>
      </c>
      <c r="W1174" s="14" t="s">
        <v>62</v>
      </c>
      <c r="X1174" s="15" t="s">
        <v>41</v>
      </c>
      <c r="Y1174" s="15" t="s">
        <v>49</v>
      </c>
      <c r="Z1174" s="16"/>
      <c r="AA1174" s="16"/>
      <c r="AB1174" s="17">
        <v>0.4140358596414036</v>
      </c>
      <c r="AC1174" s="18">
        <v>93.429999999999978</v>
      </c>
      <c r="AD1174" s="19">
        <v>10894.459188133955</v>
      </c>
      <c r="AE1174" s="20" t="s">
        <v>55</v>
      </c>
      <c r="AF1174" s="20" t="s">
        <v>55</v>
      </c>
      <c r="AG1174" s="152">
        <v>116.6</v>
      </c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  <c r="CN1174" s="15"/>
      <c r="CO1174" s="15"/>
      <c r="CP1174" s="15"/>
      <c r="CQ1174" s="15"/>
      <c r="CR1174" s="15"/>
      <c r="CS1174" s="15"/>
      <c r="CT1174" s="15"/>
      <c r="CU1174" s="15"/>
      <c r="CV1174" s="15"/>
      <c r="CW1174" s="15"/>
      <c r="CX1174" s="15"/>
      <c r="CY1174" s="15"/>
      <c r="CZ1174" s="15"/>
      <c r="DA1174" s="15"/>
      <c r="DB1174" s="15"/>
      <c r="DC1174" s="15"/>
      <c r="DD1174" s="15"/>
      <c r="DE1174" s="15"/>
      <c r="DF1174" s="15"/>
      <c r="DG1174" s="15"/>
      <c r="DH1174" s="15"/>
      <c r="DI1174" s="15"/>
      <c r="DJ1174" s="15"/>
      <c r="DK1174" s="15"/>
      <c r="DL1174" s="15"/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5"/>
      <c r="ED1174" s="15"/>
      <c r="EE1174" s="15"/>
      <c r="EF1174" s="15"/>
      <c r="EG1174" s="15"/>
      <c r="EH1174" s="15"/>
      <c r="EI1174" s="15"/>
      <c r="EJ1174" s="15"/>
      <c r="EK1174" s="15"/>
      <c r="EL1174" s="15"/>
      <c r="EM1174" s="15"/>
      <c r="EN1174" s="15"/>
      <c r="EO1174" s="15"/>
      <c r="EP1174" s="15"/>
      <c r="EQ1174" s="15"/>
      <c r="ER1174" s="15"/>
      <c r="ES1174" s="15"/>
      <c r="ET1174" s="15"/>
      <c r="EU1174" s="15"/>
      <c r="EV1174" s="15"/>
      <c r="EW1174" s="15"/>
    </row>
    <row r="1175" spans="1:153" s="22" customFormat="1" x14ac:dyDescent="0.2">
      <c r="A1175" s="8" t="s">
        <v>32</v>
      </c>
      <c r="B1175" s="8" t="s">
        <v>32</v>
      </c>
      <c r="C1175" s="8" t="s">
        <v>43</v>
      </c>
      <c r="D1175" s="8" t="s">
        <v>34</v>
      </c>
      <c r="E1175" s="9">
        <v>9</v>
      </c>
      <c r="F1175" s="10" t="s">
        <v>88</v>
      </c>
      <c r="G1175" s="11">
        <v>9.1</v>
      </c>
      <c r="H1175" s="9"/>
      <c r="I1175" s="12">
        <v>86.85</v>
      </c>
      <c r="J1175" s="12">
        <v>86.85</v>
      </c>
      <c r="K1175" s="13">
        <v>86.85</v>
      </c>
      <c r="L1175" s="12">
        <v>9503.4906120000014</v>
      </c>
      <c r="M1175" s="12">
        <v>1031.6752074000001</v>
      </c>
      <c r="N1175" s="12">
        <v>109.42418666666669</v>
      </c>
      <c r="O1175" s="12">
        <v>11.878816435233162</v>
      </c>
      <c r="P1175" s="12">
        <v>108.55750266089703</v>
      </c>
      <c r="Q1175" s="12" t="s">
        <v>99</v>
      </c>
      <c r="R1175" s="12" t="s">
        <v>153</v>
      </c>
      <c r="S1175" s="12" t="s">
        <v>154</v>
      </c>
      <c r="T1175" s="12">
        <v>14.09</v>
      </c>
      <c r="U1175" s="12">
        <v>131.3109</v>
      </c>
      <c r="V1175" s="13" t="s">
        <v>86</v>
      </c>
      <c r="W1175" s="14" t="s">
        <v>62</v>
      </c>
      <c r="X1175" s="15" t="s">
        <v>41</v>
      </c>
      <c r="Y1175" s="15" t="s">
        <v>49</v>
      </c>
      <c r="Z1175" s="16"/>
      <c r="AA1175" s="16"/>
      <c r="AB1175" s="17">
        <v>0</v>
      </c>
      <c r="AC1175" s="18">
        <v>86.85</v>
      </c>
      <c r="AD1175" s="19">
        <v>7796.0941011413561</v>
      </c>
      <c r="AE1175" s="20" t="s">
        <v>154</v>
      </c>
      <c r="AF1175" s="20" t="s">
        <v>154</v>
      </c>
      <c r="AG1175" s="152">
        <v>89.8</v>
      </c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6"/>
      <c r="BU1175" s="16"/>
      <c r="BV1175" s="16"/>
      <c r="BW1175" s="16"/>
      <c r="BX1175" s="16"/>
      <c r="BY1175" s="16"/>
      <c r="BZ1175" s="16"/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6"/>
      <c r="CX1175" s="16"/>
      <c r="CY1175" s="16"/>
      <c r="CZ1175" s="16"/>
      <c r="DA1175" s="16"/>
      <c r="DB1175" s="16"/>
      <c r="DC1175" s="16"/>
      <c r="DD1175" s="16"/>
      <c r="DE1175" s="16"/>
      <c r="DF1175" s="16"/>
      <c r="DG1175" s="16"/>
      <c r="DH1175" s="16"/>
      <c r="DI1175" s="16"/>
      <c r="DJ1175" s="16"/>
      <c r="DK1175" s="16"/>
      <c r="DL1175" s="16"/>
      <c r="DM1175" s="16"/>
      <c r="DN1175" s="16"/>
      <c r="DO1175" s="16"/>
      <c r="DP1175" s="16"/>
      <c r="DQ1175" s="16"/>
      <c r="DR1175" s="16"/>
      <c r="DS1175" s="16"/>
      <c r="DT1175" s="16"/>
      <c r="DU1175" s="16"/>
      <c r="DV1175" s="16"/>
      <c r="DW1175" s="16"/>
      <c r="DX1175" s="16"/>
      <c r="DY1175" s="16"/>
      <c r="DZ1175" s="16"/>
      <c r="EA1175" s="16"/>
      <c r="EB1175" s="16"/>
      <c r="EC1175" s="16"/>
      <c r="ED1175" s="16"/>
      <c r="EE1175" s="16"/>
      <c r="EF1175" s="16"/>
      <c r="EG1175" s="16"/>
      <c r="EH1175" s="16"/>
      <c r="EI1175" s="16"/>
      <c r="EJ1175" s="16"/>
      <c r="EK1175" s="16"/>
      <c r="EL1175" s="16"/>
      <c r="EM1175" s="16"/>
      <c r="EN1175" s="16"/>
      <c r="EO1175" s="16"/>
      <c r="EP1175" s="16"/>
      <c r="EQ1175" s="16"/>
      <c r="ER1175" s="16"/>
      <c r="ES1175" s="16"/>
      <c r="ET1175" s="16"/>
      <c r="EU1175" s="16"/>
      <c r="EV1175" s="16"/>
      <c r="EW1175" s="16"/>
    </row>
    <row r="1176" spans="1:153" s="22" customFormat="1" x14ac:dyDescent="0.2">
      <c r="A1176" s="8" t="s">
        <v>32</v>
      </c>
      <c r="B1176" s="8" t="s">
        <v>32</v>
      </c>
      <c r="C1176" s="8" t="s">
        <v>33</v>
      </c>
      <c r="D1176" s="8" t="s">
        <v>44</v>
      </c>
      <c r="E1176" s="62">
        <v>74</v>
      </c>
      <c r="F1176" s="144" t="s">
        <v>188</v>
      </c>
      <c r="G1176" s="63">
        <v>74.02</v>
      </c>
      <c r="H1176" s="9">
        <v>5</v>
      </c>
      <c r="I1176" s="12">
        <v>22.64</v>
      </c>
      <c r="J1176" s="12">
        <v>23.1</v>
      </c>
      <c r="K1176" s="13">
        <v>23.1</v>
      </c>
      <c r="L1176" s="12">
        <v>2264.35736</v>
      </c>
      <c r="M1176" s="12">
        <v>225.56557240000001</v>
      </c>
      <c r="N1176" s="12">
        <v>100.01578445229681</v>
      </c>
      <c r="O1176" s="12">
        <v>9.9631436572438172</v>
      </c>
      <c r="P1176" s="12">
        <v>99.615712777774618</v>
      </c>
      <c r="Q1176" s="12" t="s">
        <v>65</v>
      </c>
      <c r="R1176" s="12" t="s">
        <v>54</v>
      </c>
      <c r="S1176" s="12" t="s">
        <v>55</v>
      </c>
      <c r="T1176" s="12">
        <v>12.52</v>
      </c>
      <c r="U1176" s="12">
        <v>122.6373</v>
      </c>
      <c r="V1176" s="21" t="s">
        <v>118</v>
      </c>
      <c r="W1176" s="14" t="s">
        <v>40</v>
      </c>
      <c r="X1176" s="15" t="s">
        <v>112</v>
      </c>
      <c r="Y1176" s="15" t="s">
        <v>113</v>
      </c>
      <c r="Z1176" s="16"/>
      <c r="AA1176" s="16"/>
      <c r="AB1176" s="17">
        <v>0.44112554112554109</v>
      </c>
      <c r="AC1176" s="18">
        <v>21.02</v>
      </c>
      <c r="AD1176" s="19">
        <v>2308.0793877286287</v>
      </c>
      <c r="AE1176" s="20" t="s">
        <v>55</v>
      </c>
      <c r="AF1176" s="20" t="s">
        <v>55</v>
      </c>
      <c r="AG1176" s="152">
        <v>109.8</v>
      </c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  <c r="BS1176" s="16"/>
      <c r="BT1176" s="16"/>
      <c r="BU1176" s="16"/>
      <c r="BV1176" s="16"/>
      <c r="BW1176" s="16"/>
      <c r="BX1176" s="16"/>
      <c r="BY1176" s="16"/>
      <c r="BZ1176" s="16"/>
      <c r="CA1176" s="16"/>
      <c r="CB1176" s="16"/>
      <c r="CC1176" s="16"/>
      <c r="CD1176" s="16"/>
      <c r="CE1176" s="16"/>
      <c r="CF1176" s="16"/>
      <c r="CG1176" s="16"/>
      <c r="CH1176" s="16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6"/>
      <c r="CX1176" s="16"/>
      <c r="CY1176" s="16"/>
      <c r="CZ1176" s="16"/>
      <c r="DA1176" s="16"/>
      <c r="DB1176" s="16"/>
      <c r="DC1176" s="16"/>
      <c r="DD1176" s="16"/>
      <c r="DE1176" s="16"/>
      <c r="DF1176" s="16"/>
      <c r="DG1176" s="16"/>
      <c r="DH1176" s="16"/>
      <c r="DI1176" s="16"/>
      <c r="DJ1176" s="16"/>
      <c r="DK1176" s="16"/>
      <c r="DL1176" s="16"/>
      <c r="DM1176" s="16"/>
      <c r="DN1176" s="16"/>
      <c r="DO1176" s="16"/>
      <c r="DP1176" s="16"/>
      <c r="DQ1176" s="16"/>
      <c r="DR1176" s="16"/>
      <c r="DS1176" s="16"/>
      <c r="DT1176" s="16"/>
      <c r="DU1176" s="16"/>
      <c r="DV1176" s="16"/>
      <c r="DW1176" s="16"/>
      <c r="DX1176" s="16"/>
      <c r="DY1176" s="16"/>
      <c r="DZ1176" s="16"/>
      <c r="EA1176" s="16"/>
      <c r="EB1176" s="16"/>
      <c r="EC1176" s="16"/>
      <c r="ED1176" s="16"/>
      <c r="EE1176" s="16"/>
      <c r="EF1176" s="16"/>
      <c r="EG1176" s="16"/>
      <c r="EH1176" s="16"/>
      <c r="EI1176" s="16"/>
      <c r="EJ1176" s="16"/>
      <c r="EK1176" s="16"/>
      <c r="EL1176" s="16"/>
      <c r="EM1176" s="16"/>
      <c r="EN1176" s="16"/>
      <c r="EO1176" s="16"/>
      <c r="EP1176" s="16"/>
      <c r="EQ1176" s="16"/>
      <c r="ER1176" s="16"/>
      <c r="ES1176" s="16"/>
      <c r="ET1176" s="16"/>
      <c r="EU1176" s="16"/>
      <c r="EV1176" s="16"/>
      <c r="EW1176" s="16"/>
    </row>
    <row r="1177" spans="1:153" s="16" customFormat="1" x14ac:dyDescent="0.2">
      <c r="A1177" s="8" t="s">
        <v>32</v>
      </c>
      <c r="B1177" s="8" t="s">
        <v>32</v>
      </c>
      <c r="C1177" s="8" t="s">
        <v>43</v>
      </c>
      <c r="D1177" s="8" t="s">
        <v>34</v>
      </c>
      <c r="E1177" s="9">
        <v>10</v>
      </c>
      <c r="F1177" s="10" t="s">
        <v>201</v>
      </c>
      <c r="G1177" s="11">
        <v>10.050000000000001</v>
      </c>
      <c r="H1177" s="9">
        <v>3</v>
      </c>
      <c r="I1177" s="12">
        <v>56.09</v>
      </c>
      <c r="J1177" s="12">
        <v>56.09</v>
      </c>
      <c r="K1177" s="13">
        <v>56.09</v>
      </c>
      <c r="L1177" s="12">
        <v>6684.3513560000001</v>
      </c>
      <c r="M1177" s="12">
        <v>699.9353744</v>
      </c>
      <c r="N1177" s="12">
        <v>119.17189081832768</v>
      </c>
      <c r="O1177" s="12">
        <v>12.478790771973614</v>
      </c>
      <c r="P1177" s="12">
        <v>104.71253486274696</v>
      </c>
      <c r="Q1177" s="12" t="s">
        <v>60</v>
      </c>
      <c r="R1177" s="12" t="s">
        <v>54</v>
      </c>
      <c r="S1177" s="12" t="s">
        <v>55</v>
      </c>
      <c r="T1177" s="12">
        <v>12.39</v>
      </c>
      <c r="U1177" s="12">
        <v>129.93879999999999</v>
      </c>
      <c r="V1177" s="13" t="s">
        <v>173</v>
      </c>
      <c r="W1177" s="14" t="s">
        <v>87</v>
      </c>
      <c r="X1177" s="15" t="s">
        <v>41</v>
      </c>
      <c r="Y1177" s="15" t="s">
        <v>49</v>
      </c>
      <c r="AB1177" s="17">
        <v>0.40952041362096625</v>
      </c>
      <c r="AC1177" s="18">
        <v>56.09</v>
      </c>
      <c r="AD1177" s="19">
        <v>6247.9067850757274</v>
      </c>
      <c r="AE1177" s="20" t="s">
        <v>55</v>
      </c>
      <c r="AF1177" s="20" t="s">
        <v>55</v>
      </c>
      <c r="AG1177" s="152">
        <v>111.4</v>
      </c>
      <c r="EH1177" s="15"/>
      <c r="EI1177" s="15"/>
      <c r="EJ1177" s="15"/>
      <c r="EK1177" s="15"/>
      <c r="EL1177" s="15"/>
      <c r="EM1177" s="15"/>
      <c r="EN1177" s="15"/>
      <c r="EO1177" s="15"/>
      <c r="EP1177" s="15"/>
      <c r="EQ1177" s="15"/>
      <c r="ER1177" s="15"/>
      <c r="ES1177" s="15"/>
      <c r="ET1177" s="15"/>
      <c r="EU1177" s="15"/>
      <c r="EV1177" s="15"/>
      <c r="EW1177" s="15"/>
    </row>
    <row r="1178" spans="1:153" s="22" customFormat="1" x14ac:dyDescent="0.2">
      <c r="A1178" s="8" t="s">
        <v>32</v>
      </c>
      <c r="B1178" s="8" t="s">
        <v>32</v>
      </c>
      <c r="C1178" s="8" t="s">
        <v>43</v>
      </c>
      <c r="D1178" s="8" t="s">
        <v>34</v>
      </c>
      <c r="E1178" s="8">
        <v>10</v>
      </c>
      <c r="F1178" s="10" t="s">
        <v>201</v>
      </c>
      <c r="G1178" s="11">
        <v>10.06</v>
      </c>
      <c r="H1178" s="9">
        <v>4</v>
      </c>
      <c r="I1178" s="12">
        <v>42.86</v>
      </c>
      <c r="J1178" s="12">
        <v>42.86</v>
      </c>
      <c r="K1178" s="13">
        <v>42.86</v>
      </c>
      <c r="L1178" s="12">
        <v>4935.4365080000007</v>
      </c>
      <c r="M1178" s="12">
        <v>483.92405719999999</v>
      </c>
      <c r="N1178" s="12">
        <v>115.15250835277649</v>
      </c>
      <c r="O1178" s="12">
        <v>11.290808614092393</v>
      </c>
      <c r="P1178" s="12">
        <v>98.050913311435096</v>
      </c>
      <c r="Q1178" s="12" t="s">
        <v>53</v>
      </c>
      <c r="R1178" s="12" t="s">
        <v>70</v>
      </c>
      <c r="S1178" s="12" t="s">
        <v>71</v>
      </c>
      <c r="T1178" s="12">
        <v>12.19</v>
      </c>
      <c r="U1178" s="12">
        <v>121.64960000000001</v>
      </c>
      <c r="V1178" s="13" t="s">
        <v>173</v>
      </c>
      <c r="W1178" s="14" t="s">
        <v>87</v>
      </c>
      <c r="X1178" s="15" t="s">
        <v>41</v>
      </c>
      <c r="Y1178" s="15" t="s">
        <v>49</v>
      </c>
      <c r="Z1178" s="16"/>
      <c r="AA1178" s="16"/>
      <c r="AB1178" s="17">
        <v>7.746150256649556E-2</v>
      </c>
      <c r="AC1178" s="18">
        <v>42.86</v>
      </c>
      <c r="AD1178" s="19">
        <v>4707.64040856056</v>
      </c>
      <c r="AE1178" s="20" t="s">
        <v>72</v>
      </c>
      <c r="AF1178" s="20" t="s">
        <v>72</v>
      </c>
      <c r="AG1178" s="152">
        <v>109.8</v>
      </c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S1178" s="16"/>
      <c r="BT1178" s="16"/>
      <c r="BU1178" s="16"/>
      <c r="BV1178" s="16"/>
      <c r="BW1178" s="16"/>
      <c r="BX1178" s="16"/>
      <c r="BY1178" s="16"/>
      <c r="BZ1178" s="16"/>
      <c r="CA1178" s="16"/>
      <c r="CB1178" s="16"/>
      <c r="CC1178" s="16"/>
      <c r="CD1178" s="16"/>
      <c r="CE1178" s="16"/>
      <c r="CF1178" s="16"/>
      <c r="CG1178" s="16"/>
      <c r="CH1178" s="16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6"/>
      <c r="CW1178" s="16"/>
      <c r="CX1178" s="16"/>
      <c r="CY1178" s="16"/>
      <c r="CZ1178" s="16"/>
      <c r="DA1178" s="16"/>
      <c r="DB1178" s="16"/>
      <c r="DC1178" s="16"/>
      <c r="DD1178" s="16"/>
      <c r="DE1178" s="16"/>
      <c r="DF1178" s="16"/>
      <c r="DG1178" s="16"/>
      <c r="DH1178" s="16"/>
      <c r="DI1178" s="16"/>
      <c r="DJ1178" s="16"/>
      <c r="DK1178" s="16"/>
      <c r="DL1178" s="16"/>
      <c r="DM1178" s="16"/>
      <c r="DN1178" s="16"/>
      <c r="DO1178" s="16"/>
      <c r="DP1178" s="16"/>
      <c r="DQ1178" s="16"/>
      <c r="DR1178" s="16"/>
      <c r="DS1178" s="16"/>
      <c r="DT1178" s="16"/>
      <c r="DU1178" s="16"/>
      <c r="DV1178" s="16"/>
      <c r="DW1178" s="16"/>
      <c r="DX1178" s="16"/>
      <c r="DY1178" s="16"/>
      <c r="DZ1178" s="16"/>
      <c r="EA1178" s="16"/>
      <c r="EB1178" s="16"/>
      <c r="EC1178" s="16"/>
      <c r="ED1178" s="16"/>
      <c r="EE1178" s="16"/>
      <c r="EF1178" s="16"/>
      <c r="EG1178" s="16"/>
      <c r="EH1178" s="16"/>
      <c r="EI1178" s="16"/>
      <c r="EJ1178" s="16"/>
      <c r="EK1178" s="16"/>
      <c r="EL1178" s="16"/>
      <c r="EM1178" s="16"/>
      <c r="EN1178" s="16"/>
      <c r="EO1178" s="16"/>
      <c r="EP1178" s="16"/>
      <c r="EQ1178" s="16"/>
      <c r="ER1178" s="16"/>
      <c r="ES1178" s="16"/>
      <c r="ET1178" s="16"/>
      <c r="EU1178" s="16"/>
      <c r="EV1178" s="16"/>
      <c r="EW1178" s="16"/>
    </row>
    <row r="1179" spans="1:153" s="22" customFormat="1" x14ac:dyDescent="0.2">
      <c r="A1179" s="8" t="s">
        <v>32</v>
      </c>
      <c r="B1179" s="8" t="s">
        <v>32</v>
      </c>
      <c r="C1179" s="8" t="s">
        <v>33</v>
      </c>
      <c r="D1179" s="8" t="s">
        <v>56</v>
      </c>
      <c r="E1179" s="9">
        <v>20</v>
      </c>
      <c r="F1179" s="10" t="s">
        <v>241</v>
      </c>
      <c r="G1179" s="7">
        <v>20.03</v>
      </c>
      <c r="H1179" s="7"/>
      <c r="I1179" s="12">
        <v>145.72</v>
      </c>
      <c r="J1179" s="12">
        <v>145.72</v>
      </c>
      <c r="K1179" s="13">
        <v>145.72</v>
      </c>
      <c r="L1179" s="12">
        <v>16248.551571999998</v>
      </c>
      <c r="M1179" s="12">
        <v>1757.2188784</v>
      </c>
      <c r="N1179" s="12">
        <v>111.67389396563573</v>
      </c>
      <c r="O1179" s="12">
        <v>12.07710569347079</v>
      </c>
      <c r="P1179" s="12">
        <v>108.14618586853571</v>
      </c>
      <c r="Q1179" s="12" t="s">
        <v>73</v>
      </c>
      <c r="R1179" s="12" t="s">
        <v>134</v>
      </c>
      <c r="S1179" s="12" t="s">
        <v>135</v>
      </c>
      <c r="T1179" s="12">
        <v>11.27</v>
      </c>
      <c r="U1179" s="12">
        <v>129.0547</v>
      </c>
      <c r="V1179" s="13" t="s">
        <v>81</v>
      </c>
      <c r="W1179" s="13" t="s">
        <v>82</v>
      </c>
      <c r="X1179" s="15" t="s">
        <v>41</v>
      </c>
      <c r="Y1179" s="15" t="s">
        <v>49</v>
      </c>
      <c r="Z1179" s="15"/>
      <c r="AA1179" s="15"/>
      <c r="AB1179" s="17">
        <v>0.14858636582513585</v>
      </c>
      <c r="AC1179" s="13">
        <v>145.72</v>
      </c>
      <c r="AD1179" s="44">
        <v>16248.551571999998</v>
      </c>
      <c r="AE1179" s="20" t="e">
        <v>#N/A</v>
      </c>
      <c r="AF1179" s="20" t="e">
        <v>#N/A</v>
      </c>
      <c r="AG1179" s="152">
        <v>111.5</v>
      </c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  <c r="CN1179" s="15"/>
      <c r="CO1179" s="15"/>
      <c r="CP1179" s="15"/>
      <c r="CQ1179" s="15"/>
      <c r="CR1179" s="15"/>
      <c r="CS1179" s="15"/>
      <c r="CT1179" s="15"/>
      <c r="CU1179" s="15"/>
      <c r="CV1179" s="15"/>
      <c r="CW1179" s="15"/>
      <c r="CX1179" s="15"/>
      <c r="CY1179" s="15"/>
      <c r="CZ1179" s="15"/>
      <c r="DA1179" s="15"/>
      <c r="DB1179" s="15"/>
      <c r="DC1179" s="15"/>
      <c r="DD1179" s="15"/>
      <c r="DE1179" s="15"/>
      <c r="DF1179" s="15"/>
      <c r="DG1179" s="15"/>
      <c r="DH1179" s="15"/>
      <c r="DI1179" s="15"/>
      <c r="DJ1179" s="15"/>
      <c r="DK1179" s="15"/>
      <c r="DL1179" s="15"/>
      <c r="DM1179" s="15"/>
      <c r="DN1179" s="15"/>
      <c r="DO1179" s="15"/>
      <c r="DP1179" s="15"/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5"/>
      <c r="ED1179" s="15"/>
      <c r="EE1179" s="15"/>
      <c r="EF1179" s="15"/>
      <c r="EG1179" s="15"/>
      <c r="EH1179" s="15"/>
      <c r="EI1179" s="15"/>
      <c r="EJ1179" s="15"/>
      <c r="EK1179" s="15"/>
      <c r="EL1179" s="15"/>
      <c r="EM1179" s="15"/>
      <c r="EN1179" s="15"/>
      <c r="EO1179" s="15"/>
      <c r="EP1179" s="15"/>
      <c r="EQ1179" s="15"/>
      <c r="ER1179" s="15"/>
      <c r="ES1179" s="15"/>
      <c r="ET1179" s="15"/>
      <c r="EU1179" s="15"/>
      <c r="EV1179" s="15"/>
      <c r="EW1179" s="15"/>
    </row>
    <row r="1180" spans="1:153" s="15" customFormat="1" x14ac:dyDescent="0.2">
      <c r="A1180" s="8" t="s">
        <v>114</v>
      </c>
      <c r="B1180" s="8" t="s">
        <v>114</v>
      </c>
      <c r="C1180" s="8" t="s">
        <v>116</v>
      </c>
      <c r="D1180" s="8"/>
      <c r="E1180" s="9">
        <v>385</v>
      </c>
      <c r="F1180" s="10" t="s">
        <v>208</v>
      </c>
      <c r="G1180" s="11">
        <v>1.03</v>
      </c>
      <c r="H1180" s="9">
        <v>1</v>
      </c>
      <c r="I1180" s="12">
        <v>14.5</v>
      </c>
      <c r="J1180" s="12">
        <v>14.5</v>
      </c>
      <c r="K1180" s="13">
        <v>14.5</v>
      </c>
      <c r="L1180" s="12">
        <v>1547.6952080000001</v>
      </c>
      <c r="M1180" s="12">
        <v>183.85137399999999</v>
      </c>
      <c r="N1180" s="12">
        <v>106.73760055172414</v>
      </c>
      <c r="O1180" s="12">
        <v>12.679405103448275</v>
      </c>
      <c r="P1180" s="12">
        <v>118.79042659670752</v>
      </c>
      <c r="Q1180" s="12" t="s">
        <v>99</v>
      </c>
      <c r="R1180" s="12" t="s">
        <v>54</v>
      </c>
      <c r="S1180" s="12" t="s">
        <v>55</v>
      </c>
      <c r="T1180" s="12">
        <v>12.19</v>
      </c>
      <c r="U1180" s="12">
        <v>139.61269999999999</v>
      </c>
      <c r="V1180" s="21" t="s">
        <v>118</v>
      </c>
      <c r="W1180" s="21" t="s">
        <v>118</v>
      </c>
      <c r="X1180" s="15" t="s">
        <v>63</v>
      </c>
      <c r="Y1180" s="15" t="s">
        <v>49</v>
      </c>
      <c r="Z1180" s="16"/>
      <c r="AA1180" s="16"/>
      <c r="AB1180" s="16"/>
      <c r="AC1180" s="13">
        <v>11.253</v>
      </c>
      <c r="AD1180" s="44">
        <v>1416.0298918600322</v>
      </c>
      <c r="AE1180" s="44" t="s">
        <v>55</v>
      </c>
      <c r="AF1180" s="44" t="s">
        <v>55</v>
      </c>
      <c r="AG1180" s="152">
        <v>125.8</v>
      </c>
      <c r="AH1180" s="22"/>
      <c r="AI1180" s="22"/>
      <c r="AJ1180" s="22"/>
      <c r="AK1180" s="22"/>
      <c r="AL1180" s="22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  <c r="BC1180" s="22"/>
      <c r="BD1180" s="22"/>
      <c r="BE1180" s="22"/>
      <c r="BF1180" s="22"/>
      <c r="BG1180" s="22"/>
      <c r="BH1180" s="22"/>
      <c r="BI1180" s="22"/>
      <c r="BJ1180" s="22"/>
      <c r="BK1180" s="22"/>
      <c r="BL1180" s="22"/>
      <c r="BM1180" s="22"/>
      <c r="BN1180" s="22"/>
      <c r="BO1180" s="22"/>
      <c r="BP1180" s="22"/>
      <c r="BQ1180" s="22"/>
      <c r="BR1180" s="22"/>
      <c r="BS1180" s="22"/>
      <c r="BT1180" s="22"/>
      <c r="BU1180" s="22"/>
      <c r="BV1180" s="22"/>
      <c r="BW1180" s="22"/>
      <c r="BX1180" s="22"/>
      <c r="BY1180" s="22"/>
      <c r="BZ1180" s="22"/>
      <c r="CA1180" s="22"/>
      <c r="CB1180" s="22"/>
      <c r="CC1180" s="22"/>
      <c r="CD1180" s="22"/>
      <c r="CE1180" s="22"/>
      <c r="CF1180" s="22"/>
      <c r="CG1180" s="22"/>
      <c r="CH1180" s="22"/>
      <c r="CI1180" s="22"/>
      <c r="CJ1180" s="22"/>
      <c r="CK1180" s="22"/>
      <c r="CL1180" s="22"/>
      <c r="CM1180" s="22"/>
      <c r="CN1180" s="22"/>
      <c r="CO1180" s="22"/>
      <c r="CP1180" s="22"/>
      <c r="CQ1180" s="22"/>
      <c r="CR1180" s="22"/>
      <c r="CS1180" s="22"/>
      <c r="CT1180" s="22"/>
      <c r="CU1180" s="22"/>
      <c r="CV1180" s="22"/>
      <c r="CW1180" s="22"/>
      <c r="CX1180" s="22"/>
      <c r="CY1180" s="22"/>
      <c r="CZ1180" s="22"/>
      <c r="DA1180" s="22"/>
      <c r="DB1180" s="22"/>
      <c r="DC1180" s="22"/>
      <c r="DD1180" s="22"/>
      <c r="DE1180" s="22"/>
      <c r="DF1180" s="22"/>
      <c r="DG1180" s="22"/>
      <c r="DH1180" s="22"/>
      <c r="DI1180" s="22"/>
      <c r="DJ1180" s="22"/>
      <c r="DK1180" s="22"/>
      <c r="DL1180" s="22"/>
      <c r="DM1180" s="22"/>
      <c r="DN1180" s="22"/>
      <c r="DO1180" s="22"/>
      <c r="DP1180" s="22"/>
      <c r="DQ1180" s="22"/>
      <c r="DR1180" s="22"/>
      <c r="DS1180" s="22"/>
      <c r="DT1180" s="22"/>
      <c r="DU1180" s="22"/>
      <c r="DV1180" s="22"/>
      <c r="DW1180" s="22"/>
      <c r="DX1180" s="22"/>
      <c r="DY1180" s="22"/>
      <c r="DZ1180" s="22"/>
      <c r="EA1180" s="22"/>
      <c r="EB1180" s="22"/>
      <c r="EC1180" s="22"/>
      <c r="ED1180" s="22"/>
      <c r="EE1180" s="22"/>
      <c r="EF1180" s="22"/>
      <c r="EG1180" s="22"/>
      <c r="EH1180" s="22"/>
      <c r="EI1180" s="22"/>
      <c r="EJ1180" s="22"/>
      <c r="EK1180" s="22"/>
      <c r="EL1180" s="22"/>
      <c r="EM1180" s="22"/>
      <c r="EN1180" s="22"/>
      <c r="EO1180" s="22"/>
      <c r="EP1180" s="22"/>
      <c r="EQ1180" s="22"/>
      <c r="ER1180" s="22"/>
      <c r="ES1180" s="22"/>
      <c r="ET1180" s="22"/>
      <c r="EU1180" s="22"/>
      <c r="EV1180" s="22"/>
      <c r="EW1180" s="22"/>
    </row>
    <row r="1181" spans="1:153" s="16" customFormat="1" x14ac:dyDescent="0.2">
      <c r="A1181" s="8" t="s">
        <v>114</v>
      </c>
      <c r="B1181" s="8" t="s">
        <v>114</v>
      </c>
      <c r="C1181" s="8" t="s">
        <v>116</v>
      </c>
      <c r="D1181" s="8"/>
      <c r="E1181" s="9">
        <v>385</v>
      </c>
      <c r="F1181" s="10" t="s">
        <v>208</v>
      </c>
      <c r="G1181" s="11">
        <v>1.02</v>
      </c>
      <c r="H1181" s="9">
        <v>1</v>
      </c>
      <c r="I1181" s="12">
        <v>12.63</v>
      </c>
      <c r="J1181" s="12">
        <v>12.63</v>
      </c>
      <c r="K1181" s="13">
        <v>12.63</v>
      </c>
      <c r="L1181" s="12">
        <v>1977.7467240000003</v>
      </c>
      <c r="M1181" s="12">
        <v>234.08045300000001</v>
      </c>
      <c r="N1181" s="12">
        <v>156.59118954869359</v>
      </c>
      <c r="O1181" s="12">
        <v>18.533685906571655</v>
      </c>
      <c r="P1181" s="12">
        <v>118.35714359145614</v>
      </c>
      <c r="Q1181" s="12" t="s">
        <v>46</v>
      </c>
      <c r="R1181" s="12" t="s">
        <v>54</v>
      </c>
      <c r="S1181" s="12" t="s">
        <v>55</v>
      </c>
      <c r="T1181" s="12">
        <v>11.3</v>
      </c>
      <c r="U1181" s="12">
        <v>139.35849999999999</v>
      </c>
      <c r="V1181" s="21" t="s">
        <v>118</v>
      </c>
      <c r="W1181" s="21" t="s">
        <v>118</v>
      </c>
      <c r="X1181" s="15" t="s">
        <v>63</v>
      </c>
      <c r="Y1181" s="15" t="s">
        <v>49</v>
      </c>
      <c r="AC1181" s="13">
        <v>13.59</v>
      </c>
      <c r="AD1181" s="44">
        <v>1640.1267422356557</v>
      </c>
      <c r="AE1181" s="44" t="s">
        <v>55</v>
      </c>
      <c r="AF1181" s="44" t="s">
        <v>55</v>
      </c>
      <c r="AG1181" s="152">
        <v>120.7</v>
      </c>
    </row>
    <row r="1182" spans="1:153" x14ac:dyDescent="0.2">
      <c r="A1182" s="8" t="s">
        <v>114</v>
      </c>
      <c r="B1182" s="8" t="s">
        <v>114</v>
      </c>
      <c r="C1182" s="8" t="s">
        <v>116</v>
      </c>
      <c r="D1182" s="8"/>
      <c r="E1182" s="9">
        <v>385</v>
      </c>
      <c r="F1182" s="10" t="s">
        <v>208</v>
      </c>
      <c r="G1182" s="11">
        <v>1.01</v>
      </c>
      <c r="H1182" s="9">
        <v>1</v>
      </c>
      <c r="I1182" s="12">
        <v>11.19</v>
      </c>
      <c r="J1182" s="12">
        <v>11.19</v>
      </c>
      <c r="K1182" s="13">
        <v>11.19</v>
      </c>
      <c r="L1182" s="12">
        <v>1147.8738800000001</v>
      </c>
      <c r="M1182" s="12">
        <v>141.6303614</v>
      </c>
      <c r="N1182" s="12">
        <v>102.58032886505811</v>
      </c>
      <c r="O1182" s="12">
        <v>12.656868757819483</v>
      </c>
      <c r="P1182" s="12">
        <v>123.38495009573698</v>
      </c>
      <c r="Q1182" s="12" t="s">
        <v>53</v>
      </c>
      <c r="R1182" s="12" t="s">
        <v>54</v>
      </c>
      <c r="S1182" s="12" t="s">
        <v>55</v>
      </c>
      <c r="T1182" s="12">
        <v>12.09</v>
      </c>
      <c r="U1182" s="12">
        <v>144.23099999999999</v>
      </c>
      <c r="V1182" s="21" t="s">
        <v>118</v>
      </c>
      <c r="W1182" s="21" t="s">
        <v>118</v>
      </c>
      <c r="X1182" s="15" t="s">
        <v>63</v>
      </c>
      <c r="Y1182" s="15" t="s">
        <v>49</v>
      </c>
      <c r="Z1182" s="16"/>
      <c r="AA1182" s="16"/>
      <c r="AB1182" s="16"/>
      <c r="AC1182" s="13">
        <v>10.74</v>
      </c>
      <c r="AD1182" s="44">
        <v>1210.7403393385537</v>
      </c>
      <c r="AE1182" s="44" t="s">
        <v>55</v>
      </c>
      <c r="AF1182" s="44" t="s">
        <v>55</v>
      </c>
      <c r="AG1182" s="152">
        <v>112.7</v>
      </c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16"/>
      <c r="BP1182" s="16"/>
      <c r="BQ1182" s="16"/>
      <c r="BR1182" s="16"/>
      <c r="BS1182" s="16"/>
      <c r="BT1182" s="16"/>
      <c r="BU1182" s="16"/>
      <c r="BV1182" s="16"/>
      <c r="BW1182" s="16"/>
      <c r="BX1182" s="16"/>
      <c r="BY1182" s="16"/>
      <c r="BZ1182" s="16"/>
      <c r="CA1182" s="16"/>
      <c r="CB1182" s="16"/>
      <c r="CC1182" s="16"/>
      <c r="CD1182" s="16"/>
      <c r="CE1182" s="16"/>
      <c r="CF1182" s="16"/>
      <c r="CG1182" s="16"/>
      <c r="CH1182" s="16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6"/>
      <c r="CW1182" s="16"/>
      <c r="CX1182" s="16"/>
      <c r="CY1182" s="16"/>
      <c r="CZ1182" s="16"/>
      <c r="DA1182" s="16"/>
      <c r="DB1182" s="16"/>
      <c r="DC1182" s="16"/>
      <c r="DD1182" s="16"/>
      <c r="DE1182" s="16"/>
      <c r="DF1182" s="16"/>
      <c r="DG1182" s="16"/>
      <c r="DH1182" s="16"/>
      <c r="DI1182" s="16"/>
      <c r="DJ1182" s="16"/>
      <c r="DK1182" s="16"/>
      <c r="DL1182" s="16"/>
      <c r="DM1182" s="16"/>
      <c r="DN1182" s="16"/>
      <c r="DO1182" s="16"/>
      <c r="DP1182" s="16"/>
      <c r="DQ1182" s="16"/>
      <c r="DR1182" s="16"/>
      <c r="DS1182" s="16"/>
      <c r="DT1182" s="16"/>
      <c r="DU1182" s="16"/>
      <c r="DV1182" s="16"/>
      <c r="DW1182" s="16"/>
      <c r="DX1182" s="16"/>
      <c r="DY1182" s="16"/>
      <c r="DZ1182" s="16"/>
      <c r="EA1182" s="16"/>
      <c r="EB1182" s="16"/>
      <c r="EC1182" s="16"/>
      <c r="ED1182" s="16"/>
      <c r="EE1182" s="16"/>
      <c r="EF1182" s="16"/>
      <c r="EG1182" s="16"/>
      <c r="EH1182" s="16"/>
      <c r="EI1182" s="16"/>
      <c r="EJ1182" s="16"/>
      <c r="EK1182" s="16"/>
      <c r="EL1182" s="16"/>
      <c r="EM1182" s="16"/>
      <c r="EN1182" s="16"/>
      <c r="EO1182" s="16"/>
      <c r="EP1182" s="16"/>
      <c r="EQ1182" s="16"/>
      <c r="ER1182" s="16"/>
      <c r="ES1182" s="16"/>
      <c r="ET1182" s="16"/>
      <c r="EU1182" s="16"/>
      <c r="EV1182" s="16"/>
      <c r="EW1182" s="16"/>
    </row>
    <row r="1183" spans="1:153" s="16" customFormat="1" x14ac:dyDescent="0.2">
      <c r="A1183" s="8" t="s">
        <v>114</v>
      </c>
      <c r="B1183" s="8" t="s">
        <v>114</v>
      </c>
      <c r="C1183" s="8" t="s">
        <v>116</v>
      </c>
      <c r="D1183" s="8"/>
      <c r="E1183" s="9">
        <v>334</v>
      </c>
      <c r="F1183" s="10" t="s">
        <v>242</v>
      </c>
      <c r="G1183" s="11">
        <v>1.01</v>
      </c>
      <c r="H1183" s="9">
        <v>1</v>
      </c>
      <c r="I1183" s="12">
        <v>19.510000000000002</v>
      </c>
      <c r="J1183" s="12">
        <v>19.510000000000002</v>
      </c>
      <c r="K1183" s="13">
        <v>19.510000000000002</v>
      </c>
      <c r="L1183" s="12">
        <v>1688.8552239999999</v>
      </c>
      <c r="M1183" s="12">
        <v>176.83205459999999</v>
      </c>
      <c r="N1183" s="12">
        <v>86.563568631471028</v>
      </c>
      <c r="O1183" s="12">
        <v>9.0636624602767792</v>
      </c>
      <c r="P1183" s="12">
        <v>104.70527733050965</v>
      </c>
      <c r="Q1183" s="12" t="s">
        <v>50</v>
      </c>
      <c r="R1183" s="12" t="s">
        <v>54</v>
      </c>
      <c r="S1183" s="12" t="s">
        <v>55</v>
      </c>
      <c r="T1183" s="12">
        <v>12.78</v>
      </c>
      <c r="U1183" s="12">
        <v>126.49095</v>
      </c>
      <c r="V1183" s="21" t="s">
        <v>118</v>
      </c>
      <c r="W1183" s="21" t="s">
        <v>118</v>
      </c>
      <c r="X1183" s="15" t="s">
        <v>41</v>
      </c>
      <c r="Y1183" s="15" t="s">
        <v>42</v>
      </c>
      <c r="AC1183" s="13">
        <v>19.510000000000002</v>
      </c>
      <c r="AD1183" s="44">
        <v>1776.4776616000004</v>
      </c>
      <c r="AE1183" s="44" t="s">
        <v>55</v>
      </c>
      <c r="AF1183" s="44" t="s">
        <v>55</v>
      </c>
      <c r="AG1183" s="152">
        <v>91.1</v>
      </c>
      <c r="AH1183" s="22"/>
      <c r="AI1183" s="22"/>
      <c r="AJ1183" s="22"/>
      <c r="AK1183" s="22"/>
      <c r="AL1183" s="22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  <c r="BC1183" s="22"/>
      <c r="BD1183" s="22"/>
      <c r="BE1183" s="22"/>
      <c r="BF1183" s="22"/>
      <c r="BG1183" s="22"/>
      <c r="BH1183" s="22"/>
      <c r="BI1183" s="22"/>
      <c r="BJ1183" s="22"/>
      <c r="BK1183" s="22"/>
      <c r="BL1183" s="22"/>
      <c r="BM1183" s="22"/>
      <c r="BN1183" s="22"/>
      <c r="BO1183" s="22"/>
      <c r="BP1183" s="22"/>
      <c r="BQ1183" s="22"/>
      <c r="BR1183" s="22"/>
      <c r="BS1183" s="22"/>
      <c r="BT1183" s="22"/>
      <c r="BU1183" s="22"/>
      <c r="BV1183" s="22"/>
      <c r="BW1183" s="22"/>
      <c r="BX1183" s="22"/>
      <c r="BY1183" s="22"/>
      <c r="BZ1183" s="22"/>
      <c r="CA1183" s="22"/>
      <c r="CB1183" s="22"/>
      <c r="CC1183" s="22"/>
      <c r="CD1183" s="22"/>
      <c r="CE1183" s="22"/>
      <c r="CF1183" s="22"/>
      <c r="CG1183" s="22"/>
      <c r="CH1183" s="22"/>
      <c r="CI1183" s="22"/>
      <c r="CJ1183" s="22"/>
      <c r="CK1183" s="22"/>
      <c r="CL1183" s="22"/>
      <c r="CM1183" s="22"/>
      <c r="CN1183" s="22"/>
      <c r="CO1183" s="22"/>
      <c r="CP1183" s="22"/>
      <c r="CQ1183" s="22"/>
      <c r="CR1183" s="22"/>
      <c r="CS1183" s="22"/>
      <c r="CT1183" s="22"/>
      <c r="CU1183" s="22"/>
      <c r="CV1183" s="22"/>
      <c r="CW1183" s="22"/>
      <c r="CX1183" s="22"/>
      <c r="CY1183" s="22"/>
      <c r="CZ1183" s="22"/>
      <c r="DA1183" s="22"/>
      <c r="DB1183" s="22"/>
      <c r="DC1183" s="22"/>
      <c r="DD1183" s="22"/>
      <c r="DE1183" s="22"/>
      <c r="DF1183" s="22"/>
      <c r="DG1183" s="22"/>
      <c r="DH1183" s="22"/>
      <c r="DI1183" s="22"/>
      <c r="DJ1183" s="22"/>
      <c r="DK1183" s="22"/>
      <c r="DL1183" s="22"/>
      <c r="DM1183" s="22"/>
      <c r="DN1183" s="22"/>
      <c r="DO1183" s="22"/>
      <c r="DP1183" s="22"/>
      <c r="DQ1183" s="22"/>
      <c r="DR1183" s="22"/>
      <c r="DS1183" s="22"/>
      <c r="DT1183" s="22"/>
      <c r="DU1183" s="22"/>
      <c r="DV1183" s="22"/>
      <c r="DW1183" s="22"/>
      <c r="DX1183" s="22"/>
      <c r="DY1183" s="22"/>
      <c r="DZ1183" s="22"/>
      <c r="EA1183" s="22"/>
      <c r="EB1183" s="22"/>
      <c r="EC1183" s="22"/>
      <c r="ED1183" s="22"/>
      <c r="EE1183" s="22"/>
      <c r="EF1183" s="22"/>
      <c r="EG1183" s="22"/>
      <c r="EH1183" s="22"/>
      <c r="EI1183" s="22"/>
      <c r="EJ1183" s="22"/>
      <c r="EK1183" s="22"/>
      <c r="EL1183" s="22"/>
      <c r="EM1183" s="22"/>
      <c r="EN1183" s="22"/>
      <c r="EO1183" s="22"/>
      <c r="EP1183" s="22"/>
      <c r="EQ1183" s="22"/>
      <c r="ER1183" s="22"/>
      <c r="ES1183" s="22"/>
      <c r="ET1183" s="22"/>
      <c r="EU1183" s="22"/>
      <c r="EV1183" s="22"/>
      <c r="EW1183" s="22"/>
    </row>
    <row r="1184" spans="1:153" s="16" customFormat="1" x14ac:dyDescent="0.2">
      <c r="A1184" s="8" t="s">
        <v>32</v>
      </c>
      <c r="B1184" s="8" t="s">
        <v>32</v>
      </c>
      <c r="C1184" s="8" t="s">
        <v>33</v>
      </c>
      <c r="D1184" s="8" t="s">
        <v>44</v>
      </c>
      <c r="E1184" s="62">
        <v>74</v>
      </c>
      <c r="F1184" s="144" t="s">
        <v>188</v>
      </c>
      <c r="G1184" s="63">
        <v>74.040000000000006</v>
      </c>
      <c r="H1184" s="9">
        <v>4</v>
      </c>
      <c r="I1184" s="12">
        <v>63.78</v>
      </c>
      <c r="J1184" s="12">
        <v>61.44</v>
      </c>
      <c r="K1184" s="13">
        <v>61.44</v>
      </c>
      <c r="L1184" s="12">
        <v>7611.1247640000001</v>
      </c>
      <c r="M1184" s="12">
        <v>800.03628719999995</v>
      </c>
      <c r="N1184" s="12">
        <v>135.23675842217483</v>
      </c>
      <c r="O1184" s="12">
        <v>14.215285842217483</v>
      </c>
      <c r="P1184" s="12">
        <v>105.11406815771913</v>
      </c>
      <c r="Q1184" s="12" t="s">
        <v>65</v>
      </c>
      <c r="R1184" s="12" t="s">
        <v>54</v>
      </c>
      <c r="S1184" s="12" t="s">
        <v>55</v>
      </c>
      <c r="T1184" s="12">
        <v>12.39</v>
      </c>
      <c r="U1184" s="12">
        <v>126.8017</v>
      </c>
      <c r="V1184" s="21" t="s">
        <v>118</v>
      </c>
      <c r="W1184" s="14" t="s">
        <v>40</v>
      </c>
      <c r="X1184" s="15" t="s">
        <v>112</v>
      </c>
      <c r="Y1184" s="15" t="s">
        <v>113</v>
      </c>
      <c r="AB1184" s="17">
        <v>0.43131510416666669</v>
      </c>
      <c r="AC1184" s="18">
        <v>65.25</v>
      </c>
      <c r="AD1184" s="19">
        <v>7717.8924633545212</v>
      </c>
      <c r="AE1184" s="20" t="s">
        <v>55</v>
      </c>
      <c r="AF1184" s="20" t="s">
        <v>55</v>
      </c>
      <c r="AG1184" s="152">
        <v>118.3</v>
      </c>
    </row>
    <row r="1185" spans="1:153" s="16" customFormat="1" x14ac:dyDescent="0.2">
      <c r="A1185" s="8" t="s">
        <v>32</v>
      </c>
      <c r="B1185" s="8" t="s">
        <v>32</v>
      </c>
      <c r="C1185" s="8" t="s">
        <v>33</v>
      </c>
      <c r="D1185" s="8" t="s">
        <v>56</v>
      </c>
      <c r="E1185" s="9">
        <v>36</v>
      </c>
      <c r="F1185" s="10" t="s">
        <v>238</v>
      </c>
      <c r="G1185" s="11">
        <v>36.01</v>
      </c>
      <c r="H1185" s="9">
        <v>6</v>
      </c>
      <c r="I1185" s="12">
        <v>24.31</v>
      </c>
      <c r="J1185" s="38">
        <v>16.72</v>
      </c>
      <c r="K1185" s="38">
        <v>16.72</v>
      </c>
      <c r="L1185" s="12">
        <v>917.37275600000009</v>
      </c>
      <c r="M1185" s="12">
        <v>89.889680999999996</v>
      </c>
      <c r="N1185" s="12">
        <v>40.09496311188812</v>
      </c>
      <c r="O1185" s="12">
        <v>3.9287447989510489</v>
      </c>
      <c r="P1185" s="12">
        <v>97.98599360192901</v>
      </c>
      <c r="Q1185" s="12" t="s">
        <v>46</v>
      </c>
      <c r="R1185" s="12" t="s">
        <v>37</v>
      </c>
      <c r="S1185" s="12" t="s">
        <v>38</v>
      </c>
      <c r="T1185" s="12">
        <v>10.68</v>
      </c>
      <c r="U1185" s="12">
        <v>132.9769</v>
      </c>
      <c r="V1185" s="13" t="s">
        <v>58</v>
      </c>
      <c r="W1185" s="14" t="s">
        <v>87</v>
      </c>
      <c r="X1185" s="15" t="s">
        <v>41</v>
      </c>
      <c r="Y1185" s="15" t="s">
        <v>49</v>
      </c>
      <c r="AB1185" s="17">
        <v>0</v>
      </c>
      <c r="AC1185" s="18">
        <v>24.31</v>
      </c>
      <c r="AD1185" s="19">
        <v>807.71497943407883</v>
      </c>
      <c r="AE1185" s="20" t="s">
        <v>38</v>
      </c>
      <c r="AF1185" s="20" t="s">
        <v>38</v>
      </c>
      <c r="AG1185" s="152">
        <v>33.200000000000003</v>
      </c>
      <c r="AH1185" s="22"/>
      <c r="AI1185" s="22"/>
      <c r="AJ1185" s="22"/>
      <c r="AK1185" s="22"/>
      <c r="AL1185" s="22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  <c r="BC1185" s="22"/>
      <c r="BD1185" s="22"/>
      <c r="BE1185" s="22"/>
      <c r="BF1185" s="22"/>
      <c r="BG1185" s="22"/>
      <c r="BH1185" s="22"/>
      <c r="BI1185" s="22"/>
      <c r="BJ1185" s="22"/>
      <c r="BK1185" s="22"/>
      <c r="BL1185" s="22"/>
      <c r="BM1185" s="22"/>
      <c r="BN1185" s="22"/>
      <c r="BO1185" s="22"/>
      <c r="BP1185" s="22"/>
      <c r="BQ1185" s="22"/>
      <c r="BR1185" s="22"/>
      <c r="BS1185" s="22"/>
      <c r="BT1185" s="22"/>
      <c r="BU1185" s="22"/>
      <c r="BV1185" s="22"/>
      <c r="BW1185" s="22"/>
      <c r="BX1185" s="22"/>
      <c r="BY1185" s="22"/>
      <c r="BZ1185" s="22"/>
      <c r="CA1185" s="22"/>
      <c r="CB1185" s="22"/>
      <c r="CC1185" s="22"/>
      <c r="CD1185" s="22"/>
      <c r="CE1185" s="22"/>
      <c r="CF1185" s="22"/>
      <c r="CG1185" s="22"/>
      <c r="CH1185" s="22"/>
      <c r="CI1185" s="22"/>
      <c r="CJ1185" s="22"/>
      <c r="CK1185" s="22"/>
      <c r="CL1185" s="22"/>
      <c r="CM1185" s="22"/>
      <c r="CN1185" s="22"/>
      <c r="CO1185" s="22"/>
      <c r="CP1185" s="22"/>
      <c r="CQ1185" s="22"/>
      <c r="CR1185" s="22"/>
      <c r="CS1185" s="22"/>
      <c r="CT1185" s="22"/>
      <c r="CU1185" s="22"/>
      <c r="CV1185" s="22"/>
      <c r="CW1185" s="22"/>
      <c r="CX1185" s="22"/>
      <c r="CY1185" s="22"/>
      <c r="CZ1185" s="22"/>
      <c r="DA1185" s="22"/>
      <c r="DB1185" s="22"/>
      <c r="DC1185" s="22"/>
      <c r="DD1185" s="22"/>
      <c r="DE1185" s="22"/>
      <c r="DF1185" s="22"/>
      <c r="DG1185" s="22"/>
      <c r="DH1185" s="22"/>
      <c r="DI1185" s="22"/>
      <c r="DJ1185" s="22"/>
      <c r="DK1185" s="22"/>
      <c r="DL1185" s="22"/>
      <c r="DM1185" s="22"/>
      <c r="DN1185" s="22"/>
      <c r="DO1185" s="22"/>
      <c r="DP1185" s="22"/>
      <c r="DQ1185" s="22"/>
      <c r="DR1185" s="22"/>
      <c r="DS1185" s="22"/>
      <c r="DT1185" s="22"/>
      <c r="DU1185" s="22"/>
      <c r="DV1185" s="22"/>
      <c r="DW1185" s="22"/>
      <c r="DX1185" s="22"/>
      <c r="DY1185" s="22"/>
      <c r="DZ1185" s="22"/>
      <c r="EA1185" s="22"/>
      <c r="EB1185" s="22"/>
      <c r="EC1185" s="22"/>
      <c r="ED1185" s="22"/>
      <c r="EE1185" s="22"/>
      <c r="EF1185" s="22"/>
      <c r="EG1185" s="22"/>
      <c r="EH1185" s="22"/>
      <c r="EI1185" s="22"/>
      <c r="EJ1185" s="22"/>
      <c r="EK1185" s="22"/>
      <c r="EL1185" s="22"/>
      <c r="EM1185" s="22"/>
      <c r="EN1185" s="22"/>
      <c r="EO1185" s="22"/>
      <c r="EP1185" s="22"/>
      <c r="EQ1185" s="22"/>
      <c r="ER1185" s="22"/>
      <c r="ES1185" s="22"/>
      <c r="ET1185" s="22"/>
      <c r="EU1185" s="22"/>
      <c r="EV1185" s="22"/>
      <c r="EW1185" s="22"/>
    </row>
    <row r="1186" spans="1:153" s="16" customFormat="1" x14ac:dyDescent="0.2">
      <c r="A1186" s="8" t="s">
        <v>32</v>
      </c>
      <c r="B1186" s="8" t="s">
        <v>32</v>
      </c>
      <c r="C1186" s="8" t="s">
        <v>33</v>
      </c>
      <c r="D1186" s="8" t="s">
        <v>56</v>
      </c>
      <c r="E1186" s="9">
        <v>36</v>
      </c>
      <c r="F1186" s="10" t="s">
        <v>238</v>
      </c>
      <c r="G1186" s="11">
        <v>36.020000000000003</v>
      </c>
      <c r="H1186" s="9">
        <v>1</v>
      </c>
      <c r="I1186" s="12">
        <v>47.97</v>
      </c>
      <c r="J1186" s="38">
        <v>54.95</v>
      </c>
      <c r="K1186" s="38">
        <v>54.95</v>
      </c>
      <c r="L1186" s="12">
        <v>4672.104816</v>
      </c>
      <c r="M1186" s="12">
        <v>550.94957619999991</v>
      </c>
      <c r="N1186" s="12">
        <v>97.396389743589751</v>
      </c>
      <c r="O1186" s="12">
        <v>11.485294479883258</v>
      </c>
      <c r="P1186" s="12">
        <v>117.92320547116765</v>
      </c>
      <c r="Q1186" s="12" t="s">
        <v>50</v>
      </c>
      <c r="R1186" s="12" t="s">
        <v>54</v>
      </c>
      <c r="S1186" s="12" t="s">
        <v>55</v>
      </c>
      <c r="T1186" s="12">
        <v>12.45</v>
      </c>
      <c r="U1186" s="12">
        <v>140.9264</v>
      </c>
      <c r="V1186" s="13" t="s">
        <v>58</v>
      </c>
      <c r="W1186" s="14" t="s">
        <v>87</v>
      </c>
      <c r="X1186" s="15" t="s">
        <v>41</v>
      </c>
      <c r="Y1186" s="15" t="s">
        <v>49</v>
      </c>
      <c r="AB1186" s="17">
        <v>0.11863478736995803</v>
      </c>
      <c r="AC1186" s="18">
        <v>47.970000000000006</v>
      </c>
      <c r="AD1186" s="19">
        <v>4465.268527661774</v>
      </c>
      <c r="AE1186" s="20" t="s">
        <v>55</v>
      </c>
      <c r="AF1186" s="20" t="s">
        <v>55</v>
      </c>
      <c r="AG1186" s="152">
        <v>93.1</v>
      </c>
    </row>
    <row r="1187" spans="1:153" s="16" customFormat="1" x14ac:dyDescent="0.2">
      <c r="A1187" s="8" t="s">
        <v>32</v>
      </c>
      <c r="B1187" s="8" t="s">
        <v>32</v>
      </c>
      <c r="C1187" s="8" t="s">
        <v>43</v>
      </c>
      <c r="D1187" s="8" t="s">
        <v>56</v>
      </c>
      <c r="E1187" s="9">
        <v>5</v>
      </c>
      <c r="F1187" s="10" t="s">
        <v>185</v>
      </c>
      <c r="G1187" s="11">
        <v>5.17</v>
      </c>
      <c r="H1187" s="9">
        <v>6</v>
      </c>
      <c r="I1187" s="12">
        <v>84</v>
      </c>
      <c r="J1187" s="12">
        <v>84</v>
      </c>
      <c r="K1187" s="13">
        <v>84</v>
      </c>
      <c r="L1187" s="12">
        <v>10849.123644000001</v>
      </c>
      <c r="M1187" s="12">
        <v>1138.2853133999999</v>
      </c>
      <c r="N1187" s="12">
        <v>129.15623385714287</v>
      </c>
      <c r="O1187" s="12">
        <v>13.551015635714284</v>
      </c>
      <c r="P1187" s="12">
        <v>104.91956316024817</v>
      </c>
      <c r="Q1187" s="12" t="s">
        <v>53</v>
      </c>
      <c r="R1187" s="12" t="s">
        <v>70</v>
      </c>
      <c r="S1187" s="12" t="s">
        <v>71</v>
      </c>
      <c r="T1187" s="12">
        <v>11.86</v>
      </c>
      <c r="U1187" s="12">
        <v>125.48085</v>
      </c>
      <c r="V1187" s="13" t="s">
        <v>86</v>
      </c>
      <c r="W1187" s="14" t="s">
        <v>87</v>
      </c>
      <c r="X1187" s="15" t="s">
        <v>41</v>
      </c>
      <c r="Y1187" s="15" t="s">
        <v>49</v>
      </c>
      <c r="AB1187" s="17">
        <v>0</v>
      </c>
      <c r="AC1187" s="18">
        <v>84</v>
      </c>
      <c r="AD1187" s="19">
        <v>3673.4386538853068</v>
      </c>
      <c r="AE1187" s="20" t="s">
        <v>72</v>
      </c>
      <c r="AF1187" s="20" t="s">
        <v>72</v>
      </c>
      <c r="AG1187" s="152">
        <v>43.7</v>
      </c>
    </row>
    <row r="1188" spans="1:153" s="16" customFormat="1" x14ac:dyDescent="0.2">
      <c r="A1188" s="8" t="s">
        <v>114</v>
      </c>
      <c r="B1188" s="8" t="s">
        <v>114</v>
      </c>
      <c r="C1188" s="8" t="s">
        <v>116</v>
      </c>
      <c r="D1188" s="8"/>
      <c r="E1188" s="9">
        <v>567</v>
      </c>
      <c r="F1188" s="10" t="s">
        <v>243</v>
      </c>
      <c r="G1188" s="11">
        <v>1.01</v>
      </c>
      <c r="H1188" s="9">
        <v>1</v>
      </c>
      <c r="I1188" s="12">
        <v>7</v>
      </c>
      <c r="J1188" s="12">
        <v>7</v>
      </c>
      <c r="K1188" s="13">
        <v>7</v>
      </c>
      <c r="L1188" s="12">
        <v>651.70205600000008</v>
      </c>
      <c r="M1188" s="12">
        <v>63.508634999999998</v>
      </c>
      <c r="N1188" s="12">
        <v>93.100293714285726</v>
      </c>
      <c r="O1188" s="12">
        <v>9.0726621428571423</v>
      </c>
      <c r="P1188" s="12">
        <v>97.450413751648483</v>
      </c>
      <c r="Q1188" s="12" t="s">
        <v>53</v>
      </c>
      <c r="R1188" s="12" t="s">
        <v>54</v>
      </c>
      <c r="S1188" s="12" t="s">
        <v>55</v>
      </c>
      <c r="T1188" s="12">
        <v>12.35</v>
      </c>
      <c r="U1188" s="12">
        <v>130.03455</v>
      </c>
      <c r="V1188" s="21" t="s">
        <v>118</v>
      </c>
      <c r="W1188" s="21" t="s">
        <v>118</v>
      </c>
      <c r="X1188" s="15" t="s">
        <v>41</v>
      </c>
      <c r="Y1188" s="15" t="s">
        <v>49</v>
      </c>
      <c r="AC1188" s="13">
        <v>7</v>
      </c>
      <c r="AD1188" s="44">
        <v>694.0621496</v>
      </c>
      <c r="AE1188" s="44" t="s">
        <v>55</v>
      </c>
      <c r="AF1188" s="44" t="s">
        <v>55</v>
      </c>
      <c r="AG1188" s="152">
        <v>99.2</v>
      </c>
      <c r="AH1188" s="22"/>
      <c r="AI1188" s="22"/>
      <c r="AJ1188" s="22"/>
      <c r="AK1188" s="22"/>
      <c r="AL1188" s="22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  <c r="BC1188" s="22"/>
      <c r="BD1188" s="22"/>
      <c r="BE1188" s="22"/>
      <c r="BF1188" s="22"/>
      <c r="BG1188" s="22"/>
      <c r="BH1188" s="22"/>
      <c r="BI1188" s="22"/>
      <c r="BJ1188" s="22"/>
      <c r="BK1188" s="22"/>
      <c r="BL1188" s="22"/>
      <c r="BM1188" s="22"/>
      <c r="BN1188" s="22"/>
      <c r="BO1188" s="22"/>
      <c r="BP1188" s="22"/>
      <c r="BQ1188" s="22"/>
      <c r="BR1188" s="22"/>
      <c r="BS1188" s="22"/>
      <c r="BT1188" s="22"/>
      <c r="BU1188" s="22"/>
      <c r="BV1188" s="22"/>
      <c r="BW1188" s="22"/>
      <c r="BX1188" s="22"/>
      <c r="BY1188" s="22"/>
      <c r="BZ1188" s="22"/>
      <c r="CA1188" s="22"/>
      <c r="CB1188" s="22"/>
      <c r="CC1188" s="22"/>
      <c r="CD1188" s="22"/>
      <c r="CE1188" s="22"/>
      <c r="CF1188" s="22"/>
      <c r="CG1188" s="22"/>
      <c r="CH1188" s="22"/>
      <c r="CI1188" s="22"/>
      <c r="CJ1188" s="22"/>
      <c r="CK1188" s="22"/>
      <c r="CL1188" s="22"/>
      <c r="CM1188" s="22"/>
      <c r="CN1188" s="22"/>
      <c r="CO1188" s="22"/>
      <c r="CP1188" s="22"/>
      <c r="CQ1188" s="22"/>
      <c r="CR1188" s="22"/>
      <c r="CS1188" s="22"/>
      <c r="CT1188" s="22"/>
      <c r="CU1188" s="22"/>
      <c r="CV1188" s="22"/>
      <c r="CW1188" s="22"/>
      <c r="CX1188" s="22"/>
      <c r="CY1188" s="22"/>
      <c r="CZ1188" s="22"/>
      <c r="DA1188" s="22"/>
      <c r="DB1188" s="22"/>
      <c r="DC1188" s="22"/>
      <c r="DD1188" s="22"/>
      <c r="DE1188" s="22"/>
      <c r="DF1188" s="22"/>
      <c r="DG1188" s="22"/>
      <c r="DH1188" s="22"/>
      <c r="DI1188" s="22"/>
      <c r="DJ1188" s="22"/>
      <c r="DK1188" s="22"/>
      <c r="DL1188" s="22"/>
      <c r="DM1188" s="22"/>
      <c r="DN1188" s="22"/>
      <c r="DO1188" s="22"/>
      <c r="DP1188" s="22"/>
      <c r="DQ1188" s="22"/>
      <c r="DR1188" s="22"/>
      <c r="DS1188" s="22"/>
      <c r="DT1188" s="22"/>
      <c r="DU1188" s="22"/>
      <c r="DV1188" s="22"/>
      <c r="DW1188" s="22"/>
      <c r="DX1188" s="22"/>
      <c r="DY1188" s="22"/>
      <c r="DZ1188" s="22"/>
      <c r="EA1188" s="22"/>
      <c r="EB1188" s="22"/>
      <c r="EC1188" s="22"/>
      <c r="ED1188" s="22"/>
      <c r="EE1188" s="22"/>
      <c r="EF1188" s="22"/>
      <c r="EG1188" s="22"/>
      <c r="EH1188" s="22"/>
      <c r="EI1188" s="22"/>
      <c r="EJ1188" s="22"/>
      <c r="EK1188" s="22"/>
      <c r="EL1188" s="22"/>
      <c r="EM1188" s="22"/>
      <c r="EN1188" s="22"/>
      <c r="EO1188" s="22"/>
      <c r="EP1188" s="22"/>
      <c r="EQ1188" s="22"/>
      <c r="ER1188" s="22"/>
      <c r="ES1188" s="22"/>
      <c r="ET1188" s="22"/>
      <c r="EU1188" s="22"/>
      <c r="EV1188" s="22"/>
      <c r="EW1188" s="22"/>
    </row>
    <row r="1189" spans="1:153" s="16" customFormat="1" x14ac:dyDescent="0.2">
      <c r="A1189" s="8" t="s">
        <v>32</v>
      </c>
      <c r="B1189" s="8" t="s">
        <v>32</v>
      </c>
      <c r="C1189" s="8" t="s">
        <v>33</v>
      </c>
      <c r="D1189" s="8" t="s">
        <v>56</v>
      </c>
      <c r="E1189" s="9">
        <v>36</v>
      </c>
      <c r="F1189" s="10" t="s">
        <v>238</v>
      </c>
      <c r="G1189" s="7">
        <v>36.04</v>
      </c>
      <c r="H1189" s="7"/>
      <c r="I1189" s="12">
        <v>41.04</v>
      </c>
      <c r="J1189" s="38">
        <v>40.93</v>
      </c>
      <c r="K1189" s="38">
        <v>40.93</v>
      </c>
      <c r="L1189" s="12">
        <v>4017.9723959999997</v>
      </c>
      <c r="M1189" s="12">
        <v>497.82538599999998</v>
      </c>
      <c r="N1189" s="12">
        <v>97.903810818713438</v>
      </c>
      <c r="O1189" s="12">
        <v>12.130248196881091</v>
      </c>
      <c r="P1189" s="12">
        <v>123.89965309258935</v>
      </c>
      <c r="Q1189" s="12" t="s">
        <v>50</v>
      </c>
      <c r="R1189" s="12" t="s">
        <v>54</v>
      </c>
      <c r="S1189" s="12" t="s">
        <v>55</v>
      </c>
      <c r="T1189" s="12">
        <v>12.48</v>
      </c>
      <c r="U1189" s="12">
        <v>141.72485</v>
      </c>
      <c r="V1189" s="13" t="s">
        <v>58</v>
      </c>
      <c r="W1189" s="14" t="s">
        <v>62</v>
      </c>
      <c r="X1189" s="15" t="s">
        <v>41</v>
      </c>
      <c r="Y1189" s="15" t="s">
        <v>49</v>
      </c>
      <c r="AA1189" s="15"/>
      <c r="AB1189" s="17">
        <v>0.14619883040935672</v>
      </c>
      <c r="AC1189" s="18">
        <v>41.040000000000006</v>
      </c>
      <c r="AD1189" s="19">
        <v>3933.6611045220102</v>
      </c>
      <c r="AE1189" s="20" t="s">
        <v>55</v>
      </c>
      <c r="AF1189" s="20" t="s">
        <v>55</v>
      </c>
      <c r="AG1189" s="152">
        <v>95.8</v>
      </c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  <c r="CN1189" s="15"/>
      <c r="CO1189" s="15"/>
      <c r="CP1189" s="15"/>
      <c r="CQ1189" s="15"/>
      <c r="CR1189" s="15"/>
      <c r="CS1189" s="15"/>
      <c r="CT1189" s="15"/>
      <c r="CU1189" s="15"/>
      <c r="CV1189" s="15"/>
      <c r="CW1189" s="15"/>
      <c r="CX1189" s="15"/>
      <c r="CY1189" s="15"/>
      <c r="CZ1189" s="15"/>
      <c r="DA1189" s="15"/>
      <c r="DB1189" s="15"/>
      <c r="DC1189" s="15"/>
      <c r="DD1189" s="15"/>
      <c r="DE1189" s="15"/>
      <c r="DF1189" s="15"/>
      <c r="DG1189" s="15"/>
      <c r="DH1189" s="15"/>
      <c r="DI1189" s="15"/>
      <c r="DJ1189" s="15"/>
      <c r="DK1189" s="15"/>
      <c r="DL1189" s="15"/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5"/>
      <c r="ED1189" s="15"/>
      <c r="EE1189" s="15"/>
      <c r="EF1189" s="15"/>
      <c r="EG1189" s="15"/>
      <c r="EH1189" s="15"/>
      <c r="EI1189" s="15"/>
      <c r="EJ1189" s="15"/>
      <c r="EK1189" s="15"/>
      <c r="EL1189" s="15"/>
      <c r="EM1189" s="15"/>
      <c r="EN1189" s="15"/>
      <c r="EO1189" s="15"/>
      <c r="EP1189" s="15"/>
      <c r="EQ1189" s="15"/>
      <c r="ER1189" s="15"/>
      <c r="ES1189" s="15"/>
      <c r="ET1189" s="15"/>
      <c r="EU1189" s="15"/>
      <c r="EV1189" s="15"/>
      <c r="EW1189" s="15"/>
    </row>
    <row r="1190" spans="1:153" s="15" customFormat="1" x14ac:dyDescent="0.2">
      <c r="A1190" s="8" t="s">
        <v>32</v>
      </c>
      <c r="B1190" s="8" t="s">
        <v>32</v>
      </c>
      <c r="C1190" s="8" t="s">
        <v>33</v>
      </c>
      <c r="D1190" s="8" t="s">
        <v>56</v>
      </c>
      <c r="E1190" s="9">
        <v>36</v>
      </c>
      <c r="F1190" s="10" t="s">
        <v>238</v>
      </c>
      <c r="G1190" s="11">
        <v>36.049999999999997</v>
      </c>
      <c r="H1190" s="9">
        <v>2</v>
      </c>
      <c r="I1190" s="12">
        <v>91.63</v>
      </c>
      <c r="J1190" s="38">
        <v>91.41</v>
      </c>
      <c r="K1190" s="38">
        <v>91.41</v>
      </c>
      <c r="L1190" s="12">
        <v>11972.737123999999</v>
      </c>
      <c r="M1190" s="12">
        <v>1348.0442600000001</v>
      </c>
      <c r="N1190" s="12">
        <v>130.99274752735229</v>
      </c>
      <c r="O1190" s="12">
        <v>14.748843107221006</v>
      </c>
      <c r="P1190" s="12">
        <v>112.59282201208381</v>
      </c>
      <c r="Q1190" s="12" t="s">
        <v>46</v>
      </c>
      <c r="R1190" s="12" t="s">
        <v>54</v>
      </c>
      <c r="S1190" s="12" t="s">
        <v>55</v>
      </c>
      <c r="T1190" s="12">
        <v>12.58</v>
      </c>
      <c r="U1190" s="12">
        <v>132.91550000000001</v>
      </c>
      <c r="V1190" s="13" t="s">
        <v>58</v>
      </c>
      <c r="W1190" s="14" t="s">
        <v>62</v>
      </c>
      <c r="X1190" s="15" t="s">
        <v>41</v>
      </c>
      <c r="Y1190" s="15" t="s">
        <v>49</v>
      </c>
      <c r="Z1190" s="16"/>
      <c r="AA1190" s="16"/>
      <c r="AB1190" s="17">
        <v>0.457280385078219</v>
      </c>
      <c r="AC1190" s="18">
        <v>91.63</v>
      </c>
      <c r="AD1190" s="19">
        <v>11787.261382799325</v>
      </c>
      <c r="AE1190" s="20" t="s">
        <v>55</v>
      </c>
      <c r="AF1190" s="20" t="s">
        <v>55</v>
      </c>
      <c r="AG1190" s="152">
        <v>128.6</v>
      </c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6"/>
      <c r="BU1190" s="16"/>
      <c r="BV1190" s="16"/>
      <c r="BW1190" s="16"/>
      <c r="BX1190" s="16"/>
      <c r="BY1190" s="16"/>
      <c r="BZ1190" s="16"/>
      <c r="CA1190" s="16"/>
      <c r="CB1190" s="16"/>
      <c r="CC1190" s="16"/>
      <c r="CD1190" s="16"/>
      <c r="CE1190" s="16"/>
      <c r="CF1190" s="16"/>
      <c r="CG1190" s="16"/>
      <c r="CH1190" s="16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6"/>
      <c r="CX1190" s="16"/>
      <c r="CY1190" s="16"/>
      <c r="CZ1190" s="16"/>
      <c r="DA1190" s="16"/>
      <c r="DB1190" s="16"/>
      <c r="DC1190" s="16"/>
      <c r="DD1190" s="16"/>
      <c r="DE1190" s="16"/>
      <c r="DF1190" s="16"/>
      <c r="DG1190" s="16"/>
      <c r="DH1190" s="16"/>
      <c r="DI1190" s="16"/>
      <c r="DJ1190" s="16"/>
      <c r="DK1190" s="16"/>
      <c r="DL1190" s="16"/>
      <c r="DM1190" s="16"/>
      <c r="DN1190" s="16"/>
      <c r="DO1190" s="16"/>
      <c r="DP1190" s="16"/>
      <c r="DQ1190" s="16"/>
      <c r="DR1190" s="16"/>
      <c r="DS1190" s="16"/>
      <c r="DT1190" s="16"/>
      <c r="DU1190" s="16"/>
      <c r="DV1190" s="16"/>
      <c r="DW1190" s="16"/>
      <c r="DX1190" s="16"/>
      <c r="DY1190" s="16"/>
      <c r="DZ1190" s="16"/>
      <c r="EA1190" s="16"/>
      <c r="EB1190" s="16"/>
      <c r="EC1190" s="16"/>
      <c r="ED1190" s="16"/>
      <c r="EE1190" s="16"/>
      <c r="EF1190" s="16"/>
      <c r="EG1190" s="16"/>
      <c r="EH1190" s="16"/>
      <c r="EI1190" s="16"/>
      <c r="EJ1190" s="16"/>
      <c r="EK1190" s="16"/>
      <c r="EL1190" s="16"/>
      <c r="EM1190" s="16"/>
      <c r="EN1190" s="16"/>
      <c r="EO1190" s="16"/>
      <c r="EP1190" s="16"/>
      <c r="EQ1190" s="16"/>
      <c r="ER1190" s="16"/>
      <c r="ES1190" s="16"/>
      <c r="ET1190" s="16"/>
      <c r="EU1190" s="16"/>
      <c r="EV1190" s="16"/>
      <c r="EW1190" s="16"/>
    </row>
    <row r="1191" spans="1:153" s="16" customFormat="1" x14ac:dyDescent="0.2">
      <c r="A1191" s="8" t="s">
        <v>32</v>
      </c>
      <c r="B1191" s="8" t="s">
        <v>32</v>
      </c>
      <c r="C1191" s="8" t="s">
        <v>43</v>
      </c>
      <c r="D1191" s="8" t="s">
        <v>56</v>
      </c>
      <c r="E1191" s="7">
        <v>81</v>
      </c>
      <c r="F1191" s="10" t="s">
        <v>237</v>
      </c>
      <c r="G1191" s="7">
        <v>81.06</v>
      </c>
      <c r="H1191" s="7"/>
      <c r="I1191" s="12" t="e">
        <v>#N/A</v>
      </c>
      <c r="J1191" s="12">
        <v>0.1</v>
      </c>
      <c r="K1191" s="13">
        <v>0.1</v>
      </c>
      <c r="L1191" s="12">
        <v>13.482048000000001</v>
      </c>
      <c r="M1191" s="12">
        <v>1.5361102000000002</v>
      </c>
      <c r="N1191" s="13">
        <v>134.82048</v>
      </c>
      <c r="O1191" s="13">
        <v>15.361102000000001</v>
      </c>
      <c r="P1191" s="12">
        <v>113.93745223277651</v>
      </c>
      <c r="Q1191" s="36">
        <v>1</v>
      </c>
      <c r="R1191" s="37">
        <v>29</v>
      </c>
      <c r="S1191" s="16" t="s">
        <v>38</v>
      </c>
      <c r="T1191" s="13">
        <v>10.09</v>
      </c>
      <c r="U1191" s="13">
        <v>136.70445000000001</v>
      </c>
      <c r="V1191" s="15"/>
      <c r="W1191" s="15"/>
      <c r="X1191" s="15" t="s">
        <v>63</v>
      </c>
      <c r="Y1191" s="15" t="s">
        <v>49</v>
      </c>
      <c r="Z1191" s="15"/>
      <c r="AA1191" s="15"/>
      <c r="AB1191" s="17">
        <v>0</v>
      </c>
      <c r="AC1191" s="18">
        <v>6.74</v>
      </c>
      <c r="AD1191" s="18">
        <v>747.47948000000008</v>
      </c>
      <c r="AE1191" s="20" t="s">
        <v>38</v>
      </c>
      <c r="AF1191" s="20" t="s">
        <v>38</v>
      </c>
      <c r="AG1191" s="152">
        <v>110.9</v>
      </c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5"/>
      <c r="DA1191" s="15"/>
      <c r="DB1191" s="15"/>
      <c r="DC1191" s="15"/>
      <c r="DD1191" s="15"/>
      <c r="DE1191" s="15"/>
      <c r="DF1191" s="15"/>
      <c r="DG1191" s="15"/>
      <c r="DH1191" s="15"/>
      <c r="DI1191" s="15"/>
      <c r="DJ1191" s="15"/>
      <c r="DK1191" s="15"/>
      <c r="DL1191" s="15"/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5"/>
      <c r="ED1191" s="15"/>
      <c r="EE1191" s="15"/>
      <c r="EF1191" s="15"/>
      <c r="EG1191" s="15"/>
      <c r="EH1191" s="15"/>
      <c r="EI1191" s="15"/>
      <c r="EJ1191" s="15"/>
      <c r="EK1191" s="15"/>
      <c r="EL1191" s="15"/>
      <c r="EM1191" s="15"/>
      <c r="EN1191" s="15"/>
      <c r="EO1191" s="15"/>
      <c r="EP1191" s="15"/>
      <c r="EQ1191" s="15"/>
      <c r="ER1191" s="15"/>
      <c r="ES1191" s="15"/>
      <c r="ET1191" s="15"/>
      <c r="EU1191" s="15"/>
      <c r="EV1191" s="15"/>
      <c r="EW1191" s="15"/>
    </row>
    <row r="1192" spans="1:153" s="15" customFormat="1" x14ac:dyDescent="0.2">
      <c r="A1192" s="8" t="s">
        <v>32</v>
      </c>
      <c r="B1192" s="8" t="s">
        <v>32</v>
      </c>
      <c r="C1192" s="8" t="s">
        <v>33</v>
      </c>
      <c r="D1192" s="8" t="s">
        <v>34</v>
      </c>
      <c r="E1192" s="9">
        <v>67</v>
      </c>
      <c r="F1192" s="10" t="s">
        <v>213</v>
      </c>
      <c r="G1192" s="11">
        <v>67.03</v>
      </c>
      <c r="H1192" s="9"/>
      <c r="I1192" s="12">
        <v>18.350000000000001</v>
      </c>
      <c r="J1192" s="12">
        <v>18.350000000000001</v>
      </c>
      <c r="K1192" s="13">
        <v>18.350000000000001</v>
      </c>
      <c r="L1192" s="12">
        <v>1622.925172</v>
      </c>
      <c r="M1192" s="12">
        <v>176.2921848</v>
      </c>
      <c r="N1192" s="12">
        <v>88.442788664850127</v>
      </c>
      <c r="O1192" s="12">
        <v>9.6072035313351485</v>
      </c>
      <c r="P1192" s="12">
        <v>108.62619413484579</v>
      </c>
      <c r="Q1192" s="12" t="s">
        <v>99</v>
      </c>
      <c r="R1192" s="12" t="s">
        <v>153</v>
      </c>
      <c r="S1192" s="12" t="s">
        <v>154</v>
      </c>
      <c r="T1192" s="12">
        <v>12.98</v>
      </c>
      <c r="U1192" s="12">
        <v>137.70804999999999</v>
      </c>
      <c r="V1192" s="13" t="s">
        <v>173</v>
      </c>
      <c r="W1192" s="14" t="s">
        <v>87</v>
      </c>
      <c r="X1192" s="15" t="s">
        <v>41</v>
      </c>
      <c r="Y1192" s="15" t="s">
        <v>49</v>
      </c>
      <c r="Z1192" s="16"/>
      <c r="AA1192" s="16"/>
      <c r="AB1192" s="17">
        <v>0</v>
      </c>
      <c r="AC1192" s="18">
        <v>18.350000000000001</v>
      </c>
      <c r="AD1192" s="19">
        <v>1226.4202949522564</v>
      </c>
      <c r="AE1192" s="20" t="s">
        <v>154</v>
      </c>
      <c r="AF1192" s="20" t="s">
        <v>154</v>
      </c>
      <c r="AG1192" s="152">
        <v>66.8</v>
      </c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6"/>
      <c r="BQ1192" s="16"/>
      <c r="BR1192" s="16"/>
      <c r="BS1192" s="16"/>
      <c r="BT1192" s="16"/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6"/>
      <c r="CG1192" s="16"/>
      <c r="CH1192" s="16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6"/>
      <c r="CX1192" s="16"/>
      <c r="CY1192" s="16"/>
      <c r="CZ1192" s="16"/>
      <c r="DA1192" s="16"/>
      <c r="DB1192" s="16"/>
      <c r="DC1192" s="16"/>
      <c r="DD1192" s="16"/>
      <c r="DE1192" s="16"/>
      <c r="DF1192" s="16"/>
      <c r="DG1192" s="16"/>
      <c r="DH1192" s="16"/>
      <c r="DI1192" s="16"/>
      <c r="DJ1192" s="16"/>
      <c r="DK1192" s="16"/>
      <c r="DL1192" s="16"/>
      <c r="DM1192" s="16"/>
      <c r="DN1192" s="16"/>
      <c r="DO1192" s="16"/>
      <c r="DP1192" s="16"/>
      <c r="DQ1192" s="16"/>
      <c r="DR1192" s="16"/>
      <c r="DS1192" s="16"/>
      <c r="DT1192" s="16"/>
      <c r="DU1192" s="16"/>
      <c r="DV1192" s="16"/>
      <c r="DW1192" s="16"/>
      <c r="DX1192" s="16"/>
      <c r="DY1192" s="16"/>
      <c r="DZ1192" s="16"/>
      <c r="EA1192" s="16"/>
      <c r="EB1192" s="16"/>
      <c r="EC1192" s="16"/>
      <c r="ED1192" s="16"/>
      <c r="EE1192" s="16"/>
      <c r="EF1192" s="16"/>
      <c r="EG1192" s="16"/>
      <c r="EH1192" s="16"/>
      <c r="EI1192" s="16"/>
      <c r="EJ1192" s="16"/>
      <c r="EK1192" s="16"/>
      <c r="EL1192" s="16"/>
      <c r="EM1192" s="16"/>
      <c r="EN1192" s="16"/>
      <c r="EO1192" s="16"/>
      <c r="EP1192" s="16"/>
      <c r="EQ1192" s="16"/>
      <c r="ER1192" s="16"/>
      <c r="ES1192" s="16"/>
      <c r="ET1192" s="16"/>
      <c r="EU1192" s="16"/>
      <c r="EV1192" s="16"/>
      <c r="EW1192" s="16"/>
    </row>
    <row r="1193" spans="1:153" s="16" customFormat="1" x14ac:dyDescent="0.2">
      <c r="A1193" s="8" t="s">
        <v>32</v>
      </c>
      <c r="B1193" s="8" t="s">
        <v>32</v>
      </c>
      <c r="C1193" s="8" t="s">
        <v>33</v>
      </c>
      <c r="D1193" s="8" t="s">
        <v>34</v>
      </c>
      <c r="E1193" s="9">
        <v>67</v>
      </c>
      <c r="F1193" s="10" t="s">
        <v>213</v>
      </c>
      <c r="G1193" s="11">
        <v>67.040000000000006</v>
      </c>
      <c r="H1193" s="9"/>
      <c r="I1193" s="12">
        <v>99.24</v>
      </c>
      <c r="J1193" s="12">
        <v>99.24</v>
      </c>
      <c r="K1193" s="13">
        <v>99.24</v>
      </c>
      <c r="L1193" s="12">
        <v>9323.6350280000006</v>
      </c>
      <c r="M1193" s="12">
        <v>937.84260419999987</v>
      </c>
      <c r="N1193" s="12">
        <v>93.95037311567917</v>
      </c>
      <c r="O1193" s="12">
        <v>9.4502479262394186</v>
      </c>
      <c r="P1193" s="12">
        <v>100.58765721561875</v>
      </c>
      <c r="Q1193" s="12" t="s">
        <v>60</v>
      </c>
      <c r="R1193" s="12" t="s">
        <v>70</v>
      </c>
      <c r="S1193" s="12" t="s">
        <v>71</v>
      </c>
      <c r="T1193" s="12">
        <v>11.89</v>
      </c>
      <c r="U1193" s="12">
        <v>128.43870000000001</v>
      </c>
      <c r="V1193" s="13" t="s">
        <v>173</v>
      </c>
      <c r="W1193" s="14" t="s">
        <v>87</v>
      </c>
      <c r="X1193" s="15" t="s">
        <v>41</v>
      </c>
      <c r="Y1193" s="15" t="s">
        <v>42</v>
      </c>
      <c r="AB1193" s="17">
        <v>6.1164852881902466E-2</v>
      </c>
      <c r="AC1193" s="18">
        <v>99.24</v>
      </c>
      <c r="AD1193" s="19">
        <v>7344.9409917065677</v>
      </c>
      <c r="AE1193" s="20" t="s">
        <v>72</v>
      </c>
      <c r="AF1193" s="20" t="s">
        <v>72</v>
      </c>
      <c r="AG1193" s="152">
        <v>74</v>
      </c>
    </row>
    <row r="1194" spans="1:153" s="16" customFormat="1" x14ac:dyDescent="0.2">
      <c r="A1194" s="8" t="s">
        <v>114</v>
      </c>
      <c r="B1194" s="8" t="s">
        <v>114</v>
      </c>
      <c r="C1194" s="8" t="s">
        <v>116</v>
      </c>
      <c r="D1194" s="15"/>
      <c r="E1194" s="124">
        <v>535</v>
      </c>
      <c r="F1194" s="125" t="s">
        <v>244</v>
      </c>
      <c r="G1194" s="125">
        <v>1.01</v>
      </c>
      <c r="H1194" s="15"/>
      <c r="I1194" s="12"/>
      <c r="J1194" s="15"/>
      <c r="K1194" s="15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5"/>
      <c r="W1194" s="15"/>
      <c r="X1194" s="15"/>
      <c r="Y1194" s="15"/>
      <c r="Z1194" s="15"/>
      <c r="AA1194" s="15"/>
      <c r="AB1194" s="15"/>
      <c r="AC1194" s="13">
        <v>64.66</v>
      </c>
      <c r="AD1194" s="44">
        <v>7112.5999999999995</v>
      </c>
      <c r="AE1194" s="44" t="s">
        <v>55</v>
      </c>
      <c r="AF1194" s="44" t="s">
        <v>55</v>
      </c>
      <c r="AG1194" s="152">
        <v>110</v>
      </c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</row>
    <row r="1195" spans="1:153" s="15" customFormat="1" x14ac:dyDescent="0.2">
      <c r="A1195" s="8" t="s">
        <v>32</v>
      </c>
      <c r="B1195" s="8" t="s">
        <v>32</v>
      </c>
      <c r="C1195" s="8" t="s">
        <v>33</v>
      </c>
      <c r="D1195" s="8" t="s">
        <v>34</v>
      </c>
      <c r="E1195" s="9">
        <v>67</v>
      </c>
      <c r="F1195" s="10" t="s">
        <v>213</v>
      </c>
      <c r="G1195" s="11">
        <v>67.02</v>
      </c>
      <c r="H1195" s="9"/>
      <c r="I1195" s="12">
        <v>67.77</v>
      </c>
      <c r="J1195" s="12">
        <v>67.760000000000005</v>
      </c>
      <c r="K1195" s="13">
        <v>67.760000000000005</v>
      </c>
      <c r="L1195" s="12">
        <v>6289.9747720000005</v>
      </c>
      <c r="M1195" s="12">
        <v>706.40126320000002</v>
      </c>
      <c r="N1195" s="12">
        <v>92.81355720820423</v>
      </c>
      <c r="O1195" s="12">
        <v>10.42350985981998</v>
      </c>
      <c r="P1195" s="12">
        <v>112.3058976873111</v>
      </c>
      <c r="Q1195" s="12" t="s">
        <v>99</v>
      </c>
      <c r="R1195" s="12" t="s">
        <v>153</v>
      </c>
      <c r="S1195" s="12" t="s">
        <v>154</v>
      </c>
      <c r="T1195" s="12">
        <v>13.08</v>
      </c>
      <c r="U1195" s="12">
        <v>138.86895000000001</v>
      </c>
      <c r="V1195" s="13" t="s">
        <v>173</v>
      </c>
      <c r="W1195" s="14" t="s">
        <v>87</v>
      </c>
      <c r="X1195" s="15" t="s">
        <v>41</v>
      </c>
      <c r="Y1195" s="15" t="s">
        <v>49</v>
      </c>
      <c r="Z1195" s="16"/>
      <c r="AA1195" s="16"/>
      <c r="AB1195" s="17">
        <v>0</v>
      </c>
      <c r="AC1195" s="18">
        <v>67.77</v>
      </c>
      <c r="AD1195" s="19">
        <v>5840.7396870884259</v>
      </c>
      <c r="AE1195" s="20" t="s">
        <v>154</v>
      </c>
      <c r="AF1195" s="20" t="s">
        <v>154</v>
      </c>
      <c r="AG1195" s="152">
        <v>86.2</v>
      </c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6"/>
      <c r="CG1195" s="16"/>
      <c r="CH1195" s="16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6"/>
      <c r="CX1195" s="16"/>
      <c r="CY1195" s="16"/>
      <c r="CZ1195" s="16"/>
      <c r="DA1195" s="16"/>
      <c r="DB1195" s="16"/>
      <c r="DC1195" s="16"/>
      <c r="DD1195" s="16"/>
      <c r="DE1195" s="16"/>
      <c r="DF1195" s="16"/>
      <c r="DG1195" s="16"/>
      <c r="DH1195" s="16"/>
      <c r="DI1195" s="16"/>
      <c r="DJ1195" s="16"/>
      <c r="DK1195" s="16"/>
      <c r="DL1195" s="16"/>
      <c r="DM1195" s="16"/>
      <c r="DN1195" s="16"/>
      <c r="DO1195" s="16"/>
      <c r="DP1195" s="16"/>
      <c r="DQ1195" s="16"/>
      <c r="DR1195" s="16"/>
      <c r="DS1195" s="16"/>
      <c r="DT1195" s="16"/>
      <c r="DU1195" s="16"/>
      <c r="DV1195" s="16"/>
      <c r="DW1195" s="16"/>
      <c r="DX1195" s="16"/>
      <c r="DY1195" s="16"/>
      <c r="DZ1195" s="16"/>
      <c r="EA1195" s="16"/>
      <c r="EB1195" s="16"/>
      <c r="EC1195" s="16"/>
      <c r="ED1195" s="16"/>
      <c r="EE1195" s="16"/>
      <c r="EF1195" s="16"/>
      <c r="EG1195" s="16"/>
      <c r="EH1195" s="16"/>
      <c r="EI1195" s="16"/>
      <c r="EJ1195" s="16"/>
      <c r="EK1195" s="16"/>
      <c r="EL1195" s="16"/>
      <c r="EM1195" s="16"/>
      <c r="EN1195" s="16"/>
      <c r="EO1195" s="16"/>
      <c r="EP1195" s="16"/>
      <c r="EQ1195" s="16"/>
      <c r="ER1195" s="16"/>
      <c r="ES1195" s="16"/>
      <c r="ET1195" s="16"/>
      <c r="EU1195" s="16"/>
      <c r="EV1195" s="16"/>
      <c r="EW1195" s="16"/>
    </row>
    <row r="1196" spans="1:153" s="15" customFormat="1" x14ac:dyDescent="0.2">
      <c r="A1196" s="8" t="s">
        <v>114</v>
      </c>
      <c r="B1196" s="8" t="s">
        <v>114</v>
      </c>
      <c r="C1196" s="8" t="s">
        <v>116</v>
      </c>
      <c r="E1196" s="124">
        <v>535</v>
      </c>
      <c r="F1196" s="125" t="s">
        <v>244</v>
      </c>
      <c r="G1196" s="125">
        <v>1.02</v>
      </c>
      <c r="I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AC1196" s="13">
        <v>102.47</v>
      </c>
      <c r="AD1196" s="44">
        <v>12793.125586843609</v>
      </c>
      <c r="AE1196" s="44" t="s">
        <v>55</v>
      </c>
      <c r="AF1196" s="44" t="s">
        <v>55</v>
      </c>
      <c r="AG1196" s="152">
        <v>124.8</v>
      </c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</row>
    <row r="1197" spans="1:153" s="16" customFormat="1" x14ac:dyDescent="0.2">
      <c r="A1197" s="8" t="s">
        <v>114</v>
      </c>
      <c r="B1197" s="8" t="s">
        <v>114</v>
      </c>
      <c r="C1197" s="8" t="s">
        <v>116</v>
      </c>
      <c r="D1197" s="7"/>
      <c r="E1197" s="124">
        <v>535</v>
      </c>
      <c r="F1197" s="125" t="s">
        <v>244</v>
      </c>
      <c r="G1197" s="119">
        <v>1.03</v>
      </c>
      <c r="H1197" s="7">
        <v>2</v>
      </c>
      <c r="I1197" s="12"/>
      <c r="J1197" s="12"/>
      <c r="K1197" s="13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5"/>
      <c r="W1197" s="15"/>
      <c r="X1197" s="15"/>
      <c r="Y1197" s="15"/>
      <c r="AA1197" s="15"/>
      <c r="AB1197" s="15"/>
      <c r="AC1197" s="13">
        <v>54.9</v>
      </c>
      <c r="AD1197" s="44">
        <v>6039</v>
      </c>
      <c r="AE1197" s="44" t="s">
        <v>55</v>
      </c>
      <c r="AF1197" s="44" t="s">
        <v>55</v>
      </c>
      <c r="AG1197" s="152">
        <v>110</v>
      </c>
    </row>
    <row r="1198" spans="1:153" s="16" customFormat="1" x14ac:dyDescent="0.2">
      <c r="A1198" s="8" t="s">
        <v>32</v>
      </c>
      <c r="B1198" s="8" t="s">
        <v>32</v>
      </c>
      <c r="C1198" s="8" t="s">
        <v>33</v>
      </c>
      <c r="D1198" s="8" t="s">
        <v>34</v>
      </c>
      <c r="E1198" s="9">
        <v>75</v>
      </c>
      <c r="F1198" s="10" t="s">
        <v>178</v>
      </c>
      <c r="G1198" s="11">
        <v>75.02</v>
      </c>
      <c r="H1198" s="9"/>
      <c r="I1198" s="12">
        <v>42.5</v>
      </c>
      <c r="J1198" s="12">
        <v>42.5</v>
      </c>
      <c r="K1198" s="13">
        <v>42.5</v>
      </c>
      <c r="L1198" s="12">
        <v>4521.6147120000005</v>
      </c>
      <c r="M1198" s="12">
        <v>435.30181800000003</v>
      </c>
      <c r="N1198" s="12">
        <v>108.25029236293992</v>
      </c>
      <c r="O1198" s="12">
        <v>10.421398563562365</v>
      </c>
      <c r="P1198" s="12">
        <v>96.271320253082195</v>
      </c>
      <c r="Q1198" s="12" t="s">
        <v>99</v>
      </c>
      <c r="R1198" s="12" t="s">
        <v>153</v>
      </c>
      <c r="S1198" s="12" t="s">
        <v>154</v>
      </c>
      <c r="T1198" s="12">
        <v>14.06</v>
      </c>
      <c r="U1198" s="12">
        <v>122.26385000000001</v>
      </c>
      <c r="V1198" s="13" t="s">
        <v>173</v>
      </c>
      <c r="W1198" s="14" t="s">
        <v>87</v>
      </c>
      <c r="X1198" s="15" t="s">
        <v>41</v>
      </c>
      <c r="Y1198" s="15" t="s">
        <v>49</v>
      </c>
      <c r="AB1198" s="17">
        <v>0</v>
      </c>
      <c r="AC1198" s="18">
        <v>42.88</v>
      </c>
      <c r="AD1198" s="19">
        <v>3277.2909399286873</v>
      </c>
      <c r="AE1198" s="20" t="s">
        <v>55</v>
      </c>
      <c r="AF1198" s="20" t="s">
        <v>55</v>
      </c>
      <c r="AG1198" s="152">
        <v>76.400000000000006</v>
      </c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  <c r="CN1198" s="15"/>
      <c r="CO1198" s="15"/>
      <c r="CP1198" s="15"/>
      <c r="CQ1198" s="15"/>
      <c r="CR1198" s="15"/>
      <c r="CS1198" s="15"/>
      <c r="CT1198" s="15"/>
      <c r="CU1198" s="15"/>
      <c r="CV1198" s="15"/>
      <c r="CW1198" s="15"/>
      <c r="CX1198" s="15"/>
      <c r="CY1198" s="15"/>
      <c r="CZ1198" s="15"/>
      <c r="DA1198" s="15"/>
      <c r="DB1198" s="15"/>
      <c r="DC1198" s="15"/>
      <c r="DD1198" s="15"/>
      <c r="DE1198" s="15"/>
      <c r="DF1198" s="15"/>
      <c r="DG1198" s="15"/>
      <c r="DH1198" s="15"/>
      <c r="DI1198" s="15"/>
      <c r="DJ1198" s="15"/>
      <c r="DK1198" s="15"/>
      <c r="DL1198" s="15"/>
      <c r="DM1198" s="15"/>
      <c r="DN1198" s="15"/>
      <c r="DO1198" s="15"/>
      <c r="DP1198" s="15"/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5"/>
      <c r="ED1198" s="15"/>
      <c r="EE1198" s="15"/>
      <c r="EF1198" s="15"/>
      <c r="EG1198" s="15"/>
    </row>
    <row r="1199" spans="1:153" s="16" customFormat="1" x14ac:dyDescent="0.2">
      <c r="A1199" s="8" t="s">
        <v>32</v>
      </c>
      <c r="B1199" s="8" t="s">
        <v>32</v>
      </c>
      <c r="C1199" s="8" t="s">
        <v>33</v>
      </c>
      <c r="D1199" s="8" t="s">
        <v>34</v>
      </c>
      <c r="E1199" s="9">
        <v>75</v>
      </c>
      <c r="F1199" s="10" t="s">
        <v>178</v>
      </c>
      <c r="G1199" s="11">
        <v>75.040000000000006</v>
      </c>
      <c r="H1199" s="7"/>
      <c r="I1199" s="12">
        <v>28.42</v>
      </c>
      <c r="J1199" s="12">
        <v>28.42</v>
      </c>
      <c r="K1199" s="13">
        <v>28.42</v>
      </c>
      <c r="L1199" s="12">
        <v>2549.0481399999999</v>
      </c>
      <c r="M1199" s="12">
        <v>209.5893078</v>
      </c>
      <c r="N1199" s="12">
        <v>90.810407552547204</v>
      </c>
      <c r="O1199" s="12">
        <v>7.4666657570359813</v>
      </c>
      <c r="P1199" s="12">
        <v>82.222577326452537</v>
      </c>
      <c r="Q1199" s="12" t="s">
        <v>99</v>
      </c>
      <c r="R1199" s="12" t="s">
        <v>245</v>
      </c>
      <c r="S1199" s="12" t="s">
        <v>187</v>
      </c>
      <c r="T1199" s="12">
        <v>13.5</v>
      </c>
      <c r="U1199" s="12">
        <v>121.8272</v>
      </c>
      <c r="V1199" s="13" t="s">
        <v>173</v>
      </c>
      <c r="W1199" s="14" t="s">
        <v>87</v>
      </c>
      <c r="X1199" s="15" t="s">
        <v>41</v>
      </c>
      <c r="Y1199" s="15" t="s">
        <v>49</v>
      </c>
      <c r="AA1199" s="15"/>
      <c r="AB1199" s="17">
        <v>0</v>
      </c>
      <c r="AC1199" s="18">
        <v>29.38</v>
      </c>
      <c r="AD1199" s="19">
        <v>1680.8460863718581</v>
      </c>
      <c r="AE1199" s="20" t="s">
        <v>55</v>
      </c>
      <c r="AF1199" s="20" t="s">
        <v>55</v>
      </c>
      <c r="AG1199" s="152">
        <v>57.2</v>
      </c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  <c r="CN1199" s="15"/>
      <c r="CO1199" s="15"/>
      <c r="CP1199" s="15"/>
      <c r="CQ1199" s="15"/>
      <c r="CR1199" s="15"/>
      <c r="CS1199" s="15"/>
      <c r="CT1199" s="15"/>
      <c r="CU1199" s="15"/>
      <c r="CV1199" s="15"/>
      <c r="CW1199" s="15"/>
      <c r="CX1199" s="15"/>
      <c r="CY1199" s="15"/>
      <c r="CZ1199" s="15"/>
      <c r="DA1199" s="15"/>
      <c r="DB1199" s="15"/>
      <c r="DC1199" s="15"/>
      <c r="DD1199" s="15"/>
      <c r="DE1199" s="15"/>
      <c r="DF1199" s="15"/>
      <c r="DG1199" s="15"/>
      <c r="DH1199" s="15"/>
      <c r="DI1199" s="15"/>
      <c r="DJ1199" s="15"/>
      <c r="DK1199" s="15"/>
      <c r="DL1199" s="15"/>
      <c r="DM1199" s="15"/>
      <c r="DN1199" s="15"/>
      <c r="DO1199" s="15"/>
      <c r="DP1199" s="15"/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/>
      <c r="EC1199" s="15"/>
      <c r="ED1199" s="15"/>
      <c r="EE1199" s="15"/>
      <c r="EF1199" s="15"/>
      <c r="EG1199" s="15"/>
      <c r="EH1199" s="15"/>
      <c r="EI1199" s="15"/>
      <c r="EJ1199" s="15"/>
      <c r="EK1199" s="15"/>
      <c r="EL1199" s="15"/>
      <c r="EM1199" s="15"/>
      <c r="EN1199" s="15"/>
      <c r="EO1199" s="15"/>
      <c r="EP1199" s="15"/>
      <c r="EQ1199" s="15"/>
      <c r="ER1199" s="15"/>
      <c r="ES1199" s="15"/>
      <c r="ET1199" s="15"/>
      <c r="EU1199" s="15"/>
      <c r="EV1199" s="15"/>
      <c r="EW1199" s="15"/>
    </row>
    <row r="1200" spans="1:153" s="16" customFormat="1" x14ac:dyDescent="0.2">
      <c r="A1200" s="8" t="s">
        <v>32</v>
      </c>
      <c r="B1200" s="8" t="s">
        <v>32</v>
      </c>
      <c r="C1200" s="8" t="s">
        <v>33</v>
      </c>
      <c r="D1200" s="8" t="s">
        <v>34</v>
      </c>
      <c r="E1200" s="9">
        <v>75</v>
      </c>
      <c r="F1200" s="10" t="s">
        <v>178</v>
      </c>
      <c r="G1200" s="11">
        <v>75.05</v>
      </c>
      <c r="H1200" s="7"/>
      <c r="I1200" s="12">
        <v>61.98</v>
      </c>
      <c r="J1200" s="12">
        <v>61.98</v>
      </c>
      <c r="K1200" s="13">
        <v>61.98</v>
      </c>
      <c r="L1200" s="12">
        <v>5645.4484400000001</v>
      </c>
      <c r="M1200" s="12">
        <v>456.29454359999994</v>
      </c>
      <c r="N1200" s="12">
        <v>102.81275614642142</v>
      </c>
      <c r="O1200" s="12">
        <v>8.3098623857220897</v>
      </c>
      <c r="P1200" s="12">
        <v>80.825207855409957</v>
      </c>
      <c r="Q1200" s="12" t="s">
        <v>99</v>
      </c>
      <c r="R1200" s="12" t="s">
        <v>153</v>
      </c>
      <c r="S1200" s="12" t="s">
        <v>154</v>
      </c>
      <c r="T1200" s="12">
        <v>13.47</v>
      </c>
      <c r="U1200" s="12">
        <v>118.02845000000001</v>
      </c>
      <c r="V1200" s="13" t="s">
        <v>173</v>
      </c>
      <c r="W1200" s="14" t="s">
        <v>87</v>
      </c>
      <c r="X1200" s="15" t="s">
        <v>41</v>
      </c>
      <c r="Y1200" s="15" t="s">
        <v>49</v>
      </c>
      <c r="AA1200" s="15"/>
      <c r="AB1200" s="17">
        <v>0</v>
      </c>
      <c r="AC1200" s="18">
        <v>62.39</v>
      </c>
      <c r="AD1200" s="19">
        <v>3658.580141216667</v>
      </c>
      <c r="AE1200" s="20" t="s">
        <v>55</v>
      </c>
      <c r="AF1200" s="20" t="s">
        <v>55</v>
      </c>
      <c r="AG1200" s="152">
        <v>58.6</v>
      </c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  <c r="CN1200" s="15"/>
      <c r="CO1200" s="15"/>
      <c r="CP1200" s="15"/>
      <c r="CQ1200" s="15"/>
      <c r="CR1200" s="15"/>
      <c r="CS1200" s="15"/>
      <c r="CT1200" s="15"/>
      <c r="CU1200" s="15"/>
      <c r="CV1200" s="15"/>
      <c r="CW1200" s="15"/>
      <c r="CX1200" s="15"/>
      <c r="CY1200" s="15"/>
      <c r="CZ1200" s="15"/>
      <c r="DA1200" s="15"/>
      <c r="DB1200" s="15"/>
      <c r="DC1200" s="15"/>
      <c r="DD1200" s="15"/>
      <c r="DE1200" s="15"/>
      <c r="DF1200" s="15"/>
      <c r="DG1200" s="15"/>
      <c r="DH1200" s="15"/>
      <c r="DI1200" s="15"/>
      <c r="DJ1200" s="15"/>
      <c r="DK1200" s="15"/>
      <c r="DL1200" s="15"/>
      <c r="DM1200" s="15"/>
      <c r="DN1200" s="15"/>
      <c r="DO1200" s="15"/>
      <c r="DP1200" s="15"/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5"/>
      <c r="ED1200" s="15"/>
      <c r="EE1200" s="15"/>
      <c r="EF1200" s="15"/>
      <c r="EG1200" s="15"/>
      <c r="EH1200" s="15"/>
      <c r="EI1200" s="15"/>
      <c r="EJ1200" s="15"/>
      <c r="EK1200" s="15"/>
      <c r="EL1200" s="15"/>
      <c r="EM1200" s="15"/>
      <c r="EN1200" s="15"/>
      <c r="EO1200" s="15"/>
      <c r="EP1200" s="15"/>
      <c r="EQ1200" s="15"/>
      <c r="ER1200" s="15"/>
      <c r="ES1200" s="15"/>
      <c r="ET1200" s="15"/>
      <c r="EU1200" s="15"/>
      <c r="EV1200" s="15"/>
      <c r="EW1200" s="15"/>
    </row>
    <row r="1201" spans="1:153" s="16" customFormat="1" x14ac:dyDescent="0.2">
      <c r="A1201" s="8" t="s">
        <v>32</v>
      </c>
      <c r="B1201" s="8" t="s">
        <v>32</v>
      </c>
      <c r="C1201" s="8" t="s">
        <v>33</v>
      </c>
      <c r="D1201" s="8" t="s">
        <v>34</v>
      </c>
      <c r="E1201" s="9">
        <v>23</v>
      </c>
      <c r="F1201" s="10" t="s">
        <v>246</v>
      </c>
      <c r="G1201" s="11">
        <v>23.02</v>
      </c>
      <c r="H1201" s="9">
        <v>1</v>
      </c>
      <c r="I1201" s="12">
        <v>100.29</v>
      </c>
      <c r="J1201" s="12">
        <v>100.06</v>
      </c>
      <c r="K1201" s="13">
        <v>100.06</v>
      </c>
      <c r="L1201" s="12">
        <v>10682.72444</v>
      </c>
      <c r="M1201" s="12">
        <v>986.98750460000008</v>
      </c>
      <c r="N1201" s="12">
        <v>106.51834121048957</v>
      </c>
      <c r="O1201" s="12">
        <v>9.8413351739954127</v>
      </c>
      <c r="P1201" s="12">
        <v>92.390991656057366</v>
      </c>
      <c r="Q1201" s="12" t="s">
        <v>53</v>
      </c>
      <c r="R1201" s="12" t="s">
        <v>70</v>
      </c>
      <c r="S1201" s="12" t="s">
        <v>71</v>
      </c>
      <c r="T1201" s="12">
        <v>12.65</v>
      </c>
      <c r="U1201" s="12">
        <v>120.09665</v>
      </c>
      <c r="V1201" s="13" t="s">
        <v>173</v>
      </c>
      <c r="W1201" s="14" t="s">
        <v>87</v>
      </c>
      <c r="X1201" s="15" t="s">
        <v>41</v>
      </c>
      <c r="Y1201" s="15" t="s">
        <v>49</v>
      </c>
      <c r="AB1201" s="17">
        <v>0</v>
      </c>
      <c r="AC1201" s="18">
        <v>100.28999999999999</v>
      </c>
      <c r="AD1201" s="19">
        <v>9263.2114022060377</v>
      </c>
      <c r="AE1201" s="20" t="s">
        <v>72</v>
      </c>
      <c r="AF1201" s="20" t="s">
        <v>72</v>
      </c>
      <c r="AG1201" s="152">
        <v>92.4</v>
      </c>
    </row>
    <row r="1202" spans="1:153" s="16" customFormat="1" x14ac:dyDescent="0.2">
      <c r="A1202" s="8" t="s">
        <v>32</v>
      </c>
      <c r="B1202" s="8" t="s">
        <v>32</v>
      </c>
      <c r="C1202" s="8" t="s">
        <v>33</v>
      </c>
      <c r="D1202" s="8" t="s">
        <v>34</v>
      </c>
      <c r="E1202" s="9">
        <v>23</v>
      </c>
      <c r="F1202" s="10" t="s">
        <v>246</v>
      </c>
      <c r="G1202" s="11">
        <v>23.01</v>
      </c>
      <c r="H1202" s="9">
        <v>2</v>
      </c>
      <c r="I1202" s="12">
        <v>26.15</v>
      </c>
      <c r="J1202" s="12">
        <v>26.15</v>
      </c>
      <c r="K1202" s="13">
        <v>26.15</v>
      </c>
      <c r="L1202" s="12">
        <v>2466.3480519999998</v>
      </c>
      <c r="M1202" s="12">
        <v>253.98961179999998</v>
      </c>
      <c r="N1202" s="12">
        <v>94.315413078393874</v>
      </c>
      <c r="O1202" s="12">
        <v>9.7127958623326958</v>
      </c>
      <c r="P1202" s="12">
        <v>102.98206353885692</v>
      </c>
      <c r="Q1202" s="12" t="s">
        <v>50</v>
      </c>
      <c r="R1202" s="12" t="s">
        <v>124</v>
      </c>
      <c r="S1202" s="12" t="s">
        <v>125</v>
      </c>
      <c r="T1202" s="12">
        <v>12.68</v>
      </c>
      <c r="U1202" s="12">
        <v>130.09285</v>
      </c>
      <c r="V1202" s="13" t="s">
        <v>173</v>
      </c>
      <c r="W1202" s="14" t="s">
        <v>87</v>
      </c>
      <c r="X1202" s="15" t="s">
        <v>63</v>
      </c>
      <c r="Y1202" s="15" t="s">
        <v>49</v>
      </c>
      <c r="AB1202" s="17">
        <v>0</v>
      </c>
      <c r="AC1202" s="18">
        <v>26.61</v>
      </c>
      <c r="AD1202" s="19">
        <v>1900.9476596307723</v>
      </c>
      <c r="AE1202" s="20" t="s">
        <v>125</v>
      </c>
      <c r="AF1202" s="20" t="s">
        <v>125</v>
      </c>
      <c r="AG1202" s="152">
        <v>71.400000000000006</v>
      </c>
    </row>
    <row r="1203" spans="1:153" s="15" customFormat="1" x14ac:dyDescent="0.2">
      <c r="A1203" s="8" t="s">
        <v>114</v>
      </c>
      <c r="B1203" s="8" t="s">
        <v>114</v>
      </c>
      <c r="C1203" s="8" t="s">
        <v>116</v>
      </c>
      <c r="D1203" s="8"/>
      <c r="E1203" s="9">
        <v>225</v>
      </c>
      <c r="F1203" s="10" t="s">
        <v>204</v>
      </c>
      <c r="G1203" s="11">
        <v>1.06</v>
      </c>
      <c r="H1203" s="9">
        <v>1</v>
      </c>
      <c r="I1203" s="12">
        <v>4.83</v>
      </c>
      <c r="J1203" s="12">
        <v>4.83</v>
      </c>
      <c r="K1203" s="13">
        <v>4.83</v>
      </c>
      <c r="L1203" s="12">
        <v>427.98832400000003</v>
      </c>
      <c r="M1203" s="12">
        <v>43.700358799999997</v>
      </c>
      <c r="N1203" s="12">
        <v>88.610419047619047</v>
      </c>
      <c r="O1203" s="12">
        <v>9.0476933333333331</v>
      </c>
      <c r="P1203" s="12">
        <v>102.10642755758916</v>
      </c>
      <c r="Q1203" s="12" t="s">
        <v>50</v>
      </c>
      <c r="R1203" s="12" t="s">
        <v>134</v>
      </c>
      <c r="S1203" s="12" t="s">
        <v>135</v>
      </c>
      <c r="T1203" s="12">
        <v>11.99</v>
      </c>
      <c r="U1203" s="12">
        <v>128.47345000000001</v>
      </c>
      <c r="V1203" s="21" t="s">
        <v>118</v>
      </c>
      <c r="W1203" s="21" t="s">
        <v>118</v>
      </c>
      <c r="X1203" s="15" t="s">
        <v>63</v>
      </c>
      <c r="Y1203" s="15" t="s">
        <v>49</v>
      </c>
      <c r="Z1203" s="16"/>
      <c r="AA1203" s="16"/>
      <c r="AB1203" s="16"/>
      <c r="AC1203" s="13">
        <v>4.83</v>
      </c>
      <c r="AD1203" s="44">
        <v>460.22339364775678</v>
      </c>
      <c r="AE1203" s="44" t="s">
        <v>135</v>
      </c>
      <c r="AF1203" s="44" t="s">
        <v>135</v>
      </c>
      <c r="AG1203" s="152">
        <v>95.3</v>
      </c>
    </row>
    <row r="1204" spans="1:153" s="16" customFormat="1" x14ac:dyDescent="0.2">
      <c r="A1204" s="8" t="s">
        <v>114</v>
      </c>
      <c r="B1204" s="8" t="s">
        <v>114</v>
      </c>
      <c r="C1204" s="8" t="s">
        <v>116</v>
      </c>
      <c r="D1204" s="8"/>
      <c r="E1204" s="9">
        <v>225</v>
      </c>
      <c r="F1204" s="10" t="s">
        <v>204</v>
      </c>
      <c r="G1204" s="11">
        <v>1.05</v>
      </c>
      <c r="H1204" s="9">
        <v>1</v>
      </c>
      <c r="I1204" s="12">
        <v>9.68</v>
      </c>
      <c r="J1204" s="12">
        <v>9.68</v>
      </c>
      <c r="K1204" s="13">
        <v>9.68</v>
      </c>
      <c r="L1204" s="12">
        <v>734.30738400000007</v>
      </c>
      <c r="M1204" s="12">
        <v>80.885328200000004</v>
      </c>
      <c r="N1204" s="12">
        <v>75.858200826446293</v>
      </c>
      <c r="O1204" s="12">
        <v>8.3559223347107441</v>
      </c>
      <c r="P1204" s="12">
        <v>110.1518655026898</v>
      </c>
      <c r="Q1204" s="12" t="s">
        <v>65</v>
      </c>
      <c r="R1204" s="12" t="s">
        <v>134</v>
      </c>
      <c r="S1204" s="12" t="s">
        <v>135</v>
      </c>
      <c r="T1204" s="12">
        <v>12.06</v>
      </c>
      <c r="U1204" s="12">
        <v>135.9768</v>
      </c>
      <c r="V1204" s="21" t="s">
        <v>118</v>
      </c>
      <c r="W1204" s="21" t="s">
        <v>118</v>
      </c>
      <c r="X1204" s="15" t="s">
        <v>63</v>
      </c>
      <c r="Y1204" s="15" t="s">
        <v>49</v>
      </c>
      <c r="AC1204" s="13">
        <v>9.68</v>
      </c>
      <c r="AD1204" s="44">
        <v>922.35247422573195</v>
      </c>
      <c r="AE1204" s="44" t="s">
        <v>135</v>
      </c>
      <c r="AF1204" s="44" t="s">
        <v>135</v>
      </c>
      <c r="AG1204" s="152">
        <v>95.3</v>
      </c>
    </row>
    <row r="1205" spans="1:153" s="16" customFormat="1" x14ac:dyDescent="0.2">
      <c r="A1205" s="8" t="s">
        <v>32</v>
      </c>
      <c r="B1205" s="8" t="s">
        <v>32</v>
      </c>
      <c r="C1205" s="8" t="s">
        <v>43</v>
      </c>
      <c r="D1205" s="8" t="s">
        <v>34</v>
      </c>
      <c r="E1205" s="7">
        <v>68</v>
      </c>
      <c r="F1205" s="10" t="s">
        <v>169</v>
      </c>
      <c r="G1205" s="7">
        <v>68.08</v>
      </c>
      <c r="H1205" s="7"/>
      <c r="I1205" s="12">
        <v>74.5</v>
      </c>
      <c r="J1205" s="12">
        <v>74.64</v>
      </c>
      <c r="K1205" s="13">
        <v>74.64</v>
      </c>
      <c r="L1205" s="12">
        <v>7692.8716399999994</v>
      </c>
      <c r="M1205" s="12">
        <v>761.39899199999991</v>
      </c>
      <c r="N1205" s="12">
        <v>103.26002201342281</v>
      </c>
      <c r="O1205" s="12">
        <v>10.220120697986577</v>
      </c>
      <c r="P1205" s="12">
        <v>98.974612814415821</v>
      </c>
      <c r="Q1205" s="12" t="s">
        <v>46</v>
      </c>
      <c r="R1205" s="12" t="s">
        <v>54</v>
      </c>
      <c r="S1205" s="12" t="s">
        <v>55</v>
      </c>
      <c r="T1205" s="12">
        <v>13.08</v>
      </c>
      <c r="U1205" s="12">
        <v>131.4967</v>
      </c>
      <c r="V1205" s="15"/>
      <c r="W1205" s="14" t="s">
        <v>87</v>
      </c>
      <c r="X1205" s="15" t="s">
        <v>41</v>
      </c>
      <c r="Y1205" s="15" t="s">
        <v>49</v>
      </c>
      <c r="AA1205" s="15"/>
      <c r="AB1205" s="17">
        <v>0.3348507162940153</v>
      </c>
      <c r="AC1205" s="18">
        <v>74.5</v>
      </c>
      <c r="AD1205" s="19">
        <v>6699.5642888535549</v>
      </c>
      <c r="AE1205" s="20" t="s">
        <v>55</v>
      </c>
      <c r="AF1205" s="20" t="s">
        <v>55</v>
      </c>
      <c r="AG1205" s="152">
        <v>89.9</v>
      </c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  <c r="CN1205" s="15"/>
      <c r="CO1205" s="15"/>
      <c r="CP1205" s="15"/>
      <c r="CQ1205" s="15"/>
      <c r="CR1205" s="15"/>
      <c r="CS1205" s="15"/>
      <c r="CT1205" s="15"/>
      <c r="CU1205" s="15"/>
      <c r="CV1205" s="15"/>
      <c r="CW1205" s="15"/>
      <c r="CX1205" s="15"/>
      <c r="CY1205" s="15"/>
      <c r="CZ1205" s="15"/>
      <c r="DA1205" s="15"/>
      <c r="DB1205" s="15"/>
      <c r="DC1205" s="15"/>
      <c r="DD1205" s="15"/>
      <c r="DE1205" s="15"/>
      <c r="DF1205" s="15"/>
      <c r="DG1205" s="15"/>
      <c r="DH1205" s="15"/>
      <c r="DI1205" s="15"/>
      <c r="DJ1205" s="15"/>
      <c r="DK1205" s="15"/>
      <c r="DL1205" s="15"/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5"/>
      <c r="ED1205" s="15"/>
      <c r="EE1205" s="15"/>
      <c r="EF1205" s="15"/>
      <c r="EG1205" s="15"/>
      <c r="EH1205" s="15"/>
      <c r="EI1205" s="15"/>
      <c r="EJ1205" s="15"/>
      <c r="EK1205" s="15"/>
      <c r="EL1205" s="15"/>
      <c r="EM1205" s="15"/>
      <c r="EN1205" s="15"/>
      <c r="EO1205" s="15"/>
      <c r="EP1205" s="15"/>
      <c r="EQ1205" s="15"/>
      <c r="ER1205" s="15"/>
      <c r="ES1205" s="15"/>
      <c r="ET1205" s="15"/>
      <c r="EU1205" s="15"/>
      <c r="EV1205" s="15"/>
      <c r="EW1205" s="15"/>
    </row>
    <row r="1206" spans="1:153" s="15" customFormat="1" x14ac:dyDescent="0.2">
      <c r="A1206" s="8" t="s">
        <v>114</v>
      </c>
      <c r="B1206" s="8" t="s">
        <v>114</v>
      </c>
      <c r="C1206" s="8" t="s">
        <v>116</v>
      </c>
      <c r="D1206" s="8"/>
      <c r="E1206" s="9">
        <v>225</v>
      </c>
      <c r="F1206" s="10" t="s">
        <v>204</v>
      </c>
      <c r="G1206" s="11">
        <v>1.04</v>
      </c>
      <c r="H1206" s="9">
        <v>1</v>
      </c>
      <c r="I1206" s="12">
        <v>8.7200000000000006</v>
      </c>
      <c r="J1206" s="12">
        <v>8.7200000000000006</v>
      </c>
      <c r="K1206" s="13">
        <v>8.7200000000000006</v>
      </c>
      <c r="L1206" s="12">
        <v>665.34087199999999</v>
      </c>
      <c r="M1206" s="12">
        <v>68.039161199999995</v>
      </c>
      <c r="N1206" s="12">
        <v>76.300558715596324</v>
      </c>
      <c r="O1206" s="12">
        <v>7.8026561009174298</v>
      </c>
      <c r="P1206" s="12">
        <v>102.26210963934287</v>
      </c>
      <c r="Q1206" s="12" t="s">
        <v>50</v>
      </c>
      <c r="R1206" s="12" t="s">
        <v>134</v>
      </c>
      <c r="S1206" s="12" t="s">
        <v>135</v>
      </c>
      <c r="T1206" s="12">
        <v>11.96</v>
      </c>
      <c r="U1206" s="12">
        <v>130.14590000000001</v>
      </c>
      <c r="V1206" s="21" t="s">
        <v>118</v>
      </c>
      <c r="W1206" s="21" t="s">
        <v>118</v>
      </c>
      <c r="X1206" s="15" t="s">
        <v>63</v>
      </c>
      <c r="Y1206" s="15" t="s">
        <v>49</v>
      </c>
      <c r="Z1206" s="16"/>
      <c r="AA1206" s="16"/>
      <c r="AB1206" s="16"/>
      <c r="AC1206" s="13">
        <v>8.7200000000000006</v>
      </c>
      <c r="AD1206" s="44">
        <v>830.87950157524631</v>
      </c>
      <c r="AE1206" s="44" t="s">
        <v>135</v>
      </c>
      <c r="AF1206" s="44" t="s">
        <v>135</v>
      </c>
      <c r="AG1206" s="152">
        <v>95.3</v>
      </c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6"/>
      <c r="CX1206" s="16"/>
      <c r="CY1206" s="16"/>
      <c r="CZ1206" s="16"/>
      <c r="DA1206" s="16"/>
      <c r="DB1206" s="16"/>
      <c r="DC1206" s="16"/>
      <c r="DD1206" s="16"/>
      <c r="DE1206" s="16"/>
      <c r="DF1206" s="16"/>
      <c r="DG1206" s="16"/>
      <c r="DH1206" s="16"/>
      <c r="DI1206" s="16"/>
      <c r="DJ1206" s="16"/>
      <c r="DK1206" s="16"/>
      <c r="DL1206" s="16"/>
      <c r="DM1206" s="16"/>
      <c r="DN1206" s="16"/>
      <c r="DO1206" s="16"/>
      <c r="DP1206" s="16"/>
      <c r="DQ1206" s="16"/>
      <c r="DR1206" s="16"/>
      <c r="DS1206" s="16"/>
      <c r="DT1206" s="16"/>
      <c r="DU1206" s="16"/>
      <c r="DV1206" s="16"/>
      <c r="DW1206" s="16"/>
      <c r="DX1206" s="16"/>
      <c r="DY1206" s="16"/>
      <c r="DZ1206" s="16"/>
      <c r="EA1206" s="16"/>
      <c r="EB1206" s="16"/>
      <c r="EC1206" s="16"/>
      <c r="ED1206" s="16"/>
      <c r="EE1206" s="16"/>
      <c r="EF1206" s="16"/>
      <c r="EG1206" s="16"/>
      <c r="EH1206" s="16"/>
      <c r="EI1206" s="16"/>
      <c r="EJ1206" s="16"/>
      <c r="EK1206" s="16"/>
      <c r="EL1206" s="16"/>
      <c r="EM1206" s="16"/>
      <c r="EN1206" s="16"/>
      <c r="EO1206" s="16"/>
      <c r="EP1206" s="16"/>
      <c r="EQ1206" s="16"/>
      <c r="ER1206" s="16"/>
      <c r="ES1206" s="16"/>
      <c r="ET1206" s="16"/>
      <c r="EU1206" s="16"/>
      <c r="EV1206" s="16"/>
      <c r="EW1206" s="16"/>
    </row>
    <row r="1207" spans="1:153" s="16" customFormat="1" x14ac:dyDescent="0.2">
      <c r="A1207" s="8" t="s">
        <v>114</v>
      </c>
      <c r="B1207" s="8" t="s">
        <v>114</v>
      </c>
      <c r="C1207" s="8" t="s">
        <v>116</v>
      </c>
      <c r="D1207" s="8"/>
      <c r="E1207" s="9">
        <v>225</v>
      </c>
      <c r="F1207" s="10" t="s">
        <v>204</v>
      </c>
      <c r="G1207" s="11">
        <v>1.01</v>
      </c>
      <c r="H1207" s="9">
        <v>1</v>
      </c>
      <c r="I1207" s="12">
        <v>13.38</v>
      </c>
      <c r="J1207" s="12">
        <v>13.38</v>
      </c>
      <c r="K1207" s="13">
        <v>13.38</v>
      </c>
      <c r="L1207" s="12">
        <v>1050.9930960000002</v>
      </c>
      <c r="M1207" s="12">
        <v>114.0769272</v>
      </c>
      <c r="N1207" s="12">
        <v>78.549558744394631</v>
      </c>
      <c r="O1207" s="12">
        <v>8.5259287892376676</v>
      </c>
      <c r="P1207" s="12">
        <v>108.54203289647488</v>
      </c>
      <c r="Q1207" s="12" t="s">
        <v>50</v>
      </c>
      <c r="R1207" s="12" t="s">
        <v>134</v>
      </c>
      <c r="S1207" s="12" t="s">
        <v>135</v>
      </c>
      <c r="T1207" s="12">
        <v>12.06</v>
      </c>
      <c r="U1207" s="12">
        <v>132.59540000000001</v>
      </c>
      <c r="V1207" s="21" t="s">
        <v>118</v>
      </c>
      <c r="W1207" s="21" t="s">
        <v>118</v>
      </c>
      <c r="X1207" s="15" t="s">
        <v>63</v>
      </c>
      <c r="Y1207" s="15" t="s">
        <v>49</v>
      </c>
      <c r="AC1207" s="13">
        <v>13.38</v>
      </c>
      <c r="AD1207" s="44">
        <v>1274.9045563161462</v>
      </c>
      <c r="AE1207" s="44" t="s">
        <v>135</v>
      </c>
      <c r="AF1207" s="44" t="s">
        <v>135</v>
      </c>
      <c r="AG1207" s="152">
        <v>95.3</v>
      </c>
    </row>
    <row r="1208" spans="1:153" s="16" customFormat="1" x14ac:dyDescent="0.2">
      <c r="A1208" s="8" t="s">
        <v>114</v>
      </c>
      <c r="B1208" s="8" t="s">
        <v>114</v>
      </c>
      <c r="C1208" s="8" t="s">
        <v>116</v>
      </c>
      <c r="D1208" s="8"/>
      <c r="E1208" s="9">
        <v>225</v>
      </c>
      <c r="F1208" s="10" t="s">
        <v>204</v>
      </c>
      <c r="G1208" s="11">
        <v>1.02</v>
      </c>
      <c r="H1208" s="9">
        <v>1</v>
      </c>
      <c r="I1208" s="12">
        <v>7.79</v>
      </c>
      <c r="J1208" s="12">
        <v>7.79</v>
      </c>
      <c r="K1208" s="13">
        <v>7.79</v>
      </c>
      <c r="L1208" s="12">
        <v>669.43211200000007</v>
      </c>
      <c r="M1208" s="12">
        <v>74.680655000000002</v>
      </c>
      <c r="N1208" s="12">
        <v>85.934802567394101</v>
      </c>
      <c r="O1208" s="12">
        <v>9.5867336328626447</v>
      </c>
      <c r="P1208" s="12">
        <v>111.55822026057811</v>
      </c>
      <c r="Q1208" s="12" t="s">
        <v>65</v>
      </c>
      <c r="R1208" s="12" t="s">
        <v>134</v>
      </c>
      <c r="S1208" s="12" t="s">
        <v>135</v>
      </c>
      <c r="T1208" s="12">
        <v>12.02</v>
      </c>
      <c r="U1208" s="12">
        <v>134.86425</v>
      </c>
      <c r="V1208" s="21" t="s">
        <v>118</v>
      </c>
      <c r="W1208" s="21" t="s">
        <v>118</v>
      </c>
      <c r="X1208" s="15" t="s">
        <v>63</v>
      </c>
      <c r="Y1208" s="15" t="s">
        <v>49</v>
      </c>
      <c r="AC1208" s="13">
        <v>7.79</v>
      </c>
      <c r="AD1208" s="44">
        <v>742.26505932008808</v>
      </c>
      <c r="AE1208" s="44" t="s">
        <v>135</v>
      </c>
      <c r="AF1208" s="44" t="s">
        <v>135</v>
      </c>
      <c r="AG1208" s="152">
        <v>95.3</v>
      </c>
    </row>
    <row r="1209" spans="1:153" s="16" customFormat="1" x14ac:dyDescent="0.2">
      <c r="A1209" s="8" t="s">
        <v>32</v>
      </c>
      <c r="B1209" s="8" t="s">
        <v>32</v>
      </c>
      <c r="C1209" s="8" t="s">
        <v>43</v>
      </c>
      <c r="D1209" s="8" t="s">
        <v>34</v>
      </c>
      <c r="E1209" s="8">
        <v>10</v>
      </c>
      <c r="F1209" s="10" t="s">
        <v>201</v>
      </c>
      <c r="G1209" s="11">
        <v>10.07</v>
      </c>
      <c r="H1209" s="9">
        <v>4</v>
      </c>
      <c r="I1209" s="12">
        <v>65.099999999999994</v>
      </c>
      <c r="J1209" s="12">
        <v>65.09</v>
      </c>
      <c r="K1209" s="13">
        <v>65.09</v>
      </c>
      <c r="L1209" s="12">
        <v>7018.9530560000003</v>
      </c>
      <c r="M1209" s="12">
        <v>658.82762159999993</v>
      </c>
      <c r="N1209" s="12">
        <v>110.36089710691824</v>
      </c>
      <c r="O1209" s="12">
        <v>10.358924867924527</v>
      </c>
      <c r="P1209" s="12">
        <v>93.864087185597484</v>
      </c>
      <c r="Q1209" s="12" t="s">
        <v>53</v>
      </c>
      <c r="R1209" s="12" t="s">
        <v>179</v>
      </c>
      <c r="S1209" s="12" t="s">
        <v>180</v>
      </c>
      <c r="T1209" s="12">
        <v>12.25</v>
      </c>
      <c r="U1209" s="12">
        <v>119.84475</v>
      </c>
      <c r="V1209" s="13" t="s">
        <v>186</v>
      </c>
      <c r="W1209" s="14" t="s">
        <v>62</v>
      </c>
      <c r="X1209" s="15" t="s">
        <v>41</v>
      </c>
      <c r="Y1209" s="15" t="s">
        <v>49</v>
      </c>
      <c r="AB1209" s="17">
        <v>0.2001536098310292</v>
      </c>
      <c r="AC1209" s="18">
        <v>65.099999999999994</v>
      </c>
      <c r="AD1209" s="19">
        <v>6381.9738953972328</v>
      </c>
      <c r="AE1209" s="20" t="s">
        <v>180</v>
      </c>
      <c r="AF1209" s="20" t="s">
        <v>180</v>
      </c>
      <c r="AG1209" s="152">
        <v>98</v>
      </c>
      <c r="EH1209" s="15"/>
      <c r="EI1209" s="15"/>
      <c r="EJ1209" s="15"/>
      <c r="EK1209" s="15"/>
      <c r="EL1209" s="15"/>
      <c r="EM1209" s="15"/>
      <c r="EN1209" s="15"/>
      <c r="EO1209" s="15"/>
      <c r="EP1209" s="15"/>
      <c r="EQ1209" s="15"/>
      <c r="ER1209" s="15"/>
      <c r="ES1209" s="15"/>
      <c r="ET1209" s="15"/>
      <c r="EU1209" s="15"/>
      <c r="EV1209" s="15"/>
      <c r="EW1209" s="15"/>
    </row>
    <row r="1210" spans="1:153" s="16" customFormat="1" x14ac:dyDescent="0.2">
      <c r="A1210" s="8" t="s">
        <v>32</v>
      </c>
      <c r="B1210" s="8" t="s">
        <v>32</v>
      </c>
      <c r="C1210" s="8" t="s">
        <v>43</v>
      </c>
      <c r="D1210" s="8" t="s">
        <v>34</v>
      </c>
      <c r="E1210" s="8">
        <v>10</v>
      </c>
      <c r="F1210" s="10" t="s">
        <v>201</v>
      </c>
      <c r="G1210" s="11">
        <v>10.08</v>
      </c>
      <c r="H1210" s="9">
        <v>4</v>
      </c>
      <c r="I1210" s="12">
        <v>49.77</v>
      </c>
      <c r="J1210" s="12">
        <v>49.77</v>
      </c>
      <c r="K1210" s="13">
        <v>49.77</v>
      </c>
      <c r="L1210" s="12">
        <v>6238.600316</v>
      </c>
      <c r="M1210" s="12">
        <v>704.37322440000003</v>
      </c>
      <c r="N1210" s="12">
        <v>125.67687985495569</v>
      </c>
      <c r="O1210" s="12">
        <v>14.18962982272361</v>
      </c>
      <c r="P1210" s="12">
        <v>112.90565010127506</v>
      </c>
      <c r="Q1210" s="12" t="s">
        <v>99</v>
      </c>
      <c r="R1210" s="12" t="s">
        <v>54</v>
      </c>
      <c r="S1210" s="12" t="s">
        <v>55</v>
      </c>
      <c r="T1210" s="12">
        <v>12.19</v>
      </c>
      <c r="U1210" s="12">
        <v>133.66354999999999</v>
      </c>
      <c r="V1210" s="13" t="s">
        <v>186</v>
      </c>
      <c r="W1210" s="14" t="s">
        <v>62</v>
      </c>
      <c r="X1210" s="15" t="s">
        <v>41</v>
      </c>
      <c r="Y1210" s="15" t="s">
        <v>49</v>
      </c>
      <c r="AB1210" s="17">
        <v>0</v>
      </c>
      <c r="AC1210" s="18">
        <v>49.77</v>
      </c>
      <c r="AD1210" s="19">
        <v>5778.3267235840003</v>
      </c>
      <c r="AE1210" s="20" t="s">
        <v>55</v>
      </c>
      <c r="AF1210" s="20" t="s">
        <v>55</v>
      </c>
      <c r="AG1210" s="152">
        <v>116.1</v>
      </c>
      <c r="EH1210" s="15"/>
      <c r="EI1210" s="15"/>
      <c r="EJ1210" s="15"/>
      <c r="EK1210" s="15"/>
      <c r="EL1210" s="15"/>
      <c r="EM1210" s="15"/>
      <c r="EN1210" s="15"/>
      <c r="EO1210" s="15"/>
      <c r="EP1210" s="15"/>
      <c r="EQ1210" s="15"/>
      <c r="ER1210" s="15"/>
      <c r="ES1210" s="15"/>
      <c r="ET1210" s="15"/>
      <c r="EU1210" s="15"/>
      <c r="EV1210" s="15"/>
      <c r="EW1210" s="15"/>
    </row>
    <row r="1211" spans="1:153" s="16" customFormat="1" x14ac:dyDescent="0.2">
      <c r="A1211" s="8" t="s">
        <v>114</v>
      </c>
      <c r="B1211" s="8" t="s">
        <v>114</v>
      </c>
      <c r="C1211" s="8" t="s">
        <v>116</v>
      </c>
      <c r="D1211" s="8"/>
      <c r="E1211" s="9">
        <v>225</v>
      </c>
      <c r="F1211" s="10" t="s">
        <v>204</v>
      </c>
      <c r="G1211" s="11">
        <v>1.03</v>
      </c>
      <c r="H1211" s="9">
        <v>1</v>
      </c>
      <c r="I1211" s="12">
        <v>0.75</v>
      </c>
      <c r="J1211" s="12">
        <v>0.75</v>
      </c>
      <c r="K1211" s="13">
        <v>0.75</v>
      </c>
      <c r="L1211" s="12">
        <v>47.653148000000002</v>
      </c>
      <c r="M1211" s="12">
        <v>4.4578232</v>
      </c>
      <c r="N1211" s="12">
        <v>63.537530666666669</v>
      </c>
      <c r="O1211" s="12">
        <v>5.9437642666666664</v>
      </c>
      <c r="P1211" s="12">
        <v>93.547297232073731</v>
      </c>
      <c r="Q1211" s="12" t="s">
        <v>65</v>
      </c>
      <c r="R1211" s="12" t="s">
        <v>134</v>
      </c>
      <c r="S1211" s="12" t="s">
        <v>135</v>
      </c>
      <c r="T1211" s="12">
        <v>12.02</v>
      </c>
      <c r="U1211" s="12">
        <v>128.39304999999999</v>
      </c>
      <c r="V1211" s="21" t="s">
        <v>118</v>
      </c>
      <c r="W1211" s="21" t="s">
        <v>118</v>
      </c>
      <c r="X1211" s="15" t="s">
        <v>63</v>
      </c>
      <c r="Y1211" s="15" t="s">
        <v>49</v>
      </c>
      <c r="AC1211" s="13">
        <v>0.75</v>
      </c>
      <c r="AD1211" s="44">
        <v>71.463259883192052</v>
      </c>
      <c r="AE1211" s="44" t="s">
        <v>135</v>
      </c>
      <c r="AF1211" s="44" t="s">
        <v>135</v>
      </c>
      <c r="AG1211" s="152">
        <v>95.3</v>
      </c>
    </row>
    <row r="1212" spans="1:153" s="16" customFormat="1" x14ac:dyDescent="0.2">
      <c r="A1212" s="8" t="s">
        <v>114</v>
      </c>
      <c r="B1212" s="8" t="s">
        <v>114</v>
      </c>
      <c r="C1212" s="8" t="s">
        <v>116</v>
      </c>
      <c r="D1212" s="8"/>
      <c r="E1212" s="9">
        <v>238</v>
      </c>
      <c r="F1212" s="10" t="s">
        <v>217</v>
      </c>
      <c r="G1212" s="11">
        <v>1.0900000000000001</v>
      </c>
      <c r="H1212" s="9">
        <v>1</v>
      </c>
      <c r="I1212" s="12">
        <v>3.55</v>
      </c>
      <c r="J1212" s="12">
        <v>3.55</v>
      </c>
      <c r="K1212" s="13">
        <v>3.55</v>
      </c>
      <c r="L1212" s="12">
        <v>426.80023599999998</v>
      </c>
      <c r="M1212" s="12">
        <v>48.641195800000006</v>
      </c>
      <c r="N1212" s="12">
        <v>120.2254185915493</v>
      </c>
      <c r="O1212" s="12">
        <v>13.70174529577465</v>
      </c>
      <c r="P1212" s="12">
        <v>113.96712489165542</v>
      </c>
      <c r="Q1212" s="12" t="s">
        <v>73</v>
      </c>
      <c r="R1212" s="12" t="s">
        <v>54</v>
      </c>
      <c r="S1212" s="12" t="s">
        <v>55</v>
      </c>
      <c r="T1212" s="12">
        <v>13.27</v>
      </c>
      <c r="U1212" s="12">
        <v>139.77600000000001</v>
      </c>
      <c r="V1212" s="21" t="s">
        <v>118</v>
      </c>
      <c r="W1212" s="21" t="s">
        <v>118</v>
      </c>
      <c r="X1212" s="15" t="s">
        <v>63</v>
      </c>
      <c r="Y1212" s="15" t="s">
        <v>49</v>
      </c>
      <c r="AC1212" s="13">
        <v>3.55</v>
      </c>
      <c r="AD1212" s="44">
        <v>413.67398811128515</v>
      </c>
      <c r="AE1212" s="44" t="s">
        <v>55</v>
      </c>
      <c r="AF1212" s="44" t="s">
        <v>55</v>
      </c>
      <c r="AG1212" s="152">
        <v>116.5</v>
      </c>
      <c r="AH1212" s="22"/>
      <c r="AI1212" s="22"/>
      <c r="AJ1212" s="22"/>
      <c r="AK1212" s="22"/>
      <c r="AL1212" s="22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  <c r="BC1212" s="22"/>
      <c r="BD1212" s="22"/>
      <c r="BE1212" s="22"/>
      <c r="BF1212" s="22"/>
      <c r="BG1212" s="22"/>
      <c r="BH1212" s="22"/>
      <c r="BI1212" s="22"/>
      <c r="BJ1212" s="22"/>
      <c r="BK1212" s="22"/>
      <c r="BL1212" s="22"/>
      <c r="BM1212" s="22"/>
      <c r="BN1212" s="22"/>
      <c r="BO1212" s="22"/>
      <c r="BP1212" s="22"/>
      <c r="BQ1212" s="22"/>
      <c r="BR1212" s="22"/>
      <c r="BS1212" s="22"/>
      <c r="BT1212" s="22"/>
      <c r="BU1212" s="22"/>
      <c r="BV1212" s="22"/>
      <c r="BW1212" s="22"/>
      <c r="BX1212" s="22"/>
      <c r="BY1212" s="22"/>
      <c r="BZ1212" s="22"/>
      <c r="CA1212" s="22"/>
      <c r="CB1212" s="22"/>
      <c r="CC1212" s="22"/>
      <c r="CD1212" s="22"/>
      <c r="CE1212" s="22"/>
      <c r="CF1212" s="22"/>
      <c r="CG1212" s="22"/>
      <c r="CH1212" s="22"/>
      <c r="CI1212" s="22"/>
      <c r="CJ1212" s="22"/>
      <c r="CK1212" s="22"/>
      <c r="CL1212" s="22"/>
      <c r="CM1212" s="22"/>
      <c r="CN1212" s="22"/>
      <c r="CO1212" s="22"/>
      <c r="CP1212" s="22"/>
      <c r="CQ1212" s="22"/>
      <c r="CR1212" s="22"/>
      <c r="CS1212" s="22"/>
      <c r="CT1212" s="22"/>
      <c r="CU1212" s="22"/>
      <c r="CV1212" s="22"/>
      <c r="CW1212" s="22"/>
      <c r="CX1212" s="22"/>
      <c r="CY1212" s="22"/>
      <c r="CZ1212" s="22"/>
      <c r="DA1212" s="22"/>
      <c r="DB1212" s="22"/>
      <c r="DC1212" s="22"/>
      <c r="DD1212" s="22"/>
      <c r="DE1212" s="22"/>
      <c r="DF1212" s="22"/>
      <c r="DG1212" s="22"/>
      <c r="DH1212" s="22"/>
      <c r="DI1212" s="22"/>
      <c r="DJ1212" s="22"/>
      <c r="DK1212" s="22"/>
      <c r="DL1212" s="22"/>
      <c r="DM1212" s="22"/>
      <c r="DN1212" s="22"/>
      <c r="DO1212" s="22"/>
      <c r="DP1212" s="22"/>
      <c r="DQ1212" s="22"/>
      <c r="DR1212" s="22"/>
      <c r="DS1212" s="22"/>
      <c r="DT1212" s="22"/>
      <c r="DU1212" s="22"/>
      <c r="DV1212" s="22"/>
      <c r="DW1212" s="22"/>
      <c r="DX1212" s="22"/>
      <c r="DY1212" s="22"/>
      <c r="DZ1212" s="22"/>
      <c r="EA1212" s="22"/>
      <c r="EB1212" s="22"/>
      <c r="EC1212" s="22"/>
      <c r="ED1212" s="22"/>
      <c r="EE1212" s="22"/>
      <c r="EF1212" s="22"/>
      <c r="EG1212" s="22"/>
      <c r="EH1212" s="22"/>
      <c r="EI1212" s="22"/>
      <c r="EJ1212" s="22"/>
      <c r="EK1212" s="22"/>
      <c r="EL1212" s="22"/>
      <c r="EM1212" s="22"/>
      <c r="EN1212" s="22"/>
      <c r="EO1212" s="22"/>
      <c r="EP1212" s="22"/>
      <c r="EQ1212" s="22"/>
      <c r="ER1212" s="22"/>
      <c r="ES1212" s="22"/>
      <c r="ET1212" s="22"/>
      <c r="EU1212" s="22"/>
      <c r="EV1212" s="22"/>
      <c r="EW1212" s="22"/>
    </row>
    <row r="1213" spans="1:153" s="16" customFormat="1" x14ac:dyDescent="0.2">
      <c r="A1213" s="8" t="s">
        <v>114</v>
      </c>
      <c r="B1213" s="8" t="s">
        <v>114</v>
      </c>
      <c r="C1213" s="8" t="s">
        <v>116</v>
      </c>
      <c r="D1213" s="8"/>
      <c r="E1213" s="9">
        <v>238</v>
      </c>
      <c r="F1213" s="10" t="s">
        <v>217</v>
      </c>
      <c r="G1213" s="11">
        <v>1.05</v>
      </c>
      <c r="H1213" s="9">
        <v>1</v>
      </c>
      <c r="I1213" s="12">
        <v>2.15</v>
      </c>
      <c r="J1213" s="12">
        <v>2.15</v>
      </c>
      <c r="K1213" s="13">
        <v>2.15</v>
      </c>
      <c r="L1213" s="12">
        <v>121.01542000000001</v>
      </c>
      <c r="M1213" s="12">
        <v>12.74292</v>
      </c>
      <c r="N1213" s="12">
        <v>56.286241860465118</v>
      </c>
      <c r="O1213" s="12">
        <v>5.9269395348837213</v>
      </c>
      <c r="P1213" s="12">
        <v>105.29996921053532</v>
      </c>
      <c r="Q1213" s="12" t="s">
        <v>46</v>
      </c>
      <c r="R1213" s="12" t="s">
        <v>54</v>
      </c>
      <c r="S1213" s="12" t="s">
        <v>55</v>
      </c>
      <c r="T1213" s="12">
        <v>10.15</v>
      </c>
      <c r="U1213" s="12">
        <v>125.9453</v>
      </c>
      <c r="V1213" s="21" t="s">
        <v>118</v>
      </c>
      <c r="W1213" s="21" t="s">
        <v>118</v>
      </c>
      <c r="X1213" s="15" t="s">
        <v>63</v>
      </c>
      <c r="Y1213" s="15" t="s">
        <v>49</v>
      </c>
      <c r="AC1213" s="13">
        <v>2.15</v>
      </c>
      <c r="AD1213" s="44">
        <v>150</v>
      </c>
      <c r="AE1213" s="44" t="s">
        <v>55</v>
      </c>
      <c r="AF1213" s="44" t="s">
        <v>55</v>
      </c>
      <c r="AG1213" s="152">
        <v>69.8</v>
      </c>
      <c r="AH1213" s="22"/>
      <c r="AI1213" s="22"/>
      <c r="AJ1213" s="22"/>
      <c r="AK1213" s="22"/>
      <c r="AL1213" s="22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  <c r="BC1213" s="22"/>
      <c r="BD1213" s="22"/>
      <c r="BE1213" s="22"/>
      <c r="BF1213" s="22"/>
      <c r="BG1213" s="22"/>
      <c r="BH1213" s="22"/>
      <c r="BI1213" s="22"/>
      <c r="BJ1213" s="22"/>
      <c r="BK1213" s="22"/>
      <c r="BL1213" s="22"/>
      <c r="BM1213" s="22"/>
      <c r="BN1213" s="22"/>
      <c r="BO1213" s="22"/>
      <c r="BP1213" s="22"/>
      <c r="BQ1213" s="22"/>
      <c r="BR1213" s="22"/>
      <c r="BS1213" s="22"/>
      <c r="BT1213" s="22"/>
      <c r="BU1213" s="22"/>
      <c r="BV1213" s="22"/>
      <c r="BW1213" s="22"/>
      <c r="BX1213" s="22"/>
      <c r="BY1213" s="22"/>
      <c r="BZ1213" s="22"/>
      <c r="CA1213" s="22"/>
      <c r="CB1213" s="22"/>
      <c r="CC1213" s="22"/>
      <c r="CD1213" s="22"/>
      <c r="CE1213" s="22"/>
      <c r="CF1213" s="22"/>
      <c r="CG1213" s="22"/>
      <c r="CH1213" s="22"/>
      <c r="CI1213" s="22"/>
      <c r="CJ1213" s="22"/>
      <c r="CK1213" s="22"/>
      <c r="CL1213" s="22"/>
      <c r="CM1213" s="22"/>
      <c r="CN1213" s="22"/>
      <c r="CO1213" s="22"/>
      <c r="CP1213" s="22"/>
      <c r="CQ1213" s="22"/>
      <c r="CR1213" s="22"/>
      <c r="CS1213" s="22"/>
      <c r="CT1213" s="22"/>
      <c r="CU1213" s="22"/>
      <c r="CV1213" s="22"/>
      <c r="CW1213" s="22"/>
      <c r="CX1213" s="22"/>
      <c r="CY1213" s="22"/>
      <c r="CZ1213" s="22"/>
      <c r="DA1213" s="22"/>
      <c r="DB1213" s="22"/>
      <c r="DC1213" s="22"/>
      <c r="DD1213" s="22"/>
      <c r="DE1213" s="22"/>
      <c r="DF1213" s="22"/>
      <c r="DG1213" s="22"/>
      <c r="DH1213" s="22"/>
      <c r="DI1213" s="22"/>
      <c r="DJ1213" s="22"/>
      <c r="DK1213" s="22"/>
      <c r="DL1213" s="22"/>
      <c r="DM1213" s="22"/>
      <c r="DN1213" s="22"/>
      <c r="DO1213" s="22"/>
      <c r="DP1213" s="22"/>
      <c r="DQ1213" s="22"/>
      <c r="DR1213" s="22"/>
      <c r="DS1213" s="22"/>
      <c r="DT1213" s="22"/>
      <c r="DU1213" s="22"/>
      <c r="DV1213" s="22"/>
      <c r="DW1213" s="22"/>
      <c r="DX1213" s="22"/>
      <c r="DY1213" s="22"/>
      <c r="DZ1213" s="22"/>
      <c r="EA1213" s="22"/>
      <c r="EB1213" s="22"/>
      <c r="EC1213" s="22"/>
      <c r="ED1213" s="22"/>
      <c r="EE1213" s="22"/>
      <c r="EF1213" s="22"/>
      <c r="EG1213" s="22"/>
      <c r="EH1213" s="22"/>
      <c r="EI1213" s="22"/>
      <c r="EJ1213" s="22"/>
      <c r="EK1213" s="22"/>
      <c r="EL1213" s="22"/>
      <c r="EM1213" s="22"/>
      <c r="EN1213" s="22"/>
      <c r="EO1213" s="22"/>
      <c r="EP1213" s="22"/>
      <c r="EQ1213" s="22"/>
      <c r="ER1213" s="22"/>
      <c r="ES1213" s="22"/>
      <c r="ET1213" s="22"/>
      <c r="EU1213" s="22"/>
      <c r="EV1213" s="22"/>
      <c r="EW1213" s="22"/>
    </row>
    <row r="1214" spans="1:153" s="16" customFormat="1" x14ac:dyDescent="0.2">
      <c r="A1214" s="8" t="s">
        <v>114</v>
      </c>
      <c r="B1214" s="8" t="s">
        <v>114</v>
      </c>
      <c r="C1214" s="8" t="s">
        <v>116</v>
      </c>
      <c r="D1214" s="8"/>
      <c r="E1214" s="9">
        <v>238</v>
      </c>
      <c r="F1214" s="10" t="s">
        <v>217</v>
      </c>
      <c r="G1214" s="11">
        <v>1.06</v>
      </c>
      <c r="H1214" s="9">
        <v>1</v>
      </c>
      <c r="I1214" s="12">
        <v>4.3499999999999996</v>
      </c>
      <c r="J1214" s="12">
        <v>4.3499999999999996</v>
      </c>
      <c r="K1214" s="13">
        <v>4.3499999999999996</v>
      </c>
      <c r="L1214" s="12">
        <v>495.426624</v>
      </c>
      <c r="M1214" s="12">
        <v>49.372972999999995</v>
      </c>
      <c r="N1214" s="12">
        <v>113.89117793103449</v>
      </c>
      <c r="O1214" s="12">
        <v>11.350108735632183</v>
      </c>
      <c r="P1214" s="12">
        <v>99.657488330703828</v>
      </c>
      <c r="Q1214" s="12" t="s">
        <v>73</v>
      </c>
      <c r="R1214" s="12" t="s">
        <v>54</v>
      </c>
      <c r="S1214" s="12" t="s">
        <v>55</v>
      </c>
      <c r="T1214" s="12">
        <v>10.97</v>
      </c>
      <c r="U1214" s="12">
        <v>121.4953</v>
      </c>
      <c r="V1214" s="21" t="s">
        <v>118</v>
      </c>
      <c r="W1214" s="21" t="s">
        <v>118</v>
      </c>
      <c r="X1214" s="15" t="s">
        <v>63</v>
      </c>
      <c r="Y1214" s="15" t="s">
        <v>49</v>
      </c>
      <c r="AC1214" s="13">
        <v>4.3499999999999996</v>
      </c>
      <c r="AD1214" s="44">
        <v>479.34234841805369</v>
      </c>
      <c r="AE1214" s="44" t="s">
        <v>55</v>
      </c>
      <c r="AF1214" s="44" t="s">
        <v>55</v>
      </c>
      <c r="AG1214" s="152">
        <v>110.2</v>
      </c>
      <c r="AH1214" s="22"/>
      <c r="AI1214" s="22"/>
      <c r="AJ1214" s="22"/>
      <c r="AK1214" s="22"/>
      <c r="AL1214" s="22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  <c r="BC1214" s="22"/>
      <c r="BD1214" s="22"/>
      <c r="BE1214" s="22"/>
      <c r="BF1214" s="22"/>
      <c r="BG1214" s="22"/>
      <c r="BH1214" s="22"/>
      <c r="BI1214" s="22"/>
      <c r="BJ1214" s="22"/>
      <c r="BK1214" s="22"/>
      <c r="BL1214" s="22"/>
      <c r="BM1214" s="22"/>
      <c r="BN1214" s="22"/>
      <c r="BO1214" s="22"/>
      <c r="BP1214" s="22"/>
      <c r="BQ1214" s="22"/>
      <c r="BR1214" s="22"/>
      <c r="BS1214" s="22"/>
      <c r="BT1214" s="22"/>
      <c r="BU1214" s="22"/>
      <c r="BV1214" s="22"/>
      <c r="BW1214" s="22"/>
      <c r="BX1214" s="22"/>
      <c r="BY1214" s="22"/>
      <c r="BZ1214" s="22"/>
      <c r="CA1214" s="22"/>
      <c r="CB1214" s="22"/>
      <c r="CC1214" s="22"/>
      <c r="CD1214" s="22"/>
      <c r="CE1214" s="22"/>
      <c r="CF1214" s="22"/>
      <c r="CG1214" s="22"/>
      <c r="CH1214" s="22"/>
      <c r="CI1214" s="22"/>
      <c r="CJ1214" s="22"/>
      <c r="CK1214" s="22"/>
      <c r="CL1214" s="22"/>
      <c r="CM1214" s="22"/>
      <c r="CN1214" s="22"/>
      <c r="CO1214" s="22"/>
      <c r="CP1214" s="22"/>
      <c r="CQ1214" s="22"/>
      <c r="CR1214" s="22"/>
      <c r="CS1214" s="22"/>
      <c r="CT1214" s="22"/>
      <c r="CU1214" s="22"/>
      <c r="CV1214" s="22"/>
      <c r="CW1214" s="22"/>
      <c r="CX1214" s="22"/>
      <c r="CY1214" s="22"/>
      <c r="CZ1214" s="22"/>
      <c r="DA1214" s="22"/>
      <c r="DB1214" s="22"/>
      <c r="DC1214" s="22"/>
      <c r="DD1214" s="22"/>
      <c r="DE1214" s="22"/>
      <c r="DF1214" s="22"/>
      <c r="DG1214" s="22"/>
      <c r="DH1214" s="22"/>
      <c r="DI1214" s="22"/>
      <c r="DJ1214" s="22"/>
      <c r="DK1214" s="22"/>
      <c r="DL1214" s="22"/>
      <c r="DM1214" s="22"/>
      <c r="DN1214" s="22"/>
      <c r="DO1214" s="22"/>
      <c r="DP1214" s="22"/>
      <c r="DQ1214" s="22"/>
      <c r="DR1214" s="22"/>
      <c r="DS1214" s="22"/>
      <c r="DT1214" s="22"/>
      <c r="DU1214" s="22"/>
      <c r="DV1214" s="22"/>
      <c r="DW1214" s="22"/>
      <c r="DX1214" s="22"/>
      <c r="DY1214" s="22"/>
      <c r="DZ1214" s="22"/>
      <c r="EA1214" s="22"/>
      <c r="EB1214" s="22"/>
      <c r="EC1214" s="22"/>
      <c r="ED1214" s="22"/>
      <c r="EE1214" s="22"/>
      <c r="EF1214" s="22"/>
      <c r="EG1214" s="22"/>
      <c r="EH1214" s="22"/>
      <c r="EI1214" s="22"/>
      <c r="EJ1214" s="22"/>
      <c r="EK1214" s="22"/>
      <c r="EL1214" s="22"/>
      <c r="EM1214" s="22"/>
      <c r="EN1214" s="22"/>
      <c r="EO1214" s="22"/>
      <c r="EP1214" s="22"/>
      <c r="EQ1214" s="22"/>
      <c r="ER1214" s="22"/>
      <c r="ES1214" s="22"/>
      <c r="ET1214" s="22"/>
      <c r="EU1214" s="22"/>
      <c r="EV1214" s="22"/>
      <c r="EW1214" s="22"/>
    </row>
    <row r="1215" spans="1:153" s="16" customFormat="1" x14ac:dyDescent="0.2">
      <c r="A1215" s="8" t="s">
        <v>114</v>
      </c>
      <c r="B1215" s="8" t="s">
        <v>114</v>
      </c>
      <c r="C1215" s="8" t="s">
        <v>116</v>
      </c>
      <c r="D1215" s="8"/>
      <c r="E1215" s="9">
        <v>238</v>
      </c>
      <c r="F1215" s="10" t="s">
        <v>217</v>
      </c>
      <c r="G1215" s="11">
        <v>1.07</v>
      </c>
      <c r="H1215" s="9">
        <v>1</v>
      </c>
      <c r="I1215" s="12">
        <v>5.79</v>
      </c>
      <c r="J1215" s="12">
        <v>5.79</v>
      </c>
      <c r="K1215" s="13">
        <v>5.79</v>
      </c>
      <c r="L1215" s="12">
        <v>752.02732000000003</v>
      </c>
      <c r="M1215" s="12">
        <v>78.132416800000001</v>
      </c>
      <c r="N1215" s="12">
        <v>129.88382037996547</v>
      </c>
      <c r="O1215" s="12">
        <v>13.49437250431779</v>
      </c>
      <c r="P1215" s="12">
        <v>103.89571591627815</v>
      </c>
      <c r="Q1215" s="12" t="s">
        <v>65</v>
      </c>
      <c r="R1215" s="12" t="s">
        <v>54</v>
      </c>
      <c r="S1215" s="12" t="s">
        <v>55</v>
      </c>
      <c r="T1215" s="12">
        <v>12.58</v>
      </c>
      <c r="U1215" s="12">
        <v>127.00055</v>
      </c>
      <c r="V1215" s="21" t="s">
        <v>118</v>
      </c>
      <c r="W1215" s="21" t="s">
        <v>118</v>
      </c>
      <c r="X1215" s="15" t="s">
        <v>63</v>
      </c>
      <c r="Y1215" s="15" t="s">
        <v>49</v>
      </c>
      <c r="AC1215" s="13">
        <v>5.79</v>
      </c>
      <c r="AD1215" s="44">
        <v>730.61859457023706</v>
      </c>
      <c r="AE1215" s="44" t="s">
        <v>55</v>
      </c>
      <c r="AF1215" s="44" t="s">
        <v>55</v>
      </c>
      <c r="AG1215" s="152">
        <v>126.2</v>
      </c>
      <c r="AH1215" s="22"/>
      <c r="AI1215" s="22"/>
      <c r="AJ1215" s="22"/>
      <c r="AK1215" s="22"/>
      <c r="AL1215" s="22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  <c r="BC1215" s="22"/>
      <c r="BD1215" s="22"/>
      <c r="BE1215" s="22"/>
      <c r="BF1215" s="22"/>
      <c r="BG1215" s="22"/>
      <c r="BH1215" s="22"/>
      <c r="BI1215" s="22"/>
      <c r="BJ1215" s="22"/>
      <c r="BK1215" s="22"/>
      <c r="BL1215" s="22"/>
      <c r="BM1215" s="22"/>
      <c r="BN1215" s="22"/>
      <c r="BO1215" s="22"/>
      <c r="BP1215" s="22"/>
      <c r="BQ1215" s="22"/>
      <c r="BR1215" s="22"/>
      <c r="BS1215" s="22"/>
      <c r="BT1215" s="22"/>
      <c r="BU1215" s="22"/>
      <c r="BV1215" s="22"/>
      <c r="BW1215" s="22"/>
      <c r="BX1215" s="22"/>
      <c r="BY1215" s="22"/>
      <c r="BZ1215" s="22"/>
      <c r="CA1215" s="22"/>
      <c r="CB1215" s="22"/>
      <c r="CC1215" s="22"/>
      <c r="CD1215" s="22"/>
      <c r="CE1215" s="22"/>
      <c r="CF1215" s="22"/>
      <c r="CG1215" s="22"/>
      <c r="CH1215" s="22"/>
      <c r="CI1215" s="22"/>
      <c r="CJ1215" s="22"/>
      <c r="CK1215" s="22"/>
      <c r="CL1215" s="22"/>
      <c r="CM1215" s="22"/>
      <c r="CN1215" s="22"/>
      <c r="CO1215" s="22"/>
      <c r="CP1215" s="22"/>
      <c r="CQ1215" s="22"/>
      <c r="CR1215" s="22"/>
      <c r="CS1215" s="22"/>
      <c r="CT1215" s="22"/>
      <c r="CU1215" s="22"/>
      <c r="CV1215" s="22"/>
      <c r="CW1215" s="22"/>
      <c r="CX1215" s="22"/>
      <c r="CY1215" s="22"/>
      <c r="CZ1215" s="22"/>
      <c r="DA1215" s="22"/>
      <c r="DB1215" s="22"/>
      <c r="DC1215" s="22"/>
      <c r="DD1215" s="22"/>
      <c r="DE1215" s="22"/>
      <c r="DF1215" s="22"/>
      <c r="DG1215" s="22"/>
      <c r="DH1215" s="22"/>
      <c r="DI1215" s="22"/>
      <c r="DJ1215" s="22"/>
      <c r="DK1215" s="22"/>
      <c r="DL1215" s="22"/>
      <c r="DM1215" s="22"/>
      <c r="DN1215" s="22"/>
      <c r="DO1215" s="22"/>
      <c r="DP1215" s="22"/>
      <c r="DQ1215" s="22"/>
      <c r="DR1215" s="22"/>
      <c r="DS1215" s="22"/>
      <c r="DT1215" s="22"/>
      <c r="DU1215" s="22"/>
      <c r="DV1215" s="22"/>
      <c r="DW1215" s="22"/>
      <c r="DX1215" s="22"/>
      <c r="DY1215" s="22"/>
      <c r="DZ1215" s="22"/>
      <c r="EA1215" s="22"/>
      <c r="EB1215" s="22"/>
      <c r="EC1215" s="22"/>
      <c r="ED1215" s="22"/>
      <c r="EE1215" s="22"/>
      <c r="EF1215" s="22"/>
      <c r="EG1215" s="22"/>
      <c r="EH1215" s="22"/>
      <c r="EI1215" s="22"/>
      <c r="EJ1215" s="22"/>
      <c r="EK1215" s="22"/>
      <c r="EL1215" s="22"/>
      <c r="EM1215" s="22"/>
      <c r="EN1215" s="22"/>
      <c r="EO1215" s="22"/>
      <c r="EP1215" s="22"/>
      <c r="EQ1215" s="22"/>
      <c r="ER1215" s="22"/>
      <c r="ES1215" s="22"/>
      <c r="ET1215" s="22"/>
      <c r="EU1215" s="22"/>
      <c r="EV1215" s="22"/>
      <c r="EW1215" s="22"/>
    </row>
    <row r="1216" spans="1:153" s="16" customFormat="1" x14ac:dyDescent="0.2">
      <c r="A1216" s="8" t="s">
        <v>114</v>
      </c>
      <c r="B1216" s="8" t="s">
        <v>114</v>
      </c>
      <c r="C1216" s="8" t="s">
        <v>116</v>
      </c>
      <c r="D1216" s="8"/>
      <c r="E1216" s="9">
        <v>238</v>
      </c>
      <c r="F1216" s="10" t="s">
        <v>217</v>
      </c>
      <c r="G1216" s="11">
        <v>1.04</v>
      </c>
      <c r="H1216" s="9">
        <v>1</v>
      </c>
      <c r="I1216" s="12">
        <v>4.3600000000000003</v>
      </c>
      <c r="J1216" s="12">
        <v>4.3600000000000003</v>
      </c>
      <c r="K1216" s="13">
        <v>4.3600000000000003</v>
      </c>
      <c r="L1216" s="12">
        <v>491.73438800000008</v>
      </c>
      <c r="M1216" s="12">
        <v>56.946311799999997</v>
      </c>
      <c r="N1216" s="12">
        <v>112.78311651376148</v>
      </c>
      <c r="O1216" s="12">
        <v>13.061080688073393</v>
      </c>
      <c r="P1216" s="12">
        <v>115.80705598323944</v>
      </c>
      <c r="Q1216" s="12" t="s">
        <v>73</v>
      </c>
      <c r="R1216" s="12" t="s">
        <v>54</v>
      </c>
      <c r="S1216" s="12" t="s">
        <v>55</v>
      </c>
      <c r="T1216" s="12">
        <v>10.94</v>
      </c>
      <c r="U1216" s="12">
        <v>134.00344999999999</v>
      </c>
      <c r="V1216" s="21" t="s">
        <v>118</v>
      </c>
      <c r="W1216" s="21" t="s">
        <v>118</v>
      </c>
      <c r="X1216" s="15" t="s">
        <v>63</v>
      </c>
      <c r="Y1216" s="15" t="s">
        <v>49</v>
      </c>
      <c r="AC1216" s="13">
        <v>4.3600000000000003</v>
      </c>
      <c r="AD1216" s="44">
        <v>475.61313707188839</v>
      </c>
      <c r="AE1216" s="44" t="s">
        <v>55</v>
      </c>
      <c r="AF1216" s="44" t="s">
        <v>55</v>
      </c>
      <c r="AG1216" s="152">
        <v>109.1</v>
      </c>
      <c r="AH1216" s="22"/>
      <c r="AI1216" s="22"/>
      <c r="AJ1216" s="22"/>
      <c r="AK1216" s="22"/>
      <c r="AL1216" s="22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  <c r="BC1216" s="22"/>
      <c r="BD1216" s="22"/>
      <c r="BE1216" s="22"/>
      <c r="BF1216" s="22"/>
      <c r="BG1216" s="22"/>
      <c r="BH1216" s="22"/>
      <c r="BI1216" s="22"/>
      <c r="BJ1216" s="22"/>
      <c r="BK1216" s="22"/>
      <c r="BL1216" s="22"/>
      <c r="BM1216" s="22"/>
      <c r="BN1216" s="22"/>
      <c r="BO1216" s="22"/>
      <c r="BP1216" s="22"/>
      <c r="BQ1216" s="22"/>
      <c r="BR1216" s="22"/>
      <c r="BS1216" s="22"/>
      <c r="BT1216" s="22"/>
      <c r="BU1216" s="22"/>
      <c r="BV1216" s="22"/>
      <c r="BW1216" s="22"/>
      <c r="BX1216" s="22"/>
      <c r="BY1216" s="22"/>
      <c r="BZ1216" s="22"/>
      <c r="CA1216" s="22"/>
      <c r="CB1216" s="22"/>
      <c r="CC1216" s="22"/>
      <c r="CD1216" s="22"/>
      <c r="CE1216" s="22"/>
      <c r="CF1216" s="22"/>
      <c r="CG1216" s="22"/>
      <c r="CH1216" s="22"/>
      <c r="CI1216" s="22"/>
      <c r="CJ1216" s="22"/>
      <c r="CK1216" s="22"/>
      <c r="CL1216" s="22"/>
      <c r="CM1216" s="22"/>
      <c r="CN1216" s="22"/>
      <c r="CO1216" s="22"/>
      <c r="CP1216" s="22"/>
      <c r="CQ1216" s="22"/>
      <c r="CR1216" s="22"/>
      <c r="CS1216" s="22"/>
      <c r="CT1216" s="22"/>
      <c r="CU1216" s="22"/>
      <c r="CV1216" s="22"/>
      <c r="CW1216" s="22"/>
      <c r="CX1216" s="22"/>
      <c r="CY1216" s="22"/>
      <c r="CZ1216" s="22"/>
      <c r="DA1216" s="22"/>
      <c r="DB1216" s="22"/>
      <c r="DC1216" s="22"/>
      <c r="DD1216" s="22"/>
      <c r="DE1216" s="22"/>
      <c r="DF1216" s="22"/>
      <c r="DG1216" s="22"/>
      <c r="DH1216" s="22"/>
      <c r="DI1216" s="22"/>
      <c r="DJ1216" s="22"/>
      <c r="DK1216" s="22"/>
      <c r="DL1216" s="22"/>
      <c r="DM1216" s="22"/>
      <c r="DN1216" s="22"/>
      <c r="DO1216" s="22"/>
      <c r="DP1216" s="22"/>
      <c r="DQ1216" s="22"/>
      <c r="DR1216" s="22"/>
      <c r="DS1216" s="22"/>
      <c r="DT1216" s="22"/>
      <c r="DU1216" s="22"/>
      <c r="DV1216" s="22"/>
      <c r="DW1216" s="22"/>
      <c r="DX1216" s="22"/>
      <c r="DY1216" s="22"/>
      <c r="DZ1216" s="22"/>
      <c r="EA1216" s="22"/>
      <c r="EB1216" s="22"/>
      <c r="EC1216" s="22"/>
      <c r="ED1216" s="22"/>
      <c r="EE1216" s="22"/>
      <c r="EF1216" s="22"/>
      <c r="EG1216" s="22"/>
      <c r="EH1216" s="22"/>
      <c r="EI1216" s="22"/>
      <c r="EJ1216" s="22"/>
      <c r="EK1216" s="22"/>
      <c r="EL1216" s="22"/>
      <c r="EM1216" s="22"/>
      <c r="EN1216" s="22"/>
      <c r="EO1216" s="22"/>
      <c r="EP1216" s="22"/>
      <c r="EQ1216" s="22"/>
      <c r="ER1216" s="22"/>
      <c r="ES1216" s="22"/>
      <c r="ET1216" s="22"/>
      <c r="EU1216" s="22"/>
      <c r="EV1216" s="22"/>
      <c r="EW1216" s="22"/>
    </row>
    <row r="1217" spans="1:153" s="16" customFormat="1" x14ac:dyDescent="0.2">
      <c r="A1217" s="8" t="s">
        <v>114</v>
      </c>
      <c r="B1217" s="8" t="s">
        <v>114</v>
      </c>
      <c r="C1217" s="8" t="s">
        <v>116</v>
      </c>
      <c r="D1217" s="8"/>
      <c r="E1217" s="9">
        <v>238</v>
      </c>
      <c r="F1217" s="10" t="s">
        <v>217</v>
      </c>
      <c r="G1217" s="11">
        <v>1.1200000000000001</v>
      </c>
      <c r="H1217" s="9">
        <v>1</v>
      </c>
      <c r="I1217" s="12">
        <v>4.28</v>
      </c>
      <c r="J1217" s="12">
        <v>4.28</v>
      </c>
      <c r="K1217" s="13">
        <v>4.28</v>
      </c>
      <c r="L1217" s="12">
        <v>482.57661600000006</v>
      </c>
      <c r="M1217" s="12">
        <v>57.680135999999997</v>
      </c>
      <c r="N1217" s="12">
        <v>112.75154579439253</v>
      </c>
      <c r="O1217" s="12">
        <v>13.476667289719625</v>
      </c>
      <c r="P1217" s="12">
        <v>119.52534393005067</v>
      </c>
      <c r="Q1217" s="12" t="s">
        <v>50</v>
      </c>
      <c r="R1217" s="12" t="s">
        <v>47</v>
      </c>
      <c r="S1217" s="12" t="s">
        <v>48</v>
      </c>
      <c r="T1217" s="12">
        <v>12.58</v>
      </c>
      <c r="U1217" s="12">
        <v>139.34764999999999</v>
      </c>
      <c r="V1217" s="21" t="s">
        <v>118</v>
      </c>
      <c r="W1217" s="21" t="s">
        <v>118</v>
      </c>
      <c r="X1217" s="15" t="s">
        <v>63</v>
      </c>
      <c r="Y1217" s="15" t="s">
        <v>49</v>
      </c>
      <c r="AC1217" s="13">
        <v>4.28</v>
      </c>
      <c r="AD1217" s="44">
        <v>466.7511678412115</v>
      </c>
      <c r="AE1217" s="44" t="s">
        <v>48</v>
      </c>
      <c r="AF1217" s="44" t="s">
        <v>48</v>
      </c>
      <c r="AG1217" s="152">
        <v>109.1</v>
      </c>
      <c r="AH1217" s="22"/>
      <c r="AI1217" s="22"/>
      <c r="AJ1217" s="22"/>
      <c r="AK1217" s="22"/>
      <c r="AL1217" s="22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  <c r="BC1217" s="22"/>
      <c r="BD1217" s="22"/>
      <c r="BE1217" s="22"/>
      <c r="BF1217" s="22"/>
      <c r="BG1217" s="22"/>
      <c r="BH1217" s="22"/>
      <c r="BI1217" s="22"/>
      <c r="BJ1217" s="22"/>
      <c r="BK1217" s="22"/>
      <c r="BL1217" s="22"/>
      <c r="BM1217" s="22"/>
      <c r="BN1217" s="22"/>
      <c r="BO1217" s="22"/>
      <c r="BP1217" s="22"/>
      <c r="BQ1217" s="22"/>
      <c r="BR1217" s="22"/>
      <c r="BS1217" s="22"/>
      <c r="BT1217" s="22"/>
      <c r="BU1217" s="22"/>
      <c r="BV1217" s="22"/>
      <c r="BW1217" s="22"/>
      <c r="BX1217" s="22"/>
      <c r="BY1217" s="22"/>
      <c r="BZ1217" s="22"/>
      <c r="CA1217" s="22"/>
      <c r="CB1217" s="22"/>
      <c r="CC1217" s="22"/>
      <c r="CD1217" s="22"/>
      <c r="CE1217" s="22"/>
      <c r="CF1217" s="22"/>
      <c r="CG1217" s="22"/>
      <c r="CH1217" s="22"/>
      <c r="CI1217" s="22"/>
      <c r="CJ1217" s="22"/>
      <c r="CK1217" s="22"/>
      <c r="CL1217" s="22"/>
      <c r="CM1217" s="22"/>
      <c r="CN1217" s="22"/>
      <c r="CO1217" s="22"/>
      <c r="CP1217" s="22"/>
      <c r="CQ1217" s="22"/>
      <c r="CR1217" s="22"/>
      <c r="CS1217" s="22"/>
      <c r="CT1217" s="22"/>
      <c r="CU1217" s="22"/>
      <c r="CV1217" s="22"/>
      <c r="CW1217" s="22"/>
      <c r="CX1217" s="22"/>
      <c r="CY1217" s="22"/>
      <c r="CZ1217" s="22"/>
      <c r="DA1217" s="22"/>
      <c r="DB1217" s="22"/>
      <c r="DC1217" s="22"/>
      <c r="DD1217" s="22"/>
      <c r="DE1217" s="22"/>
      <c r="DF1217" s="22"/>
      <c r="DG1217" s="22"/>
      <c r="DH1217" s="22"/>
      <c r="DI1217" s="22"/>
      <c r="DJ1217" s="22"/>
      <c r="DK1217" s="22"/>
      <c r="DL1217" s="22"/>
      <c r="DM1217" s="22"/>
      <c r="DN1217" s="22"/>
      <c r="DO1217" s="22"/>
      <c r="DP1217" s="22"/>
      <c r="DQ1217" s="22"/>
      <c r="DR1217" s="22"/>
      <c r="DS1217" s="22"/>
      <c r="DT1217" s="22"/>
      <c r="DU1217" s="22"/>
      <c r="DV1217" s="22"/>
      <c r="DW1217" s="22"/>
      <c r="DX1217" s="22"/>
      <c r="DY1217" s="22"/>
      <c r="DZ1217" s="22"/>
      <c r="EA1217" s="22"/>
      <c r="EB1217" s="22"/>
      <c r="EC1217" s="22"/>
      <c r="ED1217" s="22"/>
      <c r="EE1217" s="22"/>
      <c r="EF1217" s="22"/>
      <c r="EG1217" s="22"/>
      <c r="EH1217" s="22"/>
      <c r="EI1217" s="22"/>
      <c r="EJ1217" s="22"/>
      <c r="EK1217" s="22"/>
      <c r="EL1217" s="22"/>
      <c r="EM1217" s="22"/>
      <c r="EN1217" s="22"/>
      <c r="EO1217" s="22"/>
      <c r="EP1217" s="22"/>
      <c r="EQ1217" s="22"/>
      <c r="ER1217" s="22"/>
      <c r="ES1217" s="22"/>
      <c r="ET1217" s="22"/>
      <c r="EU1217" s="22"/>
      <c r="EV1217" s="22"/>
      <c r="EW1217" s="22"/>
    </row>
    <row r="1218" spans="1:153" s="16" customFormat="1" x14ac:dyDescent="0.2">
      <c r="A1218" s="8" t="s">
        <v>114</v>
      </c>
      <c r="B1218" s="8" t="s">
        <v>114</v>
      </c>
      <c r="C1218" s="8" t="s">
        <v>116</v>
      </c>
      <c r="D1218" s="8"/>
      <c r="E1218" s="9">
        <v>238</v>
      </c>
      <c r="F1218" s="10" t="s">
        <v>217</v>
      </c>
      <c r="G1218" s="11">
        <v>1.1299999999999999</v>
      </c>
      <c r="H1218" s="9">
        <v>1</v>
      </c>
      <c r="I1218" s="12">
        <v>5.86</v>
      </c>
      <c r="J1218" s="12">
        <v>5.86</v>
      </c>
      <c r="K1218" s="13">
        <v>5.86</v>
      </c>
      <c r="L1218" s="12">
        <v>635.38806399999999</v>
      </c>
      <c r="M1218" s="12">
        <v>79.225570000000005</v>
      </c>
      <c r="N1218" s="12">
        <v>108.42799726962457</v>
      </c>
      <c r="O1218" s="12">
        <v>13.519721843003413</v>
      </c>
      <c r="P1218" s="12">
        <v>124.68847699348662</v>
      </c>
      <c r="Q1218" s="12" t="s">
        <v>50</v>
      </c>
      <c r="R1218" s="12" t="s">
        <v>47</v>
      </c>
      <c r="S1218" s="12" t="s">
        <v>48</v>
      </c>
      <c r="T1218" s="12">
        <v>12.55</v>
      </c>
      <c r="U1218" s="12">
        <v>145.91630000000001</v>
      </c>
      <c r="V1218" s="21" t="s">
        <v>118</v>
      </c>
      <c r="W1218" s="21" t="s">
        <v>118</v>
      </c>
      <c r="X1218" s="15" t="s">
        <v>63</v>
      </c>
      <c r="Y1218" s="15" t="s">
        <v>49</v>
      </c>
      <c r="AC1218" s="13">
        <v>5.86</v>
      </c>
      <c r="AD1218" s="44">
        <v>613.72051114707926</v>
      </c>
      <c r="AE1218" s="44" t="s">
        <v>48</v>
      </c>
      <c r="AF1218" s="44" t="s">
        <v>48</v>
      </c>
      <c r="AG1218" s="152">
        <v>104.7</v>
      </c>
      <c r="AH1218" s="22"/>
      <c r="AI1218" s="22"/>
      <c r="AJ1218" s="22"/>
      <c r="AK1218" s="22"/>
      <c r="AL1218" s="22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  <c r="BC1218" s="22"/>
      <c r="BD1218" s="22"/>
      <c r="BE1218" s="22"/>
      <c r="BF1218" s="22"/>
      <c r="BG1218" s="22"/>
      <c r="BH1218" s="22"/>
      <c r="BI1218" s="22"/>
      <c r="BJ1218" s="22"/>
      <c r="BK1218" s="22"/>
      <c r="BL1218" s="22"/>
      <c r="BM1218" s="22"/>
      <c r="BN1218" s="22"/>
      <c r="BO1218" s="22"/>
      <c r="BP1218" s="22"/>
      <c r="BQ1218" s="22"/>
      <c r="BR1218" s="22"/>
      <c r="BS1218" s="22"/>
      <c r="BT1218" s="22"/>
      <c r="BU1218" s="22"/>
      <c r="BV1218" s="22"/>
      <c r="BW1218" s="22"/>
      <c r="BX1218" s="22"/>
      <c r="BY1218" s="22"/>
      <c r="BZ1218" s="22"/>
      <c r="CA1218" s="22"/>
      <c r="CB1218" s="22"/>
      <c r="CC1218" s="22"/>
      <c r="CD1218" s="22"/>
      <c r="CE1218" s="22"/>
      <c r="CF1218" s="22"/>
      <c r="CG1218" s="22"/>
      <c r="CH1218" s="22"/>
      <c r="CI1218" s="22"/>
      <c r="CJ1218" s="22"/>
      <c r="CK1218" s="22"/>
      <c r="CL1218" s="22"/>
      <c r="CM1218" s="22"/>
      <c r="CN1218" s="22"/>
      <c r="CO1218" s="22"/>
      <c r="CP1218" s="22"/>
      <c r="CQ1218" s="22"/>
      <c r="CR1218" s="22"/>
      <c r="CS1218" s="22"/>
      <c r="CT1218" s="22"/>
      <c r="CU1218" s="22"/>
      <c r="CV1218" s="22"/>
      <c r="CW1218" s="22"/>
      <c r="CX1218" s="22"/>
      <c r="CY1218" s="22"/>
      <c r="CZ1218" s="22"/>
      <c r="DA1218" s="22"/>
      <c r="DB1218" s="22"/>
      <c r="DC1218" s="22"/>
      <c r="DD1218" s="22"/>
      <c r="DE1218" s="22"/>
      <c r="DF1218" s="22"/>
      <c r="DG1218" s="22"/>
      <c r="DH1218" s="22"/>
      <c r="DI1218" s="22"/>
      <c r="DJ1218" s="22"/>
      <c r="DK1218" s="22"/>
      <c r="DL1218" s="22"/>
      <c r="DM1218" s="22"/>
      <c r="DN1218" s="22"/>
      <c r="DO1218" s="22"/>
      <c r="DP1218" s="22"/>
      <c r="DQ1218" s="22"/>
      <c r="DR1218" s="22"/>
      <c r="DS1218" s="22"/>
      <c r="DT1218" s="22"/>
      <c r="DU1218" s="22"/>
      <c r="DV1218" s="22"/>
      <c r="DW1218" s="22"/>
      <c r="DX1218" s="22"/>
      <c r="DY1218" s="22"/>
      <c r="DZ1218" s="22"/>
      <c r="EA1218" s="22"/>
      <c r="EB1218" s="22"/>
      <c r="EC1218" s="22"/>
      <c r="ED1218" s="22"/>
      <c r="EE1218" s="22"/>
      <c r="EF1218" s="22"/>
      <c r="EG1218" s="22"/>
      <c r="EH1218" s="22"/>
      <c r="EI1218" s="22"/>
      <c r="EJ1218" s="22"/>
      <c r="EK1218" s="22"/>
      <c r="EL1218" s="22"/>
      <c r="EM1218" s="22"/>
      <c r="EN1218" s="22"/>
      <c r="EO1218" s="22"/>
      <c r="EP1218" s="22"/>
      <c r="EQ1218" s="22"/>
      <c r="ER1218" s="22"/>
      <c r="ES1218" s="22"/>
      <c r="ET1218" s="22"/>
      <c r="EU1218" s="22"/>
      <c r="EV1218" s="22"/>
      <c r="EW1218" s="22"/>
    </row>
    <row r="1219" spans="1:153" s="16" customFormat="1" x14ac:dyDescent="0.2">
      <c r="A1219" s="8" t="s">
        <v>32</v>
      </c>
      <c r="B1219" s="8" t="s">
        <v>32</v>
      </c>
      <c r="C1219" s="8" t="s">
        <v>33</v>
      </c>
      <c r="D1219" s="8" t="s">
        <v>44</v>
      </c>
      <c r="E1219" s="41">
        <v>74</v>
      </c>
      <c r="F1219" s="42" t="s">
        <v>188</v>
      </c>
      <c r="G1219" s="111">
        <v>74.09</v>
      </c>
      <c r="H1219" s="7"/>
      <c r="I1219" s="12">
        <v>25.21</v>
      </c>
      <c r="J1219" s="12">
        <v>25.21</v>
      </c>
      <c r="K1219" s="13">
        <v>25.21</v>
      </c>
      <c r="L1219" s="12">
        <v>2507.5578880000003</v>
      </c>
      <c r="M1219" s="12">
        <v>306.2345856</v>
      </c>
      <c r="N1219" s="12">
        <v>99.466794446648166</v>
      </c>
      <c r="O1219" s="12">
        <v>12.1473457199524</v>
      </c>
      <c r="P1219" s="12">
        <v>122.12463252214259</v>
      </c>
      <c r="Q1219" s="12" t="s">
        <v>73</v>
      </c>
      <c r="R1219" s="12" t="s">
        <v>134</v>
      </c>
      <c r="S1219" s="12" t="s">
        <v>135</v>
      </c>
      <c r="T1219" s="12">
        <v>12.85</v>
      </c>
      <c r="U1219" s="12">
        <v>141.85745</v>
      </c>
      <c r="V1219" s="15"/>
      <c r="W1219" s="14" t="s">
        <v>40</v>
      </c>
      <c r="X1219" s="15" t="s">
        <v>112</v>
      </c>
      <c r="Y1219" s="15" t="s">
        <v>113</v>
      </c>
      <c r="AA1219" s="15"/>
      <c r="AB1219" s="17">
        <v>0.68544228480761604</v>
      </c>
      <c r="AC1219" s="18">
        <v>40.369999999999997</v>
      </c>
      <c r="AD1219" s="19">
        <v>4589</v>
      </c>
      <c r="AE1219" s="20" t="s">
        <v>55</v>
      </c>
      <c r="AF1219" s="20" t="s">
        <v>55</v>
      </c>
      <c r="AG1219" s="152">
        <v>113.7</v>
      </c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5"/>
      <c r="CM1219" s="15"/>
      <c r="CN1219" s="15"/>
      <c r="CO1219" s="15"/>
      <c r="CP1219" s="15"/>
      <c r="CQ1219" s="15"/>
      <c r="CR1219" s="15"/>
      <c r="CS1219" s="15"/>
      <c r="CT1219" s="15"/>
      <c r="CU1219" s="15"/>
      <c r="CV1219" s="15"/>
      <c r="CW1219" s="15"/>
      <c r="CX1219" s="15"/>
      <c r="CY1219" s="15"/>
      <c r="CZ1219" s="15"/>
      <c r="DA1219" s="15"/>
      <c r="DB1219" s="15"/>
      <c r="DC1219" s="15"/>
      <c r="DD1219" s="15"/>
      <c r="DE1219" s="15"/>
      <c r="DF1219" s="15"/>
      <c r="DG1219" s="15"/>
      <c r="DH1219" s="15"/>
      <c r="DI1219" s="15"/>
      <c r="DJ1219" s="15"/>
      <c r="DK1219" s="15"/>
      <c r="DL1219" s="15"/>
      <c r="DM1219" s="15"/>
      <c r="DN1219" s="15"/>
      <c r="DO1219" s="15"/>
      <c r="DP1219" s="15"/>
      <c r="DQ1219" s="15"/>
      <c r="DR1219" s="15"/>
      <c r="DS1219" s="15"/>
      <c r="DT1219" s="15"/>
      <c r="DU1219" s="15"/>
      <c r="DV1219" s="15"/>
      <c r="DW1219" s="15"/>
      <c r="DX1219" s="15"/>
      <c r="DY1219" s="15"/>
      <c r="DZ1219" s="15"/>
      <c r="EA1219" s="15"/>
      <c r="EB1219" s="15"/>
      <c r="EC1219" s="15"/>
      <c r="ED1219" s="15"/>
      <c r="EE1219" s="15"/>
      <c r="EF1219" s="15"/>
      <c r="EG1219" s="15"/>
      <c r="EH1219" s="15"/>
      <c r="EI1219" s="15"/>
      <c r="EJ1219" s="15"/>
      <c r="EK1219" s="15"/>
      <c r="EL1219" s="15"/>
      <c r="EM1219" s="15"/>
      <c r="EN1219" s="15"/>
      <c r="EO1219" s="15"/>
      <c r="EP1219" s="15"/>
      <c r="EQ1219" s="15"/>
      <c r="ER1219" s="15"/>
      <c r="ES1219" s="15"/>
      <c r="ET1219" s="15"/>
      <c r="EU1219" s="15"/>
      <c r="EV1219" s="15"/>
      <c r="EW1219" s="15"/>
    </row>
    <row r="1220" spans="1:153" s="16" customFormat="1" x14ac:dyDescent="0.2">
      <c r="A1220" s="8" t="s">
        <v>32</v>
      </c>
      <c r="B1220" s="8" t="s">
        <v>32</v>
      </c>
      <c r="C1220" s="8" t="s">
        <v>43</v>
      </c>
      <c r="D1220" s="8" t="s">
        <v>56</v>
      </c>
      <c r="E1220" s="9">
        <v>5</v>
      </c>
      <c r="F1220" s="10" t="s">
        <v>185</v>
      </c>
      <c r="G1220" s="11">
        <v>5.19</v>
      </c>
      <c r="H1220" s="9">
        <v>8</v>
      </c>
      <c r="I1220" s="12">
        <v>52.9</v>
      </c>
      <c r="J1220" s="12">
        <v>52.9</v>
      </c>
      <c r="K1220" s="13">
        <v>52.9</v>
      </c>
      <c r="L1220" s="12">
        <v>6759.4911600000005</v>
      </c>
      <c r="M1220" s="12">
        <v>769.34118640000008</v>
      </c>
      <c r="N1220" s="12">
        <v>127.77866086956523</v>
      </c>
      <c r="O1220" s="12">
        <v>14.543311652173916</v>
      </c>
      <c r="P1220" s="12">
        <v>113.81643502289899</v>
      </c>
      <c r="Q1220" s="12" t="s">
        <v>53</v>
      </c>
      <c r="R1220" s="12" t="s">
        <v>70</v>
      </c>
      <c r="S1220" s="12" t="s">
        <v>71</v>
      </c>
      <c r="T1220" s="12">
        <v>12.55</v>
      </c>
      <c r="U1220" s="12">
        <v>133.04984999999999</v>
      </c>
      <c r="V1220" s="13" t="s">
        <v>84</v>
      </c>
      <c r="W1220" s="14" t="s">
        <v>87</v>
      </c>
      <c r="X1220" s="15" t="s">
        <v>41</v>
      </c>
      <c r="Y1220" s="15" t="s">
        <v>49</v>
      </c>
      <c r="AB1220" s="17">
        <v>0</v>
      </c>
      <c r="AC1220" s="18">
        <v>52.9</v>
      </c>
      <c r="AD1220" s="19">
        <v>6137.7695346961191</v>
      </c>
      <c r="AE1220" s="20" t="s">
        <v>72</v>
      </c>
      <c r="AF1220" s="20" t="s">
        <v>72</v>
      </c>
      <c r="AG1220" s="152">
        <v>116</v>
      </c>
    </row>
    <row r="1221" spans="1:153" s="16" customFormat="1" x14ac:dyDescent="0.2">
      <c r="A1221" s="8" t="s">
        <v>114</v>
      </c>
      <c r="B1221" s="8" t="s">
        <v>114</v>
      </c>
      <c r="C1221" s="8" t="s">
        <v>116</v>
      </c>
      <c r="D1221" s="8"/>
      <c r="E1221" s="9">
        <v>238</v>
      </c>
      <c r="F1221" s="10" t="s">
        <v>217</v>
      </c>
      <c r="G1221" s="11">
        <v>1.17</v>
      </c>
      <c r="H1221" s="9">
        <v>1</v>
      </c>
      <c r="I1221" s="12">
        <v>7.2</v>
      </c>
      <c r="J1221" s="12">
        <v>7.2</v>
      </c>
      <c r="K1221" s="13">
        <v>7.2</v>
      </c>
      <c r="L1221" s="12">
        <v>751.04246000000001</v>
      </c>
      <c r="M1221" s="12">
        <v>83.431722600000001</v>
      </c>
      <c r="N1221" s="12">
        <v>104.31145277777777</v>
      </c>
      <c r="O1221" s="12">
        <v>11.58773925</v>
      </c>
      <c r="P1221" s="12">
        <v>111.08789055681352</v>
      </c>
      <c r="Q1221" s="12" t="s">
        <v>50</v>
      </c>
      <c r="R1221" s="12" t="s">
        <v>47</v>
      </c>
      <c r="S1221" s="12" t="s">
        <v>48</v>
      </c>
      <c r="T1221" s="12">
        <v>12.58</v>
      </c>
      <c r="U1221" s="12">
        <v>132.28835000000001</v>
      </c>
      <c r="V1221" s="21" t="s">
        <v>118</v>
      </c>
      <c r="W1221" s="21" t="s">
        <v>118</v>
      </c>
      <c r="X1221" s="15" t="s">
        <v>63</v>
      </c>
      <c r="Y1221" s="15" t="s">
        <v>49</v>
      </c>
      <c r="AC1221" s="13">
        <v>7.2</v>
      </c>
      <c r="AD1221" s="44">
        <v>724.42021076091646</v>
      </c>
      <c r="AE1221" s="44" t="s">
        <v>48</v>
      </c>
      <c r="AF1221" s="44" t="s">
        <v>48</v>
      </c>
      <c r="AG1221" s="152">
        <v>100.6</v>
      </c>
      <c r="AH1221" s="22"/>
      <c r="AI1221" s="22"/>
      <c r="AJ1221" s="22"/>
      <c r="AK1221" s="22"/>
      <c r="AL1221" s="22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  <c r="BC1221" s="22"/>
      <c r="BD1221" s="22"/>
      <c r="BE1221" s="22"/>
      <c r="BF1221" s="22"/>
      <c r="BG1221" s="22"/>
      <c r="BH1221" s="22"/>
      <c r="BI1221" s="22"/>
      <c r="BJ1221" s="22"/>
      <c r="BK1221" s="22"/>
      <c r="BL1221" s="22"/>
      <c r="BM1221" s="22"/>
      <c r="BN1221" s="22"/>
      <c r="BO1221" s="22"/>
      <c r="BP1221" s="22"/>
      <c r="BQ1221" s="22"/>
      <c r="BR1221" s="22"/>
      <c r="BS1221" s="22"/>
      <c r="BT1221" s="22"/>
      <c r="BU1221" s="22"/>
      <c r="BV1221" s="22"/>
      <c r="BW1221" s="22"/>
      <c r="BX1221" s="22"/>
      <c r="BY1221" s="22"/>
      <c r="BZ1221" s="22"/>
      <c r="CA1221" s="22"/>
      <c r="CB1221" s="22"/>
      <c r="CC1221" s="22"/>
      <c r="CD1221" s="22"/>
      <c r="CE1221" s="22"/>
      <c r="CF1221" s="22"/>
      <c r="CG1221" s="22"/>
      <c r="CH1221" s="22"/>
      <c r="CI1221" s="22"/>
      <c r="CJ1221" s="22"/>
      <c r="CK1221" s="22"/>
      <c r="CL1221" s="22"/>
      <c r="CM1221" s="22"/>
      <c r="CN1221" s="22"/>
      <c r="CO1221" s="22"/>
      <c r="CP1221" s="22"/>
      <c r="CQ1221" s="22"/>
      <c r="CR1221" s="22"/>
      <c r="CS1221" s="22"/>
      <c r="CT1221" s="22"/>
      <c r="CU1221" s="22"/>
      <c r="CV1221" s="22"/>
      <c r="CW1221" s="22"/>
      <c r="CX1221" s="22"/>
      <c r="CY1221" s="22"/>
      <c r="CZ1221" s="22"/>
      <c r="DA1221" s="22"/>
      <c r="DB1221" s="22"/>
      <c r="DC1221" s="22"/>
      <c r="DD1221" s="22"/>
      <c r="DE1221" s="22"/>
      <c r="DF1221" s="22"/>
      <c r="DG1221" s="22"/>
      <c r="DH1221" s="22"/>
      <c r="DI1221" s="22"/>
      <c r="DJ1221" s="22"/>
      <c r="DK1221" s="22"/>
      <c r="DL1221" s="22"/>
      <c r="DM1221" s="22"/>
      <c r="DN1221" s="22"/>
      <c r="DO1221" s="22"/>
      <c r="DP1221" s="22"/>
      <c r="DQ1221" s="22"/>
      <c r="DR1221" s="22"/>
      <c r="DS1221" s="22"/>
      <c r="DT1221" s="22"/>
      <c r="DU1221" s="22"/>
      <c r="DV1221" s="22"/>
      <c r="DW1221" s="22"/>
      <c r="DX1221" s="22"/>
      <c r="DY1221" s="22"/>
      <c r="DZ1221" s="22"/>
      <c r="EA1221" s="22"/>
      <c r="EB1221" s="22"/>
      <c r="EC1221" s="22"/>
      <c r="ED1221" s="22"/>
      <c r="EE1221" s="22"/>
      <c r="EF1221" s="22"/>
      <c r="EG1221" s="22"/>
      <c r="EH1221" s="22"/>
      <c r="EI1221" s="22"/>
      <c r="EJ1221" s="22"/>
      <c r="EK1221" s="22"/>
      <c r="EL1221" s="22"/>
      <c r="EM1221" s="22"/>
      <c r="EN1221" s="22"/>
      <c r="EO1221" s="22"/>
      <c r="EP1221" s="22"/>
      <c r="EQ1221" s="22"/>
      <c r="ER1221" s="22"/>
      <c r="ES1221" s="22"/>
      <c r="ET1221" s="22"/>
      <c r="EU1221" s="22"/>
      <c r="EV1221" s="22"/>
      <c r="EW1221" s="22"/>
    </row>
    <row r="1222" spans="1:153" s="16" customFormat="1" x14ac:dyDescent="0.2">
      <c r="A1222" s="8" t="s">
        <v>32</v>
      </c>
      <c r="B1222" s="8" t="s">
        <v>32</v>
      </c>
      <c r="C1222" s="8" t="s">
        <v>43</v>
      </c>
      <c r="D1222" s="8" t="s">
        <v>34</v>
      </c>
      <c r="E1222" s="9">
        <v>68</v>
      </c>
      <c r="F1222" s="10" t="s">
        <v>169</v>
      </c>
      <c r="G1222" s="11">
        <v>68.069999999999993</v>
      </c>
      <c r="H1222" s="9"/>
      <c r="I1222" s="12">
        <v>38.18</v>
      </c>
      <c r="J1222" s="12">
        <v>37.93</v>
      </c>
      <c r="K1222" s="13">
        <v>37.93</v>
      </c>
      <c r="L1222" s="12">
        <v>4667.9950840000001</v>
      </c>
      <c r="M1222" s="12">
        <v>593.69414700000004</v>
      </c>
      <c r="N1222" s="12">
        <v>122.26283614457832</v>
      </c>
      <c r="O1222" s="12">
        <v>15.549872891566267</v>
      </c>
      <c r="P1222" s="12">
        <v>127.18397005921098</v>
      </c>
      <c r="Q1222" s="12" t="s">
        <v>60</v>
      </c>
      <c r="R1222" s="12" t="s">
        <v>70</v>
      </c>
      <c r="S1222" s="12" t="s">
        <v>71</v>
      </c>
      <c r="T1222" s="12">
        <v>13.67</v>
      </c>
      <c r="U1222" s="12">
        <v>147.06200000000001</v>
      </c>
      <c r="V1222" s="13" t="s">
        <v>186</v>
      </c>
      <c r="W1222" s="14" t="s">
        <v>62</v>
      </c>
      <c r="X1222" s="15" t="s">
        <v>41</v>
      </c>
      <c r="Y1222" s="15" t="s">
        <v>49</v>
      </c>
      <c r="AB1222" s="17">
        <v>0.35568360398114196</v>
      </c>
      <c r="AC1222" s="18">
        <v>38.18</v>
      </c>
      <c r="AD1222" s="19">
        <v>3900.7749300321893</v>
      </c>
      <c r="AE1222" s="20" t="s">
        <v>72</v>
      </c>
      <c r="AF1222" s="20" t="s">
        <v>72</v>
      </c>
      <c r="AG1222" s="152">
        <v>102.2</v>
      </c>
    </row>
    <row r="1223" spans="1:153" s="16" customFormat="1" x14ac:dyDescent="0.2">
      <c r="A1223" s="8" t="s">
        <v>114</v>
      </c>
      <c r="B1223" s="8" t="s">
        <v>114</v>
      </c>
      <c r="C1223" s="8" t="s">
        <v>116</v>
      </c>
      <c r="D1223" s="8"/>
      <c r="E1223" s="9">
        <v>559</v>
      </c>
      <c r="F1223" s="10" t="s">
        <v>214</v>
      </c>
      <c r="G1223" s="126">
        <v>1.101</v>
      </c>
      <c r="H1223" s="9">
        <v>1</v>
      </c>
      <c r="I1223" s="12">
        <v>0.24</v>
      </c>
      <c r="J1223" s="12">
        <v>0.24</v>
      </c>
      <c r="K1223" s="13">
        <v>0.24</v>
      </c>
      <c r="L1223" s="12">
        <v>41.575167999999998</v>
      </c>
      <c r="M1223" s="12">
        <v>4.7673801999999998</v>
      </c>
      <c r="N1223" s="12">
        <v>173.22986666666665</v>
      </c>
      <c r="O1223" s="12">
        <v>19.864084166666668</v>
      </c>
      <c r="P1223" s="12">
        <v>114.66893410989945</v>
      </c>
      <c r="Q1223" s="12" t="s">
        <v>46</v>
      </c>
      <c r="R1223" s="12" t="s">
        <v>54</v>
      </c>
      <c r="S1223" s="12" t="s">
        <v>55</v>
      </c>
      <c r="T1223" s="12">
        <v>13.31</v>
      </c>
      <c r="U1223" s="12">
        <v>139.73330000000001</v>
      </c>
      <c r="V1223" s="21" t="s">
        <v>118</v>
      </c>
      <c r="W1223" s="21" t="s">
        <v>118</v>
      </c>
      <c r="X1223" s="15" t="s">
        <v>63</v>
      </c>
      <c r="Y1223" s="15" t="s">
        <v>49</v>
      </c>
      <c r="AC1223" s="13">
        <v>0.57999999999999996</v>
      </c>
      <c r="AD1223" s="44">
        <v>45.80797676282684</v>
      </c>
      <c r="AE1223" s="44" t="s">
        <v>55</v>
      </c>
      <c r="AF1223" s="44" t="s">
        <v>55</v>
      </c>
      <c r="AG1223" s="152">
        <v>79</v>
      </c>
    </row>
    <row r="1224" spans="1:153" s="16" customFormat="1" x14ac:dyDescent="0.2">
      <c r="A1224" s="8" t="s">
        <v>114</v>
      </c>
      <c r="B1224" s="8" t="s">
        <v>142</v>
      </c>
      <c r="C1224" s="8" t="s">
        <v>142</v>
      </c>
      <c r="D1224" s="8"/>
      <c r="E1224" s="9">
        <v>587</v>
      </c>
      <c r="F1224" s="10" t="s">
        <v>247</v>
      </c>
      <c r="G1224" s="11">
        <v>3.04</v>
      </c>
      <c r="H1224" s="9">
        <v>3</v>
      </c>
      <c r="I1224" s="12">
        <v>3.5</v>
      </c>
      <c r="J1224" s="12">
        <v>3.5</v>
      </c>
      <c r="K1224" s="13">
        <v>3.5</v>
      </c>
      <c r="L1224" s="12">
        <v>472.72157600000003</v>
      </c>
      <c r="M1224" s="12">
        <v>57.133794000000002</v>
      </c>
      <c r="N1224" s="12">
        <v>135.06330742857145</v>
      </c>
      <c r="O1224" s="12">
        <v>16.323941142857144</v>
      </c>
      <c r="P1224" s="12">
        <v>120.86140531905825</v>
      </c>
      <c r="Q1224" s="12" t="s">
        <v>60</v>
      </c>
      <c r="R1224" s="12" t="s">
        <v>54</v>
      </c>
      <c r="S1224" s="12" t="s">
        <v>55</v>
      </c>
      <c r="T1224" s="12">
        <v>12.29</v>
      </c>
      <c r="U1224" s="12">
        <v>140.28870000000001</v>
      </c>
      <c r="V1224" s="21"/>
      <c r="W1224" s="21"/>
      <c r="X1224" s="15" t="s">
        <v>63</v>
      </c>
      <c r="Y1224" s="15" t="s">
        <v>42</v>
      </c>
      <c r="AC1224" s="13">
        <v>3.5</v>
      </c>
      <c r="AD1224" s="44">
        <v>392.08004913446183</v>
      </c>
      <c r="AE1224" s="44" t="s">
        <v>55</v>
      </c>
      <c r="AF1224" s="44" t="s">
        <v>55</v>
      </c>
      <c r="AG1224" s="152">
        <v>112</v>
      </c>
    </row>
    <row r="1225" spans="1:153" s="16" customFormat="1" x14ac:dyDescent="0.2">
      <c r="A1225" s="8" t="s">
        <v>114</v>
      </c>
      <c r="B1225" s="8" t="s">
        <v>142</v>
      </c>
      <c r="C1225" s="8" t="s">
        <v>142</v>
      </c>
      <c r="D1225" s="8"/>
      <c r="E1225" s="9">
        <v>587</v>
      </c>
      <c r="F1225" s="10" t="s">
        <v>247</v>
      </c>
      <c r="G1225" s="11">
        <v>3.03</v>
      </c>
      <c r="H1225" s="9">
        <v>3</v>
      </c>
      <c r="I1225" s="12">
        <v>1.1000000000000001</v>
      </c>
      <c r="J1225" s="12">
        <v>3.6</v>
      </c>
      <c r="K1225" s="13">
        <v>3.6</v>
      </c>
      <c r="L1225" s="12">
        <v>174.53071600000001</v>
      </c>
      <c r="M1225" s="12">
        <v>20.880987000000001</v>
      </c>
      <c r="N1225" s="12">
        <v>158.66428727272728</v>
      </c>
      <c r="O1225" s="12">
        <v>18.982715454545453</v>
      </c>
      <c r="P1225" s="12">
        <v>119.64075710317948</v>
      </c>
      <c r="Q1225" s="12" t="s">
        <v>60</v>
      </c>
      <c r="R1225" s="12" t="s">
        <v>54</v>
      </c>
      <c r="S1225" s="12" t="s">
        <v>55</v>
      </c>
      <c r="T1225" s="12">
        <v>12.29</v>
      </c>
      <c r="U1225" s="12">
        <v>138.90870000000001</v>
      </c>
      <c r="V1225" s="21"/>
      <c r="W1225" s="21"/>
      <c r="X1225" s="15" t="s">
        <v>63</v>
      </c>
      <c r="Y1225" s="15" t="s">
        <v>49</v>
      </c>
      <c r="AC1225" s="13">
        <v>3.6</v>
      </c>
      <c r="AD1225" s="44">
        <v>403.28233625258935</v>
      </c>
      <c r="AE1225" s="44" t="s">
        <v>55</v>
      </c>
      <c r="AF1225" s="44" t="s">
        <v>55</v>
      </c>
      <c r="AG1225" s="152">
        <v>112</v>
      </c>
    </row>
    <row r="1226" spans="1:153" s="16" customFormat="1" x14ac:dyDescent="0.2">
      <c r="A1226" s="8" t="s">
        <v>114</v>
      </c>
      <c r="B1226" s="8" t="s">
        <v>142</v>
      </c>
      <c r="C1226" s="8" t="s">
        <v>142</v>
      </c>
      <c r="D1226" s="8"/>
      <c r="E1226" s="9">
        <v>587</v>
      </c>
      <c r="F1226" s="10" t="s">
        <v>247</v>
      </c>
      <c r="G1226" s="11">
        <v>3.02</v>
      </c>
      <c r="H1226" s="9">
        <v>3</v>
      </c>
      <c r="I1226" s="12" t="e">
        <v>#N/A</v>
      </c>
      <c r="J1226" s="12">
        <v>5.5</v>
      </c>
      <c r="K1226" s="13">
        <v>5.5</v>
      </c>
      <c r="L1226" s="12" t="e">
        <v>#N/A</v>
      </c>
      <c r="M1226" s="12" t="e">
        <v>#N/A</v>
      </c>
      <c r="N1226" s="12" t="e">
        <v>#N/A</v>
      </c>
      <c r="O1226" s="12" t="e">
        <v>#N/A</v>
      </c>
      <c r="P1226" s="12" t="e">
        <v>#N/A</v>
      </c>
      <c r="Q1226" s="12" t="e">
        <v>#N/A</v>
      </c>
      <c r="R1226" s="12" t="e">
        <v>#N/A</v>
      </c>
      <c r="S1226" s="12" t="e">
        <v>#N/A</v>
      </c>
      <c r="T1226" s="12" t="e">
        <v>#N/A</v>
      </c>
      <c r="U1226" s="12" t="e">
        <v>#N/A</v>
      </c>
      <c r="V1226" s="21"/>
      <c r="W1226" s="21"/>
      <c r="X1226" s="15" t="s">
        <v>63</v>
      </c>
      <c r="Y1226" s="15" t="s">
        <v>42</v>
      </c>
      <c r="AC1226" s="13">
        <v>5.5</v>
      </c>
      <c r="AD1226" s="44">
        <v>616.12579149701151</v>
      </c>
      <c r="AE1226" s="44" t="s">
        <v>48</v>
      </c>
      <c r="AF1226" s="44" t="s">
        <v>48</v>
      </c>
      <c r="AG1226" s="152">
        <v>112</v>
      </c>
    </row>
    <row r="1227" spans="1:153" s="15" customFormat="1" x14ac:dyDescent="0.2">
      <c r="A1227" s="8" t="s">
        <v>114</v>
      </c>
      <c r="B1227" s="8" t="s">
        <v>142</v>
      </c>
      <c r="C1227" s="8" t="s">
        <v>142</v>
      </c>
      <c r="D1227" s="8"/>
      <c r="E1227" s="9">
        <v>587</v>
      </c>
      <c r="F1227" s="10" t="s">
        <v>247</v>
      </c>
      <c r="G1227" s="60">
        <v>9.06</v>
      </c>
      <c r="H1227" s="7">
        <v>9</v>
      </c>
      <c r="I1227" s="12">
        <v>1.47</v>
      </c>
      <c r="J1227" s="12">
        <v>1.47</v>
      </c>
      <c r="K1227" s="13">
        <v>1.47</v>
      </c>
      <c r="L1227" s="12">
        <v>164.54052799999999</v>
      </c>
      <c r="M1227" s="12">
        <v>16.6331676</v>
      </c>
      <c r="N1227" s="12">
        <v>111.93233197278911</v>
      </c>
      <c r="O1227" s="12">
        <v>11.31508</v>
      </c>
      <c r="P1227" s="12">
        <v>101.08857557573901</v>
      </c>
      <c r="Q1227" s="12" t="s">
        <v>53</v>
      </c>
      <c r="R1227" s="12" t="s">
        <v>54</v>
      </c>
      <c r="S1227" s="12" t="s">
        <v>55</v>
      </c>
      <c r="T1227" s="12">
        <v>12.35</v>
      </c>
      <c r="U1227" s="12">
        <v>122.79795</v>
      </c>
      <c r="X1227" s="15" t="s">
        <v>63</v>
      </c>
      <c r="Y1227" s="15" t="s">
        <v>49</v>
      </c>
      <c r="Z1227" s="16"/>
      <c r="AC1227" s="13">
        <v>1.47</v>
      </c>
      <c r="AD1227" s="44">
        <v>137.62562063647397</v>
      </c>
      <c r="AE1227" s="44" t="s">
        <v>55</v>
      </c>
      <c r="AF1227" s="44" t="s">
        <v>55</v>
      </c>
      <c r="AG1227" s="152">
        <v>93.6</v>
      </c>
    </row>
    <row r="1228" spans="1:153" s="16" customFormat="1" x14ac:dyDescent="0.2">
      <c r="A1228" s="8" t="s">
        <v>114</v>
      </c>
      <c r="B1228" s="8" t="s">
        <v>142</v>
      </c>
      <c r="C1228" s="8" t="s">
        <v>142</v>
      </c>
      <c r="D1228" s="8"/>
      <c r="E1228" s="9">
        <v>587</v>
      </c>
      <c r="F1228" s="10" t="s">
        <v>247</v>
      </c>
      <c r="G1228" s="60">
        <v>9.07</v>
      </c>
      <c r="H1228" s="7">
        <v>9</v>
      </c>
      <c r="I1228" s="12" t="e">
        <v>#N/A</v>
      </c>
      <c r="J1228" s="12">
        <v>2.16</v>
      </c>
      <c r="K1228" s="13">
        <v>2.16</v>
      </c>
      <c r="L1228" s="12" t="e">
        <v>#N/A</v>
      </c>
      <c r="M1228" s="12" t="e">
        <v>#N/A</v>
      </c>
      <c r="N1228" s="12" t="e">
        <v>#N/A</v>
      </c>
      <c r="O1228" s="12" t="e">
        <v>#N/A</v>
      </c>
      <c r="P1228" s="12" t="e">
        <v>#N/A</v>
      </c>
      <c r="Q1228" s="12" t="e">
        <v>#N/A</v>
      </c>
      <c r="R1228" s="12" t="e">
        <v>#N/A</v>
      </c>
      <c r="S1228" s="12" t="e">
        <v>#N/A</v>
      </c>
      <c r="T1228" s="12" t="e">
        <v>#N/A</v>
      </c>
      <c r="U1228" s="12" t="e">
        <v>#N/A</v>
      </c>
      <c r="V1228" s="15"/>
      <c r="W1228" s="15"/>
      <c r="X1228" s="15" t="s">
        <v>63</v>
      </c>
      <c r="Y1228" s="15" t="s">
        <v>49</v>
      </c>
      <c r="AA1228" s="15"/>
      <c r="AB1228" s="15"/>
      <c r="AC1228" s="13">
        <v>2.16</v>
      </c>
      <c r="AD1228" s="44">
        <v>202.22540175155365</v>
      </c>
      <c r="AE1228" s="44" t="s">
        <v>55</v>
      </c>
      <c r="AF1228" s="44" t="s">
        <v>55</v>
      </c>
      <c r="AG1228" s="152">
        <v>93.6</v>
      </c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  <c r="CN1228" s="15"/>
      <c r="CO1228" s="15"/>
      <c r="CP1228" s="15"/>
      <c r="CQ1228" s="15"/>
      <c r="CR1228" s="15"/>
      <c r="CS1228" s="15"/>
      <c r="CT1228" s="15"/>
      <c r="CU1228" s="15"/>
      <c r="CV1228" s="15"/>
      <c r="CW1228" s="15"/>
      <c r="CX1228" s="15"/>
      <c r="CY1228" s="15"/>
      <c r="CZ1228" s="15"/>
      <c r="DA1228" s="15"/>
      <c r="DB1228" s="15"/>
      <c r="DC1228" s="15"/>
      <c r="DD1228" s="15"/>
      <c r="DE1228" s="15"/>
      <c r="DF1228" s="15"/>
      <c r="DG1228" s="15"/>
      <c r="DH1228" s="15"/>
      <c r="DI1228" s="15"/>
      <c r="DJ1228" s="15"/>
      <c r="DK1228" s="15"/>
      <c r="DL1228" s="15"/>
      <c r="DM1228" s="15"/>
      <c r="DN1228" s="15"/>
      <c r="DO1228" s="15"/>
      <c r="DP1228" s="15"/>
      <c r="DQ1228" s="15"/>
      <c r="DR1228" s="15"/>
      <c r="DS1228" s="15"/>
      <c r="DT1228" s="15"/>
      <c r="DU1228" s="15"/>
      <c r="DV1228" s="15"/>
      <c r="DW1228" s="15"/>
      <c r="DX1228" s="15"/>
      <c r="DY1228" s="15"/>
      <c r="DZ1228" s="15"/>
      <c r="EA1228" s="15"/>
      <c r="EB1228" s="15"/>
      <c r="EC1228" s="15"/>
      <c r="ED1228" s="15"/>
      <c r="EE1228" s="15"/>
      <c r="EF1228" s="15"/>
      <c r="EG1228" s="15"/>
      <c r="EH1228" s="15"/>
      <c r="EI1228" s="15"/>
      <c r="EJ1228" s="15"/>
      <c r="EK1228" s="15"/>
      <c r="EL1228" s="15"/>
      <c r="EM1228" s="15"/>
      <c r="EN1228" s="15"/>
      <c r="EO1228" s="15"/>
      <c r="EP1228" s="15"/>
      <c r="EQ1228" s="15"/>
      <c r="ER1228" s="15"/>
      <c r="ES1228" s="15"/>
      <c r="ET1228" s="15"/>
      <c r="EU1228" s="15"/>
      <c r="EV1228" s="15"/>
      <c r="EW1228" s="15"/>
    </row>
    <row r="1229" spans="1:153" s="16" customFormat="1" x14ac:dyDescent="0.2">
      <c r="A1229" s="8" t="s">
        <v>114</v>
      </c>
      <c r="B1229" s="8" t="s">
        <v>142</v>
      </c>
      <c r="C1229" s="8" t="s">
        <v>142</v>
      </c>
      <c r="D1229" s="8"/>
      <c r="E1229" s="9">
        <v>587</v>
      </c>
      <c r="F1229" s="10" t="s">
        <v>247</v>
      </c>
      <c r="G1229" s="60">
        <v>9.0399999999999991</v>
      </c>
      <c r="H1229" s="7">
        <v>9</v>
      </c>
      <c r="I1229" s="12">
        <v>2.34</v>
      </c>
      <c r="J1229" s="12">
        <v>2.34</v>
      </c>
      <c r="K1229" s="13">
        <v>2.34</v>
      </c>
      <c r="L1229" s="12">
        <v>199.636504</v>
      </c>
      <c r="M1229" s="12">
        <v>21.653023399999999</v>
      </c>
      <c r="N1229" s="12">
        <v>85.314745299145301</v>
      </c>
      <c r="O1229" s="12">
        <v>9.253428803418803</v>
      </c>
      <c r="P1229" s="12">
        <v>108.46224496097166</v>
      </c>
      <c r="Q1229" s="12" t="s">
        <v>53</v>
      </c>
      <c r="R1229" s="12" t="s">
        <v>54</v>
      </c>
      <c r="S1229" s="12" t="s">
        <v>55</v>
      </c>
      <c r="T1229" s="12">
        <v>12.48</v>
      </c>
      <c r="U1229" s="12">
        <v>129.6044</v>
      </c>
      <c r="V1229" s="15"/>
      <c r="W1229" s="15"/>
      <c r="X1229" s="15" t="s">
        <v>63</v>
      </c>
      <c r="Y1229" s="15" t="s">
        <v>49</v>
      </c>
      <c r="AA1229" s="15"/>
      <c r="AB1229" s="15"/>
      <c r="AC1229" s="13">
        <v>2.34</v>
      </c>
      <c r="AD1229" s="44">
        <v>219.07751856418304</v>
      </c>
      <c r="AE1229" s="44" t="s">
        <v>55</v>
      </c>
      <c r="AF1229" s="44" t="s">
        <v>55</v>
      </c>
      <c r="AG1229" s="152">
        <v>93.6</v>
      </c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  <c r="CN1229" s="15"/>
      <c r="CO1229" s="15"/>
      <c r="CP1229" s="15"/>
      <c r="CQ1229" s="15"/>
      <c r="CR1229" s="15"/>
      <c r="CS1229" s="15"/>
      <c r="CT1229" s="15"/>
      <c r="CU1229" s="15"/>
      <c r="CV1229" s="15"/>
      <c r="CW1229" s="15"/>
      <c r="CX1229" s="15"/>
      <c r="CY1229" s="15"/>
      <c r="CZ1229" s="15"/>
      <c r="DA1229" s="15"/>
      <c r="DB1229" s="15"/>
      <c r="DC1229" s="15"/>
      <c r="DD1229" s="15"/>
      <c r="DE1229" s="15"/>
      <c r="DF1229" s="15"/>
      <c r="DG1229" s="15"/>
      <c r="DH1229" s="15"/>
      <c r="DI1229" s="15"/>
      <c r="DJ1229" s="15"/>
      <c r="DK1229" s="15"/>
      <c r="DL1229" s="15"/>
      <c r="DM1229" s="15"/>
      <c r="DN1229" s="15"/>
      <c r="DO1229" s="15"/>
      <c r="DP1229" s="15"/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5"/>
      <c r="ED1229" s="15"/>
      <c r="EE1229" s="15"/>
      <c r="EF1229" s="15"/>
      <c r="EG1229" s="15"/>
      <c r="EH1229" s="15"/>
      <c r="EI1229" s="15"/>
      <c r="EJ1229" s="15"/>
      <c r="EK1229" s="15"/>
      <c r="EL1229" s="15"/>
      <c r="EM1229" s="15"/>
      <c r="EN1229" s="15"/>
      <c r="EO1229" s="15"/>
      <c r="EP1229" s="15"/>
      <c r="EQ1229" s="15"/>
      <c r="ER1229" s="15"/>
      <c r="ES1229" s="15"/>
      <c r="ET1229" s="15"/>
      <c r="EU1229" s="15"/>
      <c r="EV1229" s="15"/>
      <c r="EW1229" s="15"/>
    </row>
    <row r="1230" spans="1:153" s="16" customFormat="1" x14ac:dyDescent="0.2">
      <c r="A1230" s="8" t="s">
        <v>114</v>
      </c>
      <c r="B1230" s="8" t="s">
        <v>142</v>
      </c>
      <c r="C1230" s="8" t="s">
        <v>142</v>
      </c>
      <c r="D1230" s="8"/>
      <c r="E1230" s="9">
        <v>587</v>
      </c>
      <c r="F1230" s="10" t="s">
        <v>247</v>
      </c>
      <c r="G1230" s="60">
        <v>9.0500000000000007</v>
      </c>
      <c r="H1230" s="7">
        <v>9</v>
      </c>
      <c r="I1230" s="12">
        <v>0.55000000000000004</v>
      </c>
      <c r="J1230" s="12">
        <v>0.67</v>
      </c>
      <c r="K1230" s="13">
        <v>0.67</v>
      </c>
      <c r="L1230" s="12">
        <v>79.534092000000015</v>
      </c>
      <c r="M1230" s="12">
        <v>7.9766897999999991</v>
      </c>
      <c r="N1230" s="12">
        <v>144.60744000000003</v>
      </c>
      <c r="O1230" s="12">
        <v>14.503072363636361</v>
      </c>
      <c r="P1230" s="12">
        <v>100.29271221201591</v>
      </c>
      <c r="Q1230" s="12" t="s">
        <v>53</v>
      </c>
      <c r="R1230" s="12" t="s">
        <v>54</v>
      </c>
      <c r="S1230" s="12" t="s">
        <v>55</v>
      </c>
      <c r="T1230" s="12">
        <v>12.48</v>
      </c>
      <c r="U1230" s="12">
        <v>121.9693</v>
      </c>
      <c r="V1230" s="15"/>
      <c r="W1230" s="15"/>
      <c r="X1230" s="15" t="s">
        <v>63</v>
      </c>
      <c r="Y1230" s="15" t="s">
        <v>49</v>
      </c>
      <c r="AA1230" s="15"/>
      <c r="AB1230" s="15"/>
      <c r="AC1230" s="13">
        <v>0.27</v>
      </c>
      <c r="AD1230" s="44">
        <v>25.278175218944206</v>
      </c>
      <c r="AE1230" s="44" t="s">
        <v>55</v>
      </c>
      <c r="AF1230" s="44" t="s">
        <v>55</v>
      </c>
      <c r="AG1230" s="152">
        <v>93.6</v>
      </c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  <c r="CN1230" s="15"/>
      <c r="CO1230" s="15"/>
      <c r="CP1230" s="15"/>
      <c r="CQ1230" s="15"/>
      <c r="CR1230" s="15"/>
      <c r="CS1230" s="15"/>
      <c r="CT1230" s="15"/>
      <c r="CU1230" s="15"/>
      <c r="CV1230" s="15"/>
      <c r="CW1230" s="15"/>
      <c r="CX1230" s="15"/>
      <c r="CY1230" s="15"/>
      <c r="CZ1230" s="15"/>
      <c r="DA1230" s="15"/>
      <c r="DB1230" s="15"/>
      <c r="DC1230" s="15"/>
      <c r="DD1230" s="15"/>
      <c r="DE1230" s="15"/>
      <c r="DF1230" s="15"/>
      <c r="DG1230" s="15"/>
      <c r="DH1230" s="15"/>
      <c r="DI1230" s="15"/>
      <c r="DJ1230" s="15"/>
      <c r="DK1230" s="15"/>
      <c r="DL1230" s="15"/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5"/>
      <c r="ED1230" s="15"/>
      <c r="EE1230" s="15"/>
      <c r="EF1230" s="15"/>
      <c r="EG1230" s="15"/>
      <c r="EH1230" s="15"/>
      <c r="EI1230" s="15"/>
      <c r="EJ1230" s="15"/>
      <c r="EK1230" s="15"/>
      <c r="EL1230" s="15"/>
      <c r="EM1230" s="15"/>
      <c r="EN1230" s="15"/>
      <c r="EO1230" s="15"/>
      <c r="EP1230" s="15"/>
      <c r="EQ1230" s="15"/>
      <c r="ER1230" s="15"/>
      <c r="ES1230" s="15"/>
      <c r="ET1230" s="15"/>
      <c r="EU1230" s="15"/>
      <c r="EV1230" s="15"/>
      <c r="EW1230" s="15"/>
    </row>
    <row r="1231" spans="1:153" s="16" customFormat="1" x14ac:dyDescent="0.2">
      <c r="A1231" s="8" t="s">
        <v>114</v>
      </c>
      <c r="B1231" s="8" t="s">
        <v>142</v>
      </c>
      <c r="C1231" s="8" t="s">
        <v>142</v>
      </c>
      <c r="D1231" s="8"/>
      <c r="E1231" s="9">
        <v>587</v>
      </c>
      <c r="F1231" s="10" t="s">
        <v>247</v>
      </c>
      <c r="G1231" s="60">
        <v>9.08</v>
      </c>
      <c r="H1231" s="7">
        <v>9</v>
      </c>
      <c r="I1231" s="12" t="e">
        <v>#N/A</v>
      </c>
      <c r="J1231" s="12">
        <v>2.36</v>
      </c>
      <c r="K1231" s="13">
        <v>2.36</v>
      </c>
      <c r="L1231" s="12" t="e">
        <v>#N/A</v>
      </c>
      <c r="M1231" s="12" t="e">
        <v>#N/A</v>
      </c>
      <c r="N1231" s="12" t="e">
        <v>#N/A</v>
      </c>
      <c r="O1231" s="12" t="e">
        <v>#N/A</v>
      </c>
      <c r="P1231" s="12" t="e">
        <v>#N/A</v>
      </c>
      <c r="Q1231" s="12" t="e">
        <v>#N/A</v>
      </c>
      <c r="R1231" s="12" t="e">
        <v>#N/A</v>
      </c>
      <c r="S1231" s="12" t="e">
        <v>#N/A</v>
      </c>
      <c r="T1231" s="12" t="e">
        <v>#N/A</v>
      </c>
      <c r="U1231" s="12" t="e">
        <v>#N/A</v>
      </c>
      <c r="V1231" s="15"/>
      <c r="W1231" s="15"/>
      <c r="X1231" s="15" t="s">
        <v>63</v>
      </c>
      <c r="Y1231" s="15" t="s">
        <v>49</v>
      </c>
      <c r="AA1231" s="15"/>
      <c r="AB1231" s="15"/>
      <c r="AC1231" s="13">
        <v>2.36</v>
      </c>
      <c r="AD1231" s="44">
        <v>220.94997598780853</v>
      </c>
      <c r="AE1231" s="44" t="s">
        <v>55</v>
      </c>
      <c r="AF1231" s="44" t="s">
        <v>55</v>
      </c>
      <c r="AG1231" s="152">
        <v>93.6</v>
      </c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5"/>
      <c r="CM1231" s="15"/>
      <c r="CN1231" s="15"/>
      <c r="CO1231" s="15"/>
      <c r="CP1231" s="15"/>
      <c r="CQ1231" s="15"/>
      <c r="CR1231" s="15"/>
      <c r="CS1231" s="15"/>
      <c r="CT1231" s="15"/>
      <c r="CU1231" s="15"/>
      <c r="CV1231" s="15"/>
      <c r="CW1231" s="15"/>
      <c r="CX1231" s="15"/>
      <c r="CY1231" s="15"/>
      <c r="CZ1231" s="15"/>
      <c r="DA1231" s="15"/>
      <c r="DB1231" s="15"/>
      <c r="DC1231" s="15"/>
      <c r="DD1231" s="15"/>
      <c r="DE1231" s="15"/>
      <c r="DF1231" s="15"/>
      <c r="DG1231" s="15"/>
      <c r="DH1231" s="15"/>
      <c r="DI1231" s="15"/>
      <c r="DJ1231" s="15"/>
      <c r="DK1231" s="15"/>
      <c r="DL1231" s="15"/>
      <c r="DM1231" s="15"/>
      <c r="DN1231" s="15"/>
      <c r="DO1231" s="15"/>
      <c r="DP1231" s="15"/>
      <c r="DQ1231" s="15"/>
      <c r="DR1231" s="15"/>
      <c r="DS1231" s="15"/>
      <c r="DT1231" s="15"/>
      <c r="DU1231" s="15"/>
      <c r="DV1231" s="15"/>
      <c r="DW1231" s="15"/>
      <c r="DX1231" s="15"/>
      <c r="DY1231" s="15"/>
      <c r="DZ1231" s="15"/>
      <c r="EA1231" s="15"/>
      <c r="EB1231" s="15"/>
      <c r="EC1231" s="15"/>
      <c r="ED1231" s="15"/>
      <c r="EE1231" s="15"/>
      <c r="EF1231" s="15"/>
      <c r="EG1231" s="15"/>
      <c r="EH1231" s="15"/>
      <c r="EI1231" s="15"/>
      <c r="EJ1231" s="15"/>
      <c r="EK1231" s="15"/>
      <c r="EL1231" s="15"/>
      <c r="EM1231" s="15"/>
      <c r="EN1231" s="15"/>
      <c r="EO1231" s="15"/>
      <c r="EP1231" s="15"/>
      <c r="EQ1231" s="15"/>
      <c r="ER1231" s="15"/>
      <c r="ES1231" s="15"/>
      <c r="ET1231" s="15"/>
      <c r="EU1231" s="15"/>
      <c r="EV1231" s="15"/>
      <c r="EW1231" s="15"/>
    </row>
    <row r="1232" spans="1:153" s="15" customFormat="1" x14ac:dyDescent="0.2">
      <c r="A1232" s="8" t="s">
        <v>114</v>
      </c>
      <c r="B1232" s="8" t="s">
        <v>142</v>
      </c>
      <c r="C1232" s="8" t="s">
        <v>142</v>
      </c>
      <c r="D1232" s="8"/>
      <c r="E1232" s="9">
        <v>587</v>
      </c>
      <c r="F1232" s="10" t="s">
        <v>247</v>
      </c>
      <c r="G1232" s="60">
        <v>9.01</v>
      </c>
      <c r="H1232" s="7">
        <v>9</v>
      </c>
      <c r="I1232" s="12" t="e">
        <v>#N/A</v>
      </c>
      <c r="J1232" s="12">
        <v>2.13</v>
      </c>
      <c r="K1232" s="13">
        <v>2.13</v>
      </c>
      <c r="L1232" s="12" t="e">
        <v>#N/A</v>
      </c>
      <c r="M1232" s="12" t="e">
        <v>#N/A</v>
      </c>
      <c r="N1232" s="12" t="e">
        <v>#N/A</v>
      </c>
      <c r="O1232" s="12" t="e">
        <v>#N/A</v>
      </c>
      <c r="P1232" s="12" t="e">
        <v>#N/A</v>
      </c>
      <c r="Q1232" s="12" t="e">
        <v>#N/A</v>
      </c>
      <c r="R1232" s="12" t="e">
        <v>#N/A</v>
      </c>
      <c r="S1232" s="12" t="e">
        <v>#N/A</v>
      </c>
      <c r="T1232" s="12" t="e">
        <v>#N/A</v>
      </c>
      <c r="U1232" s="12" t="e">
        <v>#N/A</v>
      </c>
      <c r="X1232" s="15" t="s">
        <v>63</v>
      </c>
      <c r="Y1232" s="15" t="s">
        <v>49</v>
      </c>
      <c r="Z1232" s="16"/>
      <c r="AC1232" s="13">
        <v>2.13</v>
      </c>
      <c r="AD1232" s="44">
        <v>199.41671561611531</v>
      </c>
      <c r="AE1232" s="44" t="s">
        <v>55</v>
      </c>
      <c r="AF1232" s="44" t="s">
        <v>55</v>
      </c>
      <c r="AG1232" s="152">
        <v>93.6</v>
      </c>
    </row>
    <row r="1233" spans="1:153" s="15" customFormat="1" x14ac:dyDescent="0.2">
      <c r="A1233" s="8" t="s">
        <v>114</v>
      </c>
      <c r="B1233" s="8" t="s">
        <v>142</v>
      </c>
      <c r="C1233" s="8" t="s">
        <v>142</v>
      </c>
      <c r="D1233" s="8"/>
      <c r="E1233" s="9">
        <v>587</v>
      </c>
      <c r="F1233" s="10" t="s">
        <v>247</v>
      </c>
      <c r="G1233" s="60">
        <v>9.02</v>
      </c>
      <c r="H1233" s="7">
        <v>9</v>
      </c>
      <c r="I1233" s="12">
        <v>0.12</v>
      </c>
      <c r="J1233" s="12">
        <v>1.41</v>
      </c>
      <c r="K1233" s="13">
        <v>1.41</v>
      </c>
      <c r="L1233" s="12">
        <v>14.790012000000001</v>
      </c>
      <c r="M1233" s="12">
        <v>1.2506387999999999</v>
      </c>
      <c r="N1233" s="12">
        <v>123.25010000000002</v>
      </c>
      <c r="O1233" s="12">
        <v>10.421989999999999</v>
      </c>
      <c r="P1233" s="12">
        <v>84.55968798402597</v>
      </c>
      <c r="Q1233" s="12" t="s">
        <v>53</v>
      </c>
      <c r="R1233" s="12" t="s">
        <v>54</v>
      </c>
      <c r="S1233" s="12" t="s">
        <v>55</v>
      </c>
      <c r="T1233" s="12">
        <v>11.79</v>
      </c>
      <c r="U1233" s="12">
        <v>110.827</v>
      </c>
      <c r="X1233" s="15" t="s">
        <v>63</v>
      </c>
      <c r="Y1233" s="15" t="s">
        <v>49</v>
      </c>
      <c r="Z1233" s="16"/>
      <c r="AC1233" s="13">
        <v>1.41</v>
      </c>
      <c r="AD1233" s="44">
        <v>132.0082483655975</v>
      </c>
      <c r="AE1233" s="44" t="s">
        <v>55</v>
      </c>
      <c r="AF1233" s="44" t="s">
        <v>55</v>
      </c>
      <c r="AG1233" s="152">
        <v>93.6</v>
      </c>
    </row>
    <row r="1234" spans="1:153" s="15" customFormat="1" x14ac:dyDescent="0.2">
      <c r="A1234" s="8" t="s">
        <v>114</v>
      </c>
      <c r="B1234" s="8" t="s">
        <v>142</v>
      </c>
      <c r="C1234" s="8" t="s">
        <v>142</v>
      </c>
      <c r="D1234" s="8"/>
      <c r="E1234" s="9">
        <v>587</v>
      </c>
      <c r="F1234" s="10" t="s">
        <v>247</v>
      </c>
      <c r="G1234" s="60">
        <v>9.0299999999999994</v>
      </c>
      <c r="H1234" s="7">
        <v>9</v>
      </c>
      <c r="I1234" s="12" t="e">
        <v>#N/A</v>
      </c>
      <c r="J1234" s="12">
        <v>2.4500000000000002</v>
      </c>
      <c r="K1234" s="13">
        <v>2.4500000000000002</v>
      </c>
      <c r="L1234" s="12" t="e">
        <v>#N/A</v>
      </c>
      <c r="M1234" s="12" t="e">
        <v>#N/A</v>
      </c>
      <c r="N1234" s="12" t="e">
        <v>#N/A</v>
      </c>
      <c r="O1234" s="12" t="e">
        <v>#N/A</v>
      </c>
      <c r="P1234" s="12" t="e">
        <v>#N/A</v>
      </c>
      <c r="Q1234" s="12" t="e">
        <v>#N/A</v>
      </c>
      <c r="R1234" s="12" t="e">
        <v>#N/A</v>
      </c>
      <c r="S1234" s="12" t="e">
        <v>#N/A</v>
      </c>
      <c r="T1234" s="12" t="e">
        <v>#N/A</v>
      </c>
      <c r="U1234" s="12" t="e">
        <v>#N/A</v>
      </c>
      <c r="X1234" s="15" t="s">
        <v>63</v>
      </c>
      <c r="Y1234" s="15" t="s">
        <v>49</v>
      </c>
      <c r="Z1234" s="16"/>
      <c r="AC1234" s="13">
        <v>2.4500000000000002</v>
      </c>
      <c r="AD1234" s="44">
        <v>229.37603439412328</v>
      </c>
      <c r="AE1234" s="44" t="s">
        <v>55</v>
      </c>
      <c r="AF1234" s="44" t="s">
        <v>55</v>
      </c>
      <c r="AG1234" s="152">
        <v>93.6</v>
      </c>
    </row>
    <row r="1235" spans="1:153" s="15" customFormat="1" x14ac:dyDescent="0.2">
      <c r="A1235" s="8" t="s">
        <v>114</v>
      </c>
      <c r="B1235" s="8" t="s">
        <v>142</v>
      </c>
      <c r="C1235" s="8" t="s">
        <v>142</v>
      </c>
      <c r="D1235" s="8"/>
      <c r="E1235" s="9">
        <v>587</v>
      </c>
      <c r="F1235" s="10" t="s">
        <v>247</v>
      </c>
      <c r="G1235" s="11">
        <v>3.07</v>
      </c>
      <c r="H1235" s="9">
        <v>3</v>
      </c>
      <c r="I1235" s="12">
        <v>5</v>
      </c>
      <c r="J1235" s="12">
        <v>9.85</v>
      </c>
      <c r="K1235" s="13">
        <v>9.85</v>
      </c>
      <c r="L1235" s="12">
        <v>607.65181199999995</v>
      </c>
      <c r="M1235" s="12">
        <v>64.23468059999999</v>
      </c>
      <c r="N1235" s="12">
        <v>121.53036239999999</v>
      </c>
      <c r="O1235" s="12">
        <v>12.846936119999999</v>
      </c>
      <c r="P1235" s="12">
        <v>105.7096832947484</v>
      </c>
      <c r="Q1235" s="12" t="s">
        <v>53</v>
      </c>
      <c r="R1235" s="12" t="s">
        <v>54</v>
      </c>
      <c r="S1235" s="12" t="s">
        <v>55</v>
      </c>
      <c r="T1235" s="12">
        <v>13.08</v>
      </c>
      <c r="U1235" s="12">
        <v>128.27209999999999</v>
      </c>
      <c r="V1235" s="21"/>
      <c r="W1235" s="21"/>
      <c r="X1235" s="15" t="s">
        <v>63</v>
      </c>
      <c r="Y1235" s="15" t="s">
        <v>49</v>
      </c>
      <c r="Z1235" s="16"/>
      <c r="AA1235" s="16"/>
      <c r="AB1235" s="16"/>
      <c r="AC1235" s="13">
        <v>9.85</v>
      </c>
      <c r="AD1235" s="44">
        <v>1103.4252811355568</v>
      </c>
      <c r="AE1235" s="44" t="s">
        <v>55</v>
      </c>
      <c r="AF1235" s="44" t="s">
        <v>55</v>
      </c>
      <c r="AG1235" s="152">
        <v>112</v>
      </c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  <c r="DG1235" s="16"/>
      <c r="DH1235" s="16"/>
      <c r="DI1235" s="16"/>
      <c r="DJ1235" s="16"/>
      <c r="DK1235" s="16"/>
      <c r="DL1235" s="16"/>
      <c r="DM1235" s="16"/>
      <c r="DN1235" s="16"/>
      <c r="DO1235" s="16"/>
      <c r="DP1235" s="16"/>
      <c r="DQ1235" s="16"/>
      <c r="DR1235" s="16"/>
      <c r="DS1235" s="16"/>
      <c r="DT1235" s="16"/>
      <c r="DU1235" s="16"/>
      <c r="DV1235" s="16"/>
      <c r="DW1235" s="16"/>
      <c r="DX1235" s="16"/>
      <c r="DY1235" s="16"/>
      <c r="DZ1235" s="16"/>
      <c r="EA1235" s="16"/>
      <c r="EB1235" s="16"/>
      <c r="EC1235" s="16"/>
      <c r="ED1235" s="16"/>
      <c r="EE1235" s="16"/>
      <c r="EF1235" s="16"/>
      <c r="EG1235" s="16"/>
      <c r="EH1235" s="16"/>
      <c r="EI1235" s="16"/>
      <c r="EJ1235" s="16"/>
      <c r="EK1235" s="16"/>
      <c r="EL1235" s="16"/>
      <c r="EM1235" s="16"/>
      <c r="EN1235" s="16"/>
      <c r="EO1235" s="16"/>
      <c r="EP1235" s="16"/>
      <c r="EQ1235" s="16"/>
      <c r="ER1235" s="16"/>
      <c r="ES1235" s="16"/>
      <c r="ET1235" s="16"/>
      <c r="EU1235" s="16"/>
      <c r="EV1235" s="16"/>
      <c r="EW1235" s="16"/>
    </row>
    <row r="1236" spans="1:153" s="15" customFormat="1" x14ac:dyDescent="0.2">
      <c r="A1236" s="8" t="s">
        <v>114</v>
      </c>
      <c r="B1236" s="8" t="s">
        <v>142</v>
      </c>
      <c r="C1236" s="8" t="s">
        <v>142</v>
      </c>
      <c r="D1236" s="8"/>
      <c r="E1236" s="9">
        <v>587</v>
      </c>
      <c r="F1236" s="10" t="s">
        <v>247</v>
      </c>
      <c r="G1236" s="11">
        <v>3.05</v>
      </c>
      <c r="H1236" s="9">
        <v>3</v>
      </c>
      <c r="I1236" s="12">
        <v>5</v>
      </c>
      <c r="J1236" s="12">
        <v>5</v>
      </c>
      <c r="K1236" s="13">
        <v>5</v>
      </c>
      <c r="L1236" s="12">
        <v>849.73270000000002</v>
      </c>
      <c r="M1236" s="12">
        <v>86.012663000000003</v>
      </c>
      <c r="N1236" s="12">
        <v>169.94654</v>
      </c>
      <c r="O1236" s="12">
        <v>17.202532600000001</v>
      </c>
      <c r="P1236" s="12">
        <v>101.22319995452688</v>
      </c>
      <c r="Q1236" s="12" t="s">
        <v>53</v>
      </c>
      <c r="R1236" s="12" t="s">
        <v>54</v>
      </c>
      <c r="S1236" s="12" t="s">
        <v>55</v>
      </c>
      <c r="T1236" s="12">
        <v>12.25</v>
      </c>
      <c r="U1236" s="12">
        <v>121.7165</v>
      </c>
      <c r="V1236" s="21"/>
      <c r="W1236" s="21"/>
      <c r="X1236" s="15" t="s">
        <v>63</v>
      </c>
      <c r="Y1236" s="15" t="s">
        <v>49</v>
      </c>
      <c r="Z1236" s="16"/>
      <c r="AA1236" s="16"/>
      <c r="AB1236" s="16"/>
      <c r="AC1236" s="13">
        <v>5</v>
      </c>
      <c r="AD1236" s="44">
        <v>560.11435590637404</v>
      </c>
      <c r="AE1236" s="44" t="s">
        <v>55</v>
      </c>
      <c r="AF1236" s="44" t="s">
        <v>55</v>
      </c>
      <c r="AG1236" s="152">
        <v>112</v>
      </c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  <c r="DG1236" s="16"/>
      <c r="DH1236" s="16"/>
      <c r="DI1236" s="16"/>
      <c r="DJ1236" s="16"/>
      <c r="DK1236" s="16"/>
      <c r="DL1236" s="16"/>
      <c r="DM1236" s="16"/>
      <c r="DN1236" s="16"/>
      <c r="DO1236" s="16"/>
      <c r="DP1236" s="16"/>
      <c r="DQ1236" s="16"/>
      <c r="DR1236" s="16"/>
      <c r="DS1236" s="16"/>
      <c r="DT1236" s="16"/>
      <c r="DU1236" s="16"/>
      <c r="DV1236" s="16"/>
      <c r="DW1236" s="16"/>
      <c r="DX1236" s="16"/>
      <c r="DY1236" s="16"/>
      <c r="DZ1236" s="16"/>
      <c r="EA1236" s="16"/>
      <c r="EB1236" s="16"/>
      <c r="EC1236" s="16"/>
      <c r="ED1236" s="16"/>
      <c r="EE1236" s="16"/>
      <c r="EF1236" s="16"/>
      <c r="EG1236" s="16"/>
      <c r="EH1236" s="16"/>
      <c r="EI1236" s="16"/>
      <c r="EJ1236" s="16"/>
      <c r="EK1236" s="16"/>
      <c r="EL1236" s="16"/>
      <c r="EM1236" s="16"/>
      <c r="EN1236" s="16"/>
      <c r="EO1236" s="16"/>
      <c r="EP1236" s="16"/>
      <c r="EQ1236" s="16"/>
      <c r="ER1236" s="16"/>
      <c r="ES1236" s="16"/>
      <c r="ET1236" s="16"/>
      <c r="EU1236" s="16"/>
      <c r="EV1236" s="16"/>
      <c r="EW1236" s="16"/>
    </row>
    <row r="1237" spans="1:153" s="15" customFormat="1" x14ac:dyDescent="0.2">
      <c r="A1237" s="8" t="s">
        <v>114</v>
      </c>
      <c r="B1237" s="8" t="s">
        <v>142</v>
      </c>
      <c r="C1237" s="8" t="s">
        <v>142</v>
      </c>
      <c r="D1237" s="8"/>
      <c r="E1237" s="9">
        <v>587</v>
      </c>
      <c r="F1237" s="10" t="s">
        <v>247</v>
      </c>
      <c r="G1237" s="11">
        <v>3.06</v>
      </c>
      <c r="H1237" s="9">
        <v>3</v>
      </c>
      <c r="I1237" s="12">
        <v>4.38</v>
      </c>
      <c r="J1237" s="12">
        <v>4.38</v>
      </c>
      <c r="K1237" s="13">
        <v>4.38</v>
      </c>
      <c r="L1237" s="12">
        <v>509.79150400000009</v>
      </c>
      <c r="M1237" s="12">
        <v>60.476834799999999</v>
      </c>
      <c r="N1237" s="12">
        <v>116.39075433789957</v>
      </c>
      <c r="O1237" s="12">
        <v>13.807496529680366</v>
      </c>
      <c r="P1237" s="12">
        <v>118.63052703993274</v>
      </c>
      <c r="Q1237" s="12" t="s">
        <v>53</v>
      </c>
      <c r="R1237" s="12" t="s">
        <v>54</v>
      </c>
      <c r="S1237" s="12" t="s">
        <v>55</v>
      </c>
      <c r="T1237" s="12">
        <v>12.39</v>
      </c>
      <c r="U1237" s="12">
        <v>137.26394999999999</v>
      </c>
      <c r="V1237" s="21"/>
      <c r="W1237" s="21"/>
      <c r="X1237" s="15" t="s">
        <v>63</v>
      </c>
      <c r="Y1237" s="15" t="s">
        <v>49</v>
      </c>
      <c r="Z1237" s="16"/>
      <c r="AA1237" s="16"/>
      <c r="AB1237" s="16"/>
      <c r="AC1237" s="13">
        <v>4.38</v>
      </c>
      <c r="AD1237" s="44">
        <v>490.66017577398367</v>
      </c>
      <c r="AE1237" s="44" t="s">
        <v>55</v>
      </c>
      <c r="AF1237" s="44" t="s">
        <v>55</v>
      </c>
      <c r="AG1237" s="152">
        <v>112</v>
      </c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  <c r="DG1237" s="16"/>
      <c r="DH1237" s="16"/>
      <c r="DI1237" s="16"/>
      <c r="DJ1237" s="16"/>
      <c r="DK1237" s="16"/>
      <c r="DL1237" s="16"/>
      <c r="DM1237" s="16"/>
      <c r="DN1237" s="16"/>
      <c r="DO1237" s="16"/>
      <c r="DP1237" s="16"/>
      <c r="DQ1237" s="16"/>
      <c r="DR1237" s="16"/>
      <c r="DS1237" s="16"/>
      <c r="DT1237" s="16"/>
      <c r="DU1237" s="16"/>
      <c r="DV1237" s="16"/>
      <c r="DW1237" s="16"/>
      <c r="DX1237" s="16"/>
      <c r="DY1237" s="16"/>
      <c r="DZ1237" s="16"/>
      <c r="EA1237" s="16"/>
      <c r="EB1237" s="16"/>
      <c r="EC1237" s="16"/>
      <c r="ED1237" s="16"/>
      <c r="EE1237" s="16"/>
      <c r="EF1237" s="16"/>
      <c r="EG1237" s="16"/>
      <c r="EH1237" s="16"/>
      <c r="EI1237" s="16"/>
      <c r="EJ1237" s="16"/>
      <c r="EK1237" s="16"/>
      <c r="EL1237" s="16"/>
      <c r="EM1237" s="16"/>
      <c r="EN1237" s="16"/>
      <c r="EO1237" s="16"/>
      <c r="EP1237" s="16"/>
      <c r="EQ1237" s="16"/>
      <c r="ER1237" s="16"/>
      <c r="ES1237" s="16"/>
      <c r="ET1237" s="16"/>
      <c r="EU1237" s="16"/>
      <c r="EV1237" s="16"/>
      <c r="EW1237" s="16"/>
    </row>
    <row r="1238" spans="1:153" s="15" customFormat="1" x14ac:dyDescent="0.2">
      <c r="A1238" s="8" t="s">
        <v>114</v>
      </c>
      <c r="B1238" s="8" t="s">
        <v>142</v>
      </c>
      <c r="C1238" s="8" t="s">
        <v>142</v>
      </c>
      <c r="D1238" s="8"/>
      <c r="E1238" s="9">
        <v>587</v>
      </c>
      <c r="F1238" s="10" t="s">
        <v>247</v>
      </c>
      <c r="G1238" s="60">
        <v>11.34</v>
      </c>
      <c r="H1238" s="7">
        <v>11</v>
      </c>
      <c r="I1238" s="12" t="e">
        <v>#N/A</v>
      </c>
      <c r="J1238" s="12">
        <v>1.18</v>
      </c>
      <c r="K1238" s="13">
        <v>1.18</v>
      </c>
      <c r="L1238" s="12" t="e">
        <v>#N/A</v>
      </c>
      <c r="M1238" s="12" t="e">
        <v>#N/A</v>
      </c>
      <c r="N1238" s="12" t="e">
        <v>#N/A</v>
      </c>
      <c r="O1238" s="12" t="e">
        <v>#N/A</v>
      </c>
      <c r="P1238" s="12" t="e">
        <v>#N/A</v>
      </c>
      <c r="Q1238" s="12" t="e">
        <v>#N/A</v>
      </c>
      <c r="R1238" s="12" t="e">
        <v>#N/A</v>
      </c>
      <c r="S1238" s="12" t="e">
        <v>#N/A</v>
      </c>
      <c r="T1238" s="12" t="e">
        <v>#N/A</v>
      </c>
      <c r="U1238" s="12" t="e">
        <v>#N/A</v>
      </c>
      <c r="X1238" s="15" t="s">
        <v>63</v>
      </c>
      <c r="Y1238" s="15" t="s">
        <v>49</v>
      </c>
      <c r="Z1238" s="16"/>
      <c r="AC1238" s="13">
        <v>1.18</v>
      </c>
      <c r="AD1238" s="44">
        <v>99.61898799390427</v>
      </c>
      <c r="AE1238" s="44" t="s">
        <v>176</v>
      </c>
      <c r="AF1238" s="44" t="s">
        <v>176</v>
      </c>
      <c r="AG1238" s="152">
        <v>84.4</v>
      </c>
    </row>
    <row r="1239" spans="1:153" s="15" customFormat="1" x14ac:dyDescent="0.2">
      <c r="A1239" s="8" t="s">
        <v>114</v>
      </c>
      <c r="B1239" s="8" t="s">
        <v>142</v>
      </c>
      <c r="C1239" s="8" t="s">
        <v>142</v>
      </c>
      <c r="D1239" s="8"/>
      <c r="E1239" s="9">
        <v>587</v>
      </c>
      <c r="F1239" s="10" t="s">
        <v>247</v>
      </c>
      <c r="G1239" s="60">
        <v>12.02</v>
      </c>
      <c r="H1239" s="7">
        <v>12</v>
      </c>
      <c r="I1239" s="12" t="e">
        <v>#N/A</v>
      </c>
      <c r="J1239" s="12">
        <v>3.37</v>
      </c>
      <c r="K1239" s="13">
        <v>3.37</v>
      </c>
      <c r="L1239" s="12" t="e">
        <v>#N/A</v>
      </c>
      <c r="M1239" s="12" t="e">
        <v>#N/A</v>
      </c>
      <c r="N1239" s="12" t="e">
        <v>#N/A</v>
      </c>
      <c r="O1239" s="12" t="e">
        <v>#N/A</v>
      </c>
      <c r="P1239" s="12" t="e">
        <v>#N/A</v>
      </c>
      <c r="Q1239" s="12" t="e">
        <v>#N/A</v>
      </c>
      <c r="R1239" s="12" t="e">
        <v>#N/A</v>
      </c>
      <c r="S1239" s="12" t="e">
        <v>#N/A</v>
      </c>
      <c r="T1239" s="12" t="e">
        <v>#N/A</v>
      </c>
      <c r="U1239" s="12" t="e">
        <v>#N/A</v>
      </c>
      <c r="X1239" s="15" t="s">
        <v>63</v>
      </c>
      <c r="Y1239" s="15" t="s">
        <v>49</v>
      </c>
      <c r="Z1239" s="16"/>
      <c r="AC1239" s="13">
        <v>3.37</v>
      </c>
      <c r="AD1239" s="44">
        <v>284.50507588089613</v>
      </c>
      <c r="AE1239" s="44" t="s">
        <v>55</v>
      </c>
      <c r="AF1239" s="44" t="s">
        <v>55</v>
      </c>
      <c r="AG1239" s="152">
        <v>84.4</v>
      </c>
    </row>
    <row r="1240" spans="1:153" s="15" customFormat="1" x14ac:dyDescent="0.2">
      <c r="A1240" s="8" t="s">
        <v>114</v>
      </c>
      <c r="B1240" s="8" t="s">
        <v>142</v>
      </c>
      <c r="C1240" s="8" t="s">
        <v>142</v>
      </c>
      <c r="D1240" s="8"/>
      <c r="E1240" s="9">
        <v>587</v>
      </c>
      <c r="F1240" s="10" t="s">
        <v>247</v>
      </c>
      <c r="G1240" s="60">
        <v>11.33</v>
      </c>
      <c r="H1240" s="7">
        <v>11</v>
      </c>
      <c r="I1240" s="12" t="e">
        <v>#N/A</v>
      </c>
      <c r="J1240" s="12">
        <v>2.57</v>
      </c>
      <c r="K1240" s="13">
        <v>2.57</v>
      </c>
      <c r="L1240" s="12" t="e">
        <v>#N/A</v>
      </c>
      <c r="M1240" s="12" t="e">
        <v>#N/A</v>
      </c>
      <c r="N1240" s="12" t="e">
        <v>#N/A</v>
      </c>
      <c r="O1240" s="12" t="e">
        <v>#N/A</v>
      </c>
      <c r="P1240" s="12" t="e">
        <v>#N/A</v>
      </c>
      <c r="Q1240" s="12" t="e">
        <v>#N/A</v>
      </c>
      <c r="R1240" s="12" t="e">
        <v>#N/A</v>
      </c>
      <c r="S1240" s="12" t="e">
        <v>#N/A</v>
      </c>
      <c r="T1240" s="12" t="e">
        <v>#N/A</v>
      </c>
      <c r="U1240" s="12" t="e">
        <v>#N/A</v>
      </c>
      <c r="X1240" s="15" t="s">
        <v>63</v>
      </c>
      <c r="Y1240" s="15" t="s">
        <v>49</v>
      </c>
      <c r="Z1240" s="16"/>
      <c r="AC1240" s="13">
        <v>2.57</v>
      </c>
      <c r="AD1240" s="44">
        <v>216.96677893587625</v>
      </c>
      <c r="AE1240" s="44" t="s">
        <v>176</v>
      </c>
      <c r="AF1240" s="44" t="s">
        <v>176</v>
      </c>
      <c r="AG1240" s="152">
        <v>84.4</v>
      </c>
    </row>
    <row r="1241" spans="1:153" s="15" customFormat="1" x14ac:dyDescent="0.2">
      <c r="A1241" s="8" t="s">
        <v>114</v>
      </c>
      <c r="B1241" s="8" t="s">
        <v>142</v>
      </c>
      <c r="C1241" s="8" t="s">
        <v>142</v>
      </c>
      <c r="D1241" s="8"/>
      <c r="E1241" s="9">
        <v>587</v>
      </c>
      <c r="F1241" s="10" t="s">
        <v>247</v>
      </c>
      <c r="G1241" s="60">
        <v>11.21</v>
      </c>
      <c r="H1241" s="7">
        <v>11</v>
      </c>
      <c r="I1241" s="12">
        <v>0.45</v>
      </c>
      <c r="J1241" s="12">
        <v>4.2</v>
      </c>
      <c r="K1241" s="13">
        <v>4.2</v>
      </c>
      <c r="L1241" s="12">
        <v>48.870215999999999</v>
      </c>
      <c r="M1241" s="12">
        <v>6.1174847999999997</v>
      </c>
      <c r="N1241" s="12">
        <v>108.60047999999999</v>
      </c>
      <c r="O1241" s="12">
        <v>13.594410666666665</v>
      </c>
      <c r="P1241" s="12">
        <v>125.17818214677013</v>
      </c>
      <c r="Q1241" s="12" t="s">
        <v>99</v>
      </c>
      <c r="R1241" s="12" t="s">
        <v>54</v>
      </c>
      <c r="S1241" s="12" t="s">
        <v>55</v>
      </c>
      <c r="T1241" s="12">
        <v>13.11</v>
      </c>
      <c r="U1241" s="12">
        <v>146.64085</v>
      </c>
      <c r="X1241" s="15" t="s">
        <v>63</v>
      </c>
      <c r="Y1241" s="15" t="s">
        <v>49</v>
      </c>
      <c r="Z1241" s="16"/>
      <c r="AC1241" s="13">
        <v>4.2</v>
      </c>
      <c r="AD1241" s="44">
        <v>354.57605896135425</v>
      </c>
      <c r="AE1241" s="44" t="s">
        <v>55</v>
      </c>
      <c r="AF1241" s="44" t="s">
        <v>55</v>
      </c>
      <c r="AG1241" s="152">
        <v>84.4</v>
      </c>
    </row>
    <row r="1242" spans="1:153" s="15" customFormat="1" x14ac:dyDescent="0.2">
      <c r="A1242" s="8" t="s">
        <v>114</v>
      </c>
      <c r="B1242" s="8" t="s">
        <v>142</v>
      </c>
      <c r="C1242" s="8" t="s">
        <v>142</v>
      </c>
      <c r="D1242" s="8"/>
      <c r="E1242" s="9">
        <v>587</v>
      </c>
      <c r="F1242" s="10" t="s">
        <v>247</v>
      </c>
      <c r="G1242" s="60">
        <v>11.32</v>
      </c>
      <c r="H1242" s="7">
        <v>11</v>
      </c>
      <c r="I1242" s="12">
        <v>0.36</v>
      </c>
      <c r="J1242" s="12">
        <v>6.49</v>
      </c>
      <c r="K1242" s="13">
        <v>6.49</v>
      </c>
      <c r="L1242" s="12">
        <v>38.410092000000006</v>
      </c>
      <c r="M1242" s="12">
        <v>3.5144506</v>
      </c>
      <c r="N1242" s="12">
        <v>384.10092000000003</v>
      </c>
      <c r="O1242" s="12">
        <v>35.144506</v>
      </c>
      <c r="P1242" s="12">
        <v>91.498104196157598</v>
      </c>
      <c r="Q1242" s="12" t="s">
        <v>99</v>
      </c>
      <c r="R1242" s="12" t="s">
        <v>196</v>
      </c>
      <c r="S1242" s="12" t="s">
        <v>176</v>
      </c>
      <c r="T1242" s="12">
        <v>11.47</v>
      </c>
      <c r="U1242" s="12">
        <v>118.12390000000001</v>
      </c>
      <c r="X1242" s="15" t="s">
        <v>63</v>
      </c>
      <c r="Y1242" s="15" t="s">
        <v>49</v>
      </c>
      <c r="Z1242" s="16"/>
      <c r="AC1242" s="13">
        <v>6.49</v>
      </c>
      <c r="AD1242" s="44">
        <v>547.90443396647356</v>
      </c>
      <c r="AE1242" s="44" t="s">
        <v>176</v>
      </c>
      <c r="AF1242" s="44" t="s">
        <v>176</v>
      </c>
      <c r="AG1242" s="152">
        <v>84.4</v>
      </c>
    </row>
    <row r="1243" spans="1:153" s="15" customFormat="1" x14ac:dyDescent="0.2">
      <c r="A1243" s="8" t="s">
        <v>114</v>
      </c>
      <c r="B1243" s="8" t="s">
        <v>142</v>
      </c>
      <c r="C1243" s="8" t="s">
        <v>142</v>
      </c>
      <c r="D1243" s="8"/>
      <c r="E1243" s="9">
        <v>587</v>
      </c>
      <c r="F1243" s="10" t="s">
        <v>247</v>
      </c>
      <c r="G1243" s="60">
        <v>11.22</v>
      </c>
      <c r="H1243" s="7">
        <v>11</v>
      </c>
      <c r="I1243" s="12">
        <v>0.63</v>
      </c>
      <c r="J1243" s="12">
        <v>0.8</v>
      </c>
      <c r="K1243" s="13">
        <v>0.8</v>
      </c>
      <c r="L1243" s="12">
        <v>48.340111999999998</v>
      </c>
      <c r="M1243" s="12">
        <v>5.0135399999999999</v>
      </c>
      <c r="N1243" s="12">
        <v>76.730336507936499</v>
      </c>
      <c r="O1243" s="12">
        <v>7.9580000000000002</v>
      </c>
      <c r="P1243" s="12">
        <v>103.71386810191918</v>
      </c>
      <c r="Q1243" s="12" t="s">
        <v>99</v>
      </c>
      <c r="R1243" s="12" t="s">
        <v>54</v>
      </c>
      <c r="S1243" s="12" t="s">
        <v>55</v>
      </c>
      <c r="T1243" s="12">
        <v>13.17</v>
      </c>
      <c r="U1243" s="12">
        <v>126.11235000000001</v>
      </c>
      <c r="X1243" s="15" t="s">
        <v>63</v>
      </c>
      <c r="Y1243" s="15" t="s">
        <v>49</v>
      </c>
      <c r="Z1243" s="16"/>
      <c r="AC1243" s="13">
        <v>0.8</v>
      </c>
      <c r="AD1243" s="44">
        <v>67.538296945019852</v>
      </c>
      <c r="AE1243" s="44" t="s">
        <v>55</v>
      </c>
      <c r="AF1243" s="44" t="s">
        <v>55</v>
      </c>
      <c r="AG1243" s="152">
        <v>84.4</v>
      </c>
    </row>
    <row r="1244" spans="1:153" s="15" customFormat="1" x14ac:dyDescent="0.2">
      <c r="A1244" s="8" t="s">
        <v>114</v>
      </c>
      <c r="B1244" s="8" t="s">
        <v>142</v>
      </c>
      <c r="C1244" s="8" t="s">
        <v>142</v>
      </c>
      <c r="D1244" s="8"/>
      <c r="E1244" s="9">
        <v>587</v>
      </c>
      <c r="F1244" s="10" t="s">
        <v>247</v>
      </c>
      <c r="G1244" s="11">
        <v>3.01</v>
      </c>
      <c r="H1244" s="9">
        <v>3</v>
      </c>
      <c r="I1244" s="12">
        <v>7.56</v>
      </c>
      <c r="J1244" s="12">
        <v>11</v>
      </c>
      <c r="K1244" s="13">
        <v>11</v>
      </c>
      <c r="L1244" s="12">
        <v>1279.96426</v>
      </c>
      <c r="M1244" s="12">
        <v>141.14647360000001</v>
      </c>
      <c r="N1244" s="12">
        <v>169.3074417989418</v>
      </c>
      <c r="O1244" s="12">
        <v>18.670168465608466</v>
      </c>
      <c r="P1244" s="12">
        <v>110.2737615501858</v>
      </c>
      <c r="Q1244" s="12" t="s">
        <v>53</v>
      </c>
      <c r="R1244" s="12" t="s">
        <v>54</v>
      </c>
      <c r="S1244" s="12" t="s">
        <v>55</v>
      </c>
      <c r="T1244" s="12">
        <v>13.14</v>
      </c>
      <c r="U1244" s="12">
        <v>128.82740000000001</v>
      </c>
      <c r="V1244" s="21"/>
      <c r="W1244" s="21"/>
      <c r="X1244" s="15" t="s">
        <v>63</v>
      </c>
      <c r="Y1244" s="15" t="s">
        <v>49</v>
      </c>
      <c r="Z1244" s="16"/>
      <c r="AA1244" s="16"/>
      <c r="AB1244" s="16"/>
      <c r="AC1244" s="13">
        <v>11</v>
      </c>
      <c r="AD1244" s="44">
        <v>1232.251582994023</v>
      </c>
      <c r="AE1244" s="44" t="s">
        <v>55</v>
      </c>
      <c r="AF1244" s="44" t="s">
        <v>55</v>
      </c>
      <c r="AG1244" s="152">
        <v>112</v>
      </c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  <c r="DG1244" s="16"/>
      <c r="DH1244" s="16"/>
      <c r="DI1244" s="16"/>
      <c r="DJ1244" s="16"/>
      <c r="DK1244" s="16"/>
      <c r="DL1244" s="16"/>
      <c r="DM1244" s="16"/>
      <c r="DN1244" s="16"/>
      <c r="DO1244" s="16"/>
      <c r="DP1244" s="16"/>
      <c r="DQ1244" s="16"/>
      <c r="DR1244" s="16"/>
      <c r="DS1244" s="16"/>
      <c r="DT1244" s="16"/>
      <c r="DU1244" s="16"/>
      <c r="DV1244" s="16"/>
      <c r="DW1244" s="16"/>
      <c r="DX1244" s="16"/>
      <c r="DY1244" s="16"/>
      <c r="DZ1244" s="16"/>
      <c r="EA1244" s="16"/>
      <c r="EB1244" s="16"/>
      <c r="EC1244" s="16"/>
      <c r="ED1244" s="16"/>
      <c r="EE1244" s="16"/>
      <c r="EF1244" s="16"/>
      <c r="EG1244" s="16"/>
      <c r="EH1244" s="16"/>
      <c r="EI1244" s="16"/>
      <c r="EJ1244" s="16"/>
      <c r="EK1244" s="16"/>
      <c r="EL1244" s="16"/>
      <c r="EM1244" s="16"/>
      <c r="EN1244" s="16"/>
      <c r="EO1244" s="16"/>
      <c r="EP1244" s="16"/>
      <c r="EQ1244" s="16"/>
      <c r="ER1244" s="16"/>
      <c r="ES1244" s="16"/>
      <c r="ET1244" s="16"/>
      <c r="EU1244" s="16"/>
      <c r="EV1244" s="16"/>
      <c r="EW1244" s="16"/>
    </row>
    <row r="1245" spans="1:153" s="15" customFormat="1" x14ac:dyDescent="0.2">
      <c r="A1245" s="8" t="s">
        <v>114</v>
      </c>
      <c r="B1245" s="8" t="s">
        <v>142</v>
      </c>
      <c r="C1245" s="8" t="s">
        <v>142</v>
      </c>
      <c r="D1245" s="8"/>
      <c r="E1245" s="9">
        <v>587</v>
      </c>
      <c r="F1245" s="10" t="s">
        <v>247</v>
      </c>
      <c r="G1245" s="11">
        <v>5.12</v>
      </c>
      <c r="H1245" s="9">
        <v>5</v>
      </c>
      <c r="I1245" s="12" t="e">
        <v>#N/A</v>
      </c>
      <c r="J1245" s="12">
        <v>5.75</v>
      </c>
      <c r="K1245" s="13">
        <v>5.75</v>
      </c>
      <c r="L1245" s="12" t="e">
        <v>#N/A</v>
      </c>
      <c r="M1245" s="12" t="e">
        <v>#N/A</v>
      </c>
      <c r="N1245" s="12" t="e">
        <v>#N/A</v>
      </c>
      <c r="O1245" s="12" t="e">
        <v>#N/A</v>
      </c>
      <c r="P1245" s="12" t="e">
        <v>#N/A</v>
      </c>
      <c r="Q1245" s="12" t="e">
        <v>#N/A</v>
      </c>
      <c r="R1245" s="12" t="e">
        <v>#N/A</v>
      </c>
      <c r="S1245" s="12" t="e">
        <v>#N/A</v>
      </c>
      <c r="T1245" s="12" t="e">
        <v>#N/A</v>
      </c>
      <c r="U1245" s="12" t="e">
        <v>#N/A</v>
      </c>
      <c r="V1245" s="21"/>
      <c r="W1245" s="21"/>
      <c r="X1245" s="15" t="s">
        <v>63</v>
      </c>
      <c r="Y1245" s="15" t="s">
        <v>49</v>
      </c>
      <c r="Z1245" s="16"/>
      <c r="AA1245" s="16"/>
      <c r="AB1245" s="16"/>
      <c r="AC1245" s="13">
        <v>5.75</v>
      </c>
      <c r="AD1245" s="44">
        <v>511.88150929233018</v>
      </c>
      <c r="AE1245" s="44" t="s">
        <v>55</v>
      </c>
      <c r="AF1245" s="44" t="s">
        <v>55</v>
      </c>
      <c r="AG1245" s="152">
        <v>89</v>
      </c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  <c r="DG1245" s="16"/>
      <c r="DH1245" s="16"/>
      <c r="DI1245" s="16"/>
      <c r="DJ1245" s="16"/>
      <c r="DK1245" s="16"/>
      <c r="DL1245" s="16"/>
      <c r="DM1245" s="16"/>
      <c r="DN1245" s="16"/>
      <c r="DO1245" s="16"/>
      <c r="DP1245" s="16"/>
      <c r="DQ1245" s="16"/>
      <c r="DR1245" s="16"/>
      <c r="DS1245" s="16"/>
      <c r="DT1245" s="16"/>
      <c r="DU1245" s="16"/>
      <c r="DV1245" s="16"/>
      <c r="DW1245" s="16"/>
      <c r="DX1245" s="16"/>
      <c r="DY1245" s="16"/>
      <c r="DZ1245" s="16"/>
      <c r="EA1245" s="16"/>
      <c r="EB1245" s="16"/>
      <c r="EC1245" s="16"/>
      <c r="ED1245" s="16"/>
      <c r="EE1245" s="16"/>
      <c r="EF1245" s="16"/>
      <c r="EG1245" s="16"/>
    </row>
    <row r="1246" spans="1:153" s="15" customFormat="1" x14ac:dyDescent="0.2">
      <c r="A1246" s="8" t="s">
        <v>114</v>
      </c>
      <c r="B1246" s="8" t="s">
        <v>142</v>
      </c>
      <c r="C1246" s="8" t="s">
        <v>142</v>
      </c>
      <c r="D1246" s="8"/>
      <c r="E1246" s="9">
        <v>587</v>
      </c>
      <c r="F1246" s="10" t="s">
        <v>247</v>
      </c>
      <c r="G1246" s="11">
        <v>5.14</v>
      </c>
      <c r="H1246" s="9">
        <v>5</v>
      </c>
      <c r="I1246" s="12" t="e">
        <v>#N/A</v>
      </c>
      <c r="J1246" s="12">
        <v>9.11</v>
      </c>
      <c r="K1246" s="13">
        <v>9.11</v>
      </c>
      <c r="L1246" s="12" t="e">
        <v>#N/A</v>
      </c>
      <c r="M1246" s="12" t="e">
        <v>#N/A</v>
      </c>
      <c r="N1246" s="12" t="e">
        <v>#N/A</v>
      </c>
      <c r="O1246" s="12" t="e">
        <v>#N/A</v>
      </c>
      <c r="P1246" s="12" t="e">
        <v>#N/A</v>
      </c>
      <c r="Q1246" s="12" t="e">
        <v>#N/A</v>
      </c>
      <c r="R1246" s="12" t="e">
        <v>#N/A</v>
      </c>
      <c r="S1246" s="12" t="e">
        <v>#N/A</v>
      </c>
      <c r="T1246" s="12" t="e">
        <v>#N/A</v>
      </c>
      <c r="U1246" s="12" t="e">
        <v>#N/A</v>
      </c>
      <c r="V1246" s="21"/>
      <c r="W1246" s="21"/>
      <c r="X1246" s="15" t="s">
        <v>63</v>
      </c>
      <c r="Y1246" s="15" t="s">
        <v>49</v>
      </c>
      <c r="Z1246" s="16"/>
      <c r="AA1246" s="16"/>
      <c r="AB1246" s="16"/>
      <c r="AC1246" s="13">
        <v>9.11</v>
      </c>
      <c r="AD1246" s="44">
        <v>810.99835646141344</v>
      </c>
      <c r="AE1246" s="44" t="s">
        <v>48</v>
      </c>
      <c r="AF1246" s="44" t="s">
        <v>48</v>
      </c>
      <c r="AG1246" s="152">
        <v>89</v>
      </c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  <c r="DG1246" s="16"/>
      <c r="DH1246" s="16"/>
      <c r="DI1246" s="16"/>
      <c r="DJ1246" s="16"/>
      <c r="DK1246" s="16"/>
      <c r="DL1246" s="16"/>
      <c r="DM1246" s="16"/>
      <c r="DN1246" s="16"/>
      <c r="DO1246" s="16"/>
      <c r="DP1246" s="16"/>
      <c r="DQ1246" s="16"/>
      <c r="DR1246" s="16"/>
      <c r="DS1246" s="16"/>
      <c r="DT1246" s="16"/>
      <c r="DU1246" s="16"/>
      <c r="DV1246" s="16"/>
      <c r="DW1246" s="16"/>
      <c r="DX1246" s="16"/>
      <c r="DY1246" s="16"/>
      <c r="DZ1246" s="16"/>
      <c r="EA1246" s="16"/>
      <c r="EB1246" s="16"/>
      <c r="EC1246" s="16"/>
      <c r="ED1246" s="16"/>
      <c r="EE1246" s="16"/>
      <c r="EF1246" s="16"/>
      <c r="EG1246" s="16"/>
      <c r="EH1246" s="16"/>
      <c r="EI1246" s="16"/>
      <c r="EJ1246" s="16"/>
      <c r="EK1246" s="16"/>
      <c r="EL1246" s="16"/>
      <c r="EM1246" s="16"/>
      <c r="EN1246" s="16"/>
      <c r="EO1246" s="16"/>
      <c r="EP1246" s="16"/>
      <c r="EQ1246" s="16"/>
      <c r="ER1246" s="16"/>
      <c r="ES1246" s="16"/>
      <c r="ET1246" s="16"/>
      <c r="EU1246" s="16"/>
      <c r="EV1246" s="16"/>
      <c r="EW1246" s="16"/>
    </row>
    <row r="1247" spans="1:153" s="15" customFormat="1" x14ac:dyDescent="0.2">
      <c r="A1247" s="8" t="s">
        <v>114</v>
      </c>
      <c r="B1247" s="8" t="s">
        <v>142</v>
      </c>
      <c r="C1247" s="8" t="s">
        <v>142</v>
      </c>
      <c r="D1247" s="8"/>
      <c r="E1247" s="9">
        <v>587</v>
      </c>
      <c r="F1247" s="10" t="s">
        <v>247</v>
      </c>
      <c r="G1247" s="11">
        <v>5.13</v>
      </c>
      <c r="H1247" s="9">
        <v>5</v>
      </c>
      <c r="I1247" s="12" t="e">
        <v>#N/A</v>
      </c>
      <c r="J1247" s="12">
        <v>4</v>
      </c>
      <c r="K1247" s="13">
        <v>4</v>
      </c>
      <c r="L1247" s="12" t="e">
        <v>#N/A</v>
      </c>
      <c r="M1247" s="12" t="e">
        <v>#N/A</v>
      </c>
      <c r="N1247" s="12" t="e">
        <v>#N/A</v>
      </c>
      <c r="O1247" s="12" t="e">
        <v>#N/A</v>
      </c>
      <c r="P1247" s="12" t="e">
        <v>#N/A</v>
      </c>
      <c r="Q1247" s="12" t="e">
        <v>#N/A</v>
      </c>
      <c r="R1247" s="12" t="e">
        <v>#N/A</v>
      </c>
      <c r="S1247" s="12" t="e">
        <v>#N/A</v>
      </c>
      <c r="T1247" s="12" t="e">
        <v>#N/A</v>
      </c>
      <c r="U1247" s="12" t="e">
        <v>#N/A</v>
      </c>
      <c r="V1247" s="21"/>
      <c r="W1247" s="21"/>
      <c r="X1247" s="15" t="s">
        <v>63</v>
      </c>
      <c r="Y1247" s="15" t="s">
        <v>49</v>
      </c>
      <c r="Z1247" s="16"/>
      <c r="AA1247" s="16"/>
      <c r="AB1247" s="16"/>
      <c r="AC1247" s="13">
        <v>5</v>
      </c>
      <c r="AD1247" s="44">
        <v>445.11435590637404</v>
      </c>
      <c r="AE1247" s="44" t="s">
        <v>48</v>
      </c>
      <c r="AF1247" s="44" t="s">
        <v>48</v>
      </c>
      <c r="AG1247" s="152">
        <v>89</v>
      </c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  <c r="DG1247" s="16"/>
      <c r="DH1247" s="16"/>
      <c r="DI1247" s="16"/>
      <c r="DJ1247" s="16"/>
      <c r="DK1247" s="16"/>
      <c r="DL1247" s="16"/>
      <c r="DM1247" s="16"/>
      <c r="DN1247" s="16"/>
      <c r="DO1247" s="16"/>
      <c r="DP1247" s="16"/>
      <c r="DQ1247" s="16"/>
      <c r="DR1247" s="16"/>
      <c r="DS1247" s="16"/>
      <c r="DT1247" s="16"/>
      <c r="DU1247" s="16"/>
      <c r="DV1247" s="16"/>
      <c r="DW1247" s="16"/>
      <c r="DX1247" s="16"/>
      <c r="DY1247" s="16"/>
      <c r="DZ1247" s="16"/>
      <c r="EA1247" s="16"/>
      <c r="EB1247" s="16"/>
      <c r="EC1247" s="16"/>
      <c r="ED1247" s="16"/>
      <c r="EE1247" s="16"/>
      <c r="EF1247" s="16"/>
      <c r="EG1247" s="16"/>
      <c r="EH1247" s="16"/>
      <c r="EI1247" s="16"/>
      <c r="EJ1247" s="16"/>
      <c r="EK1247" s="16"/>
      <c r="EL1247" s="16"/>
      <c r="EM1247" s="16"/>
      <c r="EN1247" s="16"/>
      <c r="EO1247" s="16"/>
      <c r="EP1247" s="16"/>
      <c r="EQ1247" s="16"/>
      <c r="ER1247" s="16"/>
      <c r="ES1247" s="16"/>
      <c r="ET1247" s="16"/>
      <c r="EU1247" s="16"/>
      <c r="EV1247" s="16"/>
      <c r="EW1247" s="16"/>
    </row>
    <row r="1248" spans="1:153" s="15" customFormat="1" x14ac:dyDescent="0.2">
      <c r="A1248" s="8" t="s">
        <v>114</v>
      </c>
      <c r="B1248" s="8" t="s">
        <v>142</v>
      </c>
      <c r="C1248" s="8" t="s">
        <v>142</v>
      </c>
      <c r="D1248" s="8"/>
      <c r="E1248" s="9">
        <v>587</v>
      </c>
      <c r="F1248" s="10" t="s">
        <v>247</v>
      </c>
      <c r="G1248" s="11">
        <v>5.0599999999999996</v>
      </c>
      <c r="H1248" s="9">
        <v>5</v>
      </c>
      <c r="I1248" s="12">
        <v>2</v>
      </c>
      <c r="J1248" s="12">
        <v>2</v>
      </c>
      <c r="K1248" s="13">
        <v>2</v>
      </c>
      <c r="L1248" s="12">
        <v>68.590140000000005</v>
      </c>
      <c r="M1248" s="12">
        <v>6.3144982000000001</v>
      </c>
      <c r="N1248" s="12">
        <v>171.47534999999999</v>
      </c>
      <c r="O1248" s="12">
        <v>15.7862455</v>
      </c>
      <c r="P1248" s="12">
        <v>92.061310853134273</v>
      </c>
      <c r="Q1248" s="12" t="s">
        <v>46</v>
      </c>
      <c r="R1248" s="12" t="s">
        <v>54</v>
      </c>
      <c r="S1248" s="12" t="s">
        <v>55</v>
      </c>
      <c r="T1248" s="12">
        <v>11.07</v>
      </c>
      <c r="U1248" s="12">
        <v>115.77835</v>
      </c>
      <c r="V1248" s="21"/>
      <c r="W1248" s="21"/>
      <c r="X1248" s="15" t="s">
        <v>63</v>
      </c>
      <c r="Y1248" s="15" t="s">
        <v>49</v>
      </c>
      <c r="Z1248" s="16"/>
      <c r="AA1248" s="16"/>
      <c r="AB1248" s="16"/>
      <c r="AC1248" s="13">
        <v>2</v>
      </c>
      <c r="AD1248" s="44">
        <v>178.04574236254962</v>
      </c>
      <c r="AE1248" s="44" t="s">
        <v>55</v>
      </c>
      <c r="AF1248" s="44" t="s">
        <v>55</v>
      </c>
      <c r="AG1248" s="152">
        <v>89</v>
      </c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  <c r="DG1248" s="16"/>
      <c r="DH1248" s="16"/>
      <c r="DI1248" s="16"/>
      <c r="DJ1248" s="16"/>
      <c r="DK1248" s="16"/>
      <c r="DL1248" s="16"/>
      <c r="DM1248" s="16"/>
      <c r="DN1248" s="16"/>
      <c r="DO1248" s="16"/>
      <c r="DP1248" s="16"/>
      <c r="DQ1248" s="16"/>
      <c r="DR1248" s="16"/>
      <c r="DS1248" s="16"/>
      <c r="DT1248" s="16"/>
      <c r="DU1248" s="16"/>
      <c r="DV1248" s="16"/>
      <c r="DW1248" s="16"/>
      <c r="DX1248" s="16"/>
      <c r="DY1248" s="16"/>
      <c r="DZ1248" s="16"/>
      <c r="EA1248" s="16"/>
      <c r="EB1248" s="16"/>
      <c r="EC1248" s="16"/>
      <c r="ED1248" s="16"/>
      <c r="EE1248" s="16"/>
      <c r="EF1248" s="16"/>
      <c r="EG1248" s="16"/>
      <c r="EH1248" s="16"/>
      <c r="EI1248" s="16"/>
      <c r="EJ1248" s="16"/>
      <c r="EK1248" s="16"/>
      <c r="EL1248" s="16"/>
      <c r="EM1248" s="16"/>
      <c r="EN1248" s="16"/>
      <c r="EO1248" s="16"/>
      <c r="EP1248" s="16"/>
      <c r="EQ1248" s="16"/>
      <c r="ER1248" s="16"/>
      <c r="ES1248" s="16"/>
      <c r="ET1248" s="16"/>
      <c r="EU1248" s="16"/>
      <c r="EV1248" s="16"/>
      <c r="EW1248" s="16"/>
    </row>
    <row r="1249" spans="1:153" s="15" customFormat="1" x14ac:dyDescent="0.2">
      <c r="A1249" s="8" t="s">
        <v>114</v>
      </c>
      <c r="B1249" s="8" t="s">
        <v>142</v>
      </c>
      <c r="C1249" s="8" t="s">
        <v>142</v>
      </c>
      <c r="D1249" s="8"/>
      <c r="E1249" s="9">
        <v>587</v>
      </c>
      <c r="F1249" s="10" t="s">
        <v>247</v>
      </c>
      <c r="G1249" s="11">
        <v>5.05</v>
      </c>
      <c r="H1249" s="9">
        <v>5</v>
      </c>
      <c r="I1249" s="12" t="e">
        <v>#N/A</v>
      </c>
      <c r="J1249" s="12">
        <v>9.64</v>
      </c>
      <c r="K1249" s="13">
        <v>9.64</v>
      </c>
      <c r="L1249" s="12" t="e">
        <v>#N/A</v>
      </c>
      <c r="M1249" s="12" t="e">
        <v>#N/A</v>
      </c>
      <c r="N1249" s="12" t="e">
        <v>#N/A</v>
      </c>
      <c r="O1249" s="12" t="e">
        <v>#N/A</v>
      </c>
      <c r="P1249" s="12" t="e">
        <v>#N/A</v>
      </c>
      <c r="Q1249" s="12" t="e">
        <v>#N/A</v>
      </c>
      <c r="R1249" s="12" t="e">
        <v>#N/A</v>
      </c>
      <c r="S1249" s="12" t="e">
        <v>#N/A</v>
      </c>
      <c r="T1249" s="12" t="e">
        <v>#N/A</v>
      </c>
      <c r="U1249" s="12" t="e">
        <v>#N/A</v>
      </c>
      <c r="V1249" s="21"/>
      <c r="W1249" s="21"/>
      <c r="X1249" s="15" t="s">
        <v>63</v>
      </c>
      <c r="Y1249" s="15" t="s">
        <v>42</v>
      </c>
      <c r="Z1249" s="16"/>
      <c r="AA1249" s="16"/>
      <c r="AB1249" s="16"/>
      <c r="AC1249" s="13">
        <v>9.64</v>
      </c>
      <c r="AD1249" s="44">
        <v>858.18047818748926</v>
      </c>
      <c r="AE1249" s="44" t="s">
        <v>55</v>
      </c>
      <c r="AF1249" s="44" t="s">
        <v>55</v>
      </c>
      <c r="AG1249" s="152">
        <v>89</v>
      </c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  <c r="DG1249" s="16"/>
      <c r="DH1249" s="16"/>
      <c r="DI1249" s="16"/>
      <c r="DJ1249" s="16"/>
      <c r="DK1249" s="16"/>
      <c r="DL1249" s="16"/>
      <c r="DM1249" s="16"/>
      <c r="DN1249" s="16"/>
      <c r="DO1249" s="16"/>
      <c r="DP1249" s="16"/>
      <c r="DQ1249" s="16"/>
      <c r="DR1249" s="16"/>
      <c r="DS1249" s="16"/>
      <c r="DT1249" s="16"/>
      <c r="DU1249" s="16"/>
      <c r="DV1249" s="16"/>
      <c r="DW1249" s="16"/>
      <c r="DX1249" s="16"/>
      <c r="DY1249" s="16"/>
      <c r="DZ1249" s="16"/>
      <c r="EA1249" s="16"/>
      <c r="EB1249" s="16"/>
      <c r="EC1249" s="16"/>
      <c r="ED1249" s="16"/>
      <c r="EE1249" s="16"/>
      <c r="EF1249" s="16"/>
      <c r="EG1249" s="16"/>
      <c r="EH1249" s="16"/>
      <c r="EI1249" s="16"/>
      <c r="EJ1249" s="16"/>
      <c r="EK1249" s="16"/>
      <c r="EL1249" s="16"/>
      <c r="EM1249" s="16"/>
      <c r="EN1249" s="16"/>
      <c r="EO1249" s="16"/>
      <c r="EP1249" s="16"/>
      <c r="EQ1249" s="16"/>
      <c r="ER1249" s="16"/>
      <c r="ES1249" s="16"/>
      <c r="ET1249" s="16"/>
      <c r="EU1249" s="16"/>
      <c r="EV1249" s="16"/>
      <c r="EW1249" s="16"/>
    </row>
    <row r="1250" spans="1:153" s="15" customFormat="1" x14ac:dyDescent="0.2">
      <c r="A1250" s="8" t="s">
        <v>114</v>
      </c>
      <c r="B1250" s="8" t="s">
        <v>142</v>
      </c>
      <c r="C1250" s="8" t="s">
        <v>142</v>
      </c>
      <c r="D1250" s="8"/>
      <c r="E1250" s="9">
        <v>587</v>
      </c>
      <c r="F1250" s="10" t="s">
        <v>247</v>
      </c>
      <c r="G1250" s="11">
        <v>5.1100000000000003</v>
      </c>
      <c r="H1250" s="7">
        <v>6</v>
      </c>
      <c r="I1250" s="12">
        <v>2.4</v>
      </c>
      <c r="J1250" s="12">
        <v>15</v>
      </c>
      <c r="K1250" s="13">
        <v>15</v>
      </c>
      <c r="L1250" s="12">
        <v>168.37048800000002</v>
      </c>
      <c r="M1250" s="12">
        <v>15.026171399999999</v>
      </c>
      <c r="N1250" s="12">
        <v>70.154370000000014</v>
      </c>
      <c r="O1250" s="12">
        <v>6.2609047499999999</v>
      </c>
      <c r="P1250" s="12">
        <v>89.244686396585109</v>
      </c>
      <c r="Q1250" s="12" t="s">
        <v>46</v>
      </c>
      <c r="R1250" s="12" t="s">
        <v>70</v>
      </c>
      <c r="S1250" s="12" t="s">
        <v>71</v>
      </c>
      <c r="T1250" s="12">
        <v>14.82</v>
      </c>
      <c r="U1250" s="12">
        <v>111.71995</v>
      </c>
      <c r="X1250" s="15" t="s">
        <v>63</v>
      </c>
      <c r="Y1250" s="15" t="s">
        <v>49</v>
      </c>
      <c r="Z1250" s="16"/>
      <c r="AC1250" s="13">
        <v>2.4</v>
      </c>
      <c r="AD1250" s="44">
        <v>213.65489083505955</v>
      </c>
      <c r="AE1250" s="44" t="s">
        <v>71</v>
      </c>
      <c r="AF1250" s="44" t="s">
        <v>71</v>
      </c>
      <c r="AG1250" s="152">
        <v>89</v>
      </c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  <c r="DG1250" s="16"/>
      <c r="DH1250" s="16"/>
      <c r="DI1250" s="16"/>
      <c r="DJ1250" s="16"/>
      <c r="DK1250" s="16"/>
      <c r="DL1250" s="16"/>
      <c r="DM1250" s="16"/>
      <c r="DN1250" s="16"/>
      <c r="DO1250" s="16"/>
      <c r="DP1250" s="16"/>
      <c r="DQ1250" s="16"/>
      <c r="DR1250" s="16"/>
      <c r="DS1250" s="16"/>
      <c r="DT1250" s="16"/>
      <c r="DU1250" s="16"/>
      <c r="DV1250" s="16"/>
      <c r="DW1250" s="16"/>
      <c r="DX1250" s="16"/>
      <c r="DY1250" s="16"/>
      <c r="DZ1250" s="16"/>
      <c r="EA1250" s="16"/>
      <c r="EB1250" s="16"/>
      <c r="EC1250" s="16"/>
      <c r="ED1250" s="16"/>
      <c r="EE1250" s="16"/>
      <c r="EF1250" s="16"/>
      <c r="EG1250" s="16"/>
      <c r="EH1250" s="16"/>
      <c r="EI1250" s="16"/>
      <c r="EJ1250" s="16"/>
      <c r="EK1250" s="16"/>
      <c r="EL1250" s="16"/>
      <c r="EM1250" s="16"/>
      <c r="EN1250" s="16"/>
      <c r="EO1250" s="16"/>
      <c r="EP1250" s="16"/>
      <c r="EQ1250" s="16"/>
      <c r="ER1250" s="16"/>
      <c r="ES1250" s="16"/>
      <c r="ET1250" s="16"/>
      <c r="EU1250" s="16"/>
      <c r="EV1250" s="16"/>
      <c r="EW1250" s="16"/>
    </row>
    <row r="1251" spans="1:153" s="15" customFormat="1" x14ac:dyDescent="0.2">
      <c r="A1251" s="8" t="s">
        <v>114</v>
      </c>
      <c r="B1251" s="8" t="s">
        <v>142</v>
      </c>
      <c r="C1251" s="8" t="s">
        <v>142</v>
      </c>
      <c r="E1251" s="9">
        <v>587</v>
      </c>
      <c r="F1251" s="10" t="s">
        <v>247</v>
      </c>
      <c r="G1251" s="60">
        <v>3.08</v>
      </c>
      <c r="H1251" s="15">
        <v>3</v>
      </c>
      <c r="I1251" s="12" t="e">
        <v>#N/A</v>
      </c>
      <c r="L1251" s="12" t="e">
        <v>#N/A</v>
      </c>
      <c r="M1251" s="12" t="e">
        <v>#N/A</v>
      </c>
      <c r="N1251" s="12" t="e">
        <v>#N/A</v>
      </c>
      <c r="O1251" s="12" t="e">
        <v>#N/A</v>
      </c>
      <c r="P1251" s="12" t="e">
        <v>#N/A</v>
      </c>
      <c r="Q1251" s="12" t="e">
        <v>#N/A</v>
      </c>
      <c r="R1251" s="12" t="e">
        <v>#N/A</v>
      </c>
      <c r="S1251" s="12" t="e">
        <v>#N/A</v>
      </c>
      <c r="T1251" s="12" t="e">
        <v>#N/A</v>
      </c>
      <c r="U1251" s="12" t="e">
        <v>#N/A</v>
      </c>
      <c r="AC1251" s="13">
        <v>0.3</v>
      </c>
      <c r="AD1251" s="44">
        <v>33.606861354382438</v>
      </c>
      <c r="AE1251" s="44" t="s">
        <v>48</v>
      </c>
      <c r="AF1251" s="44" t="s">
        <v>48</v>
      </c>
      <c r="AG1251" s="152">
        <v>112</v>
      </c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</row>
    <row r="1252" spans="1:153" s="15" customFormat="1" x14ac:dyDescent="0.2">
      <c r="A1252" s="8" t="s">
        <v>114</v>
      </c>
      <c r="B1252" s="8" t="s">
        <v>142</v>
      </c>
      <c r="C1252" s="8" t="s">
        <v>142</v>
      </c>
      <c r="D1252" s="8"/>
      <c r="E1252" s="9">
        <v>587</v>
      </c>
      <c r="F1252" s="10" t="s">
        <v>247</v>
      </c>
      <c r="G1252" s="60">
        <v>10.01</v>
      </c>
      <c r="H1252" s="7">
        <v>10</v>
      </c>
      <c r="I1252" s="12">
        <v>2.4500000000000002</v>
      </c>
      <c r="J1252" s="12">
        <v>3.95</v>
      </c>
      <c r="K1252" s="13">
        <v>3.95</v>
      </c>
      <c r="L1252" s="12">
        <v>340.80111999999997</v>
      </c>
      <c r="M1252" s="12">
        <v>35.7943894</v>
      </c>
      <c r="N1252" s="12">
        <v>139.10249795918364</v>
      </c>
      <c r="O1252" s="12">
        <v>14.609954857142856</v>
      </c>
      <c r="P1252" s="12">
        <v>105.03014015916381</v>
      </c>
      <c r="Q1252" s="12" t="s">
        <v>99</v>
      </c>
      <c r="R1252" s="12" t="s">
        <v>54</v>
      </c>
      <c r="S1252" s="12" t="s">
        <v>55</v>
      </c>
      <c r="T1252" s="12">
        <v>12.81</v>
      </c>
      <c r="U1252" s="12">
        <v>130.78174999999999</v>
      </c>
      <c r="X1252" s="15" t="s">
        <v>63</v>
      </c>
      <c r="Y1252" s="15" t="s">
        <v>49</v>
      </c>
      <c r="Z1252" s="16"/>
      <c r="AC1252" s="13">
        <v>7</v>
      </c>
      <c r="AD1252" s="44">
        <v>687.56009826892364</v>
      </c>
      <c r="AE1252" s="44" t="s">
        <v>55</v>
      </c>
      <c r="AF1252" s="44" t="s">
        <v>55</v>
      </c>
      <c r="AG1252" s="152">
        <v>98.2</v>
      </c>
    </row>
    <row r="1253" spans="1:153" s="15" customFormat="1" x14ac:dyDescent="0.2">
      <c r="A1253" s="8" t="s">
        <v>114</v>
      </c>
      <c r="B1253" s="8" t="s">
        <v>142</v>
      </c>
      <c r="C1253" s="8" t="s">
        <v>142</v>
      </c>
      <c r="D1253" s="8"/>
      <c r="E1253" s="9">
        <v>587</v>
      </c>
      <c r="F1253" s="10" t="s">
        <v>247</v>
      </c>
      <c r="G1253" s="60">
        <v>10.050000000000001</v>
      </c>
      <c r="H1253" s="7">
        <v>10</v>
      </c>
      <c r="I1253" s="12">
        <v>1.45</v>
      </c>
      <c r="J1253" s="12">
        <v>4</v>
      </c>
      <c r="K1253" s="13">
        <v>4</v>
      </c>
      <c r="L1253" s="12">
        <v>142.79043999999999</v>
      </c>
      <c r="M1253" s="12">
        <v>15.553050799999999</v>
      </c>
      <c r="N1253" s="12">
        <v>98.47616551724137</v>
      </c>
      <c r="O1253" s="12">
        <v>10.726241931034483</v>
      </c>
      <c r="P1253" s="12">
        <v>108.92221355995542</v>
      </c>
      <c r="Q1253" s="12" t="s">
        <v>99</v>
      </c>
      <c r="R1253" s="12" t="s">
        <v>70</v>
      </c>
      <c r="S1253" s="12" t="s">
        <v>71</v>
      </c>
      <c r="T1253" s="12">
        <v>12.85</v>
      </c>
      <c r="U1253" s="12">
        <v>132.98124999999999</v>
      </c>
      <c r="X1253" s="15" t="s">
        <v>63</v>
      </c>
      <c r="Y1253" s="15" t="s">
        <v>49</v>
      </c>
      <c r="Z1253" s="16"/>
      <c r="AC1253" s="13">
        <v>4</v>
      </c>
      <c r="AD1253" s="44">
        <v>392.8914847250993</v>
      </c>
      <c r="AE1253" s="44" t="s">
        <v>71</v>
      </c>
      <c r="AF1253" s="44" t="s">
        <v>71</v>
      </c>
      <c r="AG1253" s="152">
        <v>98.2</v>
      </c>
    </row>
    <row r="1254" spans="1:153" s="15" customFormat="1" x14ac:dyDescent="0.2">
      <c r="A1254" s="8" t="s">
        <v>114</v>
      </c>
      <c r="B1254" s="8" t="s">
        <v>142</v>
      </c>
      <c r="C1254" s="8" t="s">
        <v>142</v>
      </c>
      <c r="D1254" s="8"/>
      <c r="E1254" s="9">
        <v>587</v>
      </c>
      <c r="F1254" s="10" t="s">
        <v>247</v>
      </c>
      <c r="G1254" s="60">
        <v>12.13</v>
      </c>
      <c r="H1254" s="7">
        <v>12</v>
      </c>
      <c r="I1254" s="12" t="e">
        <v>#N/A</v>
      </c>
      <c r="J1254" s="12">
        <v>1.47</v>
      </c>
      <c r="K1254" s="13">
        <v>1.47</v>
      </c>
      <c r="L1254" s="12" t="e">
        <v>#N/A</v>
      </c>
      <c r="M1254" s="12" t="e">
        <v>#N/A</v>
      </c>
      <c r="N1254" s="12" t="e">
        <v>#N/A</v>
      </c>
      <c r="O1254" s="12" t="e">
        <v>#N/A</v>
      </c>
      <c r="P1254" s="12" t="e">
        <v>#N/A</v>
      </c>
      <c r="Q1254" s="12" t="e">
        <v>#N/A</v>
      </c>
      <c r="R1254" s="12" t="e">
        <v>#N/A</v>
      </c>
      <c r="S1254" s="12" t="e">
        <v>#N/A</v>
      </c>
      <c r="T1254" s="12" t="e">
        <v>#N/A</v>
      </c>
      <c r="U1254" s="12" t="e">
        <v>#N/A</v>
      </c>
      <c r="X1254" s="15" t="s">
        <v>63</v>
      </c>
      <c r="Y1254" s="15" t="s">
        <v>49</v>
      </c>
      <c r="Z1254" s="16"/>
      <c r="AC1254" s="13">
        <v>1.47</v>
      </c>
      <c r="AD1254" s="44">
        <v>124.10162063647398</v>
      </c>
      <c r="AE1254" s="44" t="s">
        <v>55</v>
      </c>
      <c r="AF1254" s="44" t="s">
        <v>55</v>
      </c>
      <c r="AG1254" s="152">
        <v>84.4</v>
      </c>
    </row>
    <row r="1255" spans="1:153" s="15" customFormat="1" x14ac:dyDescent="0.2">
      <c r="A1255" s="8" t="s">
        <v>114</v>
      </c>
      <c r="B1255" s="8" t="s">
        <v>142</v>
      </c>
      <c r="C1255" s="8" t="s">
        <v>142</v>
      </c>
      <c r="D1255" s="8"/>
      <c r="E1255" s="9">
        <v>587</v>
      </c>
      <c r="F1255" s="10" t="s">
        <v>247</v>
      </c>
      <c r="G1255" s="60">
        <v>12.14</v>
      </c>
      <c r="H1255" s="7">
        <v>12</v>
      </c>
      <c r="I1255" s="12" t="e">
        <v>#N/A</v>
      </c>
      <c r="J1255" s="12">
        <v>1.44</v>
      </c>
      <c r="K1255" s="13">
        <v>1.44</v>
      </c>
      <c r="L1255" s="12" t="e">
        <v>#N/A</v>
      </c>
      <c r="M1255" s="12" t="e">
        <v>#N/A</v>
      </c>
      <c r="N1255" s="12" t="e">
        <v>#N/A</v>
      </c>
      <c r="O1255" s="12" t="e">
        <v>#N/A</v>
      </c>
      <c r="P1255" s="12" t="e">
        <v>#N/A</v>
      </c>
      <c r="Q1255" s="12" t="e">
        <v>#N/A</v>
      </c>
      <c r="R1255" s="12" t="e">
        <v>#N/A</v>
      </c>
      <c r="S1255" s="12" t="e">
        <v>#N/A</v>
      </c>
      <c r="T1255" s="12" t="e">
        <v>#N/A</v>
      </c>
      <c r="U1255" s="12" t="e">
        <v>#N/A</v>
      </c>
      <c r="X1255" s="15" t="s">
        <v>63</v>
      </c>
      <c r="Y1255" s="15" t="s">
        <v>49</v>
      </c>
      <c r="Z1255" s="16"/>
      <c r="AC1255" s="13">
        <v>1.44</v>
      </c>
      <c r="AD1255" s="44">
        <v>121.56893450103573</v>
      </c>
      <c r="AE1255" s="44" t="s">
        <v>55</v>
      </c>
      <c r="AF1255" s="44" t="s">
        <v>55</v>
      </c>
      <c r="AG1255" s="152">
        <v>84.4</v>
      </c>
    </row>
    <row r="1256" spans="1:153" s="15" customFormat="1" x14ac:dyDescent="0.2">
      <c r="A1256" s="8" t="s">
        <v>114</v>
      </c>
      <c r="B1256" s="8" t="s">
        <v>142</v>
      </c>
      <c r="C1256" s="8" t="s">
        <v>142</v>
      </c>
      <c r="D1256" s="8"/>
      <c r="E1256" s="9">
        <v>587</v>
      </c>
      <c r="F1256" s="10" t="s">
        <v>247</v>
      </c>
      <c r="G1256" s="60">
        <v>9.1300000000000008</v>
      </c>
      <c r="H1256" s="7">
        <v>9</v>
      </c>
      <c r="I1256" s="12">
        <v>0.48</v>
      </c>
      <c r="J1256" s="12">
        <v>2.25</v>
      </c>
      <c r="K1256" s="13">
        <v>2.25</v>
      </c>
      <c r="L1256" s="12">
        <v>44.720096000000005</v>
      </c>
      <c r="M1256" s="12">
        <v>3.7203374</v>
      </c>
      <c r="N1256" s="12">
        <v>93.166866666666678</v>
      </c>
      <c r="O1256" s="12">
        <v>7.7507029166666666</v>
      </c>
      <c r="P1256" s="12">
        <v>83.19162373891146</v>
      </c>
      <c r="Q1256" s="12" t="s">
        <v>53</v>
      </c>
      <c r="R1256" s="12" t="s">
        <v>196</v>
      </c>
      <c r="S1256" s="12" t="s">
        <v>176</v>
      </c>
      <c r="T1256" s="12">
        <v>12.75</v>
      </c>
      <c r="U1256" s="12">
        <v>112.99715</v>
      </c>
      <c r="X1256" s="15" t="s">
        <v>63</v>
      </c>
      <c r="Y1256" s="15" t="s">
        <v>49</v>
      </c>
      <c r="Z1256" s="16"/>
      <c r="AC1256" s="13">
        <v>2.25</v>
      </c>
      <c r="AD1256" s="44">
        <v>189.95146015786833</v>
      </c>
      <c r="AE1256" s="44" t="s">
        <v>176</v>
      </c>
      <c r="AF1256" s="44" t="s">
        <v>176</v>
      </c>
      <c r="AG1256" s="152">
        <v>84.4</v>
      </c>
    </row>
    <row r="1257" spans="1:153" s="15" customFormat="1" x14ac:dyDescent="0.2">
      <c r="A1257" s="8" t="s">
        <v>114</v>
      </c>
      <c r="B1257" s="8" t="s">
        <v>142</v>
      </c>
      <c r="C1257" s="8" t="s">
        <v>142</v>
      </c>
      <c r="D1257" s="8"/>
      <c r="E1257" s="9">
        <v>587</v>
      </c>
      <c r="F1257" s="10" t="s">
        <v>247</v>
      </c>
      <c r="G1257" s="60">
        <v>9.09</v>
      </c>
      <c r="H1257" s="7">
        <v>9</v>
      </c>
      <c r="I1257" s="12">
        <v>0.16</v>
      </c>
      <c r="J1257" s="12">
        <v>1.2</v>
      </c>
      <c r="K1257" s="13">
        <v>1.2</v>
      </c>
      <c r="L1257" s="12">
        <v>22.150104000000002</v>
      </c>
      <c r="M1257" s="12">
        <v>2.3315744</v>
      </c>
      <c r="N1257" s="12">
        <v>138.43815000000001</v>
      </c>
      <c r="O1257" s="12">
        <v>14.572340000000001</v>
      </c>
      <c r="P1257" s="12">
        <v>105.26245836136931</v>
      </c>
      <c r="Q1257" s="12" t="s">
        <v>53</v>
      </c>
      <c r="R1257" s="12" t="s">
        <v>54</v>
      </c>
      <c r="S1257" s="12" t="s">
        <v>55</v>
      </c>
      <c r="T1257" s="12">
        <v>12.98</v>
      </c>
      <c r="U1257" s="12">
        <v>128.196</v>
      </c>
      <c r="X1257" s="15" t="s">
        <v>63</v>
      </c>
      <c r="Y1257" s="15" t="s">
        <v>49</v>
      </c>
      <c r="Z1257" s="16"/>
      <c r="AC1257" s="13">
        <v>1.04</v>
      </c>
      <c r="AD1257" s="44">
        <v>87.799786028525816</v>
      </c>
      <c r="AE1257" s="44" t="s">
        <v>55</v>
      </c>
      <c r="AF1257" s="44" t="s">
        <v>55</v>
      </c>
      <c r="AG1257" s="152">
        <v>84.4</v>
      </c>
    </row>
    <row r="1258" spans="1:153" s="15" customFormat="1" x14ac:dyDescent="0.2">
      <c r="A1258" s="8" t="s">
        <v>114</v>
      </c>
      <c r="B1258" s="8" t="s">
        <v>142</v>
      </c>
      <c r="C1258" s="8" t="s">
        <v>142</v>
      </c>
      <c r="D1258" s="8"/>
      <c r="E1258" s="9">
        <v>587</v>
      </c>
      <c r="F1258" s="10" t="s">
        <v>247</v>
      </c>
      <c r="G1258" s="60">
        <v>9.1199999999999992</v>
      </c>
      <c r="H1258" s="7">
        <v>9</v>
      </c>
      <c r="I1258" s="12">
        <v>2.46</v>
      </c>
      <c r="J1258" s="12">
        <v>6.59</v>
      </c>
      <c r="K1258" s="13">
        <v>6.59</v>
      </c>
      <c r="L1258" s="12">
        <v>194.29056800000001</v>
      </c>
      <c r="M1258" s="12">
        <v>20.759942599999999</v>
      </c>
      <c r="N1258" s="12">
        <v>78.979905691056913</v>
      </c>
      <c r="O1258" s="12">
        <v>8.439001056910568</v>
      </c>
      <c r="P1258" s="12">
        <v>106.84997637147265</v>
      </c>
      <c r="Q1258" s="12" t="s">
        <v>53</v>
      </c>
      <c r="R1258" s="12" t="s">
        <v>37</v>
      </c>
      <c r="S1258" s="12" t="s">
        <v>38</v>
      </c>
      <c r="T1258" s="12">
        <v>12.81</v>
      </c>
      <c r="U1258" s="12">
        <v>132.79055</v>
      </c>
      <c r="X1258" s="15" t="s">
        <v>63</v>
      </c>
      <c r="Y1258" s="15" t="s">
        <v>49</v>
      </c>
      <c r="Z1258" s="16"/>
      <c r="AC1258" s="13">
        <v>6.59</v>
      </c>
      <c r="AD1258" s="44">
        <v>556.34672108460097</v>
      </c>
      <c r="AE1258" s="44" t="s">
        <v>38</v>
      </c>
      <c r="AF1258" s="44" t="s">
        <v>38</v>
      </c>
      <c r="AG1258" s="152">
        <v>84.4</v>
      </c>
    </row>
    <row r="1259" spans="1:153" s="15" customFormat="1" x14ac:dyDescent="0.2">
      <c r="A1259" s="8" t="s">
        <v>114</v>
      </c>
      <c r="B1259" s="8" t="s">
        <v>142</v>
      </c>
      <c r="C1259" s="8" t="s">
        <v>142</v>
      </c>
      <c r="D1259" s="8"/>
      <c r="E1259" s="9">
        <v>587</v>
      </c>
      <c r="F1259" s="10" t="s">
        <v>247</v>
      </c>
      <c r="G1259" s="60">
        <v>9.11</v>
      </c>
      <c r="H1259" s="7">
        <v>9</v>
      </c>
      <c r="I1259" s="12" t="e">
        <v>#N/A</v>
      </c>
      <c r="J1259" s="12">
        <v>2.35</v>
      </c>
      <c r="K1259" s="13">
        <v>2.35</v>
      </c>
      <c r="L1259" s="12" t="e">
        <v>#N/A</v>
      </c>
      <c r="M1259" s="12" t="e">
        <v>#N/A</v>
      </c>
      <c r="N1259" s="12" t="e">
        <v>#N/A</v>
      </c>
      <c r="O1259" s="12" t="e">
        <v>#N/A</v>
      </c>
      <c r="P1259" s="12" t="e">
        <v>#N/A</v>
      </c>
      <c r="Q1259" s="12" t="e">
        <v>#N/A</v>
      </c>
      <c r="R1259" s="12" t="e">
        <v>#N/A</v>
      </c>
      <c r="S1259" s="12" t="e">
        <v>#N/A</v>
      </c>
      <c r="T1259" s="12" t="e">
        <v>#N/A</v>
      </c>
      <c r="U1259" s="12" t="e">
        <v>#N/A</v>
      </c>
      <c r="X1259" s="15" t="s">
        <v>63</v>
      </c>
      <c r="Y1259" s="15" t="s">
        <v>49</v>
      </c>
      <c r="Z1259" s="16"/>
      <c r="AC1259" s="13">
        <v>2.35</v>
      </c>
      <c r="AD1259" s="44">
        <v>198.39374727599582</v>
      </c>
      <c r="AE1259" s="44" t="s">
        <v>55</v>
      </c>
      <c r="AF1259" s="44" t="s">
        <v>55</v>
      </c>
      <c r="AG1259" s="152">
        <v>84.4</v>
      </c>
    </row>
    <row r="1260" spans="1:153" s="15" customFormat="1" x14ac:dyDescent="0.2">
      <c r="A1260" s="8" t="s">
        <v>114</v>
      </c>
      <c r="B1260" s="8"/>
      <c r="C1260" s="8"/>
      <c r="D1260" s="8"/>
      <c r="E1260" s="9">
        <v>587</v>
      </c>
      <c r="F1260" s="10" t="s">
        <v>247</v>
      </c>
      <c r="G1260" s="60">
        <v>9.15</v>
      </c>
      <c r="H1260" s="7">
        <v>9</v>
      </c>
      <c r="I1260" s="12"/>
      <c r="J1260" s="12"/>
      <c r="K1260" s="13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Z1260" s="16"/>
      <c r="AC1260" s="13">
        <v>1.39</v>
      </c>
      <c r="AD1260" s="44">
        <v>117.34779094197198</v>
      </c>
      <c r="AE1260" s="44" t="s">
        <v>176</v>
      </c>
      <c r="AF1260" s="44" t="s">
        <v>176</v>
      </c>
      <c r="AG1260" s="152">
        <v>84.4</v>
      </c>
    </row>
    <row r="1261" spans="1:153" s="15" customFormat="1" x14ac:dyDescent="0.2">
      <c r="A1261" s="8" t="s">
        <v>114</v>
      </c>
      <c r="B1261" s="8" t="s">
        <v>142</v>
      </c>
      <c r="C1261" s="8" t="s">
        <v>142</v>
      </c>
      <c r="D1261" s="8"/>
      <c r="E1261" s="9">
        <v>587</v>
      </c>
      <c r="F1261" s="10" t="s">
        <v>247</v>
      </c>
      <c r="G1261" s="60">
        <v>9.1</v>
      </c>
      <c r="H1261" s="7">
        <v>9</v>
      </c>
      <c r="I1261" s="12">
        <v>0.82</v>
      </c>
      <c r="J1261" s="12">
        <v>2.89</v>
      </c>
      <c r="K1261" s="13">
        <v>2.89</v>
      </c>
      <c r="L1261" s="12">
        <v>87.280400000000014</v>
      </c>
      <c r="M1261" s="12">
        <v>10.227285800000001</v>
      </c>
      <c r="N1261" s="12">
        <v>106.43951219512198</v>
      </c>
      <c r="O1261" s="12">
        <v>12.472299756097563</v>
      </c>
      <c r="P1261" s="12">
        <v>117.17734794982607</v>
      </c>
      <c r="Q1261" s="12" t="s">
        <v>53</v>
      </c>
      <c r="R1261" s="12" t="s">
        <v>54</v>
      </c>
      <c r="S1261" s="12" t="s">
        <v>55</v>
      </c>
      <c r="T1261" s="12">
        <v>12.94</v>
      </c>
      <c r="U1261" s="12">
        <v>138.8417</v>
      </c>
      <c r="X1261" s="15" t="s">
        <v>63</v>
      </c>
      <c r="Y1261" s="15" t="s">
        <v>49</v>
      </c>
      <c r="Z1261" s="16"/>
      <c r="AC1261" s="13">
        <v>2.89</v>
      </c>
      <c r="AD1261" s="44">
        <v>243.98209771388423</v>
      </c>
      <c r="AE1261" s="44" t="s">
        <v>55</v>
      </c>
      <c r="AF1261" s="44" t="s">
        <v>55</v>
      </c>
      <c r="AG1261" s="152">
        <v>84.4</v>
      </c>
    </row>
    <row r="1262" spans="1:153" s="15" customFormat="1" x14ac:dyDescent="0.2">
      <c r="A1262" s="8" t="s">
        <v>114</v>
      </c>
      <c r="B1262" s="8" t="s">
        <v>142</v>
      </c>
      <c r="C1262" s="8" t="s">
        <v>142</v>
      </c>
      <c r="D1262" s="8"/>
      <c r="E1262" s="9">
        <v>587</v>
      </c>
      <c r="F1262" s="10" t="s">
        <v>247</v>
      </c>
      <c r="G1262" s="60">
        <v>9.14</v>
      </c>
      <c r="H1262" s="7">
        <v>9</v>
      </c>
      <c r="I1262" s="12">
        <v>0.38</v>
      </c>
      <c r="J1262" s="12">
        <v>0.92</v>
      </c>
      <c r="K1262" s="13">
        <v>0.92</v>
      </c>
      <c r="L1262" s="12">
        <v>48.200088000000001</v>
      </c>
      <c r="M1262" s="12">
        <v>4.1289047999999999</v>
      </c>
      <c r="N1262" s="12">
        <v>126.84233684210527</v>
      </c>
      <c r="O1262" s="12">
        <v>10.865538947368421</v>
      </c>
      <c r="P1262" s="12">
        <v>85.661768916272521</v>
      </c>
      <c r="Q1262" s="12" t="s">
        <v>53</v>
      </c>
      <c r="R1262" s="12" t="s">
        <v>196</v>
      </c>
      <c r="S1262" s="12" t="s">
        <v>176</v>
      </c>
      <c r="T1262" s="12">
        <v>12.62</v>
      </c>
      <c r="U1262" s="12">
        <v>116.17035</v>
      </c>
      <c r="X1262" s="15" t="s">
        <v>63</v>
      </c>
      <c r="Y1262" s="15" t="s">
        <v>49</v>
      </c>
      <c r="Z1262" s="16"/>
      <c r="AC1262" s="13">
        <v>0.92</v>
      </c>
      <c r="AD1262" s="44">
        <v>77.669041486772826</v>
      </c>
      <c r="AE1262" s="44" t="s">
        <v>176</v>
      </c>
      <c r="AF1262" s="44" t="s">
        <v>176</v>
      </c>
      <c r="AG1262" s="152">
        <v>84.4</v>
      </c>
    </row>
    <row r="1263" spans="1:153" s="15" customFormat="1" x14ac:dyDescent="0.2">
      <c r="A1263" s="8" t="s">
        <v>114</v>
      </c>
      <c r="B1263" s="8" t="s">
        <v>142</v>
      </c>
      <c r="C1263" s="8" t="s">
        <v>142</v>
      </c>
      <c r="D1263" s="8"/>
      <c r="E1263" s="9">
        <v>587</v>
      </c>
      <c r="F1263" s="10" t="s">
        <v>247</v>
      </c>
      <c r="G1263" s="11">
        <v>9.16</v>
      </c>
      <c r="H1263" s="7">
        <v>9</v>
      </c>
      <c r="I1263" s="12" t="e">
        <v>#N/A</v>
      </c>
      <c r="J1263" s="12">
        <v>2.85</v>
      </c>
      <c r="K1263" s="13">
        <v>2.85</v>
      </c>
      <c r="L1263" s="12" t="e">
        <v>#N/A</v>
      </c>
      <c r="M1263" s="12" t="e">
        <v>#N/A</v>
      </c>
      <c r="N1263" s="12" t="e">
        <v>#N/A</v>
      </c>
      <c r="O1263" s="12" t="e">
        <v>#N/A</v>
      </c>
      <c r="P1263" s="12" t="e">
        <v>#N/A</v>
      </c>
      <c r="Q1263" s="12" t="e">
        <v>#N/A</v>
      </c>
      <c r="R1263" s="12" t="e">
        <v>#N/A</v>
      </c>
      <c r="S1263" s="12" t="e">
        <v>#N/A</v>
      </c>
      <c r="T1263" s="12" t="e">
        <v>#N/A</v>
      </c>
      <c r="U1263" s="12" t="e">
        <v>#N/A</v>
      </c>
      <c r="X1263" s="15" t="s">
        <v>63</v>
      </c>
      <c r="Y1263" s="15" t="s">
        <v>49</v>
      </c>
      <c r="Z1263" s="16"/>
      <c r="AC1263" s="13">
        <v>2.85</v>
      </c>
      <c r="AD1263" s="44">
        <v>240.60518286663324</v>
      </c>
      <c r="AE1263" s="44" t="s">
        <v>55</v>
      </c>
      <c r="AF1263" s="44" t="s">
        <v>55</v>
      </c>
      <c r="AG1263" s="152">
        <v>84.4</v>
      </c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  <c r="DG1263" s="16"/>
      <c r="DH1263" s="16"/>
      <c r="DI1263" s="16"/>
      <c r="DJ1263" s="16"/>
      <c r="DK1263" s="16"/>
      <c r="DL1263" s="16"/>
      <c r="DM1263" s="16"/>
      <c r="DN1263" s="16"/>
      <c r="DO1263" s="16"/>
      <c r="DP1263" s="16"/>
      <c r="DQ1263" s="16"/>
      <c r="DR1263" s="16"/>
      <c r="DS1263" s="16"/>
      <c r="DT1263" s="16"/>
      <c r="DU1263" s="16"/>
      <c r="DV1263" s="16"/>
      <c r="DW1263" s="16"/>
      <c r="DX1263" s="16"/>
      <c r="DY1263" s="16"/>
      <c r="DZ1263" s="16"/>
      <c r="EA1263" s="16"/>
      <c r="EB1263" s="16"/>
      <c r="EC1263" s="16"/>
      <c r="ED1263" s="16"/>
      <c r="EE1263" s="16"/>
      <c r="EF1263" s="16"/>
      <c r="EG1263" s="16"/>
    </row>
    <row r="1264" spans="1:153" s="15" customFormat="1" x14ac:dyDescent="0.2">
      <c r="A1264" s="8" t="s">
        <v>114</v>
      </c>
      <c r="B1264" s="8" t="s">
        <v>142</v>
      </c>
      <c r="C1264" s="8" t="s">
        <v>142</v>
      </c>
      <c r="D1264" s="8"/>
      <c r="E1264" s="9">
        <v>587</v>
      </c>
      <c r="F1264" s="10" t="s">
        <v>247</v>
      </c>
      <c r="G1264" s="60">
        <v>12.01</v>
      </c>
      <c r="H1264" s="7">
        <v>12</v>
      </c>
      <c r="I1264" s="12">
        <v>0.32</v>
      </c>
      <c r="J1264" s="12">
        <v>7.17</v>
      </c>
      <c r="K1264" s="13">
        <v>7.17</v>
      </c>
      <c r="L1264" s="12">
        <v>59.010088000000003</v>
      </c>
      <c r="M1264" s="12">
        <v>7.1294572000000001</v>
      </c>
      <c r="N1264" s="12">
        <v>184.40652500000002</v>
      </c>
      <c r="O1264" s="12">
        <v>22.279553749999998</v>
      </c>
      <c r="P1264" s="12">
        <v>120.81759986529761</v>
      </c>
      <c r="Q1264" s="12" t="s">
        <v>53</v>
      </c>
      <c r="R1264" s="12" t="s">
        <v>54</v>
      </c>
      <c r="S1264" s="12" t="s">
        <v>55</v>
      </c>
      <c r="T1264" s="12">
        <v>14.69</v>
      </c>
      <c r="U1264" s="12">
        <v>139.58555000000001</v>
      </c>
      <c r="X1264" s="15" t="s">
        <v>63</v>
      </c>
      <c r="Y1264" s="15" t="s">
        <v>49</v>
      </c>
      <c r="Z1264" s="16"/>
      <c r="AC1264" s="13">
        <v>7.17</v>
      </c>
      <c r="AD1264" s="44">
        <v>605.31198636974045</v>
      </c>
      <c r="AE1264" s="44" t="s">
        <v>55</v>
      </c>
      <c r="AF1264" s="44" t="s">
        <v>55</v>
      </c>
      <c r="AG1264" s="152">
        <v>84.4</v>
      </c>
    </row>
    <row r="1265" spans="1:33" s="15" customFormat="1" x14ac:dyDescent="0.2">
      <c r="A1265" s="8" t="s">
        <v>114</v>
      </c>
      <c r="B1265" s="8" t="s">
        <v>142</v>
      </c>
      <c r="C1265" s="8" t="s">
        <v>142</v>
      </c>
      <c r="D1265" s="8"/>
      <c r="E1265" s="9">
        <v>587</v>
      </c>
      <c r="F1265" s="10" t="s">
        <v>247</v>
      </c>
      <c r="G1265" s="60">
        <v>12.11</v>
      </c>
      <c r="H1265" s="7">
        <v>12</v>
      </c>
      <c r="I1265" s="12" t="e">
        <v>#N/A</v>
      </c>
      <c r="J1265" s="12">
        <v>10.55</v>
      </c>
      <c r="K1265" s="13">
        <v>10.55</v>
      </c>
      <c r="L1265" s="12" t="e">
        <v>#N/A</v>
      </c>
      <c r="M1265" s="12" t="e">
        <v>#N/A</v>
      </c>
      <c r="N1265" s="12" t="e">
        <v>#N/A</v>
      </c>
      <c r="O1265" s="12" t="e">
        <v>#N/A</v>
      </c>
      <c r="P1265" s="12" t="e">
        <v>#N/A</v>
      </c>
      <c r="Q1265" s="12" t="e">
        <v>#N/A</v>
      </c>
      <c r="R1265" s="12" t="e">
        <v>#N/A</v>
      </c>
      <c r="S1265" s="12" t="e">
        <v>#N/A</v>
      </c>
      <c r="T1265" s="12" t="e">
        <v>#N/A</v>
      </c>
      <c r="U1265" s="12" t="e">
        <v>#N/A</v>
      </c>
      <c r="X1265" s="15" t="s">
        <v>63</v>
      </c>
      <c r="Y1265" s="15" t="s">
        <v>49</v>
      </c>
      <c r="Z1265" s="16"/>
      <c r="AC1265" s="13">
        <v>10.55</v>
      </c>
      <c r="AD1265" s="44">
        <v>890.66129096244936</v>
      </c>
      <c r="AE1265" s="44" t="s">
        <v>71</v>
      </c>
      <c r="AF1265" s="44" t="s">
        <v>71</v>
      </c>
      <c r="AG1265" s="152">
        <v>84.4</v>
      </c>
    </row>
    <row r="1266" spans="1:33" s="15" customFormat="1" x14ac:dyDescent="0.2">
      <c r="A1266" s="8" t="s">
        <v>114</v>
      </c>
      <c r="B1266" s="8" t="s">
        <v>142</v>
      </c>
      <c r="C1266" s="8" t="s">
        <v>142</v>
      </c>
      <c r="D1266" s="8"/>
      <c r="E1266" s="9">
        <v>587</v>
      </c>
      <c r="F1266" s="10" t="s">
        <v>247</v>
      </c>
      <c r="G1266" s="60">
        <v>12.15</v>
      </c>
      <c r="H1266" s="7">
        <v>12</v>
      </c>
      <c r="I1266" s="12">
        <v>3.98</v>
      </c>
      <c r="J1266" s="12">
        <v>3.98</v>
      </c>
      <c r="K1266" s="13">
        <v>3.98</v>
      </c>
      <c r="L1266" s="12">
        <v>48.000080000000004</v>
      </c>
      <c r="M1266" s="12">
        <v>7.0158233999999995</v>
      </c>
      <c r="N1266" s="12">
        <v>71.641910447761191</v>
      </c>
      <c r="O1266" s="12">
        <v>10.471378208955223</v>
      </c>
      <c r="P1266" s="12">
        <v>146.16274389542681</v>
      </c>
      <c r="Q1266" s="12" t="s">
        <v>53</v>
      </c>
      <c r="R1266" s="12" t="s">
        <v>54</v>
      </c>
      <c r="S1266" s="12" t="s">
        <v>55</v>
      </c>
      <c r="T1266" s="12">
        <v>13.24</v>
      </c>
      <c r="U1266" s="12">
        <v>169.66200000000001</v>
      </c>
      <c r="X1266" s="15" t="s">
        <v>63</v>
      </c>
      <c r="Y1266" s="15" t="s">
        <v>49</v>
      </c>
      <c r="Z1266" s="16"/>
      <c r="AC1266" s="13">
        <v>3.98</v>
      </c>
      <c r="AD1266" s="44">
        <v>336.00302730147376</v>
      </c>
      <c r="AE1266" s="44" t="s">
        <v>55</v>
      </c>
      <c r="AF1266" s="44" t="s">
        <v>55</v>
      </c>
      <c r="AG1266" s="152">
        <v>84.4</v>
      </c>
    </row>
    <row r="1267" spans="1:33" s="15" customFormat="1" x14ac:dyDescent="0.2">
      <c r="A1267" s="8" t="s">
        <v>114</v>
      </c>
      <c r="B1267" s="8" t="s">
        <v>142</v>
      </c>
      <c r="C1267" s="8" t="s">
        <v>142</v>
      </c>
      <c r="D1267" s="8"/>
      <c r="E1267" s="9">
        <v>587</v>
      </c>
      <c r="F1267" s="10" t="s">
        <v>247</v>
      </c>
      <c r="G1267" s="60">
        <v>11.24</v>
      </c>
      <c r="H1267" s="7">
        <v>11</v>
      </c>
      <c r="I1267" s="12" t="e">
        <v>#N/A</v>
      </c>
      <c r="J1267" s="12">
        <v>1.1100000000000001</v>
      </c>
      <c r="K1267" s="13">
        <v>1.1100000000000001</v>
      </c>
      <c r="L1267" s="12" t="e">
        <v>#N/A</v>
      </c>
      <c r="M1267" s="12" t="e">
        <v>#N/A</v>
      </c>
      <c r="N1267" s="12" t="e">
        <v>#N/A</v>
      </c>
      <c r="O1267" s="12" t="e">
        <v>#N/A</v>
      </c>
      <c r="P1267" s="12" t="e">
        <v>#N/A</v>
      </c>
      <c r="Q1267" s="12" t="e">
        <v>#N/A</v>
      </c>
      <c r="R1267" s="12" t="e">
        <v>#N/A</v>
      </c>
      <c r="S1267" s="12" t="e">
        <v>#N/A</v>
      </c>
      <c r="T1267" s="12" t="e">
        <v>#N/A</v>
      </c>
      <c r="U1267" s="12" t="e">
        <v>#N/A</v>
      </c>
      <c r="X1267" s="15" t="s">
        <v>63</v>
      </c>
      <c r="Y1267" s="15" t="s">
        <v>49</v>
      </c>
      <c r="Z1267" s="16"/>
      <c r="AC1267" s="13">
        <v>1.1100000000000001</v>
      </c>
      <c r="AD1267" s="44">
        <v>93.709387011215057</v>
      </c>
      <c r="AE1267" s="44" t="s">
        <v>176</v>
      </c>
      <c r="AF1267" s="44" t="s">
        <v>176</v>
      </c>
      <c r="AG1267" s="152">
        <v>84.4</v>
      </c>
    </row>
    <row r="1268" spans="1:33" s="15" customFormat="1" x14ac:dyDescent="0.2">
      <c r="A1268" s="8" t="s">
        <v>114</v>
      </c>
      <c r="B1268" s="8" t="s">
        <v>142</v>
      </c>
      <c r="C1268" s="8" t="s">
        <v>142</v>
      </c>
      <c r="D1268" s="8"/>
      <c r="E1268" s="9">
        <v>587</v>
      </c>
      <c r="F1268" s="10" t="s">
        <v>247</v>
      </c>
      <c r="G1268" s="60">
        <v>11.25</v>
      </c>
      <c r="H1268" s="7">
        <v>11</v>
      </c>
      <c r="I1268" s="12">
        <v>1.0900000000000001</v>
      </c>
      <c r="J1268" s="12">
        <v>1.53</v>
      </c>
      <c r="K1268" s="13">
        <v>1.53</v>
      </c>
      <c r="L1268" s="12">
        <v>112.33034400000001</v>
      </c>
      <c r="M1268" s="12">
        <v>11.7925738</v>
      </c>
      <c r="N1268" s="12">
        <v>103.05536146788991</v>
      </c>
      <c r="O1268" s="12">
        <v>10.818875045871559</v>
      </c>
      <c r="P1268" s="12">
        <v>104.98119546397898</v>
      </c>
      <c r="Q1268" s="12" t="s">
        <v>99</v>
      </c>
      <c r="R1268" s="12" t="s">
        <v>196</v>
      </c>
      <c r="S1268" s="12" t="s">
        <v>176</v>
      </c>
      <c r="T1268" s="12">
        <v>12.94</v>
      </c>
      <c r="U1268" s="12">
        <v>146.26490000000001</v>
      </c>
      <c r="X1268" s="15" t="s">
        <v>63</v>
      </c>
      <c r="Y1268" s="15" t="s">
        <v>49</v>
      </c>
      <c r="Z1268" s="16"/>
      <c r="AC1268" s="13">
        <v>1.53</v>
      </c>
      <c r="AD1268" s="44">
        <v>129.16699290735048</v>
      </c>
      <c r="AE1268" s="44" t="s">
        <v>176</v>
      </c>
      <c r="AF1268" s="44" t="s">
        <v>176</v>
      </c>
      <c r="AG1268" s="152">
        <v>84.4</v>
      </c>
    </row>
    <row r="1269" spans="1:33" s="15" customFormat="1" x14ac:dyDescent="0.2">
      <c r="A1269" s="8" t="s">
        <v>114</v>
      </c>
      <c r="B1269" s="8" t="s">
        <v>142</v>
      </c>
      <c r="C1269" s="8" t="s">
        <v>142</v>
      </c>
      <c r="D1269" s="8"/>
      <c r="E1269" s="9">
        <v>587</v>
      </c>
      <c r="F1269" s="10" t="s">
        <v>247</v>
      </c>
      <c r="G1269" s="60">
        <v>11.07</v>
      </c>
      <c r="H1269" s="7">
        <v>11</v>
      </c>
      <c r="I1269" s="12">
        <v>0.5</v>
      </c>
      <c r="J1269" s="12">
        <v>0.5</v>
      </c>
      <c r="K1269" s="13">
        <v>0.5</v>
      </c>
      <c r="L1269" s="12">
        <v>137.62050000000002</v>
      </c>
      <c r="M1269" s="12">
        <v>17.359825000000001</v>
      </c>
      <c r="N1269" s="12">
        <v>275.24100000000004</v>
      </c>
      <c r="O1269" s="12">
        <v>34.719650000000001</v>
      </c>
      <c r="P1269" s="12">
        <v>126.14272582936407</v>
      </c>
      <c r="Q1269" s="12" t="s">
        <v>53</v>
      </c>
      <c r="R1269" s="12" t="s">
        <v>54</v>
      </c>
      <c r="S1269" s="12" t="s">
        <v>55</v>
      </c>
      <c r="T1269" s="12">
        <v>12.85</v>
      </c>
      <c r="U1269" s="12">
        <v>153.0865</v>
      </c>
      <c r="X1269" s="15" t="s">
        <v>63</v>
      </c>
      <c r="Y1269" s="15" t="s">
        <v>49</v>
      </c>
      <c r="Z1269" s="16"/>
      <c r="AC1269" s="13">
        <v>0.5</v>
      </c>
      <c r="AD1269" s="44">
        <v>42.211435590637407</v>
      </c>
      <c r="AE1269" s="44" t="s">
        <v>55</v>
      </c>
      <c r="AF1269" s="44" t="s">
        <v>55</v>
      </c>
      <c r="AG1269" s="152">
        <v>84.4</v>
      </c>
    </row>
    <row r="1270" spans="1:33" s="15" customFormat="1" x14ac:dyDescent="0.2">
      <c r="A1270" s="8" t="s">
        <v>114</v>
      </c>
      <c r="B1270" s="8" t="s">
        <v>142</v>
      </c>
      <c r="C1270" s="8" t="s">
        <v>142</v>
      </c>
      <c r="D1270" s="8"/>
      <c r="E1270" s="9">
        <v>587</v>
      </c>
      <c r="F1270" s="10" t="s">
        <v>247</v>
      </c>
      <c r="G1270" s="60">
        <v>11.08</v>
      </c>
      <c r="H1270" s="7">
        <v>11</v>
      </c>
      <c r="I1270" s="12" t="e">
        <v>#N/A</v>
      </c>
      <c r="J1270" s="12">
        <v>1.17</v>
      </c>
      <c r="K1270" s="13">
        <v>1.17</v>
      </c>
      <c r="L1270" s="12" t="e">
        <v>#N/A</v>
      </c>
      <c r="M1270" s="12" t="e">
        <v>#N/A</v>
      </c>
      <c r="N1270" s="12" t="e">
        <v>#N/A</v>
      </c>
      <c r="O1270" s="12" t="e">
        <v>#N/A</v>
      </c>
      <c r="P1270" s="12" t="e">
        <v>#N/A</v>
      </c>
      <c r="Q1270" s="12" t="e">
        <v>#N/A</v>
      </c>
      <c r="R1270" s="12" t="e">
        <v>#N/A</v>
      </c>
      <c r="S1270" s="12" t="e">
        <v>#N/A</v>
      </c>
      <c r="T1270" s="12" t="e">
        <v>#N/A</v>
      </c>
      <c r="U1270" s="12" t="e">
        <v>#N/A</v>
      </c>
      <c r="X1270" s="15" t="s">
        <v>63</v>
      </c>
      <c r="Y1270" s="15" t="s">
        <v>49</v>
      </c>
      <c r="Z1270" s="16"/>
      <c r="AC1270" s="13">
        <v>1.17</v>
      </c>
      <c r="AD1270" s="44">
        <v>98.774759282091523</v>
      </c>
      <c r="AE1270" s="44" t="s">
        <v>176</v>
      </c>
      <c r="AF1270" s="44" t="s">
        <v>176</v>
      </c>
      <c r="AG1270" s="152">
        <v>84.4</v>
      </c>
    </row>
    <row r="1271" spans="1:33" s="15" customFormat="1" x14ac:dyDescent="0.2">
      <c r="A1271" s="8" t="s">
        <v>114</v>
      </c>
      <c r="B1271" s="8" t="s">
        <v>142</v>
      </c>
      <c r="C1271" s="8" t="s">
        <v>142</v>
      </c>
      <c r="D1271" s="8"/>
      <c r="E1271" s="9">
        <v>587</v>
      </c>
      <c r="F1271" s="10" t="s">
        <v>247</v>
      </c>
      <c r="G1271" s="60">
        <v>11.17</v>
      </c>
      <c r="H1271" s="7">
        <v>11</v>
      </c>
      <c r="I1271" s="12" t="e">
        <v>#N/A</v>
      </c>
      <c r="J1271" s="12">
        <v>1.66</v>
      </c>
      <c r="K1271" s="13">
        <v>1.66</v>
      </c>
      <c r="L1271" s="12" t="e">
        <v>#N/A</v>
      </c>
      <c r="M1271" s="12" t="e">
        <v>#N/A</v>
      </c>
      <c r="N1271" s="12" t="e">
        <v>#N/A</v>
      </c>
      <c r="O1271" s="12" t="e">
        <v>#N/A</v>
      </c>
      <c r="P1271" s="12" t="e">
        <v>#N/A</v>
      </c>
      <c r="Q1271" s="12" t="e">
        <v>#N/A</v>
      </c>
      <c r="R1271" s="12" t="e">
        <v>#N/A</v>
      </c>
      <c r="S1271" s="12" t="e">
        <v>#N/A</v>
      </c>
      <c r="T1271" s="12" t="e">
        <v>#N/A</v>
      </c>
      <c r="U1271" s="12" t="e">
        <v>#N/A</v>
      </c>
      <c r="X1271" s="15" t="s">
        <v>63</v>
      </c>
      <c r="Y1271" s="15" t="s">
        <v>42</v>
      </c>
      <c r="Z1271" s="16"/>
      <c r="AC1271" s="13">
        <v>1.66</v>
      </c>
      <c r="AD1271" s="44">
        <v>140.14196616091618</v>
      </c>
      <c r="AE1271" s="44" t="s">
        <v>176</v>
      </c>
      <c r="AF1271" s="44" t="s">
        <v>176</v>
      </c>
      <c r="AG1271" s="152">
        <v>84.4</v>
      </c>
    </row>
    <row r="1272" spans="1:33" s="15" customFormat="1" x14ac:dyDescent="0.2">
      <c r="A1272" s="8" t="s">
        <v>114</v>
      </c>
      <c r="B1272" s="8" t="s">
        <v>142</v>
      </c>
      <c r="C1272" s="8" t="s">
        <v>142</v>
      </c>
      <c r="D1272" s="8"/>
      <c r="E1272" s="9">
        <v>587</v>
      </c>
      <c r="F1272" s="10" t="s">
        <v>247</v>
      </c>
      <c r="G1272" s="60">
        <v>11.2</v>
      </c>
      <c r="H1272" s="7">
        <v>11</v>
      </c>
      <c r="I1272" s="12" t="e">
        <v>#N/A</v>
      </c>
      <c r="J1272" s="12">
        <v>0.82</v>
      </c>
      <c r="K1272" s="13">
        <v>0.82</v>
      </c>
      <c r="L1272" s="12" t="e">
        <v>#N/A</v>
      </c>
      <c r="M1272" s="12" t="e">
        <v>#N/A</v>
      </c>
      <c r="N1272" s="12" t="e">
        <v>#N/A</v>
      </c>
      <c r="O1272" s="12" t="e">
        <v>#N/A</v>
      </c>
      <c r="P1272" s="12" t="e">
        <v>#N/A</v>
      </c>
      <c r="Q1272" s="12" t="e">
        <v>#N/A</v>
      </c>
      <c r="R1272" s="12" t="e">
        <v>#N/A</v>
      </c>
      <c r="S1272" s="12" t="e">
        <v>#N/A</v>
      </c>
      <c r="T1272" s="12" t="e">
        <v>#N/A</v>
      </c>
      <c r="U1272" s="12" t="e">
        <v>#N/A</v>
      </c>
      <c r="X1272" s="15" t="s">
        <v>63</v>
      </c>
      <c r="Y1272" s="15" t="s">
        <v>49</v>
      </c>
      <c r="Z1272" s="16"/>
      <c r="AC1272" s="13">
        <v>0.82</v>
      </c>
      <c r="AD1272" s="44">
        <v>69.226754368645345</v>
      </c>
      <c r="AE1272" s="44" t="s">
        <v>176</v>
      </c>
      <c r="AF1272" s="44" t="s">
        <v>176</v>
      </c>
      <c r="AG1272" s="152">
        <v>84.4</v>
      </c>
    </row>
    <row r="1273" spans="1:33" s="15" customFormat="1" x14ac:dyDescent="0.2">
      <c r="A1273" s="8" t="s">
        <v>114</v>
      </c>
      <c r="B1273" s="8" t="s">
        <v>142</v>
      </c>
      <c r="C1273" s="8" t="s">
        <v>142</v>
      </c>
      <c r="D1273" s="8"/>
      <c r="E1273" s="9">
        <v>587</v>
      </c>
      <c r="F1273" s="10" t="s">
        <v>247</v>
      </c>
      <c r="G1273" s="60">
        <v>11.28</v>
      </c>
      <c r="H1273" s="7">
        <v>11</v>
      </c>
      <c r="I1273" s="12" t="e">
        <v>#N/A</v>
      </c>
      <c r="J1273" s="12">
        <v>0.87</v>
      </c>
      <c r="K1273" s="13">
        <v>0.87</v>
      </c>
      <c r="L1273" s="12" t="e">
        <v>#N/A</v>
      </c>
      <c r="M1273" s="12" t="e">
        <v>#N/A</v>
      </c>
      <c r="N1273" s="12" t="e">
        <v>#N/A</v>
      </c>
      <c r="O1273" s="12" t="e">
        <v>#N/A</v>
      </c>
      <c r="P1273" s="12" t="e">
        <v>#N/A</v>
      </c>
      <c r="Q1273" s="12" t="e">
        <v>#N/A</v>
      </c>
      <c r="R1273" s="12" t="e">
        <v>#N/A</v>
      </c>
      <c r="S1273" s="12" t="e">
        <v>#N/A</v>
      </c>
      <c r="T1273" s="12" t="e">
        <v>#N/A</v>
      </c>
      <c r="U1273" s="12" t="e">
        <v>#N/A</v>
      </c>
      <c r="X1273" s="15" t="s">
        <v>63</v>
      </c>
      <c r="Y1273" s="15" t="s">
        <v>49</v>
      </c>
      <c r="Z1273" s="16"/>
      <c r="AC1273" s="13">
        <v>0.87</v>
      </c>
      <c r="AD1273" s="44">
        <v>73.447897927709093</v>
      </c>
      <c r="AE1273" s="44" t="s">
        <v>176</v>
      </c>
      <c r="AF1273" s="44" t="s">
        <v>176</v>
      </c>
      <c r="AG1273" s="152">
        <v>84.4</v>
      </c>
    </row>
    <row r="1274" spans="1:33" s="15" customFormat="1" x14ac:dyDescent="0.2">
      <c r="A1274" s="8" t="s">
        <v>114</v>
      </c>
      <c r="B1274" s="8" t="s">
        <v>142</v>
      </c>
      <c r="C1274" s="8" t="s">
        <v>142</v>
      </c>
      <c r="D1274" s="8"/>
      <c r="E1274" s="9">
        <v>587</v>
      </c>
      <c r="F1274" s="10" t="s">
        <v>247</v>
      </c>
      <c r="G1274" s="60">
        <v>11.09</v>
      </c>
      <c r="H1274" s="7">
        <v>11</v>
      </c>
      <c r="I1274" s="12" t="e">
        <v>#N/A</v>
      </c>
      <c r="J1274" s="12">
        <v>2.4300000000000002</v>
      </c>
      <c r="K1274" s="13">
        <v>2.4300000000000002</v>
      </c>
      <c r="L1274" s="12" t="e">
        <v>#N/A</v>
      </c>
      <c r="M1274" s="12" t="e">
        <v>#N/A</v>
      </c>
      <c r="N1274" s="12" t="e">
        <v>#N/A</v>
      </c>
      <c r="O1274" s="12" t="e">
        <v>#N/A</v>
      </c>
      <c r="P1274" s="12" t="e">
        <v>#N/A</v>
      </c>
      <c r="Q1274" s="12" t="e">
        <v>#N/A</v>
      </c>
      <c r="R1274" s="12" t="e">
        <v>#N/A</v>
      </c>
      <c r="S1274" s="12" t="e">
        <v>#N/A</v>
      </c>
      <c r="T1274" s="12" t="e">
        <v>#N/A</v>
      </c>
      <c r="U1274" s="12" t="e">
        <v>#N/A</v>
      </c>
      <c r="X1274" s="15" t="s">
        <v>63</v>
      </c>
      <c r="Y1274" s="15" t="s">
        <v>49</v>
      </c>
      <c r="Z1274" s="16"/>
      <c r="AC1274" s="13">
        <v>2.4300000000000002</v>
      </c>
      <c r="AD1274" s="44">
        <v>205.14757697049782</v>
      </c>
      <c r="AE1274" s="44" t="s">
        <v>71</v>
      </c>
      <c r="AF1274" s="44" t="s">
        <v>71</v>
      </c>
      <c r="AG1274" s="152">
        <v>84.4</v>
      </c>
    </row>
    <row r="1275" spans="1:33" s="15" customFormat="1" x14ac:dyDescent="0.2">
      <c r="A1275" s="8" t="s">
        <v>114</v>
      </c>
      <c r="B1275" s="8" t="s">
        <v>142</v>
      </c>
      <c r="C1275" s="8" t="s">
        <v>142</v>
      </c>
      <c r="D1275" s="8"/>
      <c r="E1275" s="9">
        <v>587</v>
      </c>
      <c r="F1275" s="10" t="s">
        <v>247</v>
      </c>
      <c r="G1275" s="60">
        <v>11.18</v>
      </c>
      <c r="H1275" s="7">
        <v>11</v>
      </c>
      <c r="I1275" s="12" t="e">
        <v>#N/A</v>
      </c>
      <c r="J1275" s="12">
        <v>6.67</v>
      </c>
      <c r="K1275" s="13">
        <v>6.67</v>
      </c>
      <c r="L1275" s="12" t="e">
        <v>#N/A</v>
      </c>
      <c r="M1275" s="12" t="e">
        <v>#N/A</v>
      </c>
      <c r="N1275" s="12" t="e">
        <v>#N/A</v>
      </c>
      <c r="O1275" s="12" t="e">
        <v>#N/A</v>
      </c>
      <c r="P1275" s="12" t="e">
        <v>#N/A</v>
      </c>
      <c r="Q1275" s="12" t="e">
        <v>#N/A</v>
      </c>
      <c r="R1275" s="12" t="e">
        <v>#N/A</v>
      </c>
      <c r="S1275" s="12" t="e">
        <v>#N/A</v>
      </c>
      <c r="T1275" s="12" t="e">
        <v>#N/A</v>
      </c>
      <c r="U1275" s="12" t="e">
        <v>#N/A</v>
      </c>
      <c r="X1275" s="15" t="s">
        <v>63</v>
      </c>
      <c r="Y1275" s="15" t="s">
        <v>42</v>
      </c>
      <c r="Z1275" s="16"/>
      <c r="AC1275" s="13">
        <v>6.67</v>
      </c>
      <c r="AD1275" s="44">
        <v>563.10055077910306</v>
      </c>
      <c r="AE1275" s="44" t="s">
        <v>176</v>
      </c>
      <c r="AF1275" s="44" t="s">
        <v>176</v>
      </c>
      <c r="AG1275" s="152">
        <v>84.4</v>
      </c>
    </row>
    <row r="1276" spans="1:33" s="16" customFormat="1" x14ac:dyDescent="0.2">
      <c r="A1276" s="8" t="s">
        <v>114</v>
      </c>
      <c r="B1276" s="8" t="s">
        <v>142</v>
      </c>
      <c r="C1276" s="8" t="s">
        <v>142</v>
      </c>
      <c r="D1276" s="8"/>
      <c r="E1276" s="9">
        <v>587</v>
      </c>
      <c r="F1276" s="10" t="s">
        <v>247</v>
      </c>
      <c r="G1276" s="11">
        <v>11.19</v>
      </c>
      <c r="H1276" s="7">
        <v>11</v>
      </c>
      <c r="I1276" s="12" t="e">
        <v>#N/A</v>
      </c>
      <c r="J1276" s="12">
        <v>4.9000000000000004</v>
      </c>
      <c r="K1276" s="13">
        <v>4.9000000000000004</v>
      </c>
      <c r="L1276" s="12" t="e">
        <v>#N/A</v>
      </c>
      <c r="M1276" s="12" t="e">
        <v>#N/A</v>
      </c>
      <c r="N1276" s="12" t="e">
        <v>#N/A</v>
      </c>
      <c r="O1276" s="12" t="e">
        <v>#N/A</v>
      </c>
      <c r="P1276" s="12" t="e">
        <v>#N/A</v>
      </c>
      <c r="Q1276" s="12" t="e">
        <v>#N/A</v>
      </c>
      <c r="R1276" s="12" t="e">
        <v>#N/A</v>
      </c>
      <c r="S1276" s="12" t="e">
        <v>#N/A</v>
      </c>
      <c r="T1276" s="12" t="e">
        <v>#N/A</v>
      </c>
      <c r="U1276" s="12" t="e">
        <v>#N/A</v>
      </c>
      <c r="V1276" s="15"/>
      <c r="W1276" s="15"/>
      <c r="X1276" s="15" t="s">
        <v>63</v>
      </c>
      <c r="Y1276" s="15" t="s">
        <v>42</v>
      </c>
      <c r="AA1276" s="15"/>
      <c r="AB1276" s="15"/>
      <c r="AC1276" s="13">
        <v>4.9000000000000004</v>
      </c>
      <c r="AD1276" s="44">
        <v>413.67206878824663</v>
      </c>
      <c r="AE1276" s="44" t="s">
        <v>176</v>
      </c>
      <c r="AF1276" s="44" t="s">
        <v>176</v>
      </c>
      <c r="AG1276" s="152">
        <v>84.4</v>
      </c>
    </row>
    <row r="1277" spans="1:33" s="16" customFormat="1" x14ac:dyDescent="0.2">
      <c r="A1277" s="8" t="s">
        <v>114</v>
      </c>
      <c r="B1277" s="8" t="s">
        <v>114</v>
      </c>
      <c r="C1277" s="8" t="s">
        <v>116</v>
      </c>
      <c r="D1277" s="8"/>
      <c r="E1277" s="9">
        <v>559</v>
      </c>
      <c r="F1277" s="10" t="s">
        <v>214</v>
      </c>
      <c r="G1277" s="126">
        <v>1.1020000000000001</v>
      </c>
      <c r="H1277" s="9">
        <v>1</v>
      </c>
      <c r="I1277" s="12">
        <v>0.49</v>
      </c>
      <c r="J1277" s="12">
        <v>0.49</v>
      </c>
      <c r="K1277" s="13">
        <v>0.49</v>
      </c>
      <c r="L1277" s="12">
        <v>41.575167999999998</v>
      </c>
      <c r="M1277" s="12">
        <v>5.3920694000000005</v>
      </c>
      <c r="N1277" s="12">
        <v>84.847281632653065</v>
      </c>
      <c r="O1277" s="12">
        <v>11.004223265306123</v>
      </c>
      <c r="P1277" s="12">
        <v>129.69447050701035</v>
      </c>
      <c r="Q1277" s="12" t="s">
        <v>46</v>
      </c>
      <c r="R1277" s="12" t="s">
        <v>54</v>
      </c>
      <c r="S1277" s="12" t="s">
        <v>55</v>
      </c>
      <c r="T1277" s="12">
        <v>13.31</v>
      </c>
      <c r="U1277" s="12">
        <v>147.31970000000001</v>
      </c>
      <c r="V1277" s="21" t="s">
        <v>118</v>
      </c>
      <c r="W1277" s="21" t="s">
        <v>118</v>
      </c>
      <c r="X1277" s="15" t="s">
        <v>63</v>
      </c>
      <c r="Y1277" s="15" t="s">
        <v>49</v>
      </c>
      <c r="AC1277" s="13">
        <v>0.43</v>
      </c>
      <c r="AD1277" s="44">
        <v>37.917086220716442</v>
      </c>
      <c r="AE1277" s="44" t="s">
        <v>55</v>
      </c>
      <c r="AF1277" s="44" t="s">
        <v>55</v>
      </c>
      <c r="AG1277" s="152">
        <v>88.2</v>
      </c>
    </row>
    <row r="1278" spans="1:33" s="16" customFormat="1" x14ac:dyDescent="0.2">
      <c r="A1278" s="8" t="s">
        <v>114</v>
      </c>
      <c r="B1278" s="8" t="s">
        <v>114</v>
      </c>
      <c r="C1278" s="8" t="s">
        <v>116</v>
      </c>
      <c r="D1278" s="8"/>
      <c r="E1278" s="9">
        <v>559</v>
      </c>
      <c r="F1278" s="10" t="s">
        <v>214</v>
      </c>
      <c r="G1278" s="126">
        <v>1.105</v>
      </c>
      <c r="H1278" s="9">
        <v>1</v>
      </c>
      <c r="I1278" s="12">
        <v>9.24</v>
      </c>
      <c r="J1278" s="12">
        <v>9.24</v>
      </c>
      <c r="K1278" s="13">
        <v>9.24</v>
      </c>
      <c r="L1278" s="12">
        <v>843.71286400000008</v>
      </c>
      <c r="M1278" s="12">
        <v>100.0864412</v>
      </c>
      <c r="N1278" s="12">
        <v>91.310916017316018</v>
      </c>
      <c r="O1278" s="12">
        <v>10.83186593073593</v>
      </c>
      <c r="P1278" s="12">
        <v>118.62618844697381</v>
      </c>
      <c r="Q1278" s="12" t="s">
        <v>46</v>
      </c>
      <c r="R1278" s="12" t="s">
        <v>54</v>
      </c>
      <c r="S1278" s="12" t="s">
        <v>55</v>
      </c>
      <c r="T1278" s="12">
        <v>13.31</v>
      </c>
      <c r="U1278" s="12">
        <v>142.61154999999999</v>
      </c>
      <c r="V1278" s="21" t="s">
        <v>118</v>
      </c>
      <c r="W1278" s="21" t="s">
        <v>118</v>
      </c>
      <c r="X1278" s="15" t="s">
        <v>63</v>
      </c>
      <c r="Y1278" s="15" t="s">
        <v>49</v>
      </c>
      <c r="AC1278" s="13">
        <v>9.24</v>
      </c>
      <c r="AD1278" s="44">
        <v>1064.6964573939999</v>
      </c>
      <c r="AE1278" s="44" t="s">
        <v>55</v>
      </c>
      <c r="AF1278" s="44" t="s">
        <v>55</v>
      </c>
      <c r="AG1278" s="152">
        <v>115.2</v>
      </c>
    </row>
    <row r="1279" spans="1:33" s="16" customFormat="1" x14ac:dyDescent="0.2">
      <c r="A1279" s="8" t="s">
        <v>114</v>
      </c>
      <c r="B1279" s="8" t="s">
        <v>114</v>
      </c>
      <c r="C1279" s="8" t="s">
        <v>116</v>
      </c>
      <c r="D1279" s="8"/>
      <c r="E1279" s="9">
        <v>559</v>
      </c>
      <c r="F1279" s="10" t="s">
        <v>214</v>
      </c>
      <c r="G1279" s="126">
        <v>1.841</v>
      </c>
      <c r="H1279" s="9">
        <v>1</v>
      </c>
      <c r="I1279" s="12">
        <v>5.98</v>
      </c>
      <c r="J1279" s="12">
        <v>5.98</v>
      </c>
      <c r="K1279" s="13">
        <v>5.98</v>
      </c>
      <c r="L1279" s="12">
        <v>815.24254400000007</v>
      </c>
      <c r="M1279" s="12">
        <v>102.86443180000001</v>
      </c>
      <c r="N1279" s="12">
        <v>136.32818461538463</v>
      </c>
      <c r="O1279" s="12">
        <v>17.201409999999999</v>
      </c>
      <c r="P1279" s="12">
        <v>126.17647662902145</v>
      </c>
      <c r="Q1279" s="12" t="s">
        <v>46</v>
      </c>
      <c r="R1279" s="12" t="s">
        <v>134</v>
      </c>
      <c r="S1279" s="12" t="s">
        <v>135</v>
      </c>
      <c r="T1279" s="12">
        <v>13.37</v>
      </c>
      <c r="U1279" s="12">
        <v>147.48875000000001</v>
      </c>
      <c r="V1279" s="21" t="s">
        <v>118</v>
      </c>
      <c r="W1279" s="21" t="s">
        <v>118</v>
      </c>
      <c r="X1279" s="15" t="s">
        <v>63</v>
      </c>
      <c r="Y1279" s="15" t="s">
        <v>49</v>
      </c>
      <c r="AC1279" s="13">
        <v>5.98</v>
      </c>
      <c r="AD1279" s="44">
        <v>697.15203627880089</v>
      </c>
      <c r="AE1279" s="44" t="s">
        <v>55</v>
      </c>
      <c r="AF1279" s="44" t="s">
        <v>55</v>
      </c>
      <c r="AG1279" s="152">
        <v>116.6</v>
      </c>
    </row>
    <row r="1280" spans="1:33" s="16" customFormat="1" x14ac:dyDescent="0.2">
      <c r="A1280" s="8" t="s">
        <v>114</v>
      </c>
      <c r="B1280" s="8" t="s">
        <v>114</v>
      </c>
      <c r="C1280" s="8" t="s">
        <v>116</v>
      </c>
      <c r="D1280" s="8"/>
      <c r="E1280" s="9">
        <v>559</v>
      </c>
      <c r="F1280" s="10" t="s">
        <v>214</v>
      </c>
      <c r="G1280" s="126">
        <v>1.8420000000000001</v>
      </c>
      <c r="H1280" s="9">
        <v>1</v>
      </c>
      <c r="I1280" s="12">
        <v>2.6</v>
      </c>
      <c r="J1280" s="12">
        <v>2.6</v>
      </c>
      <c r="K1280" s="13">
        <v>2.6</v>
      </c>
      <c r="L1280" s="12">
        <v>253.25097600000004</v>
      </c>
      <c r="M1280" s="12">
        <v>31.2451458</v>
      </c>
      <c r="N1280" s="12">
        <v>97.404221538461556</v>
      </c>
      <c r="O1280" s="12">
        <v>12.017363769230769</v>
      </c>
      <c r="P1280" s="12">
        <v>123.37621079888748</v>
      </c>
      <c r="Q1280" s="12" t="s">
        <v>46</v>
      </c>
      <c r="R1280" s="12" t="s">
        <v>134</v>
      </c>
      <c r="S1280" s="12" t="s">
        <v>135</v>
      </c>
      <c r="T1280" s="12">
        <v>13.34</v>
      </c>
      <c r="U1280" s="12">
        <v>146.0153</v>
      </c>
      <c r="V1280" s="21" t="s">
        <v>118</v>
      </c>
      <c r="W1280" s="21" t="s">
        <v>118</v>
      </c>
      <c r="X1280" s="15" t="s">
        <v>63</v>
      </c>
      <c r="Y1280" s="15" t="s">
        <v>49</v>
      </c>
      <c r="AC1280" s="13">
        <v>2.6</v>
      </c>
      <c r="AD1280" s="44">
        <v>312.9861027299134</v>
      </c>
      <c r="AE1280" s="44" t="s">
        <v>55</v>
      </c>
      <c r="AF1280" s="44" t="s">
        <v>55</v>
      </c>
      <c r="AG1280" s="152">
        <v>120.4</v>
      </c>
    </row>
    <row r="1281" spans="1:153" s="15" customFormat="1" x14ac:dyDescent="0.2">
      <c r="A1281" s="8" t="s">
        <v>114</v>
      </c>
      <c r="B1281" s="8" t="s">
        <v>114</v>
      </c>
      <c r="C1281" s="8" t="s">
        <v>116</v>
      </c>
      <c r="D1281" s="8"/>
      <c r="E1281" s="9">
        <v>559</v>
      </c>
      <c r="F1281" s="10" t="s">
        <v>214</v>
      </c>
      <c r="G1281" s="126">
        <v>2.258</v>
      </c>
      <c r="I1281" s="12">
        <v>3.72</v>
      </c>
      <c r="L1281" s="12">
        <v>510.76265599999999</v>
      </c>
      <c r="M1281" s="12">
        <v>59.684940200000007</v>
      </c>
      <c r="N1281" s="12">
        <v>137.30178924731183</v>
      </c>
      <c r="O1281" s="12">
        <v>16.044338763440862</v>
      </c>
      <c r="P1281" s="12">
        <v>116.85454975784292</v>
      </c>
      <c r="Q1281" s="12" t="s">
        <v>46</v>
      </c>
      <c r="R1281" s="12" t="s">
        <v>54</v>
      </c>
      <c r="S1281" s="12" t="s">
        <v>55</v>
      </c>
      <c r="T1281" s="12">
        <v>12.25</v>
      </c>
      <c r="U1281" s="12">
        <v>136.60339999999999</v>
      </c>
      <c r="AC1281" s="13">
        <v>3.72</v>
      </c>
      <c r="AD1281" s="44">
        <v>435.7868854443376</v>
      </c>
      <c r="AE1281" s="44" t="s">
        <v>55</v>
      </c>
      <c r="AF1281" s="44" t="s">
        <v>55</v>
      </c>
      <c r="AG1281" s="152">
        <v>117.1</v>
      </c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</row>
    <row r="1282" spans="1:153" s="16" customFormat="1" x14ac:dyDescent="0.2">
      <c r="A1282" s="8" t="s">
        <v>114</v>
      </c>
      <c r="B1282" s="8" t="s">
        <v>114</v>
      </c>
      <c r="C1282" s="8" t="s">
        <v>116</v>
      </c>
      <c r="D1282" s="8"/>
      <c r="E1282" s="9">
        <v>559</v>
      </c>
      <c r="F1282" s="10" t="s">
        <v>214</v>
      </c>
      <c r="G1282" s="126">
        <v>1.63</v>
      </c>
      <c r="H1282" s="9">
        <v>1</v>
      </c>
      <c r="I1282" s="12">
        <v>1.86</v>
      </c>
      <c r="J1282" s="12">
        <v>1.86</v>
      </c>
      <c r="K1282" s="13">
        <v>1.86</v>
      </c>
      <c r="L1282" s="12">
        <v>186.025564</v>
      </c>
      <c r="M1282" s="12">
        <v>22.285205999999999</v>
      </c>
      <c r="N1282" s="12">
        <v>100.0137440860215</v>
      </c>
      <c r="O1282" s="12">
        <v>11.981293548387095</v>
      </c>
      <c r="P1282" s="12">
        <v>119.7964705539073</v>
      </c>
      <c r="Q1282" s="12" t="s">
        <v>65</v>
      </c>
      <c r="R1282" s="12" t="s">
        <v>54</v>
      </c>
      <c r="S1282" s="12" t="s">
        <v>55</v>
      </c>
      <c r="T1282" s="12">
        <v>11.99</v>
      </c>
      <c r="U1282" s="12">
        <v>137.67404999999999</v>
      </c>
      <c r="V1282" s="21" t="s">
        <v>118</v>
      </c>
      <c r="W1282" s="21" t="s">
        <v>118</v>
      </c>
      <c r="X1282" s="15" t="s">
        <v>63</v>
      </c>
      <c r="Y1282" s="15" t="s">
        <v>49</v>
      </c>
      <c r="AC1282" s="13">
        <v>1.86</v>
      </c>
      <c r="AD1282" s="44">
        <v>212.8934427221688</v>
      </c>
      <c r="AE1282" s="44" t="s">
        <v>55</v>
      </c>
      <c r="AF1282" s="44" t="s">
        <v>55</v>
      </c>
      <c r="AG1282" s="152">
        <v>114.5</v>
      </c>
      <c r="EW1282" s="16">
        <f>SUBTOTAL(9,D1282:EV1282)</f>
        <v>1486.2297709104846</v>
      </c>
    </row>
    <row r="1283" spans="1:153" s="15" customFormat="1" x14ac:dyDescent="0.2">
      <c r="A1283" s="8" t="s">
        <v>114</v>
      </c>
      <c r="B1283" s="8" t="s">
        <v>114</v>
      </c>
      <c r="C1283" s="8" t="s">
        <v>116</v>
      </c>
      <c r="D1283" s="8"/>
      <c r="E1283" s="9">
        <v>238</v>
      </c>
      <c r="F1283" s="10" t="s">
        <v>217</v>
      </c>
      <c r="G1283" s="11">
        <v>1.18</v>
      </c>
      <c r="H1283" s="9">
        <v>1</v>
      </c>
      <c r="I1283" s="12">
        <v>1.49</v>
      </c>
      <c r="J1283" s="12">
        <v>1.49</v>
      </c>
      <c r="K1283" s="13">
        <v>1.49</v>
      </c>
      <c r="L1283" s="12">
        <v>175.37748400000001</v>
      </c>
      <c r="M1283" s="12">
        <v>16.9711204</v>
      </c>
      <c r="N1283" s="12">
        <v>117.70300939597315</v>
      </c>
      <c r="O1283" s="12">
        <v>11.390013691275168</v>
      </c>
      <c r="P1283" s="12">
        <v>96.769094942655229</v>
      </c>
      <c r="Q1283" s="12" t="s">
        <v>50</v>
      </c>
      <c r="R1283" s="12" t="s">
        <v>47</v>
      </c>
      <c r="S1283" s="12" t="s">
        <v>48</v>
      </c>
      <c r="T1283" s="12">
        <v>10.94</v>
      </c>
      <c r="U1283" s="12">
        <v>114.90415</v>
      </c>
      <c r="V1283" s="21" t="s">
        <v>118</v>
      </c>
      <c r="W1283" s="21" t="s">
        <v>118</v>
      </c>
      <c r="X1283" s="15" t="s">
        <v>63</v>
      </c>
      <c r="Y1283" s="15" t="s">
        <v>49</v>
      </c>
      <c r="Z1283" s="16"/>
      <c r="AA1283" s="16"/>
      <c r="AB1283" s="16"/>
      <c r="AC1283" s="13">
        <v>1.49</v>
      </c>
      <c r="AD1283" s="44">
        <v>169.8681574213563</v>
      </c>
      <c r="AE1283" s="44" t="s">
        <v>48</v>
      </c>
      <c r="AF1283" s="44" t="s">
        <v>48</v>
      </c>
      <c r="AG1283" s="152">
        <v>114</v>
      </c>
      <c r="AH1283" s="22"/>
      <c r="AI1283" s="22"/>
      <c r="AJ1283" s="22"/>
      <c r="AK1283" s="22"/>
      <c r="AL1283" s="22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  <c r="BC1283" s="22"/>
      <c r="BD1283" s="22"/>
      <c r="BE1283" s="22"/>
      <c r="BF1283" s="22"/>
      <c r="BG1283" s="22"/>
      <c r="BH1283" s="22"/>
      <c r="BI1283" s="22"/>
      <c r="BJ1283" s="22"/>
      <c r="BK1283" s="22"/>
      <c r="BL1283" s="22"/>
      <c r="BM1283" s="22"/>
      <c r="BN1283" s="22"/>
      <c r="BO1283" s="22"/>
      <c r="BP1283" s="22"/>
      <c r="BQ1283" s="22"/>
      <c r="BR1283" s="22"/>
      <c r="BS1283" s="22"/>
      <c r="BT1283" s="22"/>
      <c r="BU1283" s="22"/>
      <c r="BV1283" s="22"/>
      <c r="BW1283" s="22"/>
      <c r="BX1283" s="22"/>
      <c r="BY1283" s="22"/>
      <c r="BZ1283" s="22"/>
      <c r="CA1283" s="22"/>
      <c r="CB1283" s="22"/>
      <c r="CC1283" s="22"/>
      <c r="CD1283" s="22"/>
      <c r="CE1283" s="22"/>
      <c r="CF1283" s="22"/>
      <c r="CG1283" s="22"/>
      <c r="CH1283" s="22"/>
      <c r="CI1283" s="22"/>
      <c r="CJ1283" s="22"/>
      <c r="CK1283" s="22"/>
      <c r="CL1283" s="22"/>
      <c r="CM1283" s="22"/>
      <c r="CN1283" s="22"/>
      <c r="CO1283" s="22"/>
      <c r="CP1283" s="22"/>
      <c r="CQ1283" s="22"/>
      <c r="CR1283" s="22"/>
      <c r="CS1283" s="22"/>
      <c r="CT1283" s="22"/>
      <c r="CU1283" s="22"/>
      <c r="CV1283" s="22"/>
      <c r="CW1283" s="22"/>
      <c r="CX1283" s="22"/>
      <c r="CY1283" s="22"/>
      <c r="CZ1283" s="22"/>
      <c r="DA1283" s="22"/>
      <c r="DB1283" s="22"/>
      <c r="DC1283" s="22"/>
      <c r="DD1283" s="22"/>
      <c r="DE1283" s="22"/>
      <c r="DF1283" s="22"/>
      <c r="DG1283" s="22"/>
      <c r="DH1283" s="22"/>
      <c r="DI1283" s="22"/>
      <c r="DJ1283" s="22"/>
      <c r="DK1283" s="22"/>
      <c r="DL1283" s="22"/>
      <c r="DM1283" s="22"/>
      <c r="DN1283" s="22"/>
      <c r="DO1283" s="22"/>
      <c r="DP1283" s="22"/>
      <c r="DQ1283" s="22"/>
      <c r="DR1283" s="22"/>
      <c r="DS1283" s="22"/>
      <c r="DT1283" s="22"/>
      <c r="DU1283" s="22"/>
      <c r="DV1283" s="22"/>
      <c r="DW1283" s="22"/>
      <c r="DX1283" s="22"/>
      <c r="DY1283" s="22"/>
      <c r="DZ1283" s="22"/>
      <c r="EA1283" s="22"/>
      <c r="EB1283" s="22"/>
      <c r="EC1283" s="22"/>
      <c r="ED1283" s="22"/>
      <c r="EE1283" s="22"/>
      <c r="EF1283" s="22"/>
      <c r="EG1283" s="22"/>
      <c r="EH1283" s="22"/>
      <c r="EI1283" s="22"/>
      <c r="EJ1283" s="22"/>
      <c r="EK1283" s="22"/>
      <c r="EL1283" s="22"/>
      <c r="EM1283" s="22"/>
      <c r="EN1283" s="22"/>
      <c r="EO1283" s="22"/>
      <c r="EP1283" s="22"/>
      <c r="EQ1283" s="22"/>
      <c r="ER1283" s="22"/>
      <c r="ES1283" s="22"/>
      <c r="ET1283" s="22"/>
      <c r="EU1283" s="22"/>
      <c r="EV1283" s="22"/>
      <c r="EW1283" s="22"/>
    </row>
    <row r="1284" spans="1:153" s="16" customFormat="1" x14ac:dyDescent="0.2">
      <c r="A1284" s="8" t="s">
        <v>32</v>
      </c>
      <c r="B1284" s="8" t="s">
        <v>32</v>
      </c>
      <c r="C1284" s="8" t="s">
        <v>43</v>
      </c>
      <c r="D1284" s="8" t="s">
        <v>56</v>
      </c>
      <c r="E1284" s="9">
        <v>5</v>
      </c>
      <c r="F1284" s="10" t="s">
        <v>185</v>
      </c>
      <c r="G1284" s="11">
        <v>5.16</v>
      </c>
      <c r="H1284" s="9">
        <v>6</v>
      </c>
      <c r="I1284" s="12">
        <v>72.760000000000005</v>
      </c>
      <c r="J1284" s="12">
        <v>72.760000000000005</v>
      </c>
      <c r="K1284" s="13">
        <v>72.760000000000005</v>
      </c>
      <c r="L1284" s="12">
        <v>9490.4914719999997</v>
      </c>
      <c r="M1284" s="12">
        <v>1069.1879406</v>
      </c>
      <c r="N1284" s="12">
        <v>130.43556173721825</v>
      </c>
      <c r="O1284" s="12">
        <v>14.694721558548652</v>
      </c>
      <c r="P1284" s="12">
        <v>112.65885900160683</v>
      </c>
      <c r="Q1284" s="12" t="s">
        <v>53</v>
      </c>
      <c r="R1284" s="12" t="s">
        <v>70</v>
      </c>
      <c r="S1284" s="12" t="s">
        <v>71</v>
      </c>
      <c r="T1284" s="12">
        <v>11.73</v>
      </c>
      <c r="U1284" s="12">
        <v>131.76679999999999</v>
      </c>
      <c r="V1284" s="13" t="s">
        <v>86</v>
      </c>
      <c r="W1284" s="14" t="s">
        <v>62</v>
      </c>
      <c r="X1284" s="15" t="s">
        <v>41</v>
      </c>
      <c r="Y1284" s="15" t="s">
        <v>49</v>
      </c>
      <c r="AB1284" s="17">
        <v>8.3655083655083645E-2</v>
      </c>
      <c r="AC1284" s="18">
        <v>72.759999999999991</v>
      </c>
      <c r="AD1284" s="19">
        <v>9673.6444063319905</v>
      </c>
      <c r="AE1284" s="20" t="s">
        <v>72</v>
      </c>
      <c r="AF1284" s="20" t="s">
        <v>72</v>
      </c>
      <c r="AG1284" s="152">
        <v>133</v>
      </c>
    </row>
    <row r="1285" spans="1:153" s="16" customFormat="1" x14ac:dyDescent="0.2">
      <c r="A1285" s="8" t="s">
        <v>114</v>
      </c>
      <c r="B1285" s="8" t="s">
        <v>142</v>
      </c>
      <c r="C1285" s="8" t="s">
        <v>142</v>
      </c>
      <c r="D1285" s="8"/>
      <c r="E1285" s="9">
        <v>586</v>
      </c>
      <c r="F1285" s="10" t="s">
        <v>234</v>
      </c>
      <c r="G1285" s="7">
        <v>4.01</v>
      </c>
      <c r="H1285" s="7">
        <v>2</v>
      </c>
      <c r="I1285" s="12">
        <v>1.4</v>
      </c>
      <c r="J1285" s="12">
        <v>1.4</v>
      </c>
      <c r="K1285" s="13">
        <v>1.4</v>
      </c>
      <c r="L1285" s="12">
        <v>136.88036</v>
      </c>
      <c r="M1285" s="12">
        <v>14.078415</v>
      </c>
      <c r="N1285" s="12">
        <v>97.771685714285724</v>
      </c>
      <c r="O1285" s="12">
        <v>10.056010714285716</v>
      </c>
      <c r="P1285" s="12">
        <v>102.85197233554909</v>
      </c>
      <c r="Q1285" s="12" t="s">
        <v>60</v>
      </c>
      <c r="R1285" s="12" t="s">
        <v>54</v>
      </c>
      <c r="S1285" s="12" t="s">
        <v>55</v>
      </c>
      <c r="T1285" s="12">
        <v>13.37</v>
      </c>
      <c r="U1285" s="12">
        <v>131.91229999999999</v>
      </c>
      <c r="V1285" s="15"/>
      <c r="W1285" s="15"/>
      <c r="X1285" s="15" t="s">
        <v>63</v>
      </c>
      <c r="Y1285" s="15" t="s">
        <v>49</v>
      </c>
      <c r="Z1285" s="15"/>
      <c r="AA1285" s="15"/>
      <c r="AB1285" s="15"/>
      <c r="AC1285" s="13">
        <v>5.74</v>
      </c>
      <c r="AD1285" s="44">
        <v>568.6836015998573</v>
      </c>
      <c r="AE1285" s="44" t="s">
        <v>55</v>
      </c>
      <c r="AF1285" s="44" t="s">
        <v>55</v>
      </c>
      <c r="AG1285" s="152">
        <v>99.1</v>
      </c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  <c r="CN1285" s="15"/>
      <c r="CO1285" s="15"/>
      <c r="CP1285" s="15"/>
      <c r="CQ1285" s="15"/>
      <c r="CR1285" s="15"/>
      <c r="CS1285" s="15"/>
      <c r="CT1285" s="15"/>
      <c r="CU1285" s="15"/>
      <c r="CV1285" s="15"/>
      <c r="CW1285" s="15"/>
      <c r="CX1285" s="15"/>
      <c r="CY1285" s="15"/>
      <c r="CZ1285" s="15"/>
      <c r="DA1285" s="15"/>
      <c r="DB1285" s="15"/>
      <c r="DC1285" s="15"/>
      <c r="DD1285" s="15"/>
      <c r="DE1285" s="15"/>
      <c r="DF1285" s="15"/>
      <c r="DG1285" s="15"/>
      <c r="DH1285" s="15"/>
      <c r="DI1285" s="15"/>
      <c r="DJ1285" s="15"/>
      <c r="DK1285" s="15"/>
      <c r="DL1285" s="15"/>
      <c r="DM1285" s="15"/>
      <c r="DN1285" s="15"/>
      <c r="DO1285" s="15"/>
      <c r="DP1285" s="15"/>
      <c r="DQ1285" s="15"/>
      <c r="DR1285" s="15"/>
      <c r="DS1285" s="15"/>
      <c r="DT1285" s="15"/>
      <c r="DU1285" s="15"/>
      <c r="DV1285" s="15"/>
      <c r="DW1285" s="15"/>
      <c r="DX1285" s="15"/>
      <c r="DY1285" s="15"/>
      <c r="DZ1285" s="15"/>
      <c r="EA1285" s="15"/>
      <c r="EB1285" s="15"/>
      <c r="EC1285" s="15"/>
      <c r="ED1285" s="15"/>
      <c r="EE1285" s="15"/>
      <c r="EF1285" s="15"/>
      <c r="EG1285" s="15"/>
      <c r="EH1285" s="15"/>
      <c r="EI1285" s="15"/>
      <c r="EJ1285" s="15"/>
      <c r="EK1285" s="15"/>
      <c r="EL1285" s="15"/>
      <c r="EM1285" s="15"/>
      <c r="EN1285" s="15"/>
      <c r="EO1285" s="15"/>
      <c r="EP1285" s="15"/>
      <c r="EQ1285" s="15"/>
      <c r="ER1285" s="15"/>
      <c r="ES1285" s="15"/>
      <c r="ET1285" s="15"/>
      <c r="EU1285" s="15"/>
      <c r="EV1285" s="15"/>
      <c r="EW1285" s="15"/>
    </row>
    <row r="1286" spans="1:153" s="16" customFormat="1" x14ac:dyDescent="0.2">
      <c r="A1286" s="8" t="s">
        <v>114</v>
      </c>
      <c r="B1286" s="8" t="s">
        <v>142</v>
      </c>
      <c r="C1286" s="8" t="s">
        <v>142</v>
      </c>
      <c r="D1286" s="8"/>
      <c r="E1286" s="9">
        <v>586</v>
      </c>
      <c r="F1286" s="10" t="s">
        <v>234</v>
      </c>
      <c r="G1286" s="60">
        <v>1.3</v>
      </c>
      <c r="H1286" s="7">
        <v>1</v>
      </c>
      <c r="I1286" s="12">
        <v>31.1</v>
      </c>
      <c r="J1286" s="12">
        <v>31.1</v>
      </c>
      <c r="K1286" s="13">
        <v>31.1</v>
      </c>
      <c r="L1286" s="12">
        <v>3206.4201560000001</v>
      </c>
      <c r="M1286" s="12">
        <v>311.81191540000003</v>
      </c>
      <c r="N1286" s="12">
        <v>103.10032655948552</v>
      </c>
      <c r="O1286" s="12">
        <v>10.026106604501608</v>
      </c>
      <c r="P1286" s="12">
        <v>97.246118795917411</v>
      </c>
      <c r="Q1286" s="12" t="s">
        <v>60</v>
      </c>
      <c r="R1286" s="12" t="s">
        <v>54</v>
      </c>
      <c r="S1286" s="12" t="s">
        <v>55</v>
      </c>
      <c r="T1286" s="12">
        <v>12.94</v>
      </c>
      <c r="U1286" s="12">
        <v>123.95</v>
      </c>
      <c r="V1286" s="15"/>
      <c r="W1286" s="15"/>
      <c r="X1286" s="15" t="s">
        <v>63</v>
      </c>
      <c r="Y1286" s="15" t="s">
        <v>42</v>
      </c>
      <c r="AA1286" s="15"/>
      <c r="AB1286" s="15"/>
      <c r="AC1286" s="13">
        <v>31.1</v>
      </c>
      <c r="AD1286" s="44">
        <v>2796.7003501316308</v>
      </c>
      <c r="AE1286" s="44" t="s">
        <v>55</v>
      </c>
      <c r="AF1286" s="44" t="s">
        <v>55</v>
      </c>
      <c r="AG1286" s="152">
        <v>89.9</v>
      </c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  <c r="CN1286" s="15"/>
      <c r="CO1286" s="15"/>
      <c r="CP1286" s="15"/>
      <c r="CQ1286" s="15"/>
      <c r="CR1286" s="15"/>
      <c r="CS1286" s="15"/>
      <c r="CT1286" s="15"/>
      <c r="CU1286" s="15"/>
      <c r="CV1286" s="15"/>
      <c r="CW1286" s="15"/>
      <c r="CX1286" s="15"/>
      <c r="CY1286" s="15"/>
      <c r="CZ1286" s="15"/>
      <c r="DA1286" s="15"/>
      <c r="DB1286" s="15"/>
      <c r="DC1286" s="15"/>
      <c r="DD1286" s="15"/>
      <c r="DE1286" s="15"/>
      <c r="DF1286" s="15"/>
      <c r="DG1286" s="15"/>
      <c r="DH1286" s="15"/>
      <c r="DI1286" s="15"/>
      <c r="DJ1286" s="15"/>
      <c r="DK1286" s="15"/>
      <c r="DL1286" s="15"/>
      <c r="DM1286" s="15"/>
      <c r="DN1286" s="15"/>
      <c r="DO1286" s="15"/>
      <c r="DP1286" s="15"/>
      <c r="DQ1286" s="15"/>
      <c r="DR1286" s="15"/>
      <c r="DS1286" s="15"/>
      <c r="DT1286" s="15"/>
      <c r="DU1286" s="15"/>
      <c r="DV1286" s="15"/>
      <c r="DW1286" s="15"/>
      <c r="DX1286" s="15"/>
      <c r="DY1286" s="15"/>
      <c r="DZ1286" s="15"/>
      <c r="EA1286" s="15"/>
      <c r="EB1286" s="15"/>
      <c r="EC1286" s="15"/>
      <c r="ED1286" s="15"/>
      <c r="EE1286" s="15"/>
      <c r="EF1286" s="15"/>
      <c r="EG1286" s="15"/>
      <c r="EH1286" s="15"/>
      <c r="EI1286" s="15"/>
      <c r="EJ1286" s="15"/>
      <c r="EK1286" s="15"/>
      <c r="EL1286" s="15"/>
      <c r="EM1286" s="15"/>
      <c r="EN1286" s="15"/>
      <c r="EO1286" s="15"/>
      <c r="EP1286" s="15"/>
      <c r="EQ1286" s="15"/>
      <c r="ER1286" s="15"/>
      <c r="ES1286" s="15"/>
      <c r="ET1286" s="15"/>
      <c r="EU1286" s="15"/>
      <c r="EV1286" s="15"/>
      <c r="EW1286" s="15"/>
    </row>
    <row r="1287" spans="1:153" s="16" customFormat="1" x14ac:dyDescent="0.2">
      <c r="A1287" s="8" t="s">
        <v>114</v>
      </c>
      <c r="B1287" s="8" t="s">
        <v>114</v>
      </c>
      <c r="C1287" s="8" t="s">
        <v>116</v>
      </c>
      <c r="D1287" s="8"/>
      <c r="E1287" s="9">
        <v>559</v>
      </c>
      <c r="F1287" s="10" t="s">
        <v>214</v>
      </c>
      <c r="G1287" s="126">
        <v>1.629</v>
      </c>
      <c r="H1287" s="9">
        <v>1</v>
      </c>
      <c r="I1287" s="12">
        <v>3.32</v>
      </c>
      <c r="J1287" s="12">
        <v>3.32</v>
      </c>
      <c r="K1287" s="13">
        <v>3.32</v>
      </c>
      <c r="L1287" s="12">
        <v>332.99611599999997</v>
      </c>
      <c r="M1287" s="12">
        <v>42.230962399999996</v>
      </c>
      <c r="N1287" s="12">
        <v>100.30003493975903</v>
      </c>
      <c r="O1287" s="12">
        <v>12.720169397590361</v>
      </c>
      <c r="P1287" s="12">
        <v>126.8211861065671</v>
      </c>
      <c r="Q1287" s="12" t="s">
        <v>65</v>
      </c>
      <c r="R1287" s="12" t="s">
        <v>54</v>
      </c>
      <c r="S1287" s="12" t="s">
        <v>55</v>
      </c>
      <c r="T1287" s="12">
        <v>11.96</v>
      </c>
      <c r="U1287" s="12">
        <v>144.9255</v>
      </c>
      <c r="V1287" s="21" t="s">
        <v>118</v>
      </c>
      <c r="W1287" s="21" t="s">
        <v>118</v>
      </c>
      <c r="X1287" s="15" t="s">
        <v>63</v>
      </c>
      <c r="Y1287" s="15" t="s">
        <v>49</v>
      </c>
      <c r="AC1287" s="13">
        <v>3.32</v>
      </c>
      <c r="AD1287" s="44">
        <v>387.31517733204328</v>
      </c>
      <c r="AE1287" s="44" t="s">
        <v>55</v>
      </c>
      <c r="AF1287" s="44" t="s">
        <v>55</v>
      </c>
      <c r="AG1287" s="152">
        <v>116.7</v>
      </c>
    </row>
    <row r="1288" spans="1:153" s="16" customFormat="1" x14ac:dyDescent="0.2">
      <c r="A1288" s="8" t="s">
        <v>114</v>
      </c>
      <c r="B1288" s="8" t="s">
        <v>114</v>
      </c>
      <c r="C1288" s="8" t="s">
        <v>116</v>
      </c>
      <c r="D1288" s="8"/>
      <c r="E1288" s="9">
        <v>238</v>
      </c>
      <c r="F1288" s="10" t="s">
        <v>217</v>
      </c>
      <c r="G1288" s="11">
        <v>1.1000000000000001</v>
      </c>
      <c r="H1288" s="9">
        <v>1</v>
      </c>
      <c r="I1288" s="12">
        <v>3.95</v>
      </c>
      <c r="J1288" s="12">
        <v>3.95</v>
      </c>
      <c r="K1288" s="13">
        <v>3.95</v>
      </c>
      <c r="L1288" s="12">
        <v>376.86226800000003</v>
      </c>
      <c r="M1288" s="12">
        <v>39.150751800000002</v>
      </c>
      <c r="N1288" s="12">
        <v>95.40816911392406</v>
      </c>
      <c r="O1288" s="12">
        <v>9.911582734177216</v>
      </c>
      <c r="P1288" s="12">
        <v>103.88610143374714</v>
      </c>
      <c r="Q1288" s="12" t="s">
        <v>65</v>
      </c>
      <c r="R1288" s="12" t="s">
        <v>54</v>
      </c>
      <c r="S1288" s="12" t="s">
        <v>55</v>
      </c>
      <c r="T1288" s="12">
        <v>12.58</v>
      </c>
      <c r="U1288" s="12">
        <v>128.6763</v>
      </c>
      <c r="V1288" s="21" t="s">
        <v>118</v>
      </c>
      <c r="W1288" s="21" t="s">
        <v>118</v>
      </c>
      <c r="X1288" s="15" t="s">
        <v>63</v>
      </c>
      <c r="Y1288" s="15" t="s">
        <v>49</v>
      </c>
      <c r="AC1288" s="13">
        <v>3.95</v>
      </c>
      <c r="AD1288" s="44">
        <v>362.25700626466949</v>
      </c>
      <c r="AE1288" s="44" t="s">
        <v>55</v>
      </c>
      <c r="AF1288" s="44" t="s">
        <v>55</v>
      </c>
      <c r="AG1288" s="152">
        <v>91.7</v>
      </c>
      <c r="AH1288" s="22"/>
      <c r="AI1288" s="22"/>
      <c r="AJ1288" s="22"/>
      <c r="AK1288" s="22"/>
      <c r="AL1288" s="22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  <c r="BC1288" s="22"/>
      <c r="BD1288" s="22"/>
      <c r="BE1288" s="22"/>
      <c r="BF1288" s="22"/>
      <c r="BG1288" s="22"/>
      <c r="BH1288" s="22"/>
      <c r="BI1288" s="22"/>
      <c r="BJ1288" s="22"/>
      <c r="BK1288" s="22"/>
      <c r="BL1288" s="22"/>
      <c r="BM1288" s="22"/>
      <c r="BN1288" s="22"/>
      <c r="BO1288" s="22"/>
      <c r="BP1288" s="22"/>
      <c r="BQ1288" s="22"/>
      <c r="BR1288" s="22"/>
      <c r="BS1288" s="22"/>
      <c r="BT1288" s="22"/>
      <c r="BU1288" s="22"/>
      <c r="BV1288" s="22"/>
      <c r="BW1288" s="22"/>
      <c r="BX1288" s="22"/>
      <c r="BY1288" s="22"/>
      <c r="BZ1288" s="22"/>
      <c r="CA1288" s="22"/>
      <c r="CB1288" s="22"/>
      <c r="CC1288" s="22"/>
      <c r="CD1288" s="22"/>
      <c r="CE1288" s="22"/>
      <c r="CF1288" s="22"/>
      <c r="CG1288" s="22"/>
      <c r="CH1288" s="22"/>
      <c r="CI1288" s="22"/>
      <c r="CJ1288" s="22"/>
      <c r="CK1288" s="22"/>
      <c r="CL1288" s="22"/>
      <c r="CM1288" s="22"/>
      <c r="CN1288" s="22"/>
      <c r="CO1288" s="22"/>
      <c r="CP1288" s="22"/>
      <c r="CQ1288" s="22"/>
      <c r="CR1288" s="22"/>
      <c r="CS1288" s="22"/>
      <c r="CT1288" s="22"/>
      <c r="CU1288" s="22"/>
      <c r="CV1288" s="22"/>
      <c r="CW1288" s="22"/>
      <c r="CX1288" s="22"/>
      <c r="CY1288" s="22"/>
      <c r="CZ1288" s="22"/>
      <c r="DA1288" s="22"/>
      <c r="DB1288" s="22"/>
      <c r="DC1288" s="22"/>
      <c r="DD1288" s="22"/>
      <c r="DE1288" s="22"/>
      <c r="DF1288" s="22"/>
      <c r="DG1288" s="22"/>
      <c r="DH1288" s="22"/>
      <c r="DI1288" s="22"/>
      <c r="DJ1288" s="22"/>
      <c r="DK1288" s="22"/>
      <c r="DL1288" s="22"/>
      <c r="DM1288" s="22"/>
      <c r="DN1288" s="22"/>
      <c r="DO1288" s="22"/>
      <c r="DP1288" s="22"/>
      <c r="DQ1288" s="22"/>
      <c r="DR1288" s="22"/>
      <c r="DS1288" s="22"/>
      <c r="DT1288" s="22"/>
      <c r="DU1288" s="22"/>
      <c r="DV1288" s="22"/>
      <c r="DW1288" s="22"/>
      <c r="DX1288" s="22"/>
      <c r="DY1288" s="22"/>
      <c r="DZ1288" s="22"/>
      <c r="EA1288" s="22"/>
      <c r="EB1288" s="22"/>
      <c r="EC1288" s="22"/>
      <c r="ED1288" s="22"/>
      <c r="EE1288" s="22"/>
      <c r="EF1288" s="22"/>
      <c r="EG1288" s="22"/>
      <c r="EH1288" s="22"/>
      <c r="EI1288" s="22"/>
      <c r="EJ1288" s="22"/>
      <c r="EK1288" s="22"/>
      <c r="EL1288" s="22"/>
      <c r="EM1288" s="22"/>
      <c r="EN1288" s="22"/>
      <c r="EO1288" s="22"/>
      <c r="EP1288" s="22"/>
      <c r="EQ1288" s="22"/>
      <c r="ER1288" s="22"/>
      <c r="ES1288" s="22"/>
      <c r="ET1288" s="22"/>
      <c r="EU1288" s="22"/>
      <c r="EV1288" s="22"/>
      <c r="EW1288" s="22"/>
    </row>
    <row r="1289" spans="1:153" s="15" customFormat="1" x14ac:dyDescent="0.2">
      <c r="A1289" s="8" t="s">
        <v>114</v>
      </c>
      <c r="B1289" s="8" t="s">
        <v>142</v>
      </c>
      <c r="C1289" s="8" t="s">
        <v>142</v>
      </c>
      <c r="D1289" s="7"/>
      <c r="E1289" s="9">
        <v>605</v>
      </c>
      <c r="F1289" s="10" t="s">
        <v>233</v>
      </c>
      <c r="G1289" s="11">
        <v>15.03</v>
      </c>
      <c r="H1289" s="7">
        <v>15</v>
      </c>
      <c r="I1289" s="12">
        <v>8</v>
      </c>
      <c r="J1289" s="12">
        <v>8</v>
      </c>
      <c r="K1289" s="13">
        <v>8</v>
      </c>
      <c r="L1289" s="12">
        <v>749.82235600000001</v>
      </c>
      <c r="M1289" s="12">
        <v>74.9779944</v>
      </c>
      <c r="N1289" s="12">
        <v>93.727794500000002</v>
      </c>
      <c r="O1289" s="12">
        <v>9.3722493</v>
      </c>
      <c r="P1289" s="12">
        <v>99.994343726929358</v>
      </c>
      <c r="Q1289" s="12" t="s">
        <v>53</v>
      </c>
      <c r="R1289" s="12" t="s">
        <v>54</v>
      </c>
      <c r="S1289" s="12" t="s">
        <v>55</v>
      </c>
      <c r="T1289" s="12">
        <v>12.35</v>
      </c>
      <c r="U1289" s="12">
        <v>127.62560000000001</v>
      </c>
      <c r="X1289" s="15" t="s">
        <v>63</v>
      </c>
      <c r="Y1289" s="15" t="s">
        <v>49</v>
      </c>
      <c r="Z1289" s="16"/>
      <c r="AC1289" s="13">
        <v>8</v>
      </c>
      <c r="AD1289" s="44">
        <v>780.8147258306135</v>
      </c>
      <c r="AE1289" s="44" t="s">
        <v>55</v>
      </c>
      <c r="AF1289" s="44" t="s">
        <v>55</v>
      </c>
      <c r="AG1289" s="152">
        <v>97.6</v>
      </c>
    </row>
    <row r="1290" spans="1:153" s="15" customFormat="1" x14ac:dyDescent="0.2">
      <c r="A1290" s="8" t="s">
        <v>114</v>
      </c>
      <c r="B1290" s="8" t="s">
        <v>142</v>
      </c>
      <c r="C1290" s="8" t="s">
        <v>142</v>
      </c>
      <c r="D1290" s="7"/>
      <c r="E1290" s="9">
        <v>605</v>
      </c>
      <c r="F1290" s="10" t="s">
        <v>233</v>
      </c>
      <c r="G1290" s="11">
        <v>15.02</v>
      </c>
      <c r="H1290" s="7">
        <v>15</v>
      </c>
      <c r="I1290" s="12">
        <v>7.87</v>
      </c>
      <c r="J1290" s="12">
        <v>7.87</v>
      </c>
      <c r="K1290" s="13">
        <v>7.87</v>
      </c>
      <c r="L1290" s="12">
        <v>697.35724000000005</v>
      </c>
      <c r="M1290" s="12">
        <v>78.109793999999994</v>
      </c>
      <c r="N1290" s="12">
        <v>88.609560355781454</v>
      </c>
      <c r="O1290" s="12">
        <v>9.9250055908513328</v>
      </c>
      <c r="P1290" s="12">
        <v>112.00829290881097</v>
      </c>
      <c r="Q1290" s="12" t="s">
        <v>53</v>
      </c>
      <c r="R1290" s="12" t="s">
        <v>54</v>
      </c>
      <c r="S1290" s="12" t="s">
        <v>55</v>
      </c>
      <c r="T1290" s="12">
        <v>12.35</v>
      </c>
      <c r="U1290" s="12">
        <v>135.83029999999999</v>
      </c>
      <c r="X1290" s="15" t="s">
        <v>63</v>
      </c>
      <c r="Y1290" s="15" t="s">
        <v>49</v>
      </c>
      <c r="Z1290" s="16"/>
      <c r="AC1290" s="13">
        <v>7</v>
      </c>
      <c r="AD1290" s="44">
        <v>763.13788510178676</v>
      </c>
      <c r="AE1290" s="44" t="s">
        <v>55</v>
      </c>
      <c r="AF1290" s="44" t="s">
        <v>55</v>
      </c>
      <c r="AG1290" s="152">
        <v>109</v>
      </c>
    </row>
    <row r="1291" spans="1:153" s="15" customFormat="1" x14ac:dyDescent="0.2">
      <c r="A1291" s="8" t="s">
        <v>114</v>
      </c>
      <c r="B1291" s="8" t="s">
        <v>142</v>
      </c>
      <c r="C1291" s="8" t="s">
        <v>142</v>
      </c>
      <c r="D1291" s="7"/>
      <c r="E1291" s="9">
        <v>605</v>
      </c>
      <c r="F1291" s="10" t="s">
        <v>233</v>
      </c>
      <c r="G1291" s="11">
        <v>15.01</v>
      </c>
      <c r="H1291" s="7">
        <v>15</v>
      </c>
      <c r="I1291" s="12">
        <v>9.8000000000000007</v>
      </c>
      <c r="J1291" s="12">
        <v>9.8000000000000007</v>
      </c>
      <c r="K1291" s="13">
        <v>9.8000000000000007</v>
      </c>
      <c r="L1291" s="12">
        <v>1097.2636680000001</v>
      </c>
      <c r="M1291" s="12">
        <v>128.07969979999999</v>
      </c>
      <c r="N1291" s="12">
        <v>111.96568040816327</v>
      </c>
      <c r="O1291" s="12">
        <v>13.069357122448977</v>
      </c>
      <c r="P1291" s="12">
        <v>116.72645648921639</v>
      </c>
      <c r="Q1291" s="12" t="s">
        <v>99</v>
      </c>
      <c r="R1291" s="12" t="s">
        <v>54</v>
      </c>
      <c r="S1291" s="12" t="s">
        <v>55</v>
      </c>
      <c r="T1291" s="12">
        <v>12.35</v>
      </c>
      <c r="U1291" s="12">
        <v>135.41624999999999</v>
      </c>
      <c r="X1291" s="15" t="s">
        <v>63</v>
      </c>
      <c r="Y1291" s="15" t="s">
        <v>49</v>
      </c>
      <c r="Z1291" s="16"/>
      <c r="AC1291" s="13">
        <v>9.8000000000000007</v>
      </c>
      <c r="AD1291" s="44">
        <v>1141.9930391425014</v>
      </c>
      <c r="AE1291" s="44" t="s">
        <v>55</v>
      </c>
      <c r="AF1291" s="44" t="s">
        <v>55</v>
      </c>
      <c r="AG1291" s="152">
        <v>116.5</v>
      </c>
    </row>
    <row r="1292" spans="1:153" s="16" customFormat="1" x14ac:dyDescent="0.2">
      <c r="A1292" s="8" t="s">
        <v>114</v>
      </c>
      <c r="B1292" s="8" t="s">
        <v>142</v>
      </c>
      <c r="C1292" s="8" t="s">
        <v>142</v>
      </c>
      <c r="D1292" s="8"/>
      <c r="E1292" s="9">
        <v>605</v>
      </c>
      <c r="F1292" s="10" t="s">
        <v>233</v>
      </c>
      <c r="G1292" s="11">
        <v>11.01</v>
      </c>
      <c r="H1292" s="9">
        <v>11</v>
      </c>
      <c r="I1292" s="12">
        <v>11</v>
      </c>
      <c r="J1292" s="12">
        <v>11</v>
      </c>
      <c r="K1292" s="13">
        <v>11</v>
      </c>
      <c r="L1292" s="12">
        <v>883.85780000000011</v>
      </c>
      <c r="M1292" s="12">
        <v>90.7473004</v>
      </c>
      <c r="N1292" s="12">
        <v>80.350709090909106</v>
      </c>
      <c r="O1292" s="12">
        <v>8.2497545818181823</v>
      </c>
      <c r="P1292" s="12">
        <v>102.671832957745</v>
      </c>
      <c r="Q1292" s="12" t="s">
        <v>50</v>
      </c>
      <c r="R1292" s="12" t="s">
        <v>54</v>
      </c>
      <c r="S1292" s="12" t="s">
        <v>55</v>
      </c>
      <c r="T1292" s="12">
        <v>12.48</v>
      </c>
      <c r="U1292" s="12">
        <v>124.73520000000001</v>
      </c>
      <c r="V1292" s="21"/>
      <c r="W1292" s="21"/>
      <c r="X1292" s="15" t="s">
        <v>63</v>
      </c>
      <c r="Y1292" s="15" t="s">
        <v>49</v>
      </c>
      <c r="AC1292" s="13">
        <v>11</v>
      </c>
      <c r="AD1292" s="44">
        <v>870.64524801709342</v>
      </c>
      <c r="AE1292" s="44" t="s">
        <v>55</v>
      </c>
      <c r="AF1292" s="44" t="s">
        <v>55</v>
      </c>
      <c r="AG1292" s="152">
        <v>79.099999999999994</v>
      </c>
    </row>
    <row r="1293" spans="1:153" s="15" customFormat="1" x14ac:dyDescent="0.2">
      <c r="A1293" s="8" t="s">
        <v>114</v>
      </c>
      <c r="B1293" s="8" t="s">
        <v>142</v>
      </c>
      <c r="C1293" s="8" t="s">
        <v>142</v>
      </c>
      <c r="D1293" s="8"/>
      <c r="E1293" s="9">
        <v>605</v>
      </c>
      <c r="F1293" s="10" t="s">
        <v>233</v>
      </c>
      <c r="G1293" s="11">
        <v>11.04</v>
      </c>
      <c r="H1293" s="9">
        <v>11</v>
      </c>
      <c r="I1293" s="12">
        <v>3.36</v>
      </c>
      <c r="J1293" s="12">
        <v>3.36</v>
      </c>
      <c r="K1293" s="13">
        <v>3.36</v>
      </c>
      <c r="L1293" s="12">
        <v>364.24594000000002</v>
      </c>
      <c r="M1293" s="12">
        <v>32.178292599999999</v>
      </c>
      <c r="N1293" s="12">
        <v>108.40652976190478</v>
      </c>
      <c r="O1293" s="12">
        <v>9.576872797619048</v>
      </c>
      <c r="P1293" s="12">
        <v>88.342213505523205</v>
      </c>
      <c r="Q1293" s="12" t="s">
        <v>36</v>
      </c>
      <c r="R1293" s="12" t="s">
        <v>134</v>
      </c>
      <c r="S1293" s="12" t="s">
        <v>135</v>
      </c>
      <c r="T1293" s="12">
        <v>12.48</v>
      </c>
      <c r="U1293" s="12">
        <v>111.8129</v>
      </c>
      <c r="V1293" s="21"/>
      <c r="W1293" s="21"/>
      <c r="X1293" s="15" t="s">
        <v>63</v>
      </c>
      <c r="Y1293" s="15" t="s">
        <v>49</v>
      </c>
      <c r="Z1293" s="16"/>
      <c r="AA1293" s="16"/>
      <c r="AB1293" s="16"/>
      <c r="AC1293" s="13">
        <v>3.36</v>
      </c>
      <c r="AD1293" s="44">
        <v>381.02618484885767</v>
      </c>
      <c r="AE1293" s="44" t="s">
        <v>135</v>
      </c>
      <c r="AF1293" s="44" t="s">
        <v>135</v>
      </c>
      <c r="AG1293" s="152">
        <v>113.4</v>
      </c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  <c r="DG1293" s="16"/>
      <c r="DH1293" s="16"/>
      <c r="DI1293" s="16"/>
      <c r="DJ1293" s="16"/>
      <c r="DK1293" s="16"/>
      <c r="DL1293" s="16"/>
      <c r="DM1293" s="16"/>
      <c r="DN1293" s="16"/>
      <c r="DO1293" s="16"/>
      <c r="DP1293" s="16"/>
      <c r="DQ1293" s="16"/>
      <c r="DR1293" s="16"/>
      <c r="DS1293" s="16"/>
      <c r="DT1293" s="16"/>
      <c r="DU1293" s="16"/>
      <c r="DV1293" s="16"/>
      <c r="DW1293" s="16"/>
      <c r="DX1293" s="16"/>
      <c r="DY1293" s="16"/>
      <c r="DZ1293" s="16"/>
      <c r="EA1293" s="16"/>
      <c r="EB1293" s="16"/>
      <c r="EC1293" s="16"/>
      <c r="ED1293" s="16"/>
      <c r="EE1293" s="16"/>
      <c r="EF1293" s="16"/>
      <c r="EG1293" s="16"/>
    </row>
    <row r="1294" spans="1:153" s="15" customFormat="1" x14ac:dyDescent="0.2">
      <c r="A1294" s="8" t="s">
        <v>114</v>
      </c>
      <c r="B1294" s="8" t="s">
        <v>142</v>
      </c>
      <c r="C1294" s="8" t="s">
        <v>142</v>
      </c>
      <c r="D1294" s="8"/>
      <c r="E1294" s="9">
        <v>605</v>
      </c>
      <c r="F1294" s="10" t="s">
        <v>233</v>
      </c>
      <c r="G1294" s="11">
        <v>11.11</v>
      </c>
      <c r="H1294" s="9">
        <v>11</v>
      </c>
      <c r="I1294" s="12">
        <v>11.24</v>
      </c>
      <c r="J1294" s="12">
        <v>11.24</v>
      </c>
      <c r="K1294" s="13">
        <v>11.24</v>
      </c>
      <c r="L1294" s="12">
        <v>1016.258312</v>
      </c>
      <c r="M1294" s="12">
        <v>101.29832499999999</v>
      </c>
      <c r="N1294" s="12">
        <v>90.414440569395026</v>
      </c>
      <c r="O1294" s="12">
        <v>9.0123064946619209</v>
      </c>
      <c r="P1294" s="12">
        <v>99.677733312354931</v>
      </c>
      <c r="Q1294" s="12" t="s">
        <v>36</v>
      </c>
      <c r="R1294" s="12" t="s">
        <v>66</v>
      </c>
      <c r="S1294" s="12" t="s">
        <v>67</v>
      </c>
      <c r="T1294" s="12">
        <v>12.25</v>
      </c>
      <c r="U1294" s="12">
        <v>120.48115</v>
      </c>
      <c r="V1294" s="21"/>
      <c r="W1294" s="21"/>
      <c r="X1294" s="15" t="s">
        <v>63</v>
      </c>
      <c r="Y1294" s="15" t="s">
        <v>49</v>
      </c>
      <c r="Z1294" s="16"/>
      <c r="AA1294" s="16"/>
      <c r="AB1294" s="16"/>
      <c r="AC1294" s="13">
        <v>11.24</v>
      </c>
      <c r="AD1294" s="44">
        <v>1055.5756897920119</v>
      </c>
      <c r="AE1294" s="44" t="s">
        <v>67</v>
      </c>
      <c r="AF1294" s="44" t="s">
        <v>67</v>
      </c>
      <c r="AG1294" s="152">
        <v>93.9</v>
      </c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  <c r="DG1294" s="16"/>
      <c r="DH1294" s="16"/>
      <c r="DI1294" s="16"/>
      <c r="DJ1294" s="16"/>
      <c r="DK1294" s="16"/>
      <c r="DL1294" s="16"/>
      <c r="DM1294" s="16"/>
      <c r="DN1294" s="16"/>
      <c r="DO1294" s="16"/>
      <c r="DP1294" s="16"/>
      <c r="DQ1294" s="16"/>
      <c r="DR1294" s="16"/>
      <c r="DS1294" s="16"/>
      <c r="DT1294" s="16"/>
      <c r="DU1294" s="16"/>
      <c r="DV1294" s="16"/>
      <c r="DW1294" s="16"/>
      <c r="DX1294" s="16"/>
      <c r="DY1294" s="16"/>
      <c r="DZ1294" s="16"/>
      <c r="EA1294" s="16"/>
      <c r="EB1294" s="16"/>
      <c r="EC1294" s="16"/>
      <c r="ED1294" s="16"/>
      <c r="EE1294" s="16"/>
      <c r="EF1294" s="16"/>
      <c r="EG1294" s="16"/>
      <c r="EH1294" s="16"/>
      <c r="EI1294" s="16"/>
      <c r="EJ1294" s="16"/>
      <c r="EK1294" s="16"/>
      <c r="EL1294" s="16"/>
      <c r="EM1294" s="16"/>
      <c r="EN1294" s="16"/>
      <c r="EO1294" s="16"/>
      <c r="EP1294" s="16"/>
      <c r="EQ1294" s="16"/>
      <c r="ER1294" s="16"/>
      <c r="ES1294" s="16"/>
      <c r="ET1294" s="16"/>
      <c r="EU1294" s="16"/>
      <c r="EV1294" s="16"/>
      <c r="EW1294" s="16"/>
    </row>
    <row r="1295" spans="1:153" s="15" customFormat="1" x14ac:dyDescent="0.2">
      <c r="A1295" s="8" t="s">
        <v>114</v>
      </c>
      <c r="B1295" s="8" t="s">
        <v>142</v>
      </c>
      <c r="C1295" s="8" t="s">
        <v>142</v>
      </c>
      <c r="D1295" s="8"/>
      <c r="E1295" s="9">
        <v>605</v>
      </c>
      <c r="F1295" s="10" t="s">
        <v>233</v>
      </c>
      <c r="G1295" s="11">
        <v>11.12</v>
      </c>
      <c r="H1295" s="9">
        <v>11</v>
      </c>
      <c r="I1295" s="12">
        <v>9.5</v>
      </c>
      <c r="J1295" s="12">
        <v>9.81</v>
      </c>
      <c r="K1295" s="13">
        <v>9.81</v>
      </c>
      <c r="L1295" s="12">
        <v>931.18333600000005</v>
      </c>
      <c r="M1295" s="12">
        <v>88.740007599999998</v>
      </c>
      <c r="N1295" s="12">
        <v>98.019298526315794</v>
      </c>
      <c r="O1295" s="12">
        <v>9.3410534315789473</v>
      </c>
      <c r="P1295" s="12">
        <v>95.298105291695208</v>
      </c>
      <c r="Q1295" s="12" t="s">
        <v>248</v>
      </c>
      <c r="R1295" s="12" t="s">
        <v>134</v>
      </c>
      <c r="S1295" s="12" t="s">
        <v>135</v>
      </c>
      <c r="T1295" s="12">
        <v>12.19</v>
      </c>
      <c r="U1295" s="12">
        <v>116.75320000000001</v>
      </c>
      <c r="V1295" s="21"/>
      <c r="W1295" s="21"/>
      <c r="X1295" s="15" t="s">
        <v>63</v>
      </c>
      <c r="Y1295" s="15" t="s">
        <v>49</v>
      </c>
      <c r="Z1295" s="16"/>
      <c r="AA1295" s="16"/>
      <c r="AB1295" s="16"/>
      <c r="AC1295" s="13">
        <v>9.5</v>
      </c>
      <c r="AD1295" s="44">
        <v>956.82998692385343</v>
      </c>
      <c r="AE1295" s="44" t="s">
        <v>135</v>
      </c>
      <c r="AF1295" s="44" t="s">
        <v>135</v>
      </c>
      <c r="AG1295" s="152">
        <v>100.7</v>
      </c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  <c r="DG1295" s="16"/>
      <c r="DH1295" s="16"/>
      <c r="DI1295" s="16"/>
      <c r="DJ1295" s="16"/>
      <c r="DK1295" s="16"/>
      <c r="DL1295" s="16"/>
      <c r="DM1295" s="16"/>
      <c r="DN1295" s="16"/>
      <c r="DO1295" s="16"/>
      <c r="DP1295" s="16"/>
      <c r="DQ1295" s="16"/>
      <c r="DR1295" s="16"/>
      <c r="DS1295" s="16"/>
      <c r="DT1295" s="16"/>
      <c r="DU1295" s="16"/>
      <c r="DV1295" s="16"/>
      <c r="DW1295" s="16"/>
      <c r="DX1295" s="16"/>
      <c r="DY1295" s="16"/>
      <c r="DZ1295" s="16"/>
      <c r="EA1295" s="16"/>
      <c r="EB1295" s="16"/>
      <c r="EC1295" s="16"/>
      <c r="ED1295" s="16"/>
      <c r="EE1295" s="16"/>
      <c r="EF1295" s="16"/>
      <c r="EG1295" s="16"/>
    </row>
    <row r="1296" spans="1:153" s="16" customFormat="1" x14ac:dyDescent="0.2">
      <c r="A1296" s="8" t="s">
        <v>114</v>
      </c>
      <c r="B1296" s="8" t="s">
        <v>142</v>
      </c>
      <c r="C1296" s="8" t="s">
        <v>142</v>
      </c>
      <c r="D1296" s="8"/>
      <c r="E1296" s="9">
        <v>605</v>
      </c>
      <c r="F1296" s="10" t="s">
        <v>233</v>
      </c>
      <c r="G1296" s="11">
        <v>11.1</v>
      </c>
      <c r="H1296" s="9">
        <v>11</v>
      </c>
      <c r="I1296" s="12">
        <v>2</v>
      </c>
      <c r="J1296" s="12">
        <v>4.1100000000000003</v>
      </c>
      <c r="K1296" s="13">
        <v>4.1100000000000003</v>
      </c>
      <c r="L1296" s="12">
        <v>316.53096800000003</v>
      </c>
      <c r="M1296" s="12">
        <v>29.244785200000003</v>
      </c>
      <c r="N1296" s="12">
        <v>158.26548400000001</v>
      </c>
      <c r="O1296" s="12">
        <v>14.622392600000001</v>
      </c>
      <c r="P1296" s="12">
        <v>92.391545082565202</v>
      </c>
      <c r="Q1296" s="12" t="s">
        <v>53</v>
      </c>
      <c r="R1296" s="12" t="s">
        <v>54</v>
      </c>
      <c r="S1296" s="12" t="s">
        <v>55</v>
      </c>
      <c r="T1296" s="12">
        <v>12.22</v>
      </c>
      <c r="U1296" s="12">
        <v>115.07895000000001</v>
      </c>
      <c r="V1296" s="21"/>
      <c r="W1296" s="21"/>
      <c r="X1296" s="15" t="s">
        <v>63</v>
      </c>
      <c r="Y1296" s="15" t="s">
        <v>49</v>
      </c>
      <c r="AC1296" s="13">
        <v>4</v>
      </c>
      <c r="AD1296" s="44">
        <v>383.50736291530671</v>
      </c>
      <c r="AE1296" s="44" t="s">
        <v>55</v>
      </c>
      <c r="AF1296" s="44" t="s">
        <v>55</v>
      </c>
      <c r="AG1296" s="152">
        <v>95.9</v>
      </c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  <c r="CN1296" s="15"/>
      <c r="CO1296" s="15"/>
      <c r="CP1296" s="15"/>
      <c r="CQ1296" s="15"/>
      <c r="CR1296" s="15"/>
      <c r="CS1296" s="15"/>
      <c r="CT1296" s="15"/>
      <c r="CU1296" s="15"/>
      <c r="CV1296" s="15"/>
      <c r="CW1296" s="15"/>
      <c r="CX1296" s="15"/>
      <c r="CY1296" s="15"/>
      <c r="CZ1296" s="15"/>
      <c r="DA1296" s="15"/>
      <c r="DB1296" s="15"/>
      <c r="DC1296" s="15"/>
      <c r="DD1296" s="15"/>
      <c r="DE1296" s="15"/>
      <c r="DF1296" s="15"/>
      <c r="DG1296" s="15"/>
      <c r="DH1296" s="15"/>
      <c r="DI1296" s="15"/>
      <c r="DJ1296" s="15"/>
      <c r="DK1296" s="15"/>
      <c r="DL1296" s="15"/>
      <c r="DM1296" s="15"/>
      <c r="DN1296" s="15"/>
      <c r="DO1296" s="15"/>
      <c r="DP1296" s="15"/>
      <c r="DQ1296" s="15"/>
      <c r="DR1296" s="15"/>
      <c r="DS1296" s="15"/>
      <c r="DT1296" s="15"/>
      <c r="DU1296" s="15"/>
      <c r="DV1296" s="15"/>
      <c r="DW1296" s="15"/>
      <c r="DX1296" s="15"/>
      <c r="DY1296" s="15"/>
      <c r="DZ1296" s="15"/>
      <c r="EA1296" s="15"/>
      <c r="EB1296" s="15"/>
      <c r="EC1296" s="15"/>
      <c r="ED1296" s="15"/>
      <c r="EE1296" s="15"/>
      <c r="EF1296" s="15"/>
      <c r="EG1296" s="15"/>
      <c r="EH1296" s="15"/>
      <c r="EI1296" s="15"/>
      <c r="EJ1296" s="15"/>
      <c r="EK1296" s="15"/>
      <c r="EL1296" s="15"/>
      <c r="EM1296" s="15"/>
      <c r="EN1296" s="15"/>
      <c r="EO1296" s="15"/>
      <c r="EP1296" s="15"/>
      <c r="EQ1296" s="15"/>
      <c r="ER1296" s="15"/>
      <c r="ES1296" s="15"/>
      <c r="ET1296" s="15"/>
      <c r="EU1296" s="15"/>
      <c r="EV1296" s="15"/>
      <c r="EW1296" s="15"/>
    </row>
    <row r="1297" spans="1:153" s="15" customFormat="1" x14ac:dyDescent="0.2">
      <c r="A1297" s="8" t="s">
        <v>114</v>
      </c>
      <c r="B1297" s="8" t="s">
        <v>142</v>
      </c>
      <c r="C1297" s="8" t="s">
        <v>142</v>
      </c>
      <c r="D1297" s="8"/>
      <c r="E1297" s="9">
        <v>605</v>
      </c>
      <c r="F1297" s="10" t="s">
        <v>233</v>
      </c>
      <c r="G1297" s="11">
        <v>11.09</v>
      </c>
      <c r="H1297" s="9">
        <v>11</v>
      </c>
      <c r="I1297" s="12">
        <v>9.9700000000000006</v>
      </c>
      <c r="J1297" s="12">
        <v>9.9700000000000006</v>
      </c>
      <c r="K1297" s="13">
        <v>9.9700000000000006</v>
      </c>
      <c r="L1297" s="12">
        <v>918.95294799999999</v>
      </c>
      <c r="M1297" s="12">
        <v>96.513957000000005</v>
      </c>
      <c r="N1297" s="12">
        <v>92.171810230692074</v>
      </c>
      <c r="O1297" s="12">
        <v>9.6804370110330993</v>
      </c>
      <c r="P1297" s="12">
        <v>105.02600509640021</v>
      </c>
      <c r="Q1297" s="12" t="s">
        <v>53</v>
      </c>
      <c r="R1297" s="12" t="s">
        <v>54</v>
      </c>
      <c r="S1297" s="12" t="s">
        <v>55</v>
      </c>
      <c r="T1297" s="12">
        <v>12.16</v>
      </c>
      <c r="U1297" s="12">
        <v>126.38575</v>
      </c>
      <c r="V1297" s="21"/>
      <c r="W1297" s="21"/>
      <c r="X1297" s="15" t="s">
        <v>63</v>
      </c>
      <c r="Y1297" s="15" t="s">
        <v>49</v>
      </c>
      <c r="Z1297" s="16"/>
      <c r="AA1297" s="16"/>
      <c r="AB1297" s="16"/>
      <c r="AC1297" s="13">
        <v>9.9700000000000006</v>
      </c>
      <c r="AD1297" s="44">
        <v>958.65210206640199</v>
      </c>
      <c r="AE1297" s="44" t="s">
        <v>55</v>
      </c>
      <c r="AF1297" s="44" t="s">
        <v>55</v>
      </c>
      <c r="AG1297" s="152">
        <v>96.2</v>
      </c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  <c r="DG1297" s="16"/>
      <c r="DH1297" s="16"/>
      <c r="DI1297" s="16"/>
      <c r="DJ1297" s="16"/>
      <c r="DK1297" s="16"/>
      <c r="DL1297" s="16"/>
      <c r="DM1297" s="16"/>
      <c r="DN1297" s="16"/>
      <c r="DO1297" s="16"/>
      <c r="DP1297" s="16"/>
      <c r="DQ1297" s="16"/>
      <c r="DR1297" s="16"/>
      <c r="DS1297" s="16"/>
      <c r="DT1297" s="16"/>
      <c r="DU1297" s="16"/>
      <c r="DV1297" s="16"/>
      <c r="DW1297" s="16"/>
      <c r="DX1297" s="16"/>
      <c r="DY1297" s="16"/>
      <c r="DZ1297" s="16"/>
      <c r="EA1297" s="16"/>
      <c r="EB1297" s="16"/>
      <c r="EC1297" s="16"/>
      <c r="ED1297" s="16"/>
      <c r="EE1297" s="16"/>
      <c r="EF1297" s="16"/>
      <c r="EG1297" s="16"/>
    </row>
    <row r="1298" spans="1:153" s="16" customFormat="1" x14ac:dyDescent="0.2">
      <c r="A1298" s="8" t="s">
        <v>114</v>
      </c>
      <c r="B1298" s="8" t="s">
        <v>142</v>
      </c>
      <c r="C1298" s="8" t="s">
        <v>142</v>
      </c>
      <c r="D1298" s="8"/>
      <c r="E1298" s="9">
        <v>605</v>
      </c>
      <c r="F1298" s="10" t="s">
        <v>233</v>
      </c>
      <c r="G1298" s="11">
        <v>11.05</v>
      </c>
      <c r="H1298" s="9">
        <v>11</v>
      </c>
      <c r="I1298" s="12">
        <v>6.31</v>
      </c>
      <c r="J1298" s="12">
        <v>6.31</v>
      </c>
      <c r="K1298" s="13">
        <v>6.31</v>
      </c>
      <c r="L1298" s="12">
        <v>579.65685599999995</v>
      </c>
      <c r="M1298" s="12">
        <v>55.885689800000002</v>
      </c>
      <c r="N1298" s="12">
        <v>91.863210142630749</v>
      </c>
      <c r="O1298" s="12">
        <v>8.8566861806656103</v>
      </c>
      <c r="P1298" s="12">
        <v>96.411677394185787</v>
      </c>
      <c r="Q1298" s="12" t="s">
        <v>249</v>
      </c>
      <c r="R1298" s="12" t="s">
        <v>37</v>
      </c>
      <c r="S1298" s="12" t="s">
        <v>38</v>
      </c>
      <c r="T1298" s="12">
        <v>12.19</v>
      </c>
      <c r="U1298" s="12">
        <v>116.9558</v>
      </c>
      <c r="V1298" s="21"/>
      <c r="W1298" s="21"/>
      <c r="X1298" s="15" t="s">
        <v>63</v>
      </c>
      <c r="Y1298" s="15" t="s">
        <v>49</v>
      </c>
      <c r="AC1298" s="13">
        <v>6.31</v>
      </c>
      <c r="AD1298" s="44">
        <v>604.06286499889632</v>
      </c>
      <c r="AE1298" s="44" t="s">
        <v>207</v>
      </c>
      <c r="AF1298" s="44" t="s">
        <v>207</v>
      </c>
      <c r="AG1298" s="152">
        <v>95.7</v>
      </c>
    </row>
    <row r="1299" spans="1:153" s="16" customFormat="1" x14ac:dyDescent="0.2">
      <c r="A1299" s="8" t="s">
        <v>114</v>
      </c>
      <c r="B1299" s="8" t="s">
        <v>142</v>
      </c>
      <c r="C1299" s="8" t="s">
        <v>142</v>
      </c>
      <c r="D1299" s="7"/>
      <c r="E1299" s="9">
        <v>605</v>
      </c>
      <c r="F1299" s="10" t="s">
        <v>233</v>
      </c>
      <c r="G1299" s="7">
        <v>11.06</v>
      </c>
      <c r="H1299" s="9">
        <v>11</v>
      </c>
      <c r="I1299" s="12">
        <v>5.97</v>
      </c>
      <c r="J1299" s="12">
        <v>5.97</v>
      </c>
      <c r="K1299" s="13">
        <v>5.97</v>
      </c>
      <c r="L1299" s="12">
        <v>398.72128400000003</v>
      </c>
      <c r="M1299" s="12">
        <v>40.759891600000003</v>
      </c>
      <c r="N1299" s="12">
        <v>66.787484757118932</v>
      </c>
      <c r="O1299" s="12">
        <v>6.8274525293132333</v>
      </c>
      <c r="P1299" s="12">
        <v>102.22652573520504</v>
      </c>
      <c r="Q1299" s="12" t="s">
        <v>249</v>
      </c>
      <c r="R1299" s="12" t="s">
        <v>37</v>
      </c>
      <c r="S1299" s="12" t="s">
        <v>38</v>
      </c>
      <c r="T1299" s="12">
        <v>12.12</v>
      </c>
      <c r="U1299" s="12">
        <v>120.57299999999999</v>
      </c>
      <c r="V1299" s="15"/>
      <c r="W1299" s="15"/>
      <c r="X1299" s="15" t="s">
        <v>63</v>
      </c>
      <c r="Y1299" s="15" t="s">
        <v>49</v>
      </c>
      <c r="AA1299" s="15"/>
      <c r="AB1299" s="15"/>
      <c r="AC1299" s="13">
        <v>4.97</v>
      </c>
      <c r="AD1299" s="44">
        <v>414.86789842226864</v>
      </c>
      <c r="AE1299" s="44" t="s">
        <v>207</v>
      </c>
      <c r="AF1299" s="44" t="s">
        <v>207</v>
      </c>
      <c r="AG1299" s="152">
        <v>83.5</v>
      </c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  <c r="CN1299" s="15"/>
      <c r="CO1299" s="15"/>
      <c r="CP1299" s="15"/>
      <c r="CQ1299" s="15"/>
      <c r="CR1299" s="15"/>
      <c r="CS1299" s="15"/>
      <c r="CT1299" s="15"/>
      <c r="CU1299" s="15"/>
      <c r="CV1299" s="15"/>
      <c r="CW1299" s="15"/>
      <c r="CX1299" s="15"/>
      <c r="CY1299" s="15"/>
      <c r="CZ1299" s="15"/>
      <c r="DA1299" s="15"/>
      <c r="DB1299" s="15"/>
      <c r="DC1299" s="15"/>
      <c r="DD1299" s="15"/>
      <c r="DE1299" s="15"/>
      <c r="DF1299" s="15"/>
      <c r="DG1299" s="15"/>
      <c r="DH1299" s="15"/>
      <c r="DI1299" s="15"/>
      <c r="DJ1299" s="15"/>
      <c r="DK1299" s="15"/>
      <c r="DL1299" s="15"/>
      <c r="DM1299" s="15"/>
      <c r="DN1299" s="15"/>
      <c r="DO1299" s="15"/>
      <c r="DP1299" s="15"/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5"/>
      <c r="ED1299" s="15"/>
      <c r="EE1299" s="15"/>
      <c r="EF1299" s="15"/>
      <c r="EG1299" s="15"/>
      <c r="EH1299" s="15"/>
      <c r="EI1299" s="15"/>
      <c r="EJ1299" s="15"/>
      <c r="EK1299" s="15"/>
      <c r="EL1299" s="15"/>
      <c r="EM1299" s="15"/>
      <c r="EN1299" s="15"/>
      <c r="EO1299" s="15"/>
      <c r="EP1299" s="15"/>
      <c r="EQ1299" s="15"/>
      <c r="ER1299" s="15"/>
      <c r="ES1299" s="15"/>
      <c r="ET1299" s="15"/>
      <c r="EU1299" s="15"/>
      <c r="EV1299" s="15"/>
      <c r="EW1299" s="15"/>
    </row>
    <row r="1300" spans="1:153" s="15" customFormat="1" x14ac:dyDescent="0.2">
      <c r="A1300" s="8" t="s">
        <v>114</v>
      </c>
      <c r="B1300" s="8" t="s">
        <v>142</v>
      </c>
      <c r="C1300" s="8" t="s">
        <v>142</v>
      </c>
      <c r="D1300" s="8"/>
      <c r="E1300" s="9">
        <v>605</v>
      </c>
      <c r="F1300" s="10" t="s">
        <v>233</v>
      </c>
      <c r="G1300" s="11">
        <v>11.07</v>
      </c>
      <c r="H1300" s="9">
        <v>11</v>
      </c>
      <c r="I1300" s="12">
        <v>8.0500000000000007</v>
      </c>
      <c r="J1300" s="12">
        <v>8.0500000000000007</v>
      </c>
      <c r="K1300" s="13">
        <v>8.0500000000000007</v>
      </c>
      <c r="L1300" s="12">
        <v>748.692228</v>
      </c>
      <c r="M1300" s="12">
        <v>78.395812800000002</v>
      </c>
      <c r="N1300" s="12">
        <v>93.005245714285707</v>
      </c>
      <c r="O1300" s="12">
        <v>9.7386102857142856</v>
      </c>
      <c r="P1300" s="12">
        <v>104.71033338948993</v>
      </c>
      <c r="Q1300" s="12" t="s">
        <v>53</v>
      </c>
      <c r="R1300" s="12" t="s">
        <v>54</v>
      </c>
      <c r="S1300" s="12" t="s">
        <v>55</v>
      </c>
      <c r="T1300" s="12">
        <v>12.16</v>
      </c>
      <c r="U1300" s="12">
        <v>126.4819</v>
      </c>
      <c r="V1300" s="21"/>
      <c r="W1300" s="21"/>
      <c r="X1300" s="15" t="s">
        <v>63</v>
      </c>
      <c r="Y1300" s="15" t="s">
        <v>49</v>
      </c>
      <c r="Z1300" s="16"/>
      <c r="AA1300" s="16"/>
      <c r="AB1300" s="16"/>
      <c r="AC1300" s="13">
        <v>8.0500000000000007</v>
      </c>
      <c r="AD1300" s="44">
        <v>721.20856786705474</v>
      </c>
      <c r="AE1300" s="44" t="s">
        <v>55</v>
      </c>
      <c r="AF1300" s="44" t="s">
        <v>55</v>
      </c>
      <c r="AG1300" s="152">
        <v>89.6</v>
      </c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  <c r="DG1300" s="16"/>
      <c r="DH1300" s="16"/>
      <c r="DI1300" s="16"/>
      <c r="DJ1300" s="16"/>
      <c r="DK1300" s="16"/>
      <c r="DL1300" s="16"/>
      <c r="DM1300" s="16"/>
      <c r="DN1300" s="16"/>
      <c r="DO1300" s="16"/>
      <c r="DP1300" s="16"/>
      <c r="DQ1300" s="16"/>
      <c r="DR1300" s="16"/>
      <c r="DS1300" s="16"/>
      <c r="DT1300" s="16"/>
      <c r="DU1300" s="16"/>
      <c r="DV1300" s="16"/>
      <c r="DW1300" s="16"/>
      <c r="DX1300" s="16"/>
      <c r="DY1300" s="16"/>
      <c r="DZ1300" s="16"/>
      <c r="EA1300" s="16"/>
      <c r="EB1300" s="16"/>
      <c r="EC1300" s="16"/>
      <c r="ED1300" s="16"/>
      <c r="EE1300" s="16"/>
      <c r="EF1300" s="16"/>
      <c r="EG1300" s="16"/>
      <c r="EH1300" s="16"/>
      <c r="EI1300" s="16"/>
      <c r="EJ1300" s="16"/>
      <c r="EK1300" s="16"/>
      <c r="EL1300" s="16"/>
      <c r="EM1300" s="16"/>
      <c r="EN1300" s="16"/>
      <c r="EO1300" s="16"/>
      <c r="EP1300" s="16"/>
      <c r="EQ1300" s="16"/>
      <c r="ER1300" s="16"/>
      <c r="ES1300" s="16"/>
      <c r="ET1300" s="16"/>
      <c r="EU1300" s="16"/>
      <c r="EV1300" s="16"/>
      <c r="EW1300" s="16"/>
    </row>
    <row r="1301" spans="1:153" s="16" customFormat="1" x14ac:dyDescent="0.2">
      <c r="A1301" s="8" t="s">
        <v>114</v>
      </c>
      <c r="B1301" s="8" t="s">
        <v>142</v>
      </c>
      <c r="C1301" s="8" t="s">
        <v>142</v>
      </c>
      <c r="D1301" s="8"/>
      <c r="E1301" s="9">
        <v>605</v>
      </c>
      <c r="F1301" s="10" t="s">
        <v>233</v>
      </c>
      <c r="G1301" s="11">
        <v>11.02</v>
      </c>
      <c r="H1301" s="9">
        <v>11</v>
      </c>
      <c r="I1301" s="12">
        <v>9.8800000000000008</v>
      </c>
      <c r="J1301" s="12">
        <v>9.8800000000000008</v>
      </c>
      <c r="K1301" s="13">
        <v>9.8800000000000008</v>
      </c>
      <c r="L1301" s="12">
        <v>905.65802800000006</v>
      </c>
      <c r="M1301" s="12">
        <v>95.663131800000002</v>
      </c>
      <c r="N1301" s="12">
        <v>91.6657923076923</v>
      </c>
      <c r="O1301" s="12">
        <v>9.6825032186234807</v>
      </c>
      <c r="P1301" s="12">
        <v>105.62831537115242</v>
      </c>
      <c r="Q1301" s="12" t="s">
        <v>53</v>
      </c>
      <c r="R1301" s="12" t="s">
        <v>54</v>
      </c>
      <c r="S1301" s="12" t="s">
        <v>55</v>
      </c>
      <c r="T1301" s="12">
        <v>12.12</v>
      </c>
      <c r="U1301" s="12">
        <v>125.95255</v>
      </c>
      <c r="V1301" s="21"/>
      <c r="W1301" s="21"/>
      <c r="X1301" s="15" t="s">
        <v>63</v>
      </c>
      <c r="Y1301" s="15" t="s">
        <v>49</v>
      </c>
      <c r="AC1301" s="13">
        <v>8</v>
      </c>
      <c r="AD1301" s="44">
        <v>937.21472583061347</v>
      </c>
      <c r="AE1301" s="44" t="s">
        <v>55</v>
      </c>
      <c r="AF1301" s="44" t="s">
        <v>55</v>
      </c>
      <c r="AG1301" s="152">
        <v>117.2</v>
      </c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  <c r="CN1301" s="15"/>
      <c r="CO1301" s="15"/>
      <c r="CP1301" s="15"/>
      <c r="CQ1301" s="15"/>
      <c r="CR1301" s="15"/>
      <c r="CS1301" s="15"/>
      <c r="CT1301" s="15"/>
      <c r="CU1301" s="15"/>
      <c r="CV1301" s="15"/>
      <c r="CW1301" s="15"/>
      <c r="CX1301" s="15"/>
      <c r="CY1301" s="15"/>
      <c r="CZ1301" s="15"/>
      <c r="DA1301" s="15"/>
      <c r="DB1301" s="15"/>
      <c r="DC1301" s="15"/>
      <c r="DD1301" s="15"/>
      <c r="DE1301" s="15"/>
      <c r="DF1301" s="15"/>
      <c r="DG1301" s="15"/>
      <c r="DH1301" s="15"/>
      <c r="DI1301" s="15"/>
      <c r="DJ1301" s="15"/>
      <c r="DK1301" s="15"/>
      <c r="DL1301" s="15"/>
      <c r="DM1301" s="15"/>
      <c r="DN1301" s="15"/>
      <c r="DO1301" s="15"/>
      <c r="DP1301" s="15"/>
      <c r="DQ1301" s="15"/>
      <c r="DR1301" s="15"/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5"/>
      <c r="ED1301" s="15"/>
      <c r="EE1301" s="15"/>
      <c r="EF1301" s="15"/>
      <c r="EG1301" s="15"/>
      <c r="EW1301" s="16">
        <f>SUBTOTAL(9,D1301:EV1301)</f>
        <v>3065.4450465280815</v>
      </c>
    </row>
    <row r="1302" spans="1:153" s="16" customFormat="1" x14ac:dyDescent="0.2">
      <c r="A1302" s="8" t="s">
        <v>114</v>
      </c>
      <c r="B1302" s="8" t="s">
        <v>142</v>
      </c>
      <c r="C1302" s="8" t="s">
        <v>142</v>
      </c>
      <c r="D1302" s="8"/>
      <c r="E1302" s="9">
        <v>605</v>
      </c>
      <c r="F1302" s="10" t="s">
        <v>233</v>
      </c>
      <c r="G1302" s="11">
        <v>11.08</v>
      </c>
      <c r="H1302" s="9">
        <v>11</v>
      </c>
      <c r="I1302" s="12">
        <v>10.5</v>
      </c>
      <c r="J1302" s="12">
        <v>10.91</v>
      </c>
      <c r="K1302" s="13">
        <v>10.91</v>
      </c>
      <c r="L1302" s="12">
        <v>1135.0537720000002</v>
      </c>
      <c r="M1302" s="12">
        <v>116.8752544</v>
      </c>
      <c r="N1302" s="12">
        <v>108.10035923809525</v>
      </c>
      <c r="O1302" s="12">
        <v>11.13097660952381</v>
      </c>
      <c r="P1302" s="12">
        <v>102.96891414585774</v>
      </c>
      <c r="Q1302" s="12" t="s">
        <v>46</v>
      </c>
      <c r="R1302" s="12" t="s">
        <v>54</v>
      </c>
      <c r="S1302" s="12" t="s">
        <v>55</v>
      </c>
      <c r="T1302" s="12">
        <v>11.01</v>
      </c>
      <c r="U1302" s="12">
        <v>124.55970000000001</v>
      </c>
      <c r="V1302" s="21"/>
      <c r="W1302" s="21"/>
      <c r="X1302" s="15" t="s">
        <v>63</v>
      </c>
      <c r="Y1302" s="15" t="s">
        <v>49</v>
      </c>
      <c r="AC1302" s="13">
        <v>8</v>
      </c>
      <c r="AD1302" s="44">
        <v>767.01472583061343</v>
      </c>
      <c r="AE1302" s="44" t="s">
        <v>55</v>
      </c>
      <c r="AF1302" s="44" t="s">
        <v>55</v>
      </c>
      <c r="AG1302" s="152">
        <v>95.9</v>
      </c>
    </row>
    <row r="1303" spans="1:153" s="16" customFormat="1" x14ac:dyDescent="0.2">
      <c r="A1303" s="8" t="s">
        <v>114</v>
      </c>
      <c r="B1303" s="8" t="s">
        <v>142</v>
      </c>
      <c r="C1303" s="8" t="s">
        <v>142</v>
      </c>
      <c r="D1303" s="8"/>
      <c r="E1303" s="9">
        <v>605</v>
      </c>
      <c r="F1303" s="10" t="s">
        <v>233</v>
      </c>
      <c r="G1303" s="11">
        <v>11.03</v>
      </c>
      <c r="H1303" s="9">
        <v>11</v>
      </c>
      <c r="I1303" s="12">
        <v>5.93</v>
      </c>
      <c r="J1303" s="12">
        <v>5.93</v>
      </c>
      <c r="K1303" s="13">
        <v>5.93</v>
      </c>
      <c r="L1303" s="12">
        <v>662.31214</v>
      </c>
      <c r="M1303" s="12">
        <v>59.807166799999997</v>
      </c>
      <c r="N1303" s="12">
        <v>111.6883878583474</v>
      </c>
      <c r="O1303" s="12">
        <v>10.085525598650927</v>
      </c>
      <c r="P1303" s="12">
        <v>90.300574590101874</v>
      </c>
      <c r="Q1303" s="12" t="s">
        <v>249</v>
      </c>
      <c r="R1303" s="12" t="s">
        <v>37</v>
      </c>
      <c r="S1303" s="12" t="s">
        <v>38</v>
      </c>
      <c r="T1303" s="12">
        <v>12.09</v>
      </c>
      <c r="U1303" s="12">
        <v>110.80074999999999</v>
      </c>
      <c r="V1303" s="21"/>
      <c r="W1303" s="21"/>
      <c r="X1303" s="15" t="s">
        <v>63</v>
      </c>
      <c r="Y1303" s="15" t="s">
        <v>49</v>
      </c>
      <c r="AC1303" s="13">
        <v>5.93</v>
      </c>
      <c r="AD1303" s="44">
        <v>666.98966552194224</v>
      </c>
      <c r="AE1303" s="44" t="s">
        <v>207</v>
      </c>
      <c r="AF1303" s="44" t="s">
        <v>207</v>
      </c>
      <c r="AG1303" s="152">
        <v>112.5</v>
      </c>
    </row>
    <row r="1304" spans="1:153" s="16" customFormat="1" x14ac:dyDescent="0.2">
      <c r="A1304" s="8" t="s">
        <v>114</v>
      </c>
      <c r="B1304" s="8" t="s">
        <v>142</v>
      </c>
      <c r="C1304" s="8" t="s">
        <v>142</v>
      </c>
      <c r="D1304" s="8"/>
      <c r="E1304" s="9">
        <v>605</v>
      </c>
      <c r="F1304" s="10" t="s">
        <v>233</v>
      </c>
      <c r="G1304" s="11">
        <v>7.01</v>
      </c>
      <c r="H1304" s="9">
        <v>7</v>
      </c>
      <c r="I1304" s="12">
        <v>12.71</v>
      </c>
      <c r="J1304" s="12">
        <v>12.71</v>
      </c>
      <c r="K1304" s="13">
        <v>12.71</v>
      </c>
      <c r="L1304" s="12">
        <v>1340.8139800000001</v>
      </c>
      <c r="M1304" s="12">
        <v>126.284904</v>
      </c>
      <c r="N1304" s="12">
        <v>105.49283870967743</v>
      </c>
      <c r="O1304" s="12">
        <v>9.9358697088906371</v>
      </c>
      <c r="P1304" s="12">
        <v>94.185253050538734</v>
      </c>
      <c r="Q1304" s="12" t="s">
        <v>144</v>
      </c>
      <c r="R1304" s="12" t="s">
        <v>134</v>
      </c>
      <c r="S1304" s="12" t="s">
        <v>135</v>
      </c>
      <c r="T1304" s="12">
        <v>11.96</v>
      </c>
      <c r="U1304" s="12">
        <v>115.62569999999999</v>
      </c>
      <c r="V1304" s="21"/>
      <c r="W1304" s="21"/>
      <c r="X1304" s="15" t="s">
        <v>63</v>
      </c>
      <c r="Y1304" s="15" t="s">
        <v>49</v>
      </c>
      <c r="AC1304" s="13">
        <v>12.71</v>
      </c>
      <c r="AD1304" s="44">
        <v>1291.2746456633872</v>
      </c>
      <c r="AE1304" s="44" t="s">
        <v>135</v>
      </c>
      <c r="AF1304" s="44" t="s">
        <v>135</v>
      </c>
      <c r="AG1304" s="152">
        <v>101.6</v>
      </c>
    </row>
    <row r="1305" spans="1:153" s="16" customFormat="1" x14ac:dyDescent="0.2">
      <c r="A1305" s="8" t="s">
        <v>114</v>
      </c>
      <c r="B1305" s="8" t="s">
        <v>142</v>
      </c>
      <c r="C1305" s="8" t="s">
        <v>142</v>
      </c>
      <c r="D1305" s="7"/>
      <c r="E1305" s="9">
        <v>605</v>
      </c>
      <c r="F1305" s="10" t="s">
        <v>233</v>
      </c>
      <c r="G1305" s="11">
        <v>14.01</v>
      </c>
      <c r="H1305" s="7">
        <v>14</v>
      </c>
      <c r="I1305" s="12">
        <v>9.0500000000000007</v>
      </c>
      <c r="J1305" s="12">
        <v>9.0500000000000007</v>
      </c>
      <c r="K1305" s="13">
        <v>9.0500000000000007</v>
      </c>
      <c r="L1305" s="12">
        <v>934.99314800000013</v>
      </c>
      <c r="M1305" s="12">
        <v>76.015128799999999</v>
      </c>
      <c r="N1305" s="12">
        <v>103.31416</v>
      </c>
      <c r="O1305" s="12">
        <v>8.3994617458563532</v>
      </c>
      <c r="P1305" s="12">
        <v>81.300198790333809</v>
      </c>
      <c r="Q1305" s="12" t="s">
        <v>65</v>
      </c>
      <c r="R1305" s="12" t="s">
        <v>54</v>
      </c>
      <c r="S1305" s="12" t="s">
        <v>55</v>
      </c>
      <c r="T1305" s="12">
        <v>11.89</v>
      </c>
      <c r="U1305" s="12">
        <v>104.0646</v>
      </c>
      <c r="V1305" s="15"/>
      <c r="W1305" s="15"/>
      <c r="X1305" s="15" t="s">
        <v>63</v>
      </c>
      <c r="Y1305" s="15" t="s">
        <v>49</v>
      </c>
      <c r="AA1305" s="15"/>
      <c r="AB1305" s="15"/>
      <c r="AC1305" s="13">
        <v>9.0500000000000007</v>
      </c>
      <c r="AD1305" s="44">
        <v>973.48540859588149</v>
      </c>
      <c r="AE1305" s="44" t="s">
        <v>55</v>
      </c>
      <c r="AF1305" s="44" t="s">
        <v>55</v>
      </c>
      <c r="AG1305" s="152">
        <v>107.6</v>
      </c>
      <c r="EH1305" s="15"/>
      <c r="EI1305" s="15"/>
      <c r="EJ1305" s="15"/>
      <c r="EK1305" s="15"/>
      <c r="EL1305" s="15"/>
      <c r="EM1305" s="15"/>
      <c r="EN1305" s="15"/>
      <c r="EO1305" s="15"/>
      <c r="EP1305" s="15"/>
      <c r="EQ1305" s="15"/>
      <c r="ER1305" s="15"/>
      <c r="ES1305" s="15"/>
      <c r="ET1305" s="15"/>
      <c r="EU1305" s="15"/>
      <c r="EV1305" s="15"/>
      <c r="EW1305" s="15"/>
    </row>
    <row r="1306" spans="1:153" s="16" customFormat="1" x14ac:dyDescent="0.2">
      <c r="A1306" s="8" t="s">
        <v>114</v>
      </c>
      <c r="B1306" s="8" t="s">
        <v>142</v>
      </c>
      <c r="C1306" s="8" t="s">
        <v>142</v>
      </c>
      <c r="D1306" s="7"/>
      <c r="E1306" s="9">
        <v>605</v>
      </c>
      <c r="F1306" s="10" t="s">
        <v>233</v>
      </c>
      <c r="G1306" s="11">
        <v>15.06</v>
      </c>
      <c r="H1306" s="7">
        <v>15</v>
      </c>
      <c r="I1306" s="12">
        <v>6.46</v>
      </c>
      <c r="J1306" s="12">
        <v>6.46</v>
      </c>
      <c r="K1306" s="13">
        <v>6.46</v>
      </c>
      <c r="L1306" s="12">
        <v>841.93220399999996</v>
      </c>
      <c r="M1306" s="12">
        <v>76.027383200000003</v>
      </c>
      <c r="N1306" s="12">
        <v>130.33006253869968</v>
      </c>
      <c r="O1306" s="12">
        <v>11.768944767801859</v>
      </c>
      <c r="P1306" s="12">
        <v>90.301075120770648</v>
      </c>
      <c r="Q1306" s="12" t="s">
        <v>60</v>
      </c>
      <c r="R1306" s="12" t="s">
        <v>54</v>
      </c>
      <c r="S1306" s="12" t="s">
        <v>55</v>
      </c>
      <c r="T1306" s="12">
        <v>12.06</v>
      </c>
      <c r="U1306" s="12">
        <v>113.399</v>
      </c>
      <c r="V1306" s="15"/>
      <c r="W1306" s="15"/>
      <c r="X1306" s="15" t="s">
        <v>63</v>
      </c>
      <c r="Y1306" s="15" t="s">
        <v>49</v>
      </c>
      <c r="AA1306" s="15"/>
      <c r="AB1306" s="15"/>
      <c r="AC1306" s="13">
        <v>6.46</v>
      </c>
      <c r="AD1306" s="44">
        <v>880.64439110822036</v>
      </c>
      <c r="AE1306" s="44" t="s">
        <v>55</v>
      </c>
      <c r="AF1306" s="44" t="s">
        <v>55</v>
      </c>
      <c r="AG1306" s="152">
        <v>136.30000000000001</v>
      </c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  <c r="CN1306" s="15"/>
      <c r="CO1306" s="15"/>
      <c r="CP1306" s="15"/>
      <c r="CQ1306" s="15"/>
      <c r="CR1306" s="15"/>
      <c r="CS1306" s="15"/>
      <c r="CT1306" s="15"/>
      <c r="CU1306" s="15"/>
      <c r="CV1306" s="15"/>
      <c r="CW1306" s="15"/>
      <c r="CX1306" s="15"/>
      <c r="CY1306" s="15"/>
      <c r="CZ1306" s="15"/>
      <c r="DA1306" s="15"/>
      <c r="DB1306" s="15"/>
      <c r="DC1306" s="15"/>
      <c r="DD1306" s="15"/>
      <c r="DE1306" s="15"/>
      <c r="DF1306" s="15"/>
      <c r="DG1306" s="15"/>
      <c r="DH1306" s="15"/>
      <c r="DI1306" s="15"/>
      <c r="DJ1306" s="15"/>
      <c r="DK1306" s="15"/>
      <c r="DL1306" s="15"/>
      <c r="DM1306" s="15"/>
      <c r="DN1306" s="15"/>
      <c r="DO1306" s="15"/>
      <c r="DP1306" s="15"/>
      <c r="DQ1306" s="15"/>
      <c r="DR1306" s="15"/>
      <c r="DS1306" s="15"/>
      <c r="DT1306" s="15"/>
      <c r="DU1306" s="15"/>
      <c r="DV1306" s="15"/>
      <c r="DW1306" s="15"/>
      <c r="DX1306" s="15"/>
      <c r="DY1306" s="15"/>
      <c r="DZ1306" s="15"/>
      <c r="EA1306" s="15"/>
      <c r="EB1306" s="15"/>
      <c r="EC1306" s="15"/>
      <c r="ED1306" s="15"/>
      <c r="EE1306" s="15"/>
      <c r="EF1306" s="15"/>
      <c r="EG1306" s="15"/>
      <c r="EH1306" s="15"/>
      <c r="EI1306" s="15"/>
      <c r="EJ1306" s="15"/>
      <c r="EK1306" s="15"/>
      <c r="EL1306" s="15"/>
      <c r="EM1306" s="15"/>
      <c r="EN1306" s="15"/>
      <c r="EO1306" s="15"/>
      <c r="EP1306" s="15"/>
      <c r="EQ1306" s="15"/>
      <c r="ER1306" s="15"/>
      <c r="ES1306" s="15"/>
      <c r="ET1306" s="15"/>
      <c r="EU1306" s="15"/>
      <c r="EV1306" s="15"/>
      <c r="EW1306" s="15"/>
    </row>
    <row r="1307" spans="1:153" s="16" customFormat="1" x14ac:dyDescent="0.2">
      <c r="A1307" s="8" t="s">
        <v>114</v>
      </c>
      <c r="B1307" s="8" t="s">
        <v>142</v>
      </c>
      <c r="C1307" s="8" t="s">
        <v>142</v>
      </c>
      <c r="D1307" s="8"/>
      <c r="E1307" s="9">
        <v>605</v>
      </c>
      <c r="F1307" s="10" t="s">
        <v>233</v>
      </c>
      <c r="G1307" s="11">
        <v>1.0900000000000001</v>
      </c>
      <c r="H1307" s="9">
        <v>2</v>
      </c>
      <c r="I1307" s="12">
        <v>8</v>
      </c>
      <c r="J1307" s="12">
        <v>8.3800000000000008</v>
      </c>
      <c r="K1307" s="13">
        <v>8.3800000000000008</v>
      </c>
      <c r="L1307" s="12">
        <v>740.59245600000008</v>
      </c>
      <c r="M1307" s="12">
        <v>71.247734800000003</v>
      </c>
      <c r="N1307" s="12">
        <v>92.57405700000001</v>
      </c>
      <c r="O1307" s="12">
        <v>8.9059668500000004</v>
      </c>
      <c r="P1307" s="12">
        <v>96.203700460054378</v>
      </c>
      <c r="Q1307" s="12" t="s">
        <v>99</v>
      </c>
      <c r="R1307" s="12" t="s">
        <v>54</v>
      </c>
      <c r="S1307" s="12" t="s">
        <v>55</v>
      </c>
      <c r="T1307" s="12">
        <v>11.24</v>
      </c>
      <c r="U1307" s="12">
        <v>118.76765</v>
      </c>
      <c r="V1307" s="21"/>
      <c r="W1307" s="21"/>
      <c r="X1307" s="15" t="s">
        <v>63</v>
      </c>
      <c r="Y1307" s="15" t="s">
        <v>49</v>
      </c>
      <c r="AC1307" s="13">
        <v>8</v>
      </c>
      <c r="AD1307" s="44">
        <v>721.01472583061343</v>
      </c>
      <c r="AE1307" s="44" t="s">
        <v>55</v>
      </c>
      <c r="AF1307" s="44" t="s">
        <v>55</v>
      </c>
      <c r="AG1307" s="152">
        <v>90.1</v>
      </c>
      <c r="EH1307" s="15"/>
      <c r="EI1307" s="15"/>
      <c r="EJ1307" s="15"/>
      <c r="EK1307" s="15"/>
      <c r="EL1307" s="15"/>
      <c r="EM1307" s="15"/>
      <c r="EN1307" s="15"/>
      <c r="EO1307" s="15"/>
      <c r="EP1307" s="15"/>
      <c r="EQ1307" s="15"/>
      <c r="ER1307" s="15"/>
      <c r="ES1307" s="15"/>
      <c r="ET1307" s="15"/>
      <c r="EU1307" s="15"/>
      <c r="EV1307" s="15"/>
      <c r="EW1307" s="15"/>
    </row>
    <row r="1308" spans="1:153" s="16" customFormat="1" x14ac:dyDescent="0.2">
      <c r="A1308" s="8" t="s">
        <v>114</v>
      </c>
      <c r="B1308" s="8" t="s">
        <v>142</v>
      </c>
      <c r="C1308" s="8" t="s">
        <v>142</v>
      </c>
      <c r="D1308" s="8"/>
      <c r="E1308" s="9">
        <v>605</v>
      </c>
      <c r="F1308" s="10" t="s">
        <v>233</v>
      </c>
      <c r="G1308" s="11">
        <v>5.0199999999999996</v>
      </c>
      <c r="H1308" s="9">
        <v>5</v>
      </c>
      <c r="I1308" s="12">
        <v>4.33</v>
      </c>
      <c r="J1308" s="12">
        <v>4.33</v>
      </c>
      <c r="K1308" s="13">
        <v>4.33</v>
      </c>
      <c r="L1308" s="12">
        <v>447.496464</v>
      </c>
      <c r="M1308" s="12">
        <v>36.790413600000001</v>
      </c>
      <c r="N1308" s="12">
        <v>103.34791316397228</v>
      </c>
      <c r="O1308" s="12">
        <v>8.4966313163972291</v>
      </c>
      <c r="P1308" s="12">
        <v>82.213864375920522</v>
      </c>
      <c r="Q1308" s="12" t="s">
        <v>73</v>
      </c>
      <c r="R1308" s="12" t="s">
        <v>134</v>
      </c>
      <c r="S1308" s="12" t="s">
        <v>135</v>
      </c>
      <c r="T1308" s="12">
        <v>10.51</v>
      </c>
      <c r="U1308" s="12">
        <v>105.02625</v>
      </c>
      <c r="V1308" s="21"/>
      <c r="W1308" s="21"/>
      <c r="X1308" s="15" t="s">
        <v>63</v>
      </c>
      <c r="Y1308" s="15" t="s">
        <v>49</v>
      </c>
      <c r="AC1308" s="13">
        <v>4.33</v>
      </c>
      <c r="AD1308" s="44">
        <v>430.78672035581951</v>
      </c>
      <c r="AE1308" s="44" t="s">
        <v>135</v>
      </c>
      <c r="AF1308" s="44" t="s">
        <v>135</v>
      </c>
      <c r="AG1308" s="152">
        <v>99.5</v>
      </c>
    </row>
    <row r="1309" spans="1:153" s="16" customFormat="1" x14ac:dyDescent="0.2">
      <c r="A1309" s="8" t="s">
        <v>114</v>
      </c>
      <c r="B1309" s="8" t="s">
        <v>142</v>
      </c>
      <c r="C1309" s="8" t="s">
        <v>142</v>
      </c>
      <c r="D1309" s="7"/>
      <c r="E1309" s="9">
        <v>605</v>
      </c>
      <c r="F1309" s="10" t="s">
        <v>233</v>
      </c>
      <c r="G1309" s="11">
        <v>15.14</v>
      </c>
      <c r="H1309" s="15">
        <v>15</v>
      </c>
      <c r="I1309" s="12">
        <v>4.7699999999999996</v>
      </c>
      <c r="J1309" s="12">
        <v>4.7699999999999996</v>
      </c>
      <c r="K1309" s="13">
        <v>4.7699999999999996</v>
      </c>
      <c r="L1309" s="12">
        <v>585.936868</v>
      </c>
      <c r="M1309" s="12">
        <v>50.216479600000007</v>
      </c>
      <c r="N1309" s="12">
        <v>122.8379178197065</v>
      </c>
      <c r="O1309" s="12">
        <v>10.527563857442351</v>
      </c>
      <c r="P1309" s="12">
        <v>85.702884290940375</v>
      </c>
      <c r="Q1309" s="12" t="s">
        <v>99</v>
      </c>
      <c r="R1309" s="12" t="s">
        <v>54</v>
      </c>
      <c r="S1309" s="12" t="s">
        <v>55</v>
      </c>
      <c r="T1309" s="12">
        <v>12.09</v>
      </c>
      <c r="U1309" s="12">
        <v>108.59515</v>
      </c>
      <c r="V1309" s="15"/>
      <c r="W1309" s="15"/>
      <c r="X1309" s="15"/>
      <c r="Y1309" s="15"/>
      <c r="Z1309" s="15"/>
      <c r="AA1309" s="15"/>
      <c r="AB1309" s="15"/>
      <c r="AC1309" s="13">
        <v>4.7699999999999996</v>
      </c>
      <c r="AD1309" s="44">
        <v>570.4925302765032</v>
      </c>
      <c r="AE1309" s="44" t="s">
        <v>55</v>
      </c>
      <c r="AF1309" s="44" t="s">
        <v>55</v>
      </c>
      <c r="AG1309" s="152">
        <v>119.6</v>
      </c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</row>
    <row r="1310" spans="1:153" s="16" customFormat="1" x14ac:dyDescent="0.2">
      <c r="A1310" s="8" t="s">
        <v>114</v>
      </c>
      <c r="B1310" s="8" t="s">
        <v>142</v>
      </c>
      <c r="C1310" s="8" t="s">
        <v>142</v>
      </c>
      <c r="D1310" s="7"/>
      <c r="E1310" s="9">
        <v>605</v>
      </c>
      <c r="F1310" s="10" t="s">
        <v>233</v>
      </c>
      <c r="G1310" s="11">
        <v>15.15</v>
      </c>
      <c r="H1310" s="15">
        <v>15</v>
      </c>
      <c r="I1310" s="12">
        <v>8.2899999999999991</v>
      </c>
      <c r="J1310" s="12">
        <v>8.2899999999999991</v>
      </c>
      <c r="K1310" s="13">
        <v>8.2899999999999991</v>
      </c>
      <c r="L1310" s="12">
        <v>1091.373736</v>
      </c>
      <c r="M1310" s="12">
        <v>124.88116339999999</v>
      </c>
      <c r="N1310" s="12">
        <v>131.64942533172498</v>
      </c>
      <c r="O1310" s="12">
        <v>15.064072786489747</v>
      </c>
      <c r="P1310" s="12">
        <v>114.42566307093173</v>
      </c>
      <c r="Q1310" s="12" t="s">
        <v>99</v>
      </c>
      <c r="R1310" s="12" t="s">
        <v>54</v>
      </c>
      <c r="S1310" s="12" t="s">
        <v>55</v>
      </c>
      <c r="T1310" s="12">
        <v>12.16</v>
      </c>
      <c r="U1310" s="12">
        <v>133.54759999999999</v>
      </c>
      <c r="V1310" s="15"/>
      <c r="W1310" s="15"/>
      <c r="X1310" s="15"/>
      <c r="Y1310" s="15"/>
      <c r="Z1310" s="15"/>
      <c r="AA1310" s="15"/>
      <c r="AB1310" s="15"/>
      <c r="AC1310" s="13">
        <v>8.2899999999999991</v>
      </c>
      <c r="AD1310" s="44">
        <v>1044.1390096419732</v>
      </c>
      <c r="AE1310" s="44" t="s">
        <v>55</v>
      </c>
      <c r="AF1310" s="44" t="s">
        <v>55</v>
      </c>
      <c r="AG1310" s="152">
        <v>126</v>
      </c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</row>
    <row r="1311" spans="1:153" s="16" customFormat="1" x14ac:dyDescent="0.2">
      <c r="A1311" s="8" t="s">
        <v>114</v>
      </c>
      <c r="B1311" s="8" t="s">
        <v>142</v>
      </c>
      <c r="C1311" s="8" t="s">
        <v>142</v>
      </c>
      <c r="D1311" s="7"/>
      <c r="E1311" s="9">
        <v>605</v>
      </c>
      <c r="F1311" s="10" t="s">
        <v>233</v>
      </c>
      <c r="G1311" s="11">
        <v>15.16</v>
      </c>
      <c r="H1311" s="15">
        <v>15</v>
      </c>
      <c r="I1311" s="12">
        <v>3.7</v>
      </c>
      <c r="J1311" s="12">
        <v>3.7</v>
      </c>
      <c r="K1311" s="13">
        <v>3.7</v>
      </c>
      <c r="L1311" s="12">
        <v>446.22640400000006</v>
      </c>
      <c r="M1311" s="12">
        <v>47.836614400000002</v>
      </c>
      <c r="N1311" s="12">
        <v>120.60173081081082</v>
      </c>
      <c r="O1311" s="12">
        <v>12.928814702702702</v>
      </c>
      <c r="P1311" s="12">
        <v>107.20256347717155</v>
      </c>
      <c r="Q1311" s="12" t="s">
        <v>99</v>
      </c>
      <c r="R1311" s="12" t="s">
        <v>54</v>
      </c>
      <c r="S1311" s="12" t="s">
        <v>55</v>
      </c>
      <c r="T1311" s="12">
        <v>12.16</v>
      </c>
      <c r="U1311" s="12">
        <v>126.82435</v>
      </c>
      <c r="V1311" s="15"/>
      <c r="W1311" s="15"/>
      <c r="X1311" s="15"/>
      <c r="Y1311" s="15"/>
      <c r="Z1311" s="15"/>
      <c r="AA1311" s="15"/>
      <c r="AB1311" s="15"/>
      <c r="AC1311" s="13">
        <v>3.7</v>
      </c>
      <c r="AD1311" s="44">
        <v>460.54431069665873</v>
      </c>
      <c r="AE1311" s="44" t="s">
        <v>55</v>
      </c>
      <c r="AF1311" s="44" t="s">
        <v>55</v>
      </c>
      <c r="AG1311" s="152">
        <v>124.5</v>
      </c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</row>
    <row r="1312" spans="1:153" s="16" customFormat="1" x14ac:dyDescent="0.2">
      <c r="A1312" s="8" t="s">
        <v>114</v>
      </c>
      <c r="B1312" s="8" t="s">
        <v>142</v>
      </c>
      <c r="C1312" s="8" t="s">
        <v>142</v>
      </c>
      <c r="D1312" s="7"/>
      <c r="E1312" s="9">
        <v>605</v>
      </c>
      <c r="F1312" s="10" t="s">
        <v>233</v>
      </c>
      <c r="G1312" s="11">
        <v>15.11</v>
      </c>
      <c r="H1312" s="7">
        <v>15</v>
      </c>
      <c r="I1312" s="12">
        <v>7.72</v>
      </c>
      <c r="J1312" s="12">
        <v>8.7200000000000006</v>
      </c>
      <c r="K1312" s="13">
        <v>8.7200000000000006</v>
      </c>
      <c r="L1312" s="12">
        <v>1113.8087640000001</v>
      </c>
      <c r="M1312" s="12">
        <v>104.65224019999999</v>
      </c>
      <c r="N1312" s="12">
        <v>144.27574663212437</v>
      </c>
      <c r="O1312" s="12">
        <v>13.555989663212435</v>
      </c>
      <c r="P1312" s="12">
        <v>93.958894545024421</v>
      </c>
      <c r="Q1312" s="12" t="s">
        <v>60</v>
      </c>
      <c r="R1312" s="12" t="s">
        <v>54</v>
      </c>
      <c r="S1312" s="12" t="s">
        <v>55</v>
      </c>
      <c r="T1312" s="12">
        <v>11.27</v>
      </c>
      <c r="U1312" s="12">
        <v>117.08665000000001</v>
      </c>
      <c r="V1312" s="15"/>
      <c r="W1312" s="15"/>
      <c r="X1312" s="15" t="s">
        <v>63</v>
      </c>
      <c r="Y1312" s="15" t="s">
        <v>49</v>
      </c>
      <c r="AA1312" s="15"/>
      <c r="AB1312" s="15"/>
      <c r="AC1312" s="13">
        <v>7.72</v>
      </c>
      <c r="AD1312" s="44">
        <v>1143.1292104265422</v>
      </c>
      <c r="AE1312" s="44" t="s">
        <v>55</v>
      </c>
      <c r="AF1312" s="44" t="s">
        <v>55</v>
      </c>
      <c r="AG1312" s="152">
        <v>148.1</v>
      </c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  <c r="CN1312" s="15"/>
      <c r="CO1312" s="15"/>
      <c r="CP1312" s="15"/>
      <c r="CQ1312" s="15"/>
      <c r="CR1312" s="15"/>
      <c r="CS1312" s="15"/>
      <c r="CT1312" s="15"/>
      <c r="CU1312" s="15"/>
      <c r="CV1312" s="15"/>
      <c r="CW1312" s="15"/>
      <c r="CX1312" s="15"/>
      <c r="CY1312" s="15"/>
      <c r="CZ1312" s="15"/>
      <c r="DA1312" s="15"/>
      <c r="DB1312" s="15"/>
      <c r="DC1312" s="15"/>
      <c r="DD1312" s="15"/>
      <c r="DE1312" s="15"/>
      <c r="DF1312" s="15"/>
      <c r="DG1312" s="15"/>
      <c r="DH1312" s="15"/>
      <c r="DI1312" s="15"/>
      <c r="DJ1312" s="15"/>
      <c r="DK1312" s="15"/>
      <c r="DL1312" s="15"/>
      <c r="DM1312" s="15"/>
      <c r="DN1312" s="15"/>
      <c r="DO1312" s="15"/>
      <c r="DP1312" s="15"/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5"/>
      <c r="ED1312" s="15"/>
      <c r="EE1312" s="15"/>
      <c r="EF1312" s="15"/>
      <c r="EG1312" s="15"/>
      <c r="EH1312" s="15"/>
      <c r="EI1312" s="15"/>
      <c r="EJ1312" s="15"/>
      <c r="EK1312" s="15"/>
      <c r="EL1312" s="15"/>
      <c r="EM1312" s="15"/>
      <c r="EN1312" s="15"/>
      <c r="EO1312" s="15"/>
      <c r="EP1312" s="15"/>
      <c r="EQ1312" s="15"/>
      <c r="ER1312" s="15"/>
      <c r="ES1312" s="15"/>
      <c r="ET1312" s="15"/>
      <c r="EU1312" s="15"/>
      <c r="EV1312" s="15"/>
      <c r="EW1312" s="15"/>
    </row>
    <row r="1313" spans="1:153" s="15" customFormat="1" x14ac:dyDescent="0.2">
      <c r="A1313" s="8" t="s">
        <v>114</v>
      </c>
      <c r="B1313" s="8" t="s">
        <v>142</v>
      </c>
      <c r="C1313" s="8" t="s">
        <v>142</v>
      </c>
      <c r="D1313" s="7"/>
      <c r="E1313" s="9">
        <v>605</v>
      </c>
      <c r="F1313" s="10" t="s">
        <v>233</v>
      </c>
      <c r="G1313" s="11">
        <v>15.13</v>
      </c>
      <c r="I1313" s="12">
        <v>11.08</v>
      </c>
      <c r="J1313" s="12">
        <v>11.08</v>
      </c>
      <c r="K1313" s="13">
        <v>11.08</v>
      </c>
      <c r="L1313" s="12">
        <v>1534.5401280000001</v>
      </c>
      <c r="M1313" s="12">
        <v>174.973949</v>
      </c>
      <c r="N1313" s="12">
        <v>138.49640144404333</v>
      </c>
      <c r="O1313" s="12">
        <v>15.791872653429603</v>
      </c>
      <c r="P1313" s="12">
        <v>114.0237037841737</v>
      </c>
      <c r="Q1313" s="12" t="s">
        <v>99</v>
      </c>
      <c r="R1313" s="12" t="s">
        <v>54</v>
      </c>
      <c r="S1313" s="12" t="s">
        <v>55</v>
      </c>
      <c r="T1313" s="12">
        <v>10.84</v>
      </c>
      <c r="U1313" s="12">
        <v>132.92465000000001</v>
      </c>
      <c r="AC1313" s="13">
        <v>11.08</v>
      </c>
      <c r="AD1313" s="44">
        <v>1514.9553952754</v>
      </c>
      <c r="AE1313" s="44" t="s">
        <v>55</v>
      </c>
      <c r="AF1313" s="44" t="s">
        <v>55</v>
      </c>
      <c r="AG1313" s="152">
        <v>136.69999999999999</v>
      </c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</row>
    <row r="1314" spans="1:153" s="16" customFormat="1" x14ac:dyDescent="0.2">
      <c r="A1314" s="8" t="s">
        <v>114</v>
      </c>
      <c r="B1314" s="8" t="s">
        <v>142</v>
      </c>
      <c r="C1314" s="8" t="s">
        <v>142</v>
      </c>
      <c r="D1314" s="7"/>
      <c r="E1314" s="9">
        <v>605</v>
      </c>
      <c r="F1314" s="10" t="s">
        <v>233</v>
      </c>
      <c r="G1314" s="11">
        <v>15.17</v>
      </c>
      <c r="H1314" s="15"/>
      <c r="I1314" s="12">
        <v>5.22</v>
      </c>
      <c r="J1314" s="12">
        <v>5.22</v>
      </c>
      <c r="K1314" s="13">
        <v>5.22</v>
      </c>
      <c r="L1314" s="12">
        <v>685.78750400000001</v>
      </c>
      <c r="M1314" s="12">
        <v>70.748988999999995</v>
      </c>
      <c r="N1314" s="12">
        <v>131.37691647509578</v>
      </c>
      <c r="O1314" s="12">
        <v>13.553446168582376</v>
      </c>
      <c r="P1314" s="12">
        <v>103.16459338693345</v>
      </c>
      <c r="Q1314" s="12" t="s">
        <v>60</v>
      </c>
      <c r="R1314" s="12" t="s">
        <v>54</v>
      </c>
      <c r="S1314" s="12" t="s">
        <v>55</v>
      </c>
      <c r="T1314" s="12">
        <v>10.68</v>
      </c>
      <c r="U1314" s="12">
        <v>124.46845</v>
      </c>
      <c r="V1314" s="15"/>
      <c r="W1314" s="15"/>
      <c r="X1314" s="15"/>
      <c r="Y1314" s="15"/>
      <c r="Z1314" s="15"/>
      <c r="AA1314" s="15"/>
      <c r="AB1314" s="15"/>
      <c r="AC1314" s="13">
        <v>5.22</v>
      </c>
      <c r="AD1314" s="44">
        <v>705.63710860447532</v>
      </c>
      <c r="AE1314" s="44" t="s">
        <v>55</v>
      </c>
      <c r="AF1314" s="44" t="s">
        <v>55</v>
      </c>
      <c r="AG1314" s="152">
        <v>135.19999999999999</v>
      </c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</row>
    <row r="1315" spans="1:153" s="16" customFormat="1" x14ac:dyDescent="0.2">
      <c r="A1315" s="8" t="s">
        <v>114</v>
      </c>
      <c r="B1315" s="8" t="s">
        <v>142</v>
      </c>
      <c r="C1315" s="8" t="s">
        <v>142</v>
      </c>
      <c r="D1315" s="8"/>
      <c r="E1315" s="9">
        <v>605</v>
      </c>
      <c r="F1315" s="10" t="s">
        <v>233</v>
      </c>
      <c r="G1315" s="11">
        <v>3.07</v>
      </c>
      <c r="H1315" s="9">
        <v>3</v>
      </c>
      <c r="I1315" s="12">
        <v>4.1900000000000004</v>
      </c>
      <c r="J1315" s="12">
        <v>4.1900000000000004</v>
      </c>
      <c r="K1315" s="13">
        <v>4.1900000000000004</v>
      </c>
      <c r="L1315" s="12">
        <v>235.11078400000002</v>
      </c>
      <c r="M1315" s="12">
        <v>23.6493176</v>
      </c>
      <c r="N1315" s="12">
        <v>56.112358949880665</v>
      </c>
      <c r="O1315" s="12">
        <v>5.6442285441527442</v>
      </c>
      <c r="P1315" s="12">
        <v>100.58797473109526</v>
      </c>
      <c r="Q1315" s="12" t="s">
        <v>144</v>
      </c>
      <c r="R1315" s="12" t="s">
        <v>134</v>
      </c>
      <c r="S1315" s="12" t="s">
        <v>135</v>
      </c>
      <c r="T1315" s="12">
        <v>11.96</v>
      </c>
      <c r="U1315" s="12">
        <v>119.72895</v>
      </c>
      <c r="V1315" s="21"/>
      <c r="W1315" s="21"/>
      <c r="X1315" s="15" t="s">
        <v>63</v>
      </c>
      <c r="Y1315" s="15" t="s">
        <v>49</v>
      </c>
      <c r="AC1315" s="13">
        <v>4.1900000000000004</v>
      </c>
      <c r="AD1315" s="44">
        <v>292.2439626537838</v>
      </c>
      <c r="AE1315" s="44" t="s">
        <v>55</v>
      </c>
      <c r="AF1315" s="44" t="s">
        <v>55</v>
      </c>
      <c r="AG1315" s="152">
        <v>69.7</v>
      </c>
    </row>
    <row r="1316" spans="1:153" s="16" customFormat="1" x14ac:dyDescent="0.2">
      <c r="A1316" s="8" t="s">
        <v>114</v>
      </c>
      <c r="B1316" s="8" t="s">
        <v>142</v>
      </c>
      <c r="C1316" s="8" t="s">
        <v>142</v>
      </c>
      <c r="D1316" s="8"/>
      <c r="E1316" s="9">
        <v>605</v>
      </c>
      <c r="F1316" s="10" t="s">
        <v>233</v>
      </c>
      <c r="G1316" s="11">
        <v>2.0299999999999998</v>
      </c>
      <c r="H1316" s="9">
        <v>2</v>
      </c>
      <c r="I1316" s="12">
        <v>4.1900000000000004</v>
      </c>
      <c r="J1316" s="12">
        <v>4.1900000000000004</v>
      </c>
      <c r="K1316" s="13">
        <v>4.1900000000000004</v>
      </c>
      <c r="L1316" s="12">
        <v>435.42155600000001</v>
      </c>
      <c r="M1316" s="12">
        <v>50.830243799999998</v>
      </c>
      <c r="N1316" s="12">
        <v>103.91922577565632</v>
      </c>
      <c r="O1316" s="12">
        <v>12.131323102625297</v>
      </c>
      <c r="P1316" s="12">
        <v>116.73800504263504</v>
      </c>
      <c r="Q1316" s="12" t="s">
        <v>206</v>
      </c>
      <c r="R1316" s="12" t="s">
        <v>134</v>
      </c>
      <c r="S1316" s="12" t="s">
        <v>135</v>
      </c>
      <c r="T1316" s="12">
        <v>12.71</v>
      </c>
      <c r="U1316" s="12">
        <v>135.98945000000001</v>
      </c>
      <c r="V1316" s="21"/>
      <c r="W1316" s="21"/>
      <c r="X1316" s="15" t="s">
        <v>63</v>
      </c>
      <c r="Y1316" s="15" t="s">
        <v>49</v>
      </c>
      <c r="AC1316" s="13">
        <v>4.1900000000000004</v>
      </c>
      <c r="AD1316" s="44">
        <v>430.2439626537838</v>
      </c>
      <c r="AE1316" s="44" t="s">
        <v>135</v>
      </c>
      <c r="AF1316" s="44" t="s">
        <v>135</v>
      </c>
      <c r="AG1316" s="152">
        <v>102.7</v>
      </c>
      <c r="EH1316" s="15"/>
      <c r="EI1316" s="15"/>
      <c r="EJ1316" s="15"/>
      <c r="EK1316" s="15"/>
      <c r="EL1316" s="15"/>
      <c r="EM1316" s="15"/>
      <c r="EN1316" s="15"/>
      <c r="EO1316" s="15"/>
      <c r="EP1316" s="15"/>
      <c r="EQ1316" s="15"/>
      <c r="ER1316" s="15"/>
      <c r="ES1316" s="15"/>
      <c r="ET1316" s="15"/>
      <c r="EU1316" s="15"/>
      <c r="EV1316" s="15"/>
      <c r="EW1316" s="15"/>
    </row>
    <row r="1317" spans="1:153" s="15" customFormat="1" x14ac:dyDescent="0.2">
      <c r="A1317" s="8" t="s">
        <v>114</v>
      </c>
      <c r="B1317" s="8" t="s">
        <v>142</v>
      </c>
      <c r="C1317" s="8" t="s">
        <v>142</v>
      </c>
      <c r="D1317" s="8"/>
      <c r="E1317" s="9">
        <v>605</v>
      </c>
      <c r="F1317" s="10" t="s">
        <v>233</v>
      </c>
      <c r="G1317" s="11">
        <v>2.08</v>
      </c>
      <c r="H1317" s="9">
        <v>2</v>
      </c>
      <c r="I1317" s="12">
        <v>0.57999999999999996</v>
      </c>
      <c r="J1317" s="12">
        <v>0.57999999999999996</v>
      </c>
      <c r="K1317" s="13">
        <v>0.57999999999999996</v>
      </c>
      <c r="L1317" s="12">
        <v>60.620272</v>
      </c>
      <c r="M1317" s="12">
        <v>6.7065194000000004</v>
      </c>
      <c r="N1317" s="12">
        <v>104.51771034482759</v>
      </c>
      <c r="O1317" s="12">
        <v>11.562964482758622</v>
      </c>
      <c r="P1317" s="12">
        <v>110.63162831074068</v>
      </c>
      <c r="Q1317" s="12" t="s">
        <v>36</v>
      </c>
      <c r="R1317" s="12" t="s">
        <v>66</v>
      </c>
      <c r="S1317" s="12" t="s">
        <v>67</v>
      </c>
      <c r="T1317" s="12">
        <v>12.71</v>
      </c>
      <c r="U1317" s="12">
        <v>131.53309999999999</v>
      </c>
      <c r="V1317" s="21"/>
      <c r="W1317" s="21"/>
      <c r="X1317" s="15" t="s">
        <v>63</v>
      </c>
      <c r="Y1317" s="15" t="s">
        <v>49</v>
      </c>
      <c r="Z1317" s="16"/>
      <c r="AA1317" s="16"/>
      <c r="AB1317" s="16"/>
      <c r="AC1317" s="13">
        <v>0.57999999999999996</v>
      </c>
      <c r="AD1317" s="44">
        <v>62.048567622719474</v>
      </c>
      <c r="AE1317" s="44" t="s">
        <v>67</v>
      </c>
      <c r="AF1317" s="44" t="s">
        <v>67</v>
      </c>
      <c r="AG1317" s="152">
        <v>107</v>
      </c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  <c r="DG1317" s="16"/>
      <c r="DH1317" s="16"/>
      <c r="DI1317" s="16"/>
      <c r="DJ1317" s="16"/>
      <c r="DK1317" s="16"/>
      <c r="DL1317" s="16"/>
      <c r="DM1317" s="16"/>
      <c r="DN1317" s="16"/>
      <c r="DO1317" s="16"/>
      <c r="DP1317" s="16"/>
      <c r="DQ1317" s="16"/>
      <c r="DR1317" s="16"/>
      <c r="DS1317" s="16"/>
      <c r="DT1317" s="16"/>
      <c r="DU1317" s="16"/>
      <c r="DV1317" s="16"/>
      <c r="DW1317" s="16"/>
      <c r="DX1317" s="16"/>
      <c r="DY1317" s="16"/>
      <c r="DZ1317" s="16"/>
      <c r="EA1317" s="16"/>
      <c r="EB1317" s="16"/>
      <c r="EC1317" s="16"/>
      <c r="ED1317" s="16"/>
      <c r="EE1317" s="16"/>
      <c r="EF1317" s="16"/>
      <c r="EG1317" s="16"/>
      <c r="EH1317" s="16"/>
      <c r="EI1317" s="16"/>
      <c r="EJ1317" s="16"/>
      <c r="EK1317" s="16"/>
      <c r="EL1317" s="16"/>
      <c r="EM1317" s="16"/>
      <c r="EN1317" s="16"/>
      <c r="EO1317" s="16"/>
      <c r="EP1317" s="16"/>
      <c r="EQ1317" s="16"/>
      <c r="ER1317" s="16"/>
      <c r="ES1317" s="16"/>
      <c r="ET1317" s="16"/>
      <c r="EU1317" s="16"/>
      <c r="EV1317" s="16"/>
      <c r="EW1317" s="16"/>
    </row>
    <row r="1318" spans="1:153" s="15" customFormat="1" x14ac:dyDescent="0.2">
      <c r="A1318" s="8" t="s">
        <v>114</v>
      </c>
      <c r="B1318" s="8" t="s">
        <v>142</v>
      </c>
      <c r="C1318" s="8" t="s">
        <v>142</v>
      </c>
      <c r="D1318" s="8"/>
      <c r="E1318" s="9">
        <v>605</v>
      </c>
      <c r="F1318" s="10" t="s">
        <v>233</v>
      </c>
      <c r="G1318" s="11">
        <v>1.04</v>
      </c>
      <c r="H1318" s="9">
        <v>1</v>
      </c>
      <c r="I1318" s="12">
        <v>4.1900000000000004</v>
      </c>
      <c r="J1318" s="12">
        <v>4.1900000000000004</v>
      </c>
      <c r="K1318" s="13">
        <v>4.1900000000000004</v>
      </c>
      <c r="L1318" s="12">
        <v>582.961772</v>
      </c>
      <c r="M1318" s="12">
        <v>67.045045999999999</v>
      </c>
      <c r="N1318" s="12">
        <v>139.13168782816228</v>
      </c>
      <c r="O1318" s="12">
        <v>16.001204295942721</v>
      </c>
      <c r="P1318" s="12">
        <v>115.00762008799438</v>
      </c>
      <c r="Q1318" s="12" t="s">
        <v>73</v>
      </c>
      <c r="R1318" s="12" t="s">
        <v>134</v>
      </c>
      <c r="S1318" s="12" t="s">
        <v>135</v>
      </c>
      <c r="T1318" s="12">
        <v>12.22</v>
      </c>
      <c r="U1318" s="12">
        <v>134.12799999999999</v>
      </c>
      <c r="V1318" s="21"/>
      <c r="W1318" s="21"/>
      <c r="X1318" s="15" t="s">
        <v>63</v>
      </c>
      <c r="Y1318" s="15" t="s">
        <v>49</v>
      </c>
      <c r="Z1318" s="16"/>
      <c r="AA1318" s="16"/>
      <c r="AB1318" s="16"/>
      <c r="AC1318" s="13">
        <v>4.1900000000000004</v>
      </c>
      <c r="AD1318" s="44">
        <v>568.2439626537838</v>
      </c>
      <c r="AE1318" s="44" t="s">
        <v>194</v>
      </c>
      <c r="AF1318" s="44" t="s">
        <v>194</v>
      </c>
      <c r="AG1318" s="152">
        <v>135.6</v>
      </c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  <c r="DG1318" s="16"/>
      <c r="DH1318" s="16"/>
      <c r="DI1318" s="16"/>
      <c r="DJ1318" s="16"/>
      <c r="DK1318" s="16"/>
      <c r="DL1318" s="16"/>
      <c r="DM1318" s="16"/>
      <c r="DN1318" s="16"/>
      <c r="DO1318" s="16"/>
      <c r="DP1318" s="16"/>
      <c r="DQ1318" s="16"/>
      <c r="DR1318" s="16"/>
      <c r="DS1318" s="16"/>
      <c r="DT1318" s="16"/>
      <c r="DU1318" s="16"/>
      <c r="DV1318" s="16"/>
      <c r="DW1318" s="16"/>
      <c r="DX1318" s="16"/>
      <c r="DY1318" s="16"/>
      <c r="DZ1318" s="16"/>
      <c r="EA1318" s="16"/>
      <c r="EB1318" s="16"/>
      <c r="EC1318" s="16"/>
      <c r="ED1318" s="16"/>
      <c r="EE1318" s="16"/>
      <c r="EF1318" s="16"/>
      <c r="EG1318" s="16"/>
    </row>
    <row r="1319" spans="1:153" s="15" customFormat="1" x14ac:dyDescent="0.2">
      <c r="A1319" s="8" t="s">
        <v>114</v>
      </c>
      <c r="B1319" s="8" t="s">
        <v>142</v>
      </c>
      <c r="C1319" s="8" t="s">
        <v>142</v>
      </c>
      <c r="D1319" s="8"/>
      <c r="E1319" s="9">
        <v>605</v>
      </c>
      <c r="F1319" s="10" t="s">
        <v>233</v>
      </c>
      <c r="G1319" s="11">
        <v>7.02</v>
      </c>
      <c r="H1319" s="9">
        <v>7</v>
      </c>
      <c r="I1319" s="12">
        <v>6</v>
      </c>
      <c r="J1319" s="12">
        <v>6</v>
      </c>
      <c r="K1319" s="13">
        <v>6</v>
      </c>
      <c r="L1319" s="12">
        <v>553.16168400000004</v>
      </c>
      <c r="M1319" s="12">
        <v>39.555882999999994</v>
      </c>
      <c r="N1319" s="12">
        <v>92.193614000000011</v>
      </c>
      <c r="O1319" s="12">
        <v>6.5926471666666657</v>
      </c>
      <c r="P1319" s="12">
        <v>71.508718235806072</v>
      </c>
      <c r="Q1319" s="12" t="s">
        <v>144</v>
      </c>
      <c r="R1319" s="12" t="s">
        <v>37</v>
      </c>
      <c r="S1319" s="12" t="s">
        <v>38</v>
      </c>
      <c r="T1319" s="12">
        <v>11.43</v>
      </c>
      <c r="U1319" s="12">
        <v>97.554150000000007</v>
      </c>
      <c r="V1319" s="21"/>
      <c r="W1319" s="21"/>
      <c r="X1319" s="15" t="s">
        <v>63</v>
      </c>
      <c r="Y1319" s="15" t="s">
        <v>49</v>
      </c>
      <c r="Z1319" s="16"/>
      <c r="AA1319" s="16"/>
      <c r="AB1319" s="16"/>
      <c r="AC1319" s="13">
        <v>6</v>
      </c>
      <c r="AD1319" s="44">
        <v>575.2610443729601</v>
      </c>
      <c r="AE1319" s="44" t="s">
        <v>71</v>
      </c>
      <c r="AF1319" s="44" t="s">
        <v>71</v>
      </c>
      <c r="AG1319" s="152">
        <v>95.9</v>
      </c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  <c r="DG1319" s="16"/>
      <c r="DH1319" s="16"/>
      <c r="DI1319" s="16"/>
      <c r="DJ1319" s="16"/>
      <c r="DK1319" s="16"/>
      <c r="DL1319" s="16"/>
      <c r="DM1319" s="16"/>
      <c r="DN1319" s="16"/>
      <c r="DO1319" s="16"/>
      <c r="DP1319" s="16"/>
      <c r="DQ1319" s="16"/>
      <c r="DR1319" s="16"/>
      <c r="DS1319" s="16"/>
      <c r="DT1319" s="16"/>
      <c r="DU1319" s="16"/>
      <c r="DV1319" s="16"/>
      <c r="DW1319" s="16"/>
      <c r="DX1319" s="16"/>
      <c r="DY1319" s="16"/>
      <c r="DZ1319" s="16"/>
      <c r="EA1319" s="16"/>
      <c r="EB1319" s="16"/>
      <c r="EC1319" s="16"/>
      <c r="ED1319" s="16"/>
      <c r="EE1319" s="16"/>
      <c r="EF1319" s="16"/>
      <c r="EG1319" s="16"/>
      <c r="EH1319" s="16"/>
      <c r="EI1319" s="16"/>
      <c r="EJ1319" s="16"/>
      <c r="EK1319" s="16"/>
      <c r="EL1319" s="16"/>
      <c r="EM1319" s="16"/>
      <c r="EN1319" s="16"/>
      <c r="EO1319" s="16"/>
      <c r="EP1319" s="16"/>
      <c r="EQ1319" s="16"/>
      <c r="ER1319" s="16"/>
      <c r="ES1319" s="16"/>
      <c r="ET1319" s="16"/>
      <c r="EU1319" s="16"/>
      <c r="EV1319" s="16"/>
      <c r="EW1319" s="16"/>
    </row>
    <row r="1320" spans="1:153" s="16" customFormat="1" x14ac:dyDescent="0.2">
      <c r="A1320" s="8" t="s">
        <v>114</v>
      </c>
      <c r="B1320" s="8" t="s">
        <v>142</v>
      </c>
      <c r="C1320" s="8" t="s">
        <v>142</v>
      </c>
      <c r="D1320" s="8"/>
      <c r="E1320" s="9">
        <v>605</v>
      </c>
      <c r="F1320" s="10" t="s">
        <v>233</v>
      </c>
      <c r="G1320" s="11">
        <v>13.01</v>
      </c>
      <c r="H1320" s="9">
        <v>13</v>
      </c>
      <c r="I1320" s="12">
        <v>2.81</v>
      </c>
      <c r="J1320" s="12">
        <v>2.81</v>
      </c>
      <c r="K1320" s="13">
        <v>2.81</v>
      </c>
      <c r="L1320" s="12">
        <v>412.141232</v>
      </c>
      <c r="M1320" s="12">
        <v>45.1971712</v>
      </c>
      <c r="N1320" s="12">
        <v>146.66947758007117</v>
      </c>
      <c r="O1320" s="12">
        <v>16.084402562277578</v>
      </c>
      <c r="P1320" s="12">
        <v>109.66427935557779</v>
      </c>
      <c r="Q1320" s="12" t="s">
        <v>73</v>
      </c>
      <c r="R1320" s="12" t="s">
        <v>134</v>
      </c>
      <c r="S1320" s="12" t="s">
        <v>135</v>
      </c>
      <c r="T1320" s="12">
        <v>11.56</v>
      </c>
      <c r="U1320" s="12">
        <v>129.47425000000001</v>
      </c>
      <c r="V1320" s="21"/>
      <c r="W1320" s="21"/>
      <c r="X1320" s="15" t="s">
        <v>63</v>
      </c>
      <c r="Y1320" s="15" t="s">
        <v>49</v>
      </c>
      <c r="AC1320" s="13">
        <v>2.81</v>
      </c>
      <c r="AD1320" s="44">
        <v>378.89392244800302</v>
      </c>
      <c r="AE1320" s="44" t="s">
        <v>135</v>
      </c>
      <c r="AF1320" s="44" t="s">
        <v>135</v>
      </c>
      <c r="AG1320" s="152">
        <v>134.80000000000001</v>
      </c>
    </row>
    <row r="1321" spans="1:153" s="15" customFormat="1" x14ac:dyDescent="0.2">
      <c r="A1321" s="8" t="s">
        <v>114</v>
      </c>
      <c r="B1321" s="8" t="s">
        <v>142</v>
      </c>
      <c r="C1321" s="8" t="s">
        <v>142</v>
      </c>
      <c r="D1321" s="7"/>
      <c r="E1321" s="9">
        <v>605</v>
      </c>
      <c r="F1321" s="10" t="s">
        <v>233</v>
      </c>
      <c r="G1321" s="11">
        <v>13.02</v>
      </c>
      <c r="H1321" s="15">
        <v>13</v>
      </c>
      <c r="I1321" s="12">
        <v>2.39</v>
      </c>
      <c r="J1321" s="12">
        <v>2.39</v>
      </c>
      <c r="K1321" s="13">
        <v>2.39</v>
      </c>
      <c r="L1321" s="12">
        <v>430.11122400000005</v>
      </c>
      <c r="M1321" s="12">
        <v>46.0218086</v>
      </c>
      <c r="N1321" s="12">
        <v>179.96285523012554</v>
      </c>
      <c r="O1321" s="12">
        <v>19.255986861924686</v>
      </c>
      <c r="P1321" s="12">
        <v>106.99978524624596</v>
      </c>
      <c r="Q1321" s="12" t="s">
        <v>73</v>
      </c>
      <c r="R1321" s="12" t="s">
        <v>134</v>
      </c>
      <c r="S1321" s="12" t="s">
        <v>135</v>
      </c>
      <c r="T1321" s="12">
        <v>11.56</v>
      </c>
      <c r="U1321" s="12">
        <v>126.76635</v>
      </c>
      <c r="AC1321" s="13">
        <v>2.39</v>
      </c>
      <c r="AD1321" s="44">
        <v>377.26564934189577</v>
      </c>
      <c r="AE1321" s="44" t="s">
        <v>135</v>
      </c>
      <c r="AF1321" s="44" t="s">
        <v>135</v>
      </c>
      <c r="AG1321" s="152">
        <v>157.9</v>
      </c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</row>
    <row r="1322" spans="1:153" s="16" customFormat="1" x14ac:dyDescent="0.2">
      <c r="A1322" s="8" t="s">
        <v>114</v>
      </c>
      <c r="B1322" s="8" t="s">
        <v>142</v>
      </c>
      <c r="C1322" s="8" t="s">
        <v>142</v>
      </c>
      <c r="D1322" s="8"/>
      <c r="E1322" s="9">
        <v>605</v>
      </c>
      <c r="F1322" s="10" t="s">
        <v>233</v>
      </c>
      <c r="G1322" s="11">
        <v>13.03</v>
      </c>
      <c r="H1322" s="9">
        <v>13</v>
      </c>
      <c r="I1322" s="12">
        <v>4.34</v>
      </c>
      <c r="J1322" s="12">
        <v>4.34</v>
      </c>
      <c r="K1322" s="13">
        <v>4.34</v>
      </c>
      <c r="L1322" s="12">
        <v>616.28178000000003</v>
      </c>
      <c r="M1322" s="12">
        <v>67.800264799999994</v>
      </c>
      <c r="N1322" s="12">
        <v>142.00041013824887</v>
      </c>
      <c r="O1322" s="12">
        <v>15.622180829493086</v>
      </c>
      <c r="P1322" s="12">
        <v>110.01504019800811</v>
      </c>
      <c r="Q1322" s="12" t="s">
        <v>73</v>
      </c>
      <c r="R1322" s="12" t="s">
        <v>134</v>
      </c>
      <c r="S1322" s="12" t="s">
        <v>135</v>
      </c>
      <c r="T1322" s="12">
        <v>11.56</v>
      </c>
      <c r="U1322" s="12">
        <v>129.52375000000001</v>
      </c>
      <c r="V1322" s="21"/>
      <c r="W1322" s="21"/>
      <c r="X1322" s="15" t="s">
        <v>63</v>
      </c>
      <c r="Y1322" s="15" t="s">
        <v>49</v>
      </c>
      <c r="AC1322" s="13">
        <v>4.34</v>
      </c>
      <c r="AD1322" s="44">
        <v>568.82548876310784</v>
      </c>
      <c r="AE1322" s="44" t="s">
        <v>135</v>
      </c>
      <c r="AF1322" s="44" t="s">
        <v>135</v>
      </c>
      <c r="AG1322" s="152">
        <v>131.1</v>
      </c>
    </row>
    <row r="1323" spans="1:153" s="15" customFormat="1" x14ac:dyDescent="0.2">
      <c r="A1323" s="8" t="s">
        <v>114</v>
      </c>
      <c r="B1323" s="8" t="s">
        <v>142</v>
      </c>
      <c r="C1323" s="8" t="s">
        <v>142</v>
      </c>
      <c r="D1323" s="7"/>
      <c r="E1323" s="9">
        <v>605</v>
      </c>
      <c r="F1323" s="10" t="s">
        <v>233</v>
      </c>
      <c r="G1323" s="11">
        <v>15.18</v>
      </c>
      <c r="I1323" s="12">
        <v>4.51</v>
      </c>
      <c r="J1323" s="12">
        <v>4.51</v>
      </c>
      <c r="K1323" s="13">
        <v>4.51</v>
      </c>
      <c r="L1323" s="12">
        <v>647.28219200000001</v>
      </c>
      <c r="M1323" s="12">
        <v>72.9743402</v>
      </c>
      <c r="N1323" s="12">
        <v>143.52155033259424</v>
      </c>
      <c r="O1323" s="12">
        <v>16.180563237250556</v>
      </c>
      <c r="P1323" s="12">
        <v>112.739607395224</v>
      </c>
      <c r="Q1323" s="12" t="s">
        <v>99</v>
      </c>
      <c r="R1323" s="12" t="s">
        <v>54</v>
      </c>
      <c r="S1323" s="12" t="s">
        <v>55</v>
      </c>
      <c r="T1323" s="12">
        <v>10.94</v>
      </c>
      <c r="U1323" s="12">
        <v>132.45134999999999</v>
      </c>
      <c r="AC1323" s="13">
        <v>4.51</v>
      </c>
      <c r="AD1323" s="44">
        <v>661.48455168700843</v>
      </c>
      <c r="AE1323" s="44" t="s">
        <v>55</v>
      </c>
      <c r="AF1323" s="44" t="s">
        <v>55</v>
      </c>
      <c r="AG1323" s="152">
        <v>146.69999999999999</v>
      </c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</row>
    <row r="1324" spans="1:153" s="16" customFormat="1" x14ac:dyDescent="0.2">
      <c r="A1324" s="8" t="s">
        <v>114</v>
      </c>
      <c r="B1324" s="8" t="s">
        <v>142</v>
      </c>
      <c r="C1324" s="8" t="s">
        <v>142</v>
      </c>
      <c r="D1324" s="8"/>
      <c r="E1324" s="9">
        <v>605</v>
      </c>
      <c r="F1324" s="10" t="s">
        <v>233</v>
      </c>
      <c r="G1324" s="11">
        <v>3.05</v>
      </c>
      <c r="H1324" s="9">
        <v>3</v>
      </c>
      <c r="I1324" s="12">
        <v>3.5</v>
      </c>
      <c r="J1324" s="12">
        <v>3.5</v>
      </c>
      <c r="K1324" s="13">
        <v>3.5</v>
      </c>
      <c r="L1324" s="12">
        <v>211.58086399999999</v>
      </c>
      <c r="M1324" s="12">
        <v>15.375679399999999</v>
      </c>
      <c r="N1324" s="12">
        <v>60.451675428571427</v>
      </c>
      <c r="O1324" s="12">
        <v>4.393051257142857</v>
      </c>
      <c r="P1324" s="12">
        <v>72.670463241893174</v>
      </c>
      <c r="Q1324" s="12" t="s">
        <v>36</v>
      </c>
      <c r="R1324" s="12" t="s">
        <v>66</v>
      </c>
      <c r="S1324" s="12" t="s">
        <v>67</v>
      </c>
      <c r="T1324" s="12">
        <v>11.83</v>
      </c>
      <c r="U1324" s="12">
        <v>97.386499999999998</v>
      </c>
      <c r="V1324" s="21"/>
      <c r="W1324" s="21"/>
      <c r="X1324" s="15" t="s">
        <v>63</v>
      </c>
      <c r="Y1324" s="15" t="s">
        <v>49</v>
      </c>
      <c r="AC1324" s="13">
        <v>3.5</v>
      </c>
      <c r="AD1324" s="44">
        <v>289.56894255089338</v>
      </c>
      <c r="AE1324" s="44" t="s">
        <v>55</v>
      </c>
      <c r="AF1324" s="44" t="s">
        <v>55</v>
      </c>
      <c r="AG1324" s="152">
        <v>82.7</v>
      </c>
    </row>
    <row r="1325" spans="1:153" s="16" customFormat="1" x14ac:dyDescent="0.2">
      <c r="A1325" s="8" t="s">
        <v>114</v>
      </c>
      <c r="B1325" s="8" t="s">
        <v>142</v>
      </c>
      <c r="C1325" s="8" t="s">
        <v>142</v>
      </c>
      <c r="D1325" s="8"/>
      <c r="E1325" s="9">
        <v>586</v>
      </c>
      <c r="F1325" s="10" t="s">
        <v>234</v>
      </c>
      <c r="G1325" s="7">
        <v>4.0199999999999996</v>
      </c>
      <c r="H1325" s="7">
        <v>3</v>
      </c>
      <c r="I1325" s="12">
        <v>1.1000000000000001</v>
      </c>
      <c r="J1325" s="12">
        <v>1.1000000000000001</v>
      </c>
      <c r="K1325" s="13">
        <v>1.1000000000000001</v>
      </c>
      <c r="L1325" s="12">
        <v>289.23107199999998</v>
      </c>
      <c r="M1325" s="12">
        <v>28.042616600000002</v>
      </c>
      <c r="N1325" s="12">
        <v>262.93733818181812</v>
      </c>
      <c r="O1325" s="12">
        <v>25.49328781818182</v>
      </c>
      <c r="P1325" s="12">
        <v>96.95575377184926</v>
      </c>
      <c r="Q1325" s="12" t="s">
        <v>53</v>
      </c>
      <c r="R1325" s="12" t="s">
        <v>54</v>
      </c>
      <c r="S1325" s="12" t="s">
        <v>55</v>
      </c>
      <c r="T1325" s="12">
        <v>11.27</v>
      </c>
      <c r="U1325" s="12">
        <v>116.70975</v>
      </c>
      <c r="V1325" s="15"/>
      <c r="W1325" s="15"/>
      <c r="X1325" s="15" t="s">
        <v>63</v>
      </c>
      <c r="Y1325" s="15" t="s">
        <v>42</v>
      </c>
      <c r="Z1325" s="15"/>
      <c r="AA1325" s="15"/>
      <c r="AB1325" s="15"/>
      <c r="AC1325" s="13">
        <v>10</v>
      </c>
      <c r="AD1325" s="44">
        <v>940.00975888476876</v>
      </c>
      <c r="AE1325" s="44" t="s">
        <v>55</v>
      </c>
      <c r="AF1325" s="44" t="s">
        <v>55</v>
      </c>
      <c r="AG1325" s="152">
        <v>94</v>
      </c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5"/>
      <c r="BP1325" s="15"/>
      <c r="BQ1325" s="15"/>
      <c r="BR1325" s="15"/>
      <c r="BS1325" s="15"/>
      <c r="BT1325" s="15"/>
      <c r="BU1325" s="15"/>
      <c r="BV1325" s="15"/>
      <c r="BW1325" s="15"/>
      <c r="BX1325" s="15"/>
      <c r="BY1325" s="15"/>
      <c r="BZ1325" s="15"/>
      <c r="CA1325" s="15"/>
      <c r="CB1325" s="15"/>
      <c r="CC1325" s="15"/>
      <c r="CD1325" s="15"/>
      <c r="CE1325" s="15"/>
      <c r="CF1325" s="15"/>
      <c r="CG1325" s="15"/>
      <c r="CH1325" s="15"/>
      <c r="CI1325" s="15"/>
      <c r="CJ1325" s="15"/>
      <c r="CK1325" s="15"/>
      <c r="CL1325" s="15"/>
      <c r="CM1325" s="15"/>
      <c r="CN1325" s="15"/>
      <c r="CO1325" s="15"/>
      <c r="CP1325" s="15"/>
      <c r="CQ1325" s="15"/>
      <c r="CR1325" s="15"/>
      <c r="CS1325" s="15"/>
      <c r="CT1325" s="15"/>
      <c r="CU1325" s="15"/>
      <c r="CV1325" s="15"/>
      <c r="CW1325" s="15"/>
      <c r="CX1325" s="15"/>
      <c r="CY1325" s="15"/>
      <c r="CZ1325" s="15"/>
      <c r="DA1325" s="15"/>
      <c r="DB1325" s="15"/>
      <c r="DC1325" s="15"/>
      <c r="DD1325" s="15"/>
      <c r="DE1325" s="15"/>
      <c r="DF1325" s="15"/>
      <c r="DG1325" s="15"/>
      <c r="DH1325" s="15"/>
      <c r="DI1325" s="15"/>
      <c r="DJ1325" s="15"/>
      <c r="DK1325" s="15"/>
      <c r="DL1325" s="15"/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5"/>
      <c r="ED1325" s="15"/>
      <c r="EE1325" s="15"/>
      <c r="EF1325" s="15"/>
      <c r="EG1325" s="15"/>
      <c r="EH1325" s="15"/>
      <c r="EI1325" s="15"/>
      <c r="EJ1325" s="15"/>
      <c r="EK1325" s="15"/>
      <c r="EL1325" s="15"/>
      <c r="EM1325" s="15"/>
      <c r="EN1325" s="15"/>
      <c r="EO1325" s="15"/>
      <c r="EP1325" s="15"/>
      <c r="EQ1325" s="15"/>
      <c r="ER1325" s="15"/>
      <c r="ES1325" s="15"/>
      <c r="ET1325" s="15"/>
      <c r="EU1325" s="15"/>
      <c r="EV1325" s="15"/>
      <c r="EW1325" s="15"/>
    </row>
    <row r="1326" spans="1:153" s="16" customFormat="1" x14ac:dyDescent="0.2">
      <c r="A1326" s="8" t="s">
        <v>114</v>
      </c>
      <c r="B1326" s="8" t="s">
        <v>142</v>
      </c>
      <c r="C1326" s="8" t="s">
        <v>142</v>
      </c>
      <c r="D1326" s="7"/>
      <c r="E1326" s="9">
        <v>605</v>
      </c>
      <c r="F1326" s="10" t="s">
        <v>233</v>
      </c>
      <c r="G1326" s="11">
        <v>13.09</v>
      </c>
      <c r="H1326" s="7">
        <v>13</v>
      </c>
      <c r="I1326" s="12">
        <v>2.97</v>
      </c>
      <c r="J1326" s="12">
        <v>2.97</v>
      </c>
      <c r="K1326" s="13">
        <v>2.97</v>
      </c>
      <c r="L1326" s="12">
        <v>570.20173999999997</v>
      </c>
      <c r="M1326" s="12">
        <v>66.172471999999999</v>
      </c>
      <c r="N1326" s="12">
        <v>191.98711784511784</v>
      </c>
      <c r="O1326" s="12">
        <v>22.2802936026936</v>
      </c>
      <c r="P1326" s="12">
        <v>116.05098223656772</v>
      </c>
      <c r="Q1326" s="12" t="s">
        <v>53</v>
      </c>
      <c r="R1326" s="12" t="s">
        <v>54</v>
      </c>
      <c r="S1326" s="12" t="s">
        <v>55</v>
      </c>
      <c r="T1326" s="12">
        <v>12.42</v>
      </c>
      <c r="U1326" s="12">
        <v>134.16640000000001</v>
      </c>
      <c r="V1326" s="15"/>
      <c r="W1326" s="15"/>
      <c r="X1326" s="15" t="s">
        <v>63</v>
      </c>
      <c r="Y1326" s="15" t="s">
        <v>49</v>
      </c>
      <c r="AA1326" s="15"/>
      <c r="AB1326" s="15"/>
      <c r="AC1326" s="13">
        <v>2.97</v>
      </c>
      <c r="AD1326" s="44">
        <v>287.51421696461523</v>
      </c>
      <c r="AE1326" s="44" t="s">
        <v>55</v>
      </c>
      <c r="AF1326" s="44" t="s">
        <v>55</v>
      </c>
      <c r="AG1326" s="152">
        <v>96.8</v>
      </c>
    </row>
    <row r="1327" spans="1:153" s="16" customFormat="1" x14ac:dyDescent="0.2">
      <c r="A1327" s="8" t="s">
        <v>114</v>
      </c>
      <c r="B1327" s="8" t="s">
        <v>142</v>
      </c>
      <c r="C1327" s="8" t="s">
        <v>142</v>
      </c>
      <c r="D1327" s="8"/>
      <c r="E1327" s="9">
        <v>605</v>
      </c>
      <c r="F1327" s="10" t="s">
        <v>233</v>
      </c>
      <c r="G1327" s="11">
        <v>13.07</v>
      </c>
      <c r="H1327" s="9">
        <v>13</v>
      </c>
      <c r="I1327" s="12">
        <v>6.61</v>
      </c>
      <c r="J1327" s="12">
        <v>6.61</v>
      </c>
      <c r="K1327" s="13">
        <v>6.61</v>
      </c>
      <c r="L1327" s="12">
        <v>578.04704000000004</v>
      </c>
      <c r="M1327" s="12">
        <v>75.825631799999996</v>
      </c>
      <c r="N1327" s="12">
        <v>87.450384266263242</v>
      </c>
      <c r="O1327" s="12">
        <v>11.471351255673222</v>
      </c>
      <c r="P1327" s="12">
        <v>131.17553858592547</v>
      </c>
      <c r="Q1327" s="12" t="s">
        <v>53</v>
      </c>
      <c r="R1327" s="12" t="s">
        <v>54</v>
      </c>
      <c r="S1327" s="12" t="s">
        <v>55</v>
      </c>
      <c r="T1327" s="12">
        <v>12.45</v>
      </c>
      <c r="U1327" s="12">
        <v>147.38069999999999</v>
      </c>
      <c r="V1327" s="21"/>
      <c r="W1327" s="21"/>
      <c r="X1327" s="15" t="s">
        <v>63</v>
      </c>
      <c r="Y1327" s="15" t="s">
        <v>49</v>
      </c>
      <c r="AC1327" s="13">
        <v>6.61</v>
      </c>
      <c r="AD1327" s="44">
        <v>577.62591721754427</v>
      </c>
      <c r="AE1327" s="44" t="s">
        <v>55</v>
      </c>
      <c r="AF1327" s="44" t="s">
        <v>55</v>
      </c>
      <c r="AG1327" s="152">
        <v>87.4</v>
      </c>
    </row>
    <row r="1328" spans="1:153" s="15" customFormat="1" x14ac:dyDescent="0.2">
      <c r="A1328" s="8" t="s">
        <v>114</v>
      </c>
      <c r="B1328" s="8" t="s">
        <v>142</v>
      </c>
      <c r="C1328" s="8" t="s">
        <v>142</v>
      </c>
      <c r="D1328" s="8"/>
      <c r="E1328" s="9">
        <v>605</v>
      </c>
      <c r="F1328" s="10" t="s">
        <v>233</v>
      </c>
      <c r="G1328" s="11">
        <v>13.08</v>
      </c>
      <c r="H1328" s="9">
        <v>13</v>
      </c>
      <c r="I1328" s="12">
        <v>2.39</v>
      </c>
      <c r="J1328" s="12">
        <v>2.39</v>
      </c>
      <c r="K1328" s="13">
        <v>2.39</v>
      </c>
      <c r="L1328" s="12">
        <v>172.24552800000001</v>
      </c>
      <c r="M1328" s="12">
        <v>22.8726582</v>
      </c>
      <c r="N1328" s="12">
        <v>72.069258577405861</v>
      </c>
      <c r="O1328" s="12">
        <v>9.5701498744769875</v>
      </c>
      <c r="P1328" s="12">
        <v>132.79101330282433</v>
      </c>
      <c r="Q1328" s="12" t="s">
        <v>53</v>
      </c>
      <c r="R1328" s="12" t="s">
        <v>54</v>
      </c>
      <c r="S1328" s="12" t="s">
        <v>55</v>
      </c>
      <c r="T1328" s="12">
        <v>12.45</v>
      </c>
      <c r="U1328" s="12">
        <v>148.63595000000001</v>
      </c>
      <c r="V1328" s="21"/>
      <c r="W1328" s="21"/>
      <c r="X1328" s="15" t="s">
        <v>63</v>
      </c>
      <c r="Y1328" s="15" t="s">
        <v>49</v>
      </c>
      <c r="Z1328" s="16"/>
      <c r="AA1328" s="16"/>
      <c r="AB1328" s="16"/>
      <c r="AC1328" s="13">
        <v>2.39</v>
      </c>
      <c r="AD1328" s="44">
        <v>193.26564934189574</v>
      </c>
      <c r="AE1328" s="44" t="s">
        <v>55</v>
      </c>
      <c r="AF1328" s="44" t="s">
        <v>55</v>
      </c>
      <c r="AG1328" s="152">
        <v>80.900000000000006</v>
      </c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  <c r="DG1328" s="16"/>
      <c r="DH1328" s="16"/>
      <c r="DI1328" s="16"/>
      <c r="DJ1328" s="16"/>
      <c r="DK1328" s="16"/>
      <c r="DL1328" s="16"/>
      <c r="DM1328" s="16"/>
      <c r="DN1328" s="16"/>
      <c r="DO1328" s="16"/>
      <c r="DP1328" s="16"/>
      <c r="DQ1328" s="16"/>
      <c r="DR1328" s="16"/>
      <c r="DS1328" s="16"/>
      <c r="DT1328" s="16"/>
      <c r="DU1328" s="16"/>
      <c r="DV1328" s="16"/>
      <c r="DW1328" s="16"/>
      <c r="DX1328" s="16"/>
      <c r="DY1328" s="16"/>
      <c r="DZ1328" s="16"/>
      <c r="EA1328" s="16"/>
      <c r="EB1328" s="16"/>
      <c r="EC1328" s="16"/>
      <c r="ED1328" s="16"/>
      <c r="EE1328" s="16"/>
      <c r="EF1328" s="16"/>
      <c r="EG1328" s="16"/>
      <c r="EH1328" s="16"/>
      <c r="EI1328" s="16"/>
      <c r="EJ1328" s="16"/>
      <c r="EK1328" s="16"/>
      <c r="EL1328" s="16"/>
      <c r="EM1328" s="16"/>
      <c r="EN1328" s="16"/>
      <c r="EO1328" s="16"/>
      <c r="EP1328" s="16"/>
      <c r="EQ1328" s="16"/>
      <c r="ER1328" s="16"/>
      <c r="ES1328" s="16"/>
      <c r="ET1328" s="16"/>
      <c r="EU1328" s="16"/>
      <c r="EV1328" s="16"/>
      <c r="EW1328" s="16"/>
    </row>
    <row r="1329" spans="1:153" s="16" customFormat="1" x14ac:dyDescent="0.2">
      <c r="A1329" s="8" t="s">
        <v>114</v>
      </c>
      <c r="B1329" s="8" t="s">
        <v>142</v>
      </c>
      <c r="C1329" s="8" t="s">
        <v>142</v>
      </c>
      <c r="D1329" s="8"/>
      <c r="E1329" s="9">
        <v>605</v>
      </c>
      <c r="F1329" s="10" t="s">
        <v>233</v>
      </c>
      <c r="G1329" s="11">
        <v>2.06</v>
      </c>
      <c r="H1329" s="9">
        <v>2</v>
      </c>
      <c r="I1329" s="12">
        <v>3.5</v>
      </c>
      <c r="J1329" s="12">
        <v>3.5</v>
      </c>
      <c r="K1329" s="13">
        <v>3.5</v>
      </c>
      <c r="L1329" s="12">
        <v>498.921336</v>
      </c>
      <c r="M1329" s="12">
        <v>48.143622999999998</v>
      </c>
      <c r="N1329" s="12">
        <v>142.54895314285713</v>
      </c>
      <c r="O1329" s="12">
        <v>13.755320857142857</v>
      </c>
      <c r="P1329" s="12">
        <v>96.495418267700629</v>
      </c>
      <c r="Q1329" s="12" t="s">
        <v>99</v>
      </c>
      <c r="R1329" s="12" t="s">
        <v>54</v>
      </c>
      <c r="S1329" s="12" t="s">
        <v>55</v>
      </c>
      <c r="T1329" s="12">
        <v>11.83</v>
      </c>
      <c r="U1329" s="12">
        <v>118.7167</v>
      </c>
      <c r="V1329" s="21"/>
      <c r="W1329" s="21"/>
      <c r="X1329" s="15" t="s">
        <v>63</v>
      </c>
      <c r="Y1329" s="15" t="s">
        <v>49</v>
      </c>
      <c r="AC1329" s="13">
        <v>3.5</v>
      </c>
      <c r="AD1329" s="44">
        <v>473.56894255089338</v>
      </c>
      <c r="AE1329" s="44" t="s">
        <v>55</v>
      </c>
      <c r="AF1329" s="44" t="s">
        <v>55</v>
      </c>
      <c r="AG1329" s="152">
        <v>135.30000000000001</v>
      </c>
    </row>
    <row r="1330" spans="1:153" s="15" customFormat="1" x14ac:dyDescent="0.2">
      <c r="A1330" s="8" t="s">
        <v>114</v>
      </c>
      <c r="B1330" s="8" t="s">
        <v>142</v>
      </c>
      <c r="C1330" s="8" t="s">
        <v>142</v>
      </c>
      <c r="D1330" s="7"/>
      <c r="E1330" s="9">
        <v>605</v>
      </c>
      <c r="F1330" s="10" t="s">
        <v>233</v>
      </c>
      <c r="G1330" s="11">
        <v>15.19</v>
      </c>
      <c r="I1330" s="12">
        <v>3.88</v>
      </c>
      <c r="J1330" s="12">
        <v>3.88</v>
      </c>
      <c r="K1330" s="13">
        <v>3.88</v>
      </c>
      <c r="L1330" s="12">
        <v>626.73242800000003</v>
      </c>
      <c r="M1330" s="12">
        <v>72.558605999999997</v>
      </c>
      <c r="N1330" s="12">
        <v>161.52897628865981</v>
      </c>
      <c r="O1330" s="12">
        <v>18.700671649484537</v>
      </c>
      <c r="P1330" s="12">
        <v>115.77286056754031</v>
      </c>
      <c r="Q1330" s="12" t="s">
        <v>99</v>
      </c>
      <c r="R1330" s="12" t="s">
        <v>54</v>
      </c>
      <c r="S1330" s="12" t="s">
        <v>55</v>
      </c>
      <c r="T1330" s="12">
        <v>10.91</v>
      </c>
      <c r="U1330" s="12">
        <v>135.62965</v>
      </c>
      <c r="AC1330" s="13">
        <v>3.88</v>
      </c>
      <c r="AD1330" s="44">
        <v>567.0421420278476</v>
      </c>
      <c r="AE1330" s="44" t="s">
        <v>55</v>
      </c>
      <c r="AF1330" s="44" t="s">
        <v>55</v>
      </c>
      <c r="AG1330" s="152">
        <v>146.1</v>
      </c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</row>
    <row r="1331" spans="1:153" s="16" customFormat="1" x14ac:dyDescent="0.2">
      <c r="A1331" s="8" t="s">
        <v>114</v>
      </c>
      <c r="B1331" s="8" t="s">
        <v>142</v>
      </c>
      <c r="C1331" s="8" t="s">
        <v>142</v>
      </c>
      <c r="D1331" s="7"/>
      <c r="E1331" s="9">
        <v>605</v>
      </c>
      <c r="F1331" s="10" t="s">
        <v>233</v>
      </c>
      <c r="G1331" s="11">
        <v>15.2</v>
      </c>
      <c r="H1331" s="15"/>
      <c r="I1331" s="12">
        <v>5.15</v>
      </c>
      <c r="J1331" s="12">
        <v>5.15</v>
      </c>
      <c r="K1331" s="13">
        <v>5.15</v>
      </c>
      <c r="L1331" s="12">
        <v>575.82183599999996</v>
      </c>
      <c r="M1331" s="12">
        <v>66.142162600000006</v>
      </c>
      <c r="N1331" s="12">
        <v>111.81006524271844</v>
      </c>
      <c r="O1331" s="12">
        <v>12.843138368932038</v>
      </c>
      <c r="P1331" s="12">
        <v>114.86567279119302</v>
      </c>
      <c r="Q1331" s="12" t="s">
        <v>99</v>
      </c>
      <c r="R1331" s="12" t="s">
        <v>54</v>
      </c>
      <c r="S1331" s="12" t="s">
        <v>55</v>
      </c>
      <c r="T1331" s="12">
        <v>10.94</v>
      </c>
      <c r="U1331" s="12">
        <v>132.51560000000001</v>
      </c>
      <c r="V1331" s="15"/>
      <c r="W1331" s="15"/>
      <c r="X1331" s="15"/>
      <c r="Y1331" s="15"/>
      <c r="Z1331" s="15"/>
      <c r="AA1331" s="15"/>
      <c r="AB1331" s="15"/>
      <c r="AC1331" s="13">
        <v>5.15</v>
      </c>
      <c r="AD1331" s="44">
        <v>571.96572975345737</v>
      </c>
      <c r="AE1331" s="44" t="s">
        <v>55</v>
      </c>
      <c r="AF1331" s="44" t="s">
        <v>55</v>
      </c>
      <c r="AG1331" s="152">
        <v>111.1</v>
      </c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</row>
    <row r="1332" spans="1:153" s="16" customFormat="1" x14ac:dyDescent="0.2">
      <c r="A1332" s="8" t="s">
        <v>114</v>
      </c>
      <c r="B1332" s="8" t="s">
        <v>142</v>
      </c>
      <c r="C1332" s="8" t="s">
        <v>142</v>
      </c>
      <c r="D1332" s="7"/>
      <c r="E1332" s="9">
        <v>605</v>
      </c>
      <c r="F1332" s="10" t="s">
        <v>233</v>
      </c>
      <c r="G1332" s="11">
        <v>12.01</v>
      </c>
      <c r="H1332" s="15"/>
      <c r="I1332" s="12">
        <v>4.1900000000000004</v>
      </c>
      <c r="J1332" s="12">
        <v>4.1900000000000004</v>
      </c>
      <c r="K1332" s="13">
        <v>4.1900000000000004</v>
      </c>
      <c r="L1332" s="12">
        <v>224.640816</v>
      </c>
      <c r="M1332" s="12">
        <v>26.0277706</v>
      </c>
      <c r="N1332" s="12">
        <v>53.613559904534604</v>
      </c>
      <c r="O1332" s="12">
        <v>6.2118784248210019</v>
      </c>
      <c r="P1332" s="12">
        <v>115.86394255263033</v>
      </c>
      <c r="Q1332" s="12" t="s">
        <v>53</v>
      </c>
      <c r="R1332" s="12" t="s">
        <v>54</v>
      </c>
      <c r="S1332" s="12" t="s">
        <v>55</v>
      </c>
      <c r="T1332" s="12">
        <v>10.84</v>
      </c>
      <c r="U1332" s="12">
        <v>134.37504999999999</v>
      </c>
      <c r="V1332" s="15"/>
      <c r="W1332" s="15"/>
      <c r="X1332" s="15"/>
      <c r="Y1332" s="15"/>
      <c r="Z1332" s="15"/>
      <c r="AA1332" s="15"/>
      <c r="AB1332" s="15"/>
      <c r="AC1332" s="13">
        <v>2.19</v>
      </c>
      <c r="AD1332" s="44">
        <v>192.49028119613044</v>
      </c>
      <c r="AE1332" s="44" t="s">
        <v>67</v>
      </c>
      <c r="AF1332" s="44" t="s">
        <v>67</v>
      </c>
      <c r="AG1332" s="152">
        <v>87.9</v>
      </c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</row>
    <row r="1333" spans="1:153" s="16" customFormat="1" x14ac:dyDescent="0.2">
      <c r="A1333" s="8" t="s">
        <v>114</v>
      </c>
      <c r="B1333" s="8" t="s">
        <v>142</v>
      </c>
      <c r="C1333" s="8" t="s">
        <v>142</v>
      </c>
      <c r="D1333" s="7"/>
      <c r="E1333" s="9">
        <v>605</v>
      </c>
      <c r="F1333" s="10" t="s">
        <v>233</v>
      </c>
      <c r="G1333" s="11">
        <v>15.1</v>
      </c>
      <c r="H1333" s="7">
        <v>15</v>
      </c>
      <c r="I1333" s="12">
        <v>7.13</v>
      </c>
      <c r="J1333" s="12">
        <v>7.13</v>
      </c>
      <c r="K1333" s="13">
        <v>7.13</v>
      </c>
      <c r="L1333" s="12">
        <v>1055.333196</v>
      </c>
      <c r="M1333" s="12">
        <v>123.01474099999999</v>
      </c>
      <c r="N1333" s="12">
        <v>148.01307096774195</v>
      </c>
      <c r="O1333" s="12">
        <v>17.253119354838709</v>
      </c>
      <c r="P1333" s="12">
        <v>116.56483607855731</v>
      </c>
      <c r="Q1333" s="12" t="s">
        <v>60</v>
      </c>
      <c r="R1333" s="12" t="s">
        <v>54</v>
      </c>
      <c r="S1333" s="12" t="s">
        <v>55</v>
      </c>
      <c r="T1333" s="12">
        <v>10.81</v>
      </c>
      <c r="U1333" s="12">
        <v>133.61850000000001</v>
      </c>
      <c r="V1333" s="15"/>
      <c r="W1333" s="15"/>
      <c r="X1333" s="15" t="s">
        <v>63</v>
      </c>
      <c r="Y1333" s="15" t="s">
        <v>49</v>
      </c>
      <c r="AA1333" s="15"/>
      <c r="AB1333" s="15"/>
      <c r="AC1333" s="13">
        <v>7.13</v>
      </c>
      <c r="AD1333" s="44">
        <v>1085.6418743965341</v>
      </c>
      <c r="AE1333" s="44" t="s">
        <v>55</v>
      </c>
      <c r="AF1333" s="44" t="s">
        <v>55</v>
      </c>
      <c r="AG1333" s="152">
        <v>152.30000000000001</v>
      </c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5"/>
      <c r="BP1333" s="15"/>
      <c r="BQ1333" s="15"/>
      <c r="BR1333" s="15"/>
      <c r="BS1333" s="15"/>
      <c r="BT1333" s="15"/>
      <c r="BU1333" s="15"/>
      <c r="BV1333" s="15"/>
      <c r="BW1333" s="15"/>
      <c r="BX1333" s="15"/>
      <c r="BY1333" s="15"/>
      <c r="BZ1333" s="15"/>
      <c r="CA1333" s="15"/>
      <c r="CB1333" s="15"/>
      <c r="CC1333" s="15"/>
      <c r="CD1333" s="15"/>
      <c r="CE1333" s="15"/>
      <c r="CF1333" s="15"/>
      <c r="CG1333" s="15"/>
      <c r="CH1333" s="15"/>
      <c r="CI1333" s="15"/>
      <c r="CJ1333" s="15"/>
      <c r="CK1333" s="15"/>
      <c r="CL1333" s="15"/>
      <c r="CM1333" s="15"/>
      <c r="CN1333" s="15"/>
      <c r="CO1333" s="15"/>
      <c r="CP1333" s="15"/>
      <c r="CQ1333" s="15"/>
      <c r="CR1333" s="15"/>
      <c r="CS1333" s="15"/>
      <c r="CT1333" s="15"/>
      <c r="CU1333" s="15"/>
      <c r="CV1333" s="15"/>
      <c r="CW1333" s="15"/>
      <c r="CX1333" s="15"/>
      <c r="CY1333" s="15"/>
      <c r="CZ1333" s="15"/>
      <c r="DA1333" s="15"/>
      <c r="DB1333" s="15"/>
      <c r="DC1333" s="15"/>
      <c r="DD1333" s="15"/>
      <c r="DE1333" s="15"/>
      <c r="DF1333" s="15"/>
      <c r="DG1333" s="15"/>
      <c r="DH1333" s="15"/>
      <c r="DI1333" s="15"/>
      <c r="DJ1333" s="15"/>
      <c r="DK1333" s="15"/>
      <c r="DL1333" s="15"/>
      <c r="DM1333" s="15"/>
      <c r="DN1333" s="15"/>
      <c r="DO1333" s="15"/>
      <c r="DP1333" s="15"/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5"/>
      <c r="ED1333" s="15"/>
      <c r="EE1333" s="15"/>
      <c r="EF1333" s="15"/>
      <c r="EG1333" s="15"/>
      <c r="EH1333" s="15"/>
      <c r="EI1333" s="15"/>
      <c r="EJ1333" s="15"/>
      <c r="EK1333" s="15"/>
      <c r="EL1333" s="15"/>
      <c r="EM1333" s="15"/>
      <c r="EN1333" s="15"/>
      <c r="EO1333" s="15"/>
      <c r="EP1333" s="15"/>
      <c r="EQ1333" s="15"/>
      <c r="ER1333" s="15"/>
      <c r="ES1333" s="15"/>
      <c r="ET1333" s="15"/>
      <c r="EU1333" s="15"/>
      <c r="EV1333" s="15"/>
      <c r="EW1333" s="15"/>
    </row>
    <row r="1334" spans="1:153" s="15" customFormat="1" x14ac:dyDescent="0.2">
      <c r="A1334" s="8" t="s">
        <v>114</v>
      </c>
      <c r="B1334" s="8" t="s">
        <v>142</v>
      </c>
      <c r="C1334" s="8" t="s">
        <v>142</v>
      </c>
      <c r="D1334" s="7"/>
      <c r="E1334" s="9">
        <v>605</v>
      </c>
      <c r="F1334" s="10" t="s">
        <v>233</v>
      </c>
      <c r="G1334" s="11">
        <v>15.12</v>
      </c>
      <c r="H1334" s="7">
        <v>15</v>
      </c>
      <c r="I1334" s="12">
        <v>3.13</v>
      </c>
      <c r="J1334" s="12">
        <v>3.13</v>
      </c>
      <c r="K1334" s="13">
        <v>3.13</v>
      </c>
      <c r="L1334" s="12">
        <v>548.45680400000003</v>
      </c>
      <c r="M1334" s="12">
        <v>63.712594399999993</v>
      </c>
      <c r="N1334" s="12">
        <v>175.22581597444091</v>
      </c>
      <c r="O1334" s="12">
        <v>20.35546146964856</v>
      </c>
      <c r="P1334" s="12">
        <v>116.1670234288861</v>
      </c>
      <c r="Q1334" s="12" t="s">
        <v>99</v>
      </c>
      <c r="R1334" s="12" t="s">
        <v>54</v>
      </c>
      <c r="S1334" s="12" t="s">
        <v>55</v>
      </c>
      <c r="T1334" s="12">
        <v>13.37</v>
      </c>
      <c r="U1334" s="12">
        <v>132.12200000000001</v>
      </c>
      <c r="X1334" s="15" t="s">
        <v>63</v>
      </c>
      <c r="Y1334" s="15" t="s">
        <v>49</v>
      </c>
      <c r="Z1334" s="16"/>
      <c r="AC1334" s="13">
        <v>3.13</v>
      </c>
      <c r="AD1334" s="44">
        <v>564.13451148122761</v>
      </c>
      <c r="AE1334" s="44" t="s">
        <v>55</v>
      </c>
      <c r="AF1334" s="44" t="s">
        <v>55</v>
      </c>
      <c r="AG1334" s="152">
        <v>180.2</v>
      </c>
    </row>
    <row r="1335" spans="1:153" s="15" customFormat="1" x14ac:dyDescent="0.2">
      <c r="A1335" s="8" t="s">
        <v>114</v>
      </c>
      <c r="B1335" s="8" t="s">
        <v>142</v>
      </c>
      <c r="C1335" s="8" t="s">
        <v>142</v>
      </c>
      <c r="D1335" s="7"/>
      <c r="E1335" s="9">
        <v>605</v>
      </c>
      <c r="F1335" s="10" t="s">
        <v>233</v>
      </c>
      <c r="G1335" s="11">
        <v>7.04</v>
      </c>
      <c r="H1335" s="7">
        <v>7</v>
      </c>
      <c r="I1335" s="12">
        <v>3.84</v>
      </c>
      <c r="J1335" s="12">
        <v>3.84</v>
      </c>
      <c r="K1335" s="13">
        <v>3.84</v>
      </c>
      <c r="L1335" s="12">
        <v>419.90134</v>
      </c>
      <c r="M1335" s="12">
        <v>47.962842999999999</v>
      </c>
      <c r="N1335" s="12">
        <v>109.34930729166668</v>
      </c>
      <c r="O1335" s="12">
        <v>12.490323697916667</v>
      </c>
      <c r="P1335" s="12">
        <v>114.22407701771087</v>
      </c>
      <c r="Q1335" s="12" t="s">
        <v>65</v>
      </c>
      <c r="R1335" s="12" t="s">
        <v>54</v>
      </c>
      <c r="S1335" s="12" t="s">
        <v>55</v>
      </c>
      <c r="T1335" s="12">
        <v>12.32</v>
      </c>
      <c r="U1335" s="12">
        <v>131.88075000000001</v>
      </c>
      <c r="X1335" s="15" t="s">
        <v>63</v>
      </c>
      <c r="Y1335" s="15" t="s">
        <v>49</v>
      </c>
      <c r="Z1335" s="16"/>
      <c r="AC1335" s="13">
        <v>3.84</v>
      </c>
      <c r="AD1335" s="44">
        <v>382.88706839869445</v>
      </c>
      <c r="AE1335" s="44" t="s">
        <v>55</v>
      </c>
      <c r="AF1335" s="44" t="s">
        <v>55</v>
      </c>
      <c r="AG1335" s="152">
        <v>99.7</v>
      </c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  <c r="DG1335" s="16"/>
      <c r="DH1335" s="16"/>
      <c r="DI1335" s="16"/>
      <c r="DJ1335" s="16"/>
      <c r="DK1335" s="16"/>
      <c r="DL1335" s="16"/>
      <c r="DM1335" s="16"/>
      <c r="DN1335" s="16"/>
      <c r="DO1335" s="16"/>
      <c r="DP1335" s="16"/>
      <c r="DQ1335" s="16"/>
      <c r="DR1335" s="16"/>
      <c r="DS1335" s="16"/>
      <c r="DT1335" s="16"/>
      <c r="DU1335" s="16"/>
      <c r="DV1335" s="16"/>
      <c r="DW1335" s="16"/>
      <c r="DX1335" s="16"/>
      <c r="DY1335" s="16"/>
      <c r="DZ1335" s="16"/>
      <c r="EA1335" s="16"/>
      <c r="EB1335" s="16"/>
      <c r="EC1335" s="16"/>
      <c r="ED1335" s="16"/>
      <c r="EE1335" s="16"/>
      <c r="EF1335" s="16"/>
      <c r="EG1335" s="16"/>
      <c r="EH1335" s="16"/>
      <c r="EI1335" s="16"/>
      <c r="EJ1335" s="16"/>
      <c r="EK1335" s="16"/>
      <c r="EL1335" s="16"/>
      <c r="EM1335" s="16"/>
      <c r="EN1335" s="16"/>
      <c r="EO1335" s="16"/>
      <c r="EP1335" s="16"/>
      <c r="EQ1335" s="16"/>
      <c r="ER1335" s="16"/>
      <c r="ES1335" s="16"/>
      <c r="ET1335" s="16"/>
      <c r="EU1335" s="16"/>
      <c r="EV1335" s="16"/>
      <c r="EW1335" s="16"/>
    </row>
    <row r="1336" spans="1:153" s="16" customFormat="1" x14ac:dyDescent="0.2">
      <c r="A1336" s="8" t="s">
        <v>114</v>
      </c>
      <c r="B1336" s="8" t="s">
        <v>142</v>
      </c>
      <c r="C1336" s="8" t="s">
        <v>142</v>
      </c>
      <c r="D1336" s="8"/>
      <c r="E1336" s="9">
        <v>605</v>
      </c>
      <c r="F1336" s="10" t="s">
        <v>233</v>
      </c>
      <c r="G1336" s="11">
        <v>1.07</v>
      </c>
      <c r="H1336" s="9">
        <v>2</v>
      </c>
      <c r="I1336" s="12">
        <v>1.28</v>
      </c>
      <c r="J1336" s="12">
        <v>1.28</v>
      </c>
      <c r="K1336" s="13">
        <v>1.28</v>
      </c>
      <c r="L1336" s="12">
        <v>132.82058400000003</v>
      </c>
      <c r="M1336" s="12">
        <v>16.469453600000001</v>
      </c>
      <c r="N1336" s="12">
        <v>103.76608125000001</v>
      </c>
      <c r="O1336" s="12">
        <v>12.866760625000001</v>
      </c>
      <c r="P1336" s="12">
        <v>123.99775022823269</v>
      </c>
      <c r="Q1336" s="12" t="s">
        <v>73</v>
      </c>
      <c r="R1336" s="12" t="s">
        <v>54</v>
      </c>
      <c r="S1336" s="12" t="s">
        <v>55</v>
      </c>
      <c r="T1336" s="12">
        <v>11.47</v>
      </c>
      <c r="U1336" s="12">
        <v>139.44315</v>
      </c>
      <c r="V1336" s="21"/>
      <c r="W1336" s="21"/>
      <c r="X1336" s="15" t="s">
        <v>63</v>
      </c>
      <c r="Y1336" s="15" t="s">
        <v>49</v>
      </c>
      <c r="AC1336" s="13">
        <v>1.28</v>
      </c>
      <c r="AD1336" s="44">
        <v>133.76235613289816</v>
      </c>
      <c r="AE1336" s="44" t="s">
        <v>55</v>
      </c>
      <c r="AF1336" s="44" t="s">
        <v>55</v>
      </c>
      <c r="AG1336" s="152">
        <v>104.5</v>
      </c>
    </row>
    <row r="1337" spans="1:153" s="15" customFormat="1" x14ac:dyDescent="0.2">
      <c r="A1337" s="8" t="s">
        <v>114</v>
      </c>
      <c r="B1337" s="8" t="s">
        <v>142</v>
      </c>
      <c r="C1337" s="8" t="s">
        <v>142</v>
      </c>
      <c r="D1337" s="7"/>
      <c r="E1337" s="9">
        <v>605</v>
      </c>
      <c r="F1337" s="10" t="s">
        <v>233</v>
      </c>
      <c r="G1337" s="11">
        <v>15.08</v>
      </c>
      <c r="H1337" s="7">
        <v>15</v>
      </c>
      <c r="I1337" s="12">
        <v>9.5500000000000007</v>
      </c>
      <c r="J1337" s="12">
        <v>9.5500000000000007</v>
      </c>
      <c r="K1337" s="13">
        <v>9.5500000000000007</v>
      </c>
      <c r="L1337" s="12">
        <v>944.91341599999998</v>
      </c>
      <c r="M1337" s="12">
        <v>108.97423459999999</v>
      </c>
      <c r="N1337" s="12">
        <v>98.943813193717261</v>
      </c>
      <c r="O1337" s="12">
        <v>11.410914617801046</v>
      </c>
      <c r="P1337" s="12">
        <v>115.32721702831658</v>
      </c>
      <c r="Q1337" s="12" t="s">
        <v>60</v>
      </c>
      <c r="R1337" s="12" t="s">
        <v>54</v>
      </c>
      <c r="S1337" s="12" t="s">
        <v>55</v>
      </c>
      <c r="T1337" s="12">
        <v>11.27</v>
      </c>
      <c r="U1337" s="12">
        <v>132.76130000000001</v>
      </c>
      <c r="X1337" s="15" t="s">
        <v>63</v>
      </c>
      <c r="Y1337" s="15" t="s">
        <v>49</v>
      </c>
      <c r="Z1337" s="16"/>
      <c r="AC1337" s="13">
        <v>9.5500000000000007</v>
      </c>
      <c r="AD1337" s="44">
        <v>957.02382896029485</v>
      </c>
      <c r="AE1337" s="44" t="s">
        <v>55</v>
      </c>
      <c r="AF1337" s="44" t="s">
        <v>55</v>
      </c>
      <c r="AG1337" s="152">
        <v>100.2</v>
      </c>
    </row>
    <row r="1338" spans="1:153" s="16" customFormat="1" x14ac:dyDescent="0.2">
      <c r="A1338" s="8" t="s">
        <v>114</v>
      </c>
      <c r="B1338" s="8" t="s">
        <v>142</v>
      </c>
      <c r="C1338" s="8" t="s">
        <v>142</v>
      </c>
      <c r="D1338" s="7"/>
      <c r="E1338" s="9">
        <v>605</v>
      </c>
      <c r="F1338" s="10" t="s">
        <v>233</v>
      </c>
      <c r="G1338" s="11">
        <v>15.09</v>
      </c>
      <c r="H1338" s="7">
        <v>15</v>
      </c>
      <c r="I1338" s="12">
        <v>6.64</v>
      </c>
      <c r="J1338" s="12">
        <v>6.64</v>
      </c>
      <c r="K1338" s="13">
        <v>6.64</v>
      </c>
      <c r="L1338" s="12">
        <v>807.27249200000006</v>
      </c>
      <c r="M1338" s="12">
        <v>95.072997799999982</v>
      </c>
      <c r="N1338" s="12">
        <v>121.5771825301205</v>
      </c>
      <c r="O1338" s="12">
        <v>14.318222560240962</v>
      </c>
      <c r="P1338" s="12">
        <v>117.77063970612785</v>
      </c>
      <c r="Q1338" s="12" t="s">
        <v>60</v>
      </c>
      <c r="R1338" s="12" t="s">
        <v>54</v>
      </c>
      <c r="S1338" s="12" t="s">
        <v>55</v>
      </c>
      <c r="T1338" s="12">
        <v>10.97</v>
      </c>
      <c r="U1338" s="12">
        <v>135.04060000000001</v>
      </c>
      <c r="V1338" s="15"/>
      <c r="W1338" s="15"/>
      <c r="X1338" s="15" t="s">
        <v>63</v>
      </c>
      <c r="Y1338" s="15" t="s">
        <v>49</v>
      </c>
      <c r="AA1338" s="15"/>
      <c r="AB1338" s="15"/>
      <c r="AC1338" s="13">
        <v>6.64</v>
      </c>
      <c r="AD1338" s="44">
        <v>835.34222243940917</v>
      </c>
      <c r="AE1338" s="44" t="s">
        <v>55</v>
      </c>
      <c r="AF1338" s="44" t="s">
        <v>55</v>
      </c>
      <c r="AG1338" s="152">
        <v>125.8</v>
      </c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/>
      <c r="BQ1338" s="15"/>
      <c r="BR1338" s="15"/>
      <c r="BS1338" s="15"/>
      <c r="BT1338" s="15"/>
      <c r="BU1338" s="15"/>
      <c r="BV1338" s="15"/>
      <c r="BW1338" s="15"/>
      <c r="BX1338" s="15"/>
      <c r="BY1338" s="15"/>
      <c r="BZ1338" s="15"/>
      <c r="CA1338" s="15"/>
      <c r="CB1338" s="15"/>
      <c r="CC1338" s="15"/>
      <c r="CD1338" s="15"/>
      <c r="CE1338" s="15"/>
      <c r="CF1338" s="15"/>
      <c r="CG1338" s="15"/>
      <c r="CH1338" s="15"/>
      <c r="CI1338" s="15"/>
      <c r="CJ1338" s="15"/>
      <c r="CK1338" s="15"/>
      <c r="CL1338" s="15"/>
      <c r="CM1338" s="15"/>
      <c r="CN1338" s="15"/>
      <c r="CO1338" s="15"/>
      <c r="CP1338" s="15"/>
      <c r="CQ1338" s="15"/>
      <c r="CR1338" s="15"/>
      <c r="CS1338" s="15"/>
      <c r="CT1338" s="15"/>
      <c r="CU1338" s="15"/>
      <c r="CV1338" s="15"/>
      <c r="CW1338" s="15"/>
      <c r="CX1338" s="15"/>
      <c r="CY1338" s="15"/>
      <c r="CZ1338" s="15"/>
      <c r="DA1338" s="15"/>
      <c r="DB1338" s="15"/>
      <c r="DC1338" s="15"/>
      <c r="DD1338" s="15"/>
      <c r="DE1338" s="15"/>
      <c r="DF1338" s="15"/>
      <c r="DG1338" s="15"/>
      <c r="DH1338" s="15"/>
      <c r="DI1338" s="15"/>
      <c r="DJ1338" s="15"/>
      <c r="DK1338" s="15"/>
      <c r="DL1338" s="15"/>
      <c r="DM1338" s="15"/>
      <c r="DN1338" s="15"/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5"/>
      <c r="ED1338" s="15"/>
      <c r="EE1338" s="15"/>
      <c r="EF1338" s="15"/>
      <c r="EG1338" s="15"/>
      <c r="EH1338" s="15"/>
      <c r="EI1338" s="15"/>
      <c r="EJ1338" s="15"/>
      <c r="EK1338" s="15"/>
      <c r="EL1338" s="15"/>
      <c r="EM1338" s="15"/>
      <c r="EN1338" s="15"/>
      <c r="EO1338" s="15"/>
      <c r="EP1338" s="15"/>
      <c r="EQ1338" s="15"/>
      <c r="ER1338" s="15"/>
      <c r="ES1338" s="15"/>
      <c r="ET1338" s="15"/>
      <c r="EU1338" s="15"/>
      <c r="EV1338" s="15"/>
      <c r="EW1338" s="15"/>
    </row>
    <row r="1339" spans="1:153" s="16" customFormat="1" x14ac:dyDescent="0.2">
      <c r="A1339" s="8" t="s">
        <v>114</v>
      </c>
      <c r="B1339" s="8" t="s">
        <v>142</v>
      </c>
      <c r="C1339" s="8" t="s">
        <v>142</v>
      </c>
      <c r="D1339" s="8"/>
      <c r="E1339" s="9">
        <v>605</v>
      </c>
      <c r="F1339" s="10" t="s">
        <v>233</v>
      </c>
      <c r="G1339" s="11">
        <v>2.02</v>
      </c>
      <c r="H1339" s="9">
        <v>2</v>
      </c>
      <c r="I1339" s="12">
        <v>3.6</v>
      </c>
      <c r="J1339" s="12">
        <v>4.1900000000000004</v>
      </c>
      <c r="K1339" s="13">
        <v>4.1900000000000004</v>
      </c>
      <c r="L1339" s="12">
        <v>470.06139600000006</v>
      </c>
      <c r="M1339" s="12">
        <v>58.963200200000003</v>
      </c>
      <c r="N1339" s="12">
        <v>130.57261000000003</v>
      </c>
      <c r="O1339" s="12">
        <v>16.378666722222224</v>
      </c>
      <c r="P1339" s="12">
        <v>125.43723160793233</v>
      </c>
      <c r="Q1339" s="12" t="s">
        <v>65</v>
      </c>
      <c r="R1339" s="12" t="s">
        <v>54</v>
      </c>
      <c r="S1339" s="12" t="s">
        <v>55</v>
      </c>
      <c r="T1339" s="12">
        <v>10.91</v>
      </c>
      <c r="U1339" s="12">
        <v>141.75335000000001</v>
      </c>
      <c r="V1339" s="21"/>
      <c r="W1339" s="21"/>
      <c r="X1339" s="15" t="s">
        <v>63</v>
      </c>
      <c r="Y1339" s="15" t="s">
        <v>49</v>
      </c>
      <c r="AC1339" s="13">
        <v>3.6</v>
      </c>
      <c r="AD1339" s="44">
        <v>427.95662662377606</v>
      </c>
      <c r="AE1339" s="44" t="s">
        <v>55</v>
      </c>
      <c r="AF1339" s="44" t="s">
        <v>55</v>
      </c>
      <c r="AG1339" s="152">
        <v>118.9</v>
      </c>
    </row>
    <row r="1340" spans="1:153" s="16" customFormat="1" x14ac:dyDescent="0.2">
      <c r="A1340" s="8" t="s">
        <v>114</v>
      </c>
      <c r="B1340" s="8" t="s">
        <v>142</v>
      </c>
      <c r="C1340" s="8" t="s">
        <v>142</v>
      </c>
      <c r="D1340" s="7"/>
      <c r="E1340" s="9">
        <v>605</v>
      </c>
      <c r="F1340" s="10" t="s">
        <v>233</v>
      </c>
      <c r="G1340" s="11">
        <v>2.1</v>
      </c>
      <c r="H1340" s="15"/>
      <c r="I1340" s="12">
        <v>2</v>
      </c>
      <c r="J1340" s="12">
        <v>2</v>
      </c>
      <c r="K1340" s="13">
        <v>2</v>
      </c>
      <c r="L1340" s="12">
        <v>136.30039200000002</v>
      </c>
      <c r="M1340" s="12">
        <v>16.576076999999998</v>
      </c>
      <c r="N1340" s="12">
        <v>68.150196000000008</v>
      </c>
      <c r="O1340" s="12">
        <v>8.288038499999999</v>
      </c>
      <c r="P1340" s="12">
        <v>121.61430174023268</v>
      </c>
      <c r="Q1340" s="12" t="s">
        <v>65</v>
      </c>
      <c r="R1340" s="12" t="s">
        <v>54</v>
      </c>
      <c r="S1340" s="12" t="s">
        <v>55</v>
      </c>
      <c r="T1340" s="12">
        <v>10.94</v>
      </c>
      <c r="U1340" s="12">
        <v>137.41540000000001</v>
      </c>
      <c r="V1340" s="15"/>
      <c r="W1340" s="15"/>
      <c r="X1340" s="15"/>
      <c r="Y1340" s="15"/>
      <c r="Z1340" s="15"/>
      <c r="AA1340" s="15"/>
      <c r="AB1340" s="15"/>
      <c r="AC1340" s="13">
        <v>2</v>
      </c>
      <c r="AD1340" s="44">
        <v>145.75368145765336</v>
      </c>
      <c r="AE1340" s="44" t="s">
        <v>55</v>
      </c>
      <c r="AF1340" s="44" t="s">
        <v>55</v>
      </c>
      <c r="AG1340" s="152">
        <v>72.900000000000006</v>
      </c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</row>
    <row r="1341" spans="1:153" s="16" customFormat="1" x14ac:dyDescent="0.2">
      <c r="A1341" s="8" t="s">
        <v>114</v>
      </c>
      <c r="B1341" s="8" t="s">
        <v>142</v>
      </c>
      <c r="C1341" s="8" t="s">
        <v>142</v>
      </c>
      <c r="D1341" s="8"/>
      <c r="E1341" s="9">
        <v>605</v>
      </c>
      <c r="F1341" s="10" t="s">
        <v>233</v>
      </c>
      <c r="G1341" s="11">
        <v>3.09</v>
      </c>
      <c r="H1341" s="9">
        <v>3</v>
      </c>
      <c r="I1341" s="12">
        <v>1.4</v>
      </c>
      <c r="J1341" s="12">
        <v>1.4</v>
      </c>
      <c r="K1341" s="13">
        <v>1.4</v>
      </c>
      <c r="L1341" s="12">
        <v>77.608256000000011</v>
      </c>
      <c r="M1341" s="12">
        <v>8.5355667999999998</v>
      </c>
      <c r="N1341" s="12">
        <v>55.434468571428582</v>
      </c>
      <c r="O1341" s="12">
        <v>6.0968334285714292</v>
      </c>
      <c r="P1341" s="12">
        <v>109.9827162718358</v>
      </c>
      <c r="Q1341" s="12" t="s">
        <v>73</v>
      </c>
      <c r="R1341" s="12" t="s">
        <v>66</v>
      </c>
      <c r="S1341" s="12" t="s">
        <v>67</v>
      </c>
      <c r="T1341" s="12">
        <v>10.97</v>
      </c>
      <c r="U1341" s="12">
        <v>124.50230000000001</v>
      </c>
      <c r="V1341" s="21"/>
      <c r="W1341" s="21"/>
      <c r="X1341" s="15" t="s">
        <v>63</v>
      </c>
      <c r="Y1341" s="15" t="s">
        <v>49</v>
      </c>
      <c r="AC1341" s="13">
        <v>1.4</v>
      </c>
      <c r="AD1341" s="44">
        <v>83.627577020357364</v>
      </c>
      <c r="AE1341" s="44" t="s">
        <v>67</v>
      </c>
      <c r="AF1341" s="44" t="s">
        <v>67</v>
      </c>
      <c r="AG1341" s="152">
        <v>59.7</v>
      </c>
    </row>
    <row r="1342" spans="1:153" s="15" customFormat="1" x14ac:dyDescent="0.2">
      <c r="A1342" s="8" t="s">
        <v>114</v>
      </c>
      <c r="B1342" s="8" t="s">
        <v>142</v>
      </c>
      <c r="C1342" s="8" t="s">
        <v>142</v>
      </c>
      <c r="D1342" s="7"/>
      <c r="E1342" s="9">
        <v>605</v>
      </c>
      <c r="F1342" s="10" t="s">
        <v>233</v>
      </c>
      <c r="G1342" s="7">
        <v>2.13</v>
      </c>
      <c r="H1342" s="7">
        <v>2</v>
      </c>
      <c r="I1342" s="12">
        <v>6</v>
      </c>
      <c r="J1342" s="12">
        <v>6</v>
      </c>
      <c r="K1342" s="13">
        <v>6</v>
      </c>
      <c r="L1342" s="12">
        <v>590.33189200000004</v>
      </c>
      <c r="M1342" s="12">
        <v>70.985189800000001</v>
      </c>
      <c r="N1342" s="12">
        <v>98.388648666666668</v>
      </c>
      <c r="O1342" s="12">
        <v>11.830864966666667</v>
      </c>
      <c r="P1342" s="12">
        <v>120.24623904276545</v>
      </c>
      <c r="Q1342" s="12" t="s">
        <v>65</v>
      </c>
      <c r="R1342" s="12" t="s">
        <v>54</v>
      </c>
      <c r="S1342" s="12" t="s">
        <v>55</v>
      </c>
      <c r="T1342" s="12">
        <v>10.87</v>
      </c>
      <c r="U1342" s="12">
        <v>135.76589999999999</v>
      </c>
      <c r="X1342" s="15" t="s">
        <v>63</v>
      </c>
      <c r="Y1342" s="15" t="s">
        <v>49</v>
      </c>
      <c r="Z1342" s="16"/>
      <c r="AC1342" s="13">
        <v>6</v>
      </c>
      <c r="AD1342" s="44">
        <v>529.26104437295999</v>
      </c>
      <c r="AE1342" s="44" t="s">
        <v>55</v>
      </c>
      <c r="AF1342" s="44" t="s">
        <v>55</v>
      </c>
      <c r="AG1342" s="152">
        <v>88.2</v>
      </c>
    </row>
    <row r="1343" spans="1:153" s="15" customFormat="1" x14ac:dyDescent="0.2">
      <c r="A1343" s="8" t="s">
        <v>114</v>
      </c>
      <c r="B1343" s="8" t="s">
        <v>142</v>
      </c>
      <c r="C1343" s="8" t="s">
        <v>142</v>
      </c>
      <c r="D1343" s="8"/>
      <c r="E1343" s="9">
        <v>605</v>
      </c>
      <c r="F1343" s="10" t="s">
        <v>233</v>
      </c>
      <c r="G1343" s="11">
        <v>4.05</v>
      </c>
      <c r="H1343" s="9">
        <v>4</v>
      </c>
      <c r="I1343" s="12">
        <v>6</v>
      </c>
      <c r="J1343" s="12">
        <v>6.29</v>
      </c>
      <c r="K1343" s="13">
        <v>6.29</v>
      </c>
      <c r="L1343" s="12">
        <v>701.06244800000002</v>
      </c>
      <c r="M1343" s="12">
        <v>68.365940600000002</v>
      </c>
      <c r="N1343" s="12">
        <v>116.84374133333334</v>
      </c>
      <c r="O1343" s="12">
        <v>11.394323433333334</v>
      </c>
      <c r="P1343" s="12">
        <v>97.517618858398748</v>
      </c>
      <c r="Q1343" s="12" t="s">
        <v>36</v>
      </c>
      <c r="R1343" s="12" t="s">
        <v>66</v>
      </c>
      <c r="S1343" s="12" t="s">
        <v>67</v>
      </c>
      <c r="T1343" s="12">
        <v>11.07</v>
      </c>
      <c r="U1343" s="12">
        <v>120.63585</v>
      </c>
      <c r="V1343" s="21"/>
      <c r="W1343" s="21"/>
      <c r="X1343" s="15" t="s">
        <v>63</v>
      </c>
      <c r="Y1343" s="15" t="s">
        <v>49</v>
      </c>
      <c r="Z1343" s="16"/>
      <c r="AA1343" s="16"/>
      <c r="AB1343" s="16"/>
      <c r="AC1343" s="13">
        <v>6</v>
      </c>
      <c r="AD1343" s="44">
        <v>667.26104437295999</v>
      </c>
      <c r="AE1343" s="44" t="s">
        <v>67</v>
      </c>
      <c r="AF1343" s="44" t="s">
        <v>67</v>
      </c>
      <c r="AG1343" s="152">
        <v>111.2</v>
      </c>
    </row>
    <row r="1344" spans="1:153" s="16" customFormat="1" x14ac:dyDescent="0.2">
      <c r="A1344" s="8" t="s">
        <v>114</v>
      </c>
      <c r="B1344" s="8" t="s">
        <v>142</v>
      </c>
      <c r="C1344" s="8" t="s">
        <v>142</v>
      </c>
      <c r="D1344" s="8"/>
      <c r="E1344" s="9">
        <v>605</v>
      </c>
      <c r="F1344" s="10" t="s">
        <v>233</v>
      </c>
      <c r="G1344" s="11">
        <v>13.04</v>
      </c>
      <c r="H1344" s="9">
        <v>13</v>
      </c>
      <c r="I1344" s="12">
        <v>6.4</v>
      </c>
      <c r="J1344" s="12">
        <v>6.4</v>
      </c>
      <c r="K1344" s="13">
        <v>6.4</v>
      </c>
      <c r="L1344" s="12">
        <v>815.05247200000008</v>
      </c>
      <c r="M1344" s="12">
        <v>93.852760399999994</v>
      </c>
      <c r="N1344" s="12">
        <v>127.35194875000001</v>
      </c>
      <c r="O1344" s="12">
        <v>14.664493812499998</v>
      </c>
      <c r="P1344" s="12">
        <v>115.14934758703485</v>
      </c>
      <c r="Q1344" s="12" t="s">
        <v>73</v>
      </c>
      <c r="R1344" s="12" t="s">
        <v>134</v>
      </c>
      <c r="S1344" s="12" t="s">
        <v>135</v>
      </c>
      <c r="T1344" s="12">
        <v>10.64</v>
      </c>
      <c r="U1344" s="12">
        <v>132.06215</v>
      </c>
      <c r="V1344" s="21"/>
      <c r="W1344" s="21"/>
      <c r="X1344" s="15" t="s">
        <v>63</v>
      </c>
      <c r="Y1344" s="15" t="s">
        <v>49</v>
      </c>
      <c r="AC1344" s="13">
        <v>6.4</v>
      </c>
      <c r="AD1344" s="44">
        <v>760.81178066449081</v>
      </c>
      <c r="AE1344" s="44" t="s">
        <v>135</v>
      </c>
      <c r="AF1344" s="44" t="s">
        <v>135</v>
      </c>
      <c r="AG1344" s="152">
        <v>118.9</v>
      </c>
    </row>
    <row r="1345" spans="1:153" s="16" customFormat="1" x14ac:dyDescent="0.2">
      <c r="A1345" s="8" t="s">
        <v>114</v>
      </c>
      <c r="B1345" s="8" t="s">
        <v>142</v>
      </c>
      <c r="C1345" s="8" t="s">
        <v>142</v>
      </c>
      <c r="D1345" s="8"/>
      <c r="E1345" s="9">
        <v>605</v>
      </c>
      <c r="F1345" s="10" t="s">
        <v>233</v>
      </c>
      <c r="G1345" s="11">
        <v>4.04</v>
      </c>
      <c r="H1345" s="9">
        <v>4</v>
      </c>
      <c r="I1345" s="12">
        <v>1.4</v>
      </c>
      <c r="J1345" s="12">
        <v>1.4</v>
      </c>
      <c r="K1345" s="13">
        <v>1.4</v>
      </c>
      <c r="L1345" s="12">
        <v>160.30540000000002</v>
      </c>
      <c r="M1345" s="12">
        <v>17.794428400000001</v>
      </c>
      <c r="N1345" s="12">
        <v>114.50385714285717</v>
      </c>
      <c r="O1345" s="12">
        <v>12.710306000000001</v>
      </c>
      <c r="P1345" s="12">
        <v>111.00329995121811</v>
      </c>
      <c r="Q1345" s="12" t="s">
        <v>248</v>
      </c>
      <c r="R1345" s="12" t="s">
        <v>66</v>
      </c>
      <c r="S1345" s="12" t="s">
        <v>67</v>
      </c>
      <c r="T1345" s="12">
        <v>13.96</v>
      </c>
      <c r="U1345" s="12">
        <v>131.04345000000001</v>
      </c>
      <c r="V1345" s="21"/>
      <c r="W1345" s="21"/>
      <c r="X1345" s="15" t="s">
        <v>63</v>
      </c>
      <c r="Y1345" s="15" t="s">
        <v>49</v>
      </c>
      <c r="AC1345" s="13">
        <v>1.4</v>
      </c>
      <c r="AD1345" s="44">
        <v>161.82757702035735</v>
      </c>
      <c r="AE1345" s="44" t="s">
        <v>67</v>
      </c>
      <c r="AF1345" s="44" t="s">
        <v>67</v>
      </c>
      <c r="AG1345" s="152">
        <v>115.6</v>
      </c>
    </row>
    <row r="1346" spans="1:153" s="16" customFormat="1" x14ac:dyDescent="0.2">
      <c r="A1346" s="8" t="s">
        <v>114</v>
      </c>
      <c r="B1346" s="8" t="s">
        <v>142</v>
      </c>
      <c r="C1346" s="8" t="s">
        <v>142</v>
      </c>
      <c r="D1346" s="8"/>
      <c r="E1346" s="9">
        <v>605</v>
      </c>
      <c r="F1346" s="10" t="s">
        <v>233</v>
      </c>
      <c r="G1346" s="11">
        <v>13.06</v>
      </c>
      <c r="H1346" s="9">
        <v>13</v>
      </c>
      <c r="I1346" s="12">
        <v>7.27</v>
      </c>
      <c r="J1346" s="12">
        <v>7.27</v>
      </c>
      <c r="K1346" s="13">
        <v>7.27</v>
      </c>
      <c r="L1346" s="12">
        <v>670.91211599999997</v>
      </c>
      <c r="M1346" s="12">
        <v>83.483182799999994</v>
      </c>
      <c r="N1346" s="12">
        <v>92.285022833562593</v>
      </c>
      <c r="O1346" s="12">
        <v>11.483243851444291</v>
      </c>
      <c r="P1346" s="12">
        <v>124.43236723422058</v>
      </c>
      <c r="Q1346" s="12" t="s">
        <v>53</v>
      </c>
      <c r="R1346" s="12" t="s">
        <v>54</v>
      </c>
      <c r="S1346" s="12" t="s">
        <v>55</v>
      </c>
      <c r="T1346" s="12">
        <v>12.88</v>
      </c>
      <c r="U1346" s="12">
        <v>142.6001</v>
      </c>
      <c r="V1346" s="21"/>
      <c r="W1346" s="21"/>
      <c r="X1346" s="15" t="s">
        <v>63</v>
      </c>
      <c r="Y1346" s="15" t="s">
        <v>49</v>
      </c>
      <c r="AC1346" s="13">
        <v>7.27</v>
      </c>
      <c r="AD1346" s="44">
        <v>672.18463209856998</v>
      </c>
      <c r="AE1346" s="44" t="s">
        <v>55</v>
      </c>
      <c r="AF1346" s="44" t="s">
        <v>55</v>
      </c>
      <c r="AG1346" s="152">
        <v>92.5</v>
      </c>
      <c r="EH1346" s="15"/>
      <c r="EI1346" s="15"/>
      <c r="EJ1346" s="15"/>
      <c r="EK1346" s="15"/>
      <c r="EL1346" s="15"/>
      <c r="EM1346" s="15"/>
      <c r="EN1346" s="15"/>
      <c r="EO1346" s="15"/>
      <c r="EP1346" s="15"/>
      <c r="EQ1346" s="15"/>
      <c r="ER1346" s="15"/>
      <c r="ES1346" s="15"/>
      <c r="ET1346" s="15"/>
      <c r="EU1346" s="15"/>
      <c r="EV1346" s="15"/>
      <c r="EW1346" s="15"/>
    </row>
    <row r="1347" spans="1:153" s="15" customFormat="1" x14ac:dyDescent="0.2">
      <c r="A1347" s="8" t="s">
        <v>114</v>
      </c>
      <c r="B1347" s="8" t="s">
        <v>142</v>
      </c>
      <c r="C1347" s="8" t="s">
        <v>142</v>
      </c>
      <c r="D1347" s="8"/>
      <c r="E1347" s="9">
        <v>605</v>
      </c>
      <c r="F1347" s="10" t="s">
        <v>233</v>
      </c>
      <c r="G1347" s="11">
        <v>4.03</v>
      </c>
      <c r="H1347" s="9">
        <v>4</v>
      </c>
      <c r="I1347" s="12">
        <v>2</v>
      </c>
      <c r="J1347" s="12">
        <v>4.8899999999999997</v>
      </c>
      <c r="K1347" s="13">
        <v>4.8899999999999997</v>
      </c>
      <c r="L1347" s="12">
        <v>207.68070800000001</v>
      </c>
      <c r="M1347" s="12">
        <v>23.513663600000001</v>
      </c>
      <c r="N1347" s="12">
        <v>103.840354</v>
      </c>
      <c r="O1347" s="12">
        <v>11.7568318</v>
      </c>
      <c r="P1347" s="12">
        <v>113.22025924526413</v>
      </c>
      <c r="Q1347" s="12" t="s">
        <v>99</v>
      </c>
      <c r="R1347" s="12" t="s">
        <v>54</v>
      </c>
      <c r="S1347" s="12" t="s">
        <v>55</v>
      </c>
      <c r="T1347" s="12">
        <v>12.94</v>
      </c>
      <c r="U1347" s="12">
        <v>130.64155</v>
      </c>
      <c r="V1347" s="21"/>
      <c r="W1347" s="21"/>
      <c r="X1347" s="15" t="s">
        <v>63</v>
      </c>
      <c r="Y1347" s="15" t="s">
        <v>49</v>
      </c>
      <c r="Z1347" s="16"/>
      <c r="AA1347" s="16"/>
      <c r="AB1347" s="16"/>
      <c r="AC1347" s="13">
        <v>2</v>
      </c>
      <c r="AD1347" s="44">
        <v>191.75368145765336</v>
      </c>
      <c r="AE1347" s="44" t="s">
        <v>55</v>
      </c>
      <c r="AF1347" s="44" t="s">
        <v>55</v>
      </c>
      <c r="AG1347" s="152">
        <v>95.9</v>
      </c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  <c r="DG1347" s="16"/>
      <c r="DH1347" s="16"/>
      <c r="DI1347" s="16"/>
      <c r="DJ1347" s="16"/>
      <c r="DK1347" s="16"/>
      <c r="DL1347" s="16"/>
      <c r="DM1347" s="16"/>
      <c r="DN1347" s="16"/>
      <c r="DO1347" s="16"/>
      <c r="DP1347" s="16"/>
      <c r="DQ1347" s="16"/>
      <c r="DR1347" s="16"/>
      <c r="DS1347" s="16"/>
      <c r="DT1347" s="16"/>
      <c r="DU1347" s="16"/>
      <c r="DV1347" s="16"/>
      <c r="DW1347" s="16"/>
      <c r="DX1347" s="16"/>
      <c r="DY1347" s="16"/>
      <c r="DZ1347" s="16"/>
      <c r="EA1347" s="16"/>
      <c r="EB1347" s="16"/>
      <c r="EC1347" s="16"/>
      <c r="ED1347" s="16"/>
      <c r="EE1347" s="16"/>
      <c r="EF1347" s="16"/>
      <c r="EG1347" s="16"/>
      <c r="EH1347" s="16"/>
      <c r="EI1347" s="16"/>
      <c r="EJ1347" s="16"/>
      <c r="EK1347" s="16"/>
      <c r="EL1347" s="16"/>
      <c r="EM1347" s="16"/>
      <c r="EN1347" s="16"/>
      <c r="EO1347" s="16"/>
      <c r="EP1347" s="16"/>
      <c r="EQ1347" s="16"/>
      <c r="ER1347" s="16"/>
      <c r="ES1347" s="16"/>
      <c r="ET1347" s="16"/>
      <c r="EU1347" s="16"/>
      <c r="EV1347" s="16"/>
      <c r="EW1347" s="16"/>
    </row>
    <row r="1348" spans="1:153" s="16" customFormat="1" x14ac:dyDescent="0.2">
      <c r="A1348" s="8" t="s">
        <v>114</v>
      </c>
      <c r="B1348" s="8" t="s">
        <v>142</v>
      </c>
      <c r="C1348" s="8" t="s">
        <v>142</v>
      </c>
      <c r="D1348" s="8"/>
      <c r="E1348" s="9">
        <v>605</v>
      </c>
      <c r="F1348" s="10" t="s">
        <v>233</v>
      </c>
      <c r="G1348" s="11">
        <v>13.05</v>
      </c>
      <c r="H1348" s="9">
        <v>13</v>
      </c>
      <c r="I1348" s="12">
        <v>7.73</v>
      </c>
      <c r="J1348" s="12">
        <v>7.73</v>
      </c>
      <c r="K1348" s="13">
        <v>7.73</v>
      </c>
      <c r="L1348" s="12">
        <v>921.87330400000008</v>
      </c>
      <c r="M1348" s="12">
        <v>111.5184072</v>
      </c>
      <c r="N1348" s="12">
        <v>119.2591596377749</v>
      </c>
      <c r="O1348" s="12">
        <v>14.426702095730917</v>
      </c>
      <c r="P1348" s="12">
        <v>120.96934222536071</v>
      </c>
      <c r="Q1348" s="12" t="s">
        <v>73</v>
      </c>
      <c r="R1348" s="12" t="s">
        <v>134</v>
      </c>
      <c r="S1348" s="12" t="s">
        <v>135</v>
      </c>
      <c r="T1348" s="12">
        <v>12.88</v>
      </c>
      <c r="U1348" s="12">
        <v>138.9657</v>
      </c>
      <c r="V1348" s="21"/>
      <c r="W1348" s="21"/>
      <c r="X1348" s="15" t="s">
        <v>63</v>
      </c>
      <c r="Y1348" s="15" t="s">
        <v>49</v>
      </c>
      <c r="AC1348" s="13">
        <v>7.73</v>
      </c>
      <c r="AD1348" s="44">
        <v>949.96797883383022</v>
      </c>
      <c r="AE1348" s="44" t="s">
        <v>135</v>
      </c>
      <c r="AF1348" s="44" t="s">
        <v>135</v>
      </c>
      <c r="AG1348" s="152">
        <v>122.9</v>
      </c>
    </row>
    <row r="1349" spans="1:153" s="16" customFormat="1" x14ac:dyDescent="0.2">
      <c r="A1349" s="8" t="s">
        <v>114</v>
      </c>
      <c r="B1349" s="8" t="s">
        <v>142</v>
      </c>
      <c r="C1349" s="8" t="s">
        <v>142</v>
      </c>
      <c r="D1349" s="8"/>
      <c r="E1349" s="9">
        <v>605</v>
      </c>
      <c r="F1349" s="10" t="s">
        <v>233</v>
      </c>
      <c r="G1349" s="11">
        <v>1.06</v>
      </c>
      <c r="H1349" s="9">
        <v>1</v>
      </c>
      <c r="I1349" s="12">
        <v>4.1900000000000004</v>
      </c>
      <c r="J1349" s="12">
        <v>4.8899999999999997</v>
      </c>
      <c r="K1349" s="13">
        <v>4.8899999999999997</v>
      </c>
      <c r="L1349" s="12">
        <v>520.64170799999999</v>
      </c>
      <c r="M1349" s="12">
        <v>61.737869600000003</v>
      </c>
      <c r="N1349" s="12">
        <v>124.25816420047731</v>
      </c>
      <c r="O1349" s="12">
        <v>14.734575083532219</v>
      </c>
      <c r="P1349" s="12">
        <v>118.58033778576957</v>
      </c>
      <c r="Q1349" s="12" t="s">
        <v>36</v>
      </c>
      <c r="R1349" s="12" t="s">
        <v>66</v>
      </c>
      <c r="S1349" s="12" t="s">
        <v>67</v>
      </c>
      <c r="T1349" s="12">
        <v>12.91</v>
      </c>
      <c r="U1349" s="12">
        <v>136.99414999999999</v>
      </c>
      <c r="V1349" s="21"/>
      <c r="W1349" s="21"/>
      <c r="X1349" s="15" t="s">
        <v>63</v>
      </c>
      <c r="Y1349" s="15" t="s">
        <v>49</v>
      </c>
      <c r="AC1349" s="13">
        <v>4.1900000000000004</v>
      </c>
      <c r="AD1349" s="44">
        <v>522.2439626537838</v>
      </c>
      <c r="AE1349" s="44" t="s">
        <v>67</v>
      </c>
      <c r="AF1349" s="44" t="s">
        <v>67</v>
      </c>
      <c r="AG1349" s="152">
        <v>124.6</v>
      </c>
    </row>
    <row r="1350" spans="1:153" s="16" customFormat="1" x14ac:dyDescent="0.2">
      <c r="A1350" s="8" t="s">
        <v>114</v>
      </c>
      <c r="B1350" s="8" t="s">
        <v>114</v>
      </c>
      <c r="C1350" s="8" t="s">
        <v>116</v>
      </c>
      <c r="D1350" s="8"/>
      <c r="E1350" s="9">
        <v>238</v>
      </c>
      <c r="F1350" s="10" t="s">
        <v>217</v>
      </c>
      <c r="G1350" s="11">
        <v>1.1599999999999999</v>
      </c>
      <c r="H1350" s="9">
        <v>1</v>
      </c>
      <c r="I1350" s="12">
        <v>5.14</v>
      </c>
      <c r="J1350" s="12">
        <v>5.14</v>
      </c>
      <c r="K1350" s="13">
        <v>5.14</v>
      </c>
      <c r="L1350" s="12">
        <v>609.70699999999999</v>
      </c>
      <c r="M1350" s="12">
        <v>63.223076200000001</v>
      </c>
      <c r="N1350" s="12">
        <v>118.62003891050584</v>
      </c>
      <c r="O1350" s="12">
        <v>12.300209377431907</v>
      </c>
      <c r="P1350" s="12">
        <v>103.69419442453507</v>
      </c>
      <c r="Q1350" s="12" t="s">
        <v>50</v>
      </c>
      <c r="R1350" s="12" t="s">
        <v>54</v>
      </c>
      <c r="S1350" s="12" t="s">
        <v>55</v>
      </c>
      <c r="T1350" s="12">
        <v>12.58</v>
      </c>
      <c r="U1350" s="12">
        <v>126.0204</v>
      </c>
      <c r="V1350" s="21" t="s">
        <v>118</v>
      </c>
      <c r="W1350" s="21" t="s">
        <v>118</v>
      </c>
      <c r="X1350" s="15" t="s">
        <v>63</v>
      </c>
      <c r="Y1350" s="15" t="s">
        <v>49</v>
      </c>
      <c r="AC1350" s="13">
        <v>5.14</v>
      </c>
      <c r="AD1350" s="44">
        <v>590.70167207098757</v>
      </c>
      <c r="AE1350" s="44" t="s">
        <v>55</v>
      </c>
      <c r="AF1350" s="44" t="s">
        <v>55</v>
      </c>
      <c r="AG1350" s="152">
        <v>114.9</v>
      </c>
      <c r="AH1350" s="22"/>
      <c r="AI1350" s="22"/>
      <c r="AJ1350" s="22"/>
      <c r="AK1350" s="22"/>
      <c r="AL1350" s="22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  <c r="BC1350" s="22"/>
      <c r="BD1350" s="22"/>
      <c r="BE1350" s="22"/>
      <c r="BF1350" s="22"/>
      <c r="BG1350" s="22"/>
      <c r="BH1350" s="22"/>
      <c r="BI1350" s="22"/>
      <c r="BJ1350" s="22"/>
      <c r="BK1350" s="22"/>
      <c r="BL1350" s="22"/>
      <c r="BM1350" s="22"/>
      <c r="BN1350" s="22"/>
      <c r="BO1350" s="22"/>
      <c r="BP1350" s="22"/>
      <c r="BQ1350" s="22"/>
      <c r="BR1350" s="22"/>
      <c r="BS1350" s="22"/>
      <c r="BT1350" s="22"/>
      <c r="BU1350" s="22"/>
      <c r="BV1350" s="22"/>
      <c r="BW1350" s="22"/>
      <c r="BX1350" s="22"/>
      <c r="BY1350" s="22"/>
      <c r="BZ1350" s="22"/>
      <c r="CA1350" s="22"/>
      <c r="CB1350" s="22"/>
      <c r="CC1350" s="22"/>
      <c r="CD1350" s="22"/>
      <c r="CE1350" s="22"/>
      <c r="CF1350" s="22"/>
      <c r="CG1350" s="22"/>
      <c r="CH1350" s="22"/>
      <c r="CI1350" s="22"/>
      <c r="CJ1350" s="22"/>
      <c r="CK1350" s="22"/>
      <c r="CL1350" s="22"/>
      <c r="CM1350" s="22"/>
      <c r="CN1350" s="22"/>
      <c r="CO1350" s="22"/>
      <c r="CP1350" s="22"/>
      <c r="CQ1350" s="22"/>
      <c r="CR1350" s="22"/>
      <c r="CS1350" s="22"/>
      <c r="CT1350" s="22"/>
      <c r="CU1350" s="22"/>
      <c r="CV1350" s="22"/>
      <c r="CW1350" s="22"/>
      <c r="CX1350" s="22"/>
      <c r="CY1350" s="22"/>
      <c r="CZ1350" s="22"/>
      <c r="DA1350" s="22"/>
      <c r="DB1350" s="22"/>
      <c r="DC1350" s="22"/>
      <c r="DD1350" s="22"/>
      <c r="DE1350" s="22"/>
      <c r="DF1350" s="22"/>
      <c r="DG1350" s="22"/>
      <c r="DH1350" s="22"/>
      <c r="DI1350" s="22"/>
      <c r="DJ1350" s="22"/>
      <c r="DK1350" s="22"/>
      <c r="DL1350" s="22"/>
      <c r="DM1350" s="22"/>
      <c r="DN1350" s="22"/>
      <c r="DO1350" s="22"/>
      <c r="DP1350" s="22"/>
      <c r="DQ1350" s="22"/>
      <c r="DR1350" s="22"/>
      <c r="DS1350" s="22"/>
      <c r="DT1350" s="22"/>
      <c r="DU1350" s="22"/>
      <c r="DV1350" s="22"/>
      <c r="DW1350" s="22"/>
      <c r="DX1350" s="22"/>
      <c r="DY1350" s="22"/>
      <c r="DZ1350" s="22"/>
      <c r="EA1350" s="22"/>
      <c r="EB1350" s="22"/>
      <c r="EC1350" s="22"/>
      <c r="ED1350" s="22"/>
      <c r="EE1350" s="22"/>
      <c r="EF1350" s="22"/>
      <c r="EG1350" s="22"/>
      <c r="EH1350" s="22"/>
      <c r="EI1350" s="22"/>
      <c r="EJ1350" s="22"/>
      <c r="EK1350" s="22"/>
      <c r="EL1350" s="22"/>
      <c r="EM1350" s="22"/>
      <c r="EN1350" s="22"/>
      <c r="EO1350" s="22"/>
      <c r="EP1350" s="22"/>
      <c r="EQ1350" s="22"/>
      <c r="ER1350" s="22"/>
      <c r="ES1350" s="22"/>
      <c r="ET1350" s="22"/>
      <c r="EU1350" s="22"/>
      <c r="EV1350" s="22"/>
      <c r="EW1350" s="22"/>
    </row>
    <row r="1351" spans="1:153" s="16" customFormat="1" x14ac:dyDescent="0.2">
      <c r="A1351" s="8" t="s">
        <v>114</v>
      </c>
      <c r="B1351" s="8" t="s">
        <v>114</v>
      </c>
      <c r="C1351" s="8" t="s">
        <v>116</v>
      </c>
      <c r="D1351" s="8"/>
      <c r="E1351" s="9">
        <v>559</v>
      </c>
      <c r="F1351" s="10" t="s">
        <v>214</v>
      </c>
      <c r="G1351" s="126">
        <v>1.4179999999999999</v>
      </c>
      <c r="H1351" s="9">
        <v>1</v>
      </c>
      <c r="I1351" s="12">
        <v>11.22</v>
      </c>
      <c r="J1351" s="12">
        <v>11.22</v>
      </c>
      <c r="K1351" s="13">
        <v>11.22</v>
      </c>
      <c r="L1351" s="12">
        <v>1361.624288</v>
      </c>
      <c r="M1351" s="12">
        <v>149.70277719999999</v>
      </c>
      <c r="N1351" s="12">
        <v>121.35688841354722</v>
      </c>
      <c r="O1351" s="12">
        <v>13.342493511586451</v>
      </c>
      <c r="P1351" s="12">
        <v>109.94426180505968</v>
      </c>
      <c r="Q1351" s="12" t="s">
        <v>65</v>
      </c>
      <c r="R1351" s="12" t="s">
        <v>54</v>
      </c>
      <c r="S1351" s="12" t="s">
        <v>55</v>
      </c>
      <c r="T1351" s="12">
        <v>11.99</v>
      </c>
      <c r="U1351" s="12">
        <v>130.06710000000001</v>
      </c>
      <c r="V1351" s="21" t="s">
        <v>118</v>
      </c>
      <c r="W1351" s="21" t="s">
        <v>118</v>
      </c>
      <c r="X1351" s="15" t="s">
        <v>63</v>
      </c>
      <c r="Y1351" s="15" t="s">
        <v>49</v>
      </c>
      <c r="AC1351" s="13">
        <v>11.22</v>
      </c>
      <c r="AD1351" s="44">
        <v>1257.131412549857</v>
      </c>
      <c r="AE1351" s="44" t="s">
        <v>55</v>
      </c>
      <c r="AF1351" s="44" t="s">
        <v>55</v>
      </c>
      <c r="AG1351" s="152">
        <v>112</v>
      </c>
    </row>
    <row r="1352" spans="1:153" s="16" customFormat="1" x14ac:dyDescent="0.2">
      <c r="A1352" s="8" t="s">
        <v>114</v>
      </c>
      <c r="B1352" s="8" t="s">
        <v>142</v>
      </c>
      <c r="C1352" s="8" t="s">
        <v>142</v>
      </c>
      <c r="D1352" s="8"/>
      <c r="E1352" s="9">
        <v>605</v>
      </c>
      <c r="F1352" s="10" t="s">
        <v>233</v>
      </c>
      <c r="G1352" s="11">
        <v>1.01</v>
      </c>
      <c r="H1352" s="9">
        <v>1</v>
      </c>
      <c r="I1352" s="12">
        <v>8</v>
      </c>
      <c r="J1352" s="12">
        <v>8.4600000000000009</v>
      </c>
      <c r="K1352" s="13">
        <v>8.4600000000000009</v>
      </c>
      <c r="L1352" s="12">
        <v>1338.184344</v>
      </c>
      <c r="M1352" s="12">
        <v>155.77220119999998</v>
      </c>
      <c r="N1352" s="12">
        <v>167.273043</v>
      </c>
      <c r="O1352" s="12">
        <v>19.471525149999998</v>
      </c>
      <c r="P1352" s="12">
        <v>116.40563715935986</v>
      </c>
      <c r="Q1352" s="12" t="s">
        <v>248</v>
      </c>
      <c r="R1352" s="12" t="s">
        <v>37</v>
      </c>
      <c r="S1352" s="12" t="s">
        <v>38</v>
      </c>
      <c r="T1352" s="12">
        <v>12.81</v>
      </c>
      <c r="U1352" s="12">
        <v>135.86609999999999</v>
      </c>
      <c r="V1352" s="21"/>
      <c r="W1352" s="21"/>
      <c r="X1352" s="15" t="s">
        <v>63</v>
      </c>
      <c r="Y1352" s="15" t="s">
        <v>49</v>
      </c>
      <c r="AC1352" s="13">
        <v>8</v>
      </c>
      <c r="AD1352" s="44">
        <v>951.01472583061343</v>
      </c>
      <c r="AE1352" s="44" t="s">
        <v>207</v>
      </c>
      <c r="AF1352" s="44" t="s">
        <v>207</v>
      </c>
      <c r="AG1352" s="152">
        <v>118.9</v>
      </c>
    </row>
    <row r="1353" spans="1:153" s="16" customFormat="1" x14ac:dyDescent="0.2">
      <c r="A1353" s="8" t="s">
        <v>114</v>
      </c>
      <c r="B1353" s="8" t="s">
        <v>142</v>
      </c>
      <c r="C1353" s="8" t="s">
        <v>142</v>
      </c>
      <c r="D1353" s="8"/>
      <c r="E1353" s="9">
        <v>605</v>
      </c>
      <c r="F1353" s="10" t="s">
        <v>233</v>
      </c>
      <c r="G1353" s="11">
        <v>3.01</v>
      </c>
      <c r="H1353" s="9">
        <v>3</v>
      </c>
      <c r="I1353" s="12">
        <v>7.5</v>
      </c>
      <c r="J1353" s="12">
        <v>7.5</v>
      </c>
      <c r="K1353" s="13">
        <v>7.5</v>
      </c>
      <c r="L1353" s="12">
        <v>935.77303200000006</v>
      </c>
      <c r="M1353" s="12">
        <v>119.95420920000001</v>
      </c>
      <c r="N1353" s="12">
        <v>124.76973760000001</v>
      </c>
      <c r="O1353" s="12">
        <v>15.993894560000001</v>
      </c>
      <c r="P1353" s="12">
        <v>128.18729018469941</v>
      </c>
      <c r="Q1353" s="12" t="s">
        <v>99</v>
      </c>
      <c r="R1353" s="12" t="s">
        <v>66</v>
      </c>
      <c r="S1353" s="12" t="s">
        <v>67</v>
      </c>
      <c r="T1353" s="12">
        <v>12.71</v>
      </c>
      <c r="U1353" s="12">
        <v>147.04034999999999</v>
      </c>
      <c r="V1353" s="21"/>
      <c r="W1353" s="21"/>
      <c r="X1353" s="15" t="s">
        <v>63</v>
      </c>
      <c r="Y1353" s="15" t="s">
        <v>49</v>
      </c>
      <c r="AC1353" s="13">
        <v>7.5</v>
      </c>
      <c r="AD1353" s="44">
        <v>949.0763054662001</v>
      </c>
      <c r="AE1353" s="44" t="s">
        <v>55</v>
      </c>
      <c r="AF1353" s="44" t="s">
        <v>55</v>
      </c>
      <c r="AG1353" s="152">
        <v>126.5</v>
      </c>
      <c r="EH1353" s="15"/>
      <c r="EI1353" s="15"/>
      <c r="EJ1353" s="15"/>
      <c r="EK1353" s="15"/>
      <c r="EL1353" s="15"/>
      <c r="EM1353" s="15"/>
      <c r="EN1353" s="15"/>
      <c r="EO1353" s="15"/>
      <c r="EP1353" s="15"/>
      <c r="EQ1353" s="15"/>
      <c r="ER1353" s="15"/>
      <c r="ES1353" s="15"/>
      <c r="ET1353" s="15"/>
      <c r="EU1353" s="15"/>
      <c r="EV1353" s="15"/>
      <c r="EW1353" s="15"/>
    </row>
    <row r="1354" spans="1:153" s="16" customFormat="1" x14ac:dyDescent="0.2">
      <c r="A1354" s="8" t="s">
        <v>114</v>
      </c>
      <c r="B1354" s="8" t="s">
        <v>142</v>
      </c>
      <c r="C1354" s="8" t="s">
        <v>142</v>
      </c>
      <c r="D1354" s="8"/>
      <c r="E1354" s="9">
        <v>605</v>
      </c>
      <c r="F1354" s="10" t="s">
        <v>233</v>
      </c>
      <c r="G1354" s="11">
        <v>7.03</v>
      </c>
      <c r="H1354" s="9">
        <v>7</v>
      </c>
      <c r="I1354" s="12">
        <v>10</v>
      </c>
      <c r="J1354" s="12">
        <v>10</v>
      </c>
      <c r="K1354" s="13">
        <v>10</v>
      </c>
      <c r="L1354" s="12">
        <v>1126.6136919999999</v>
      </c>
      <c r="M1354" s="12">
        <v>145.20710980000001</v>
      </c>
      <c r="N1354" s="12">
        <v>112.6613692</v>
      </c>
      <c r="O1354" s="12">
        <v>14.52071098</v>
      </c>
      <c r="P1354" s="12">
        <v>128.88811030001224</v>
      </c>
      <c r="Q1354" s="12" t="s">
        <v>53</v>
      </c>
      <c r="R1354" s="12" t="s">
        <v>54</v>
      </c>
      <c r="S1354" s="12" t="s">
        <v>55</v>
      </c>
      <c r="T1354" s="12">
        <v>12.81</v>
      </c>
      <c r="U1354" s="12">
        <v>147.8313</v>
      </c>
      <c r="V1354" s="21"/>
      <c r="W1354" s="21"/>
      <c r="X1354" s="15" t="s">
        <v>63</v>
      </c>
      <c r="Y1354" s="15" t="s">
        <v>49</v>
      </c>
      <c r="AC1354" s="13">
        <v>10</v>
      </c>
      <c r="AD1354" s="44">
        <v>1050.7684072882669</v>
      </c>
      <c r="AE1354" s="44" t="s">
        <v>55</v>
      </c>
      <c r="AF1354" s="44" t="s">
        <v>55</v>
      </c>
      <c r="AG1354" s="152">
        <v>105.1</v>
      </c>
    </row>
    <row r="1355" spans="1:153" s="16" customFormat="1" x14ac:dyDescent="0.2">
      <c r="A1355" s="8" t="s">
        <v>114</v>
      </c>
      <c r="B1355" s="8" t="s">
        <v>142</v>
      </c>
      <c r="C1355" s="8" t="s">
        <v>142</v>
      </c>
      <c r="D1355" s="8"/>
      <c r="E1355" s="9">
        <v>605</v>
      </c>
      <c r="F1355" s="10" t="s">
        <v>233</v>
      </c>
      <c r="G1355" s="11">
        <v>3.06</v>
      </c>
      <c r="H1355" s="9">
        <v>3</v>
      </c>
      <c r="I1355" s="12">
        <v>7.5</v>
      </c>
      <c r="J1355" s="12">
        <v>7.5</v>
      </c>
      <c r="K1355" s="13">
        <v>7.5</v>
      </c>
      <c r="L1355" s="12">
        <v>980.30296400000009</v>
      </c>
      <c r="M1355" s="12">
        <v>114.66167919999999</v>
      </c>
      <c r="N1355" s="12">
        <v>130.70706186666669</v>
      </c>
      <c r="O1355" s="12">
        <v>15.288223893333333</v>
      </c>
      <c r="P1355" s="12">
        <v>116.96555392644919</v>
      </c>
      <c r="Q1355" s="12" t="s">
        <v>50</v>
      </c>
      <c r="R1355" s="12" t="s">
        <v>134</v>
      </c>
      <c r="S1355" s="12" t="s">
        <v>135</v>
      </c>
      <c r="T1355" s="12">
        <v>12.58</v>
      </c>
      <c r="U1355" s="12">
        <v>136.41095000000001</v>
      </c>
      <c r="V1355" s="21"/>
      <c r="W1355" s="21"/>
      <c r="X1355" s="15" t="s">
        <v>63</v>
      </c>
      <c r="Y1355" s="15" t="s">
        <v>49</v>
      </c>
      <c r="AC1355" s="13">
        <v>7.5</v>
      </c>
      <c r="AD1355" s="44">
        <v>857.0763054662001</v>
      </c>
      <c r="AE1355" s="44" t="s">
        <v>135</v>
      </c>
      <c r="AF1355" s="44" t="s">
        <v>135</v>
      </c>
      <c r="AG1355" s="152">
        <v>114.3</v>
      </c>
    </row>
    <row r="1356" spans="1:153" s="16" customFormat="1" x14ac:dyDescent="0.2">
      <c r="A1356" s="8" t="s">
        <v>114</v>
      </c>
      <c r="B1356" s="8" t="s">
        <v>142</v>
      </c>
      <c r="C1356" s="8" t="s">
        <v>142</v>
      </c>
      <c r="D1356" s="8"/>
      <c r="E1356" s="9">
        <v>605</v>
      </c>
      <c r="F1356" s="10" t="s">
        <v>233</v>
      </c>
      <c r="G1356" s="11">
        <v>2.09</v>
      </c>
      <c r="H1356" s="9">
        <v>2</v>
      </c>
      <c r="I1356" s="12">
        <v>7.5</v>
      </c>
      <c r="J1356" s="12">
        <v>7.5</v>
      </c>
      <c r="K1356" s="13">
        <v>7.5</v>
      </c>
      <c r="L1356" s="12">
        <v>1063.7138440000001</v>
      </c>
      <c r="M1356" s="12">
        <v>135.4003238</v>
      </c>
      <c r="N1356" s="12">
        <v>141.82851253333334</v>
      </c>
      <c r="O1356" s="12">
        <v>18.053376506666666</v>
      </c>
      <c r="P1356" s="12">
        <v>127.290177300729</v>
      </c>
      <c r="Q1356" s="12" t="s">
        <v>50</v>
      </c>
      <c r="R1356" s="12" t="s">
        <v>66</v>
      </c>
      <c r="S1356" s="12" t="s">
        <v>67</v>
      </c>
      <c r="T1356" s="12">
        <v>12.65</v>
      </c>
      <c r="U1356" s="12">
        <v>145.83394999999999</v>
      </c>
      <c r="V1356" s="21"/>
      <c r="W1356" s="21"/>
      <c r="X1356" s="15" t="s">
        <v>63</v>
      </c>
      <c r="Y1356" s="15" t="s">
        <v>49</v>
      </c>
      <c r="AC1356" s="13">
        <v>7.5</v>
      </c>
      <c r="AD1356" s="44">
        <v>949.0763054662001</v>
      </c>
      <c r="AE1356" s="44" t="s">
        <v>55</v>
      </c>
      <c r="AF1356" s="44" t="s">
        <v>55</v>
      </c>
      <c r="AG1356" s="152">
        <v>126.5</v>
      </c>
    </row>
    <row r="1357" spans="1:153" s="15" customFormat="1" x14ac:dyDescent="0.2">
      <c r="A1357" s="8" t="s">
        <v>114</v>
      </c>
      <c r="B1357" s="8" t="s">
        <v>142</v>
      </c>
      <c r="C1357" s="8" t="s">
        <v>142</v>
      </c>
      <c r="D1357" s="8"/>
      <c r="E1357" s="9">
        <v>605</v>
      </c>
      <c r="F1357" s="10" t="s">
        <v>233</v>
      </c>
      <c r="G1357" s="11">
        <v>4.08</v>
      </c>
      <c r="H1357" s="9">
        <v>4</v>
      </c>
      <c r="I1357" s="12">
        <v>5.8</v>
      </c>
      <c r="J1357" s="12">
        <v>6</v>
      </c>
      <c r="K1357" s="13">
        <v>6</v>
      </c>
      <c r="L1357" s="12">
        <v>788.78288400000008</v>
      </c>
      <c r="M1357" s="12">
        <v>84.431077200000004</v>
      </c>
      <c r="N1357" s="12">
        <v>135.99704896551725</v>
      </c>
      <c r="O1357" s="12">
        <v>14.55708227586207</v>
      </c>
      <c r="P1357" s="12">
        <v>107.039692306508</v>
      </c>
      <c r="Q1357" s="12" t="s">
        <v>46</v>
      </c>
      <c r="R1357" s="12" t="s">
        <v>54</v>
      </c>
      <c r="S1357" s="12" t="s">
        <v>55</v>
      </c>
      <c r="T1357" s="12">
        <v>12.19</v>
      </c>
      <c r="U1357" s="12">
        <v>126.6048</v>
      </c>
      <c r="V1357" s="21"/>
      <c r="W1357" s="21"/>
      <c r="X1357" s="15" t="s">
        <v>63</v>
      </c>
      <c r="Y1357" s="15" t="s">
        <v>49</v>
      </c>
      <c r="Z1357" s="16"/>
      <c r="AA1357" s="16"/>
      <c r="AB1357" s="16"/>
      <c r="AC1357" s="13">
        <v>5.8</v>
      </c>
      <c r="AD1357" s="44">
        <v>804.48567622719486</v>
      </c>
      <c r="AE1357" s="44" t="s">
        <v>55</v>
      </c>
      <c r="AF1357" s="44" t="s">
        <v>55</v>
      </c>
      <c r="AG1357" s="152">
        <v>138.69999999999999</v>
      </c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  <c r="DG1357" s="16"/>
      <c r="DH1357" s="16"/>
      <c r="DI1357" s="16"/>
      <c r="DJ1357" s="16"/>
      <c r="DK1357" s="16"/>
      <c r="DL1357" s="16"/>
      <c r="DM1357" s="16"/>
      <c r="DN1357" s="16"/>
      <c r="DO1357" s="16"/>
      <c r="DP1357" s="16"/>
      <c r="DQ1357" s="16"/>
      <c r="DR1357" s="16"/>
      <c r="DS1357" s="16"/>
      <c r="DT1357" s="16"/>
      <c r="DU1357" s="16"/>
      <c r="DV1357" s="16"/>
      <c r="DW1357" s="16"/>
      <c r="DX1357" s="16"/>
      <c r="DY1357" s="16"/>
      <c r="DZ1357" s="16"/>
      <c r="EA1357" s="16"/>
      <c r="EB1357" s="16"/>
      <c r="EC1357" s="16"/>
      <c r="ED1357" s="16"/>
      <c r="EE1357" s="16"/>
      <c r="EF1357" s="16"/>
      <c r="EG1357" s="16"/>
      <c r="EH1357" s="16"/>
      <c r="EI1357" s="16"/>
      <c r="EJ1357" s="16"/>
      <c r="EK1357" s="16"/>
      <c r="EL1357" s="16"/>
      <c r="EM1357" s="16"/>
      <c r="EN1357" s="16"/>
      <c r="EO1357" s="16"/>
      <c r="EP1357" s="16"/>
      <c r="EQ1357" s="16"/>
      <c r="ER1357" s="16"/>
      <c r="ES1357" s="16"/>
      <c r="ET1357" s="16"/>
      <c r="EU1357" s="16"/>
      <c r="EV1357" s="16"/>
      <c r="EW1357" s="16"/>
    </row>
    <row r="1358" spans="1:153" s="15" customFormat="1" x14ac:dyDescent="0.2">
      <c r="A1358" s="8" t="s">
        <v>114</v>
      </c>
      <c r="B1358" s="8" t="s">
        <v>142</v>
      </c>
      <c r="C1358" s="8" t="s">
        <v>142</v>
      </c>
      <c r="D1358" s="7"/>
      <c r="E1358" s="9">
        <v>605</v>
      </c>
      <c r="F1358" s="10" t="s">
        <v>233</v>
      </c>
      <c r="G1358" s="11">
        <v>14.02</v>
      </c>
      <c r="H1358" s="7">
        <v>14</v>
      </c>
      <c r="I1358" s="12">
        <v>10</v>
      </c>
      <c r="J1358" s="12">
        <v>10</v>
      </c>
      <c r="K1358" s="13">
        <v>10</v>
      </c>
      <c r="L1358" s="12">
        <v>1008.8631680000001</v>
      </c>
      <c r="M1358" s="12">
        <v>126.1843618</v>
      </c>
      <c r="N1358" s="12">
        <v>100.8863168</v>
      </c>
      <c r="O1358" s="12">
        <v>12.61843618</v>
      </c>
      <c r="P1358" s="12">
        <v>125.07579402482457</v>
      </c>
      <c r="Q1358" s="12" t="s">
        <v>248</v>
      </c>
      <c r="R1358" s="12" t="s">
        <v>134</v>
      </c>
      <c r="S1358" s="12" t="s">
        <v>135</v>
      </c>
      <c r="T1358" s="12">
        <v>13.08</v>
      </c>
      <c r="U1358" s="12">
        <v>143.48840000000001</v>
      </c>
      <c r="X1358" s="15" t="s">
        <v>63</v>
      </c>
      <c r="Y1358" s="15" t="s">
        <v>49</v>
      </c>
      <c r="Z1358" s="16"/>
      <c r="AC1358" s="13">
        <v>10</v>
      </c>
      <c r="AD1358" s="44">
        <v>1050.7684072882669</v>
      </c>
      <c r="AE1358" s="44" t="s">
        <v>135</v>
      </c>
      <c r="AF1358" s="44" t="s">
        <v>135</v>
      </c>
      <c r="AG1358" s="152">
        <v>105.1</v>
      </c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  <c r="DG1358" s="16"/>
      <c r="DH1358" s="16"/>
      <c r="DI1358" s="16"/>
      <c r="DJ1358" s="16"/>
      <c r="DK1358" s="16"/>
      <c r="DL1358" s="16"/>
      <c r="DM1358" s="16"/>
      <c r="DN1358" s="16"/>
      <c r="DO1358" s="16"/>
      <c r="DP1358" s="16"/>
      <c r="DQ1358" s="16"/>
      <c r="DR1358" s="16"/>
      <c r="DS1358" s="16"/>
      <c r="DT1358" s="16"/>
      <c r="DU1358" s="16"/>
      <c r="DV1358" s="16"/>
      <c r="DW1358" s="16"/>
      <c r="DX1358" s="16"/>
      <c r="DY1358" s="16"/>
      <c r="DZ1358" s="16"/>
      <c r="EA1358" s="16"/>
      <c r="EB1358" s="16"/>
      <c r="EC1358" s="16"/>
      <c r="ED1358" s="16"/>
      <c r="EE1358" s="16"/>
      <c r="EF1358" s="16"/>
      <c r="EG1358" s="16"/>
      <c r="EH1358" s="16"/>
      <c r="EI1358" s="16"/>
      <c r="EJ1358" s="16"/>
      <c r="EK1358" s="16"/>
      <c r="EL1358" s="16"/>
      <c r="EM1358" s="16"/>
      <c r="EN1358" s="16"/>
      <c r="EO1358" s="16"/>
      <c r="EP1358" s="16"/>
      <c r="EQ1358" s="16"/>
      <c r="ER1358" s="16"/>
      <c r="ES1358" s="16"/>
      <c r="ET1358" s="16"/>
      <c r="EU1358" s="16"/>
      <c r="EV1358" s="16"/>
      <c r="EW1358" s="16"/>
    </row>
    <row r="1359" spans="1:153" s="16" customFormat="1" x14ac:dyDescent="0.2">
      <c r="A1359" s="8" t="s">
        <v>114</v>
      </c>
      <c r="B1359" s="8" t="s">
        <v>142</v>
      </c>
      <c r="C1359" s="8" t="s">
        <v>142</v>
      </c>
      <c r="D1359" s="7"/>
      <c r="E1359" s="9">
        <v>605</v>
      </c>
      <c r="F1359" s="10" t="s">
        <v>233</v>
      </c>
      <c r="G1359" s="11">
        <v>15.07</v>
      </c>
      <c r="H1359" s="7">
        <v>15</v>
      </c>
      <c r="I1359" s="12">
        <v>7</v>
      </c>
      <c r="J1359" s="12">
        <v>7</v>
      </c>
      <c r="K1359" s="13">
        <v>7</v>
      </c>
      <c r="L1359" s="12">
        <v>1009.713432</v>
      </c>
      <c r="M1359" s="12">
        <v>118.24818879999999</v>
      </c>
      <c r="N1359" s="12">
        <v>144.244776</v>
      </c>
      <c r="O1359" s="12">
        <v>16.892598400000001</v>
      </c>
      <c r="P1359" s="12">
        <v>117.11064253723822</v>
      </c>
      <c r="Q1359" s="12" t="s">
        <v>60</v>
      </c>
      <c r="R1359" s="12" t="s">
        <v>54</v>
      </c>
      <c r="S1359" s="12" t="s">
        <v>55</v>
      </c>
      <c r="T1359" s="12">
        <v>11.33</v>
      </c>
      <c r="U1359" s="12">
        <v>133.37469999999999</v>
      </c>
      <c r="V1359" s="15"/>
      <c r="W1359" s="15"/>
      <c r="X1359" s="15" t="s">
        <v>63</v>
      </c>
      <c r="Y1359" s="15" t="s">
        <v>49</v>
      </c>
      <c r="AA1359" s="15"/>
      <c r="AB1359" s="15"/>
      <c r="AC1359" s="13">
        <v>7</v>
      </c>
      <c r="AD1359" s="44">
        <v>947.13788510178676</v>
      </c>
      <c r="AE1359" s="44" t="s">
        <v>71</v>
      </c>
      <c r="AF1359" s="44" t="s">
        <v>71</v>
      </c>
      <c r="AG1359" s="152">
        <v>135.30000000000001</v>
      </c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5"/>
      <c r="BP1359" s="15"/>
      <c r="BQ1359" s="15"/>
      <c r="BR1359" s="15"/>
      <c r="BS1359" s="15"/>
      <c r="BT1359" s="15"/>
      <c r="BU1359" s="15"/>
      <c r="BV1359" s="15"/>
      <c r="BW1359" s="15"/>
      <c r="BX1359" s="15"/>
      <c r="BY1359" s="15"/>
      <c r="BZ1359" s="15"/>
      <c r="CA1359" s="15"/>
      <c r="CB1359" s="15"/>
      <c r="CC1359" s="15"/>
      <c r="CD1359" s="15"/>
      <c r="CE1359" s="15"/>
      <c r="CF1359" s="15"/>
      <c r="CG1359" s="15"/>
      <c r="CH1359" s="15"/>
      <c r="CI1359" s="15"/>
      <c r="CJ1359" s="15"/>
      <c r="CK1359" s="15"/>
      <c r="CL1359" s="15"/>
      <c r="CM1359" s="15"/>
      <c r="CN1359" s="15"/>
      <c r="CO1359" s="15"/>
      <c r="CP1359" s="15"/>
      <c r="CQ1359" s="15"/>
      <c r="CR1359" s="15"/>
      <c r="CS1359" s="15"/>
      <c r="CT1359" s="15"/>
      <c r="CU1359" s="15"/>
      <c r="CV1359" s="15"/>
      <c r="CW1359" s="15"/>
      <c r="CX1359" s="15"/>
      <c r="CY1359" s="15"/>
      <c r="CZ1359" s="15"/>
      <c r="DA1359" s="15"/>
      <c r="DB1359" s="15"/>
      <c r="DC1359" s="15"/>
      <c r="DD1359" s="15"/>
      <c r="DE1359" s="15"/>
      <c r="DF1359" s="15"/>
      <c r="DG1359" s="15"/>
      <c r="DH1359" s="15"/>
      <c r="DI1359" s="15"/>
      <c r="DJ1359" s="15"/>
      <c r="DK1359" s="15"/>
      <c r="DL1359" s="15"/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5"/>
      <c r="ED1359" s="15"/>
      <c r="EE1359" s="15"/>
      <c r="EF1359" s="15"/>
      <c r="EG1359" s="15"/>
      <c r="EH1359" s="15"/>
      <c r="EI1359" s="15"/>
      <c r="EJ1359" s="15"/>
      <c r="EK1359" s="15"/>
      <c r="EL1359" s="15"/>
      <c r="EM1359" s="15"/>
      <c r="EN1359" s="15"/>
      <c r="EO1359" s="15"/>
      <c r="EP1359" s="15"/>
      <c r="EQ1359" s="15"/>
      <c r="ER1359" s="15"/>
      <c r="ES1359" s="15"/>
      <c r="ET1359" s="15"/>
      <c r="EU1359" s="15"/>
      <c r="EV1359" s="15"/>
      <c r="EW1359" s="15"/>
    </row>
    <row r="1360" spans="1:153" s="15" customFormat="1" x14ac:dyDescent="0.2">
      <c r="A1360" s="8" t="s">
        <v>114</v>
      </c>
      <c r="B1360" s="8" t="s">
        <v>142</v>
      </c>
      <c r="C1360" s="8" t="s">
        <v>142</v>
      </c>
      <c r="D1360" s="7"/>
      <c r="E1360" s="9">
        <v>605</v>
      </c>
      <c r="F1360" s="10" t="s">
        <v>233</v>
      </c>
      <c r="G1360" s="11">
        <v>1.1000000000000001</v>
      </c>
      <c r="I1360" s="12">
        <v>8.3800000000000008</v>
      </c>
      <c r="J1360" s="12">
        <v>8.3800000000000008</v>
      </c>
      <c r="K1360" s="13">
        <v>8.3800000000000008</v>
      </c>
      <c r="L1360" s="12">
        <v>972.14302400000008</v>
      </c>
      <c r="M1360" s="12">
        <v>114.6734506</v>
      </c>
      <c r="N1360" s="12">
        <v>116.00752076372315</v>
      </c>
      <c r="O1360" s="12">
        <v>13.684182649164676</v>
      </c>
      <c r="P1360" s="12">
        <v>117.95944400049513</v>
      </c>
      <c r="Q1360" s="12" t="s">
        <v>53</v>
      </c>
      <c r="R1360" s="12" t="s">
        <v>54</v>
      </c>
      <c r="S1360" s="12" t="s">
        <v>55</v>
      </c>
      <c r="T1360" s="12">
        <v>10.94</v>
      </c>
      <c r="U1360" s="12">
        <v>136.56319999999999</v>
      </c>
      <c r="AC1360" s="13">
        <v>8.3800000000000008</v>
      </c>
      <c r="AD1360" s="44">
        <v>952.48792530756759</v>
      </c>
      <c r="AE1360" s="44" t="s">
        <v>55</v>
      </c>
      <c r="AF1360" s="44" t="s">
        <v>55</v>
      </c>
      <c r="AG1360" s="152">
        <v>113.7</v>
      </c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</row>
    <row r="1361" spans="1:153" s="16" customFormat="1" x14ac:dyDescent="0.2">
      <c r="A1361" s="8" t="s">
        <v>114</v>
      </c>
      <c r="B1361" s="8" t="s">
        <v>142</v>
      </c>
      <c r="C1361" s="8" t="s">
        <v>142</v>
      </c>
      <c r="D1361" s="7"/>
      <c r="E1361" s="9">
        <v>605</v>
      </c>
      <c r="F1361" s="10" t="s">
        <v>233</v>
      </c>
      <c r="G1361" s="11">
        <v>14.03</v>
      </c>
      <c r="H1361" s="7">
        <v>14</v>
      </c>
      <c r="I1361" s="12">
        <v>12.7</v>
      </c>
      <c r="J1361" s="12">
        <v>12.7</v>
      </c>
      <c r="K1361" s="13">
        <v>12.7</v>
      </c>
      <c r="L1361" s="12">
        <v>1383.6489040000001</v>
      </c>
      <c r="M1361" s="12">
        <v>154.85102359999999</v>
      </c>
      <c r="N1361" s="12">
        <v>108.94873259842521</v>
      </c>
      <c r="O1361" s="12">
        <v>12.192993984251968</v>
      </c>
      <c r="P1361" s="12">
        <v>111.91496856777763</v>
      </c>
      <c r="Q1361" s="12" t="s">
        <v>50</v>
      </c>
      <c r="R1361" s="12" t="s">
        <v>54</v>
      </c>
      <c r="S1361" s="12" t="s">
        <v>55</v>
      </c>
      <c r="T1361" s="12">
        <v>14.16</v>
      </c>
      <c r="U1361" s="12">
        <v>133.24600000000001</v>
      </c>
      <c r="V1361" s="15"/>
      <c r="W1361" s="15"/>
      <c r="X1361" s="15" t="s">
        <v>63</v>
      </c>
      <c r="Y1361" s="15" t="s">
        <v>49</v>
      </c>
      <c r="AA1361" s="15"/>
      <c r="AB1361" s="15"/>
      <c r="AC1361" s="13">
        <v>12</v>
      </c>
      <c r="AD1361" s="44">
        <v>1426.5220887459202</v>
      </c>
      <c r="AE1361" s="44" t="s">
        <v>55</v>
      </c>
      <c r="AF1361" s="44" t="s">
        <v>55</v>
      </c>
      <c r="AG1361" s="152">
        <v>118.9</v>
      </c>
    </row>
    <row r="1362" spans="1:153" s="16" customFormat="1" x14ac:dyDescent="0.2">
      <c r="A1362" s="8" t="s">
        <v>114</v>
      </c>
      <c r="B1362" s="8" t="s">
        <v>142</v>
      </c>
      <c r="C1362" s="8" t="s">
        <v>142</v>
      </c>
      <c r="D1362" s="8"/>
      <c r="E1362" s="9">
        <v>605</v>
      </c>
      <c r="F1362" s="10" t="s">
        <v>233</v>
      </c>
      <c r="G1362" s="11">
        <v>1.02</v>
      </c>
      <c r="H1362" s="9">
        <v>1</v>
      </c>
      <c r="I1362" s="12">
        <v>4</v>
      </c>
      <c r="J1362" s="12">
        <v>5</v>
      </c>
      <c r="K1362" s="13">
        <v>5</v>
      </c>
      <c r="L1362" s="12">
        <v>571.271976</v>
      </c>
      <c r="M1362" s="12">
        <v>60.566056399999994</v>
      </c>
      <c r="N1362" s="12">
        <v>142.817994</v>
      </c>
      <c r="O1362" s="12">
        <v>15.141514099999998</v>
      </c>
      <c r="P1362" s="12">
        <v>106.0196525376207</v>
      </c>
      <c r="Q1362" s="12" t="s">
        <v>36</v>
      </c>
      <c r="R1362" s="12" t="s">
        <v>193</v>
      </c>
      <c r="S1362" s="12" t="s">
        <v>194</v>
      </c>
      <c r="T1362" s="12">
        <v>13.5</v>
      </c>
      <c r="U1362" s="12">
        <v>127.23824999999999</v>
      </c>
      <c r="V1362" s="21"/>
      <c r="W1362" s="21"/>
      <c r="X1362" s="15" t="s">
        <v>63</v>
      </c>
      <c r="Y1362" s="15" t="s">
        <v>49</v>
      </c>
      <c r="AC1362" s="13">
        <v>4</v>
      </c>
      <c r="AD1362" s="44">
        <v>567.50736291530677</v>
      </c>
      <c r="AE1362" s="44" t="s">
        <v>194</v>
      </c>
      <c r="AF1362" s="44" t="s">
        <v>194</v>
      </c>
      <c r="AG1362" s="152">
        <v>141.9</v>
      </c>
    </row>
    <row r="1363" spans="1:153" s="16" customFormat="1" x14ac:dyDescent="0.2">
      <c r="A1363" s="8" t="s">
        <v>114</v>
      </c>
      <c r="B1363" s="8" t="s">
        <v>142</v>
      </c>
      <c r="C1363" s="8" t="s">
        <v>142</v>
      </c>
      <c r="D1363" s="8"/>
      <c r="E1363" s="9">
        <v>605</v>
      </c>
      <c r="F1363" s="10" t="s">
        <v>233</v>
      </c>
      <c r="G1363" s="11">
        <v>7.06</v>
      </c>
      <c r="H1363" s="9">
        <v>7</v>
      </c>
      <c r="I1363" s="12">
        <v>2</v>
      </c>
      <c r="J1363" s="12">
        <v>2</v>
      </c>
      <c r="K1363" s="13">
        <v>2</v>
      </c>
      <c r="L1363" s="12">
        <v>190.28065599999999</v>
      </c>
      <c r="M1363" s="12">
        <v>19.7405826</v>
      </c>
      <c r="N1363" s="12">
        <v>95.140327999999997</v>
      </c>
      <c r="O1363" s="12">
        <v>9.8702912999999999</v>
      </c>
      <c r="P1363" s="12">
        <v>103.74455824873759</v>
      </c>
      <c r="Q1363" s="12" t="s">
        <v>65</v>
      </c>
      <c r="R1363" s="12" t="s">
        <v>54</v>
      </c>
      <c r="S1363" s="12" t="s">
        <v>55</v>
      </c>
      <c r="T1363" s="12">
        <v>12.98</v>
      </c>
      <c r="U1363" s="12">
        <v>126.06704999999999</v>
      </c>
      <c r="V1363" s="21"/>
      <c r="W1363" s="21"/>
      <c r="X1363" s="15" t="s">
        <v>63</v>
      </c>
      <c r="Y1363" s="15" t="s">
        <v>49</v>
      </c>
      <c r="AC1363" s="13">
        <v>2</v>
      </c>
      <c r="AD1363" s="44">
        <v>191.75368145765336</v>
      </c>
      <c r="AE1363" s="44" t="s">
        <v>55</v>
      </c>
      <c r="AF1363" s="44" t="s">
        <v>55</v>
      </c>
      <c r="AG1363" s="152">
        <v>95.9</v>
      </c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5"/>
      <c r="BP1363" s="15"/>
      <c r="BQ1363" s="15"/>
      <c r="BR1363" s="15"/>
      <c r="BS1363" s="15"/>
      <c r="BT1363" s="15"/>
      <c r="BU1363" s="15"/>
      <c r="BV1363" s="15"/>
      <c r="BW1363" s="15"/>
      <c r="BX1363" s="15"/>
      <c r="BY1363" s="15"/>
      <c r="BZ1363" s="15"/>
      <c r="CA1363" s="15"/>
      <c r="CB1363" s="15"/>
      <c r="CC1363" s="15"/>
      <c r="CD1363" s="15"/>
      <c r="CE1363" s="15"/>
      <c r="CF1363" s="15"/>
      <c r="CG1363" s="15"/>
      <c r="CH1363" s="15"/>
      <c r="CI1363" s="15"/>
      <c r="CJ1363" s="15"/>
      <c r="CK1363" s="15"/>
      <c r="CL1363" s="15"/>
      <c r="CM1363" s="15"/>
      <c r="CN1363" s="15"/>
      <c r="CO1363" s="15"/>
      <c r="CP1363" s="15"/>
      <c r="CQ1363" s="15"/>
      <c r="CR1363" s="15"/>
      <c r="CS1363" s="15"/>
      <c r="CT1363" s="15"/>
      <c r="CU1363" s="15"/>
      <c r="CV1363" s="15"/>
      <c r="CW1363" s="15"/>
      <c r="CX1363" s="15"/>
      <c r="CY1363" s="15"/>
      <c r="CZ1363" s="15"/>
      <c r="DA1363" s="15"/>
      <c r="DB1363" s="15"/>
      <c r="DC1363" s="15"/>
      <c r="DD1363" s="15"/>
      <c r="DE1363" s="15"/>
      <c r="DF1363" s="15"/>
      <c r="DG1363" s="15"/>
      <c r="DH1363" s="15"/>
      <c r="DI1363" s="15"/>
      <c r="DJ1363" s="15"/>
      <c r="DK1363" s="15"/>
      <c r="DL1363" s="15"/>
      <c r="DM1363" s="15"/>
      <c r="DN1363" s="15"/>
      <c r="DO1363" s="15"/>
      <c r="DP1363" s="15"/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5"/>
      <c r="ED1363" s="15"/>
      <c r="EE1363" s="15"/>
      <c r="EF1363" s="15"/>
      <c r="EG1363" s="15"/>
      <c r="EH1363" s="15"/>
      <c r="EI1363" s="15"/>
      <c r="EJ1363" s="15"/>
      <c r="EK1363" s="15"/>
      <c r="EL1363" s="15"/>
      <c r="EM1363" s="15"/>
      <c r="EN1363" s="15"/>
      <c r="EO1363" s="15"/>
      <c r="EP1363" s="15"/>
      <c r="EQ1363" s="15"/>
      <c r="ER1363" s="15"/>
      <c r="ES1363" s="15"/>
      <c r="ET1363" s="15"/>
      <c r="EU1363" s="15"/>
      <c r="EV1363" s="15"/>
      <c r="EW1363" s="15"/>
    </row>
    <row r="1364" spans="1:153" s="15" customFormat="1" x14ac:dyDescent="0.2">
      <c r="A1364" s="8" t="s">
        <v>114</v>
      </c>
      <c r="B1364" s="8" t="s">
        <v>114</v>
      </c>
      <c r="C1364" s="8" t="s">
        <v>116</v>
      </c>
      <c r="D1364" s="8"/>
      <c r="E1364" s="9">
        <v>238</v>
      </c>
      <c r="F1364" s="10" t="s">
        <v>217</v>
      </c>
      <c r="G1364" s="11">
        <v>1.1100000000000001</v>
      </c>
      <c r="H1364" s="9">
        <v>1</v>
      </c>
      <c r="I1364" s="12">
        <v>6.11</v>
      </c>
      <c r="J1364" s="12">
        <v>6.11</v>
      </c>
      <c r="K1364" s="13">
        <v>6.11</v>
      </c>
      <c r="L1364" s="12">
        <v>797.44652400000007</v>
      </c>
      <c r="M1364" s="12">
        <v>85.459439400000008</v>
      </c>
      <c r="N1364" s="12">
        <v>130.51497937806874</v>
      </c>
      <c r="O1364" s="12">
        <v>13.986814959083471</v>
      </c>
      <c r="P1364" s="12">
        <v>107.16635765284244</v>
      </c>
      <c r="Q1364" s="12" t="s">
        <v>65</v>
      </c>
      <c r="R1364" s="12" t="s">
        <v>54</v>
      </c>
      <c r="S1364" s="12" t="s">
        <v>55</v>
      </c>
      <c r="T1364" s="12">
        <v>12.55</v>
      </c>
      <c r="U1364" s="12">
        <v>130.22810000000001</v>
      </c>
      <c r="V1364" s="21" t="s">
        <v>118</v>
      </c>
      <c r="W1364" s="21" t="s">
        <v>118</v>
      </c>
      <c r="X1364" s="15" t="s">
        <v>63</v>
      </c>
      <c r="Y1364" s="15" t="s">
        <v>49</v>
      </c>
      <c r="Z1364" s="16"/>
      <c r="AA1364" s="16"/>
      <c r="AB1364" s="16"/>
      <c r="AC1364" s="13">
        <v>6.11</v>
      </c>
      <c r="AD1364" s="44">
        <v>774.85458749294446</v>
      </c>
      <c r="AE1364" s="44" t="s">
        <v>55</v>
      </c>
      <c r="AF1364" s="44" t="s">
        <v>55</v>
      </c>
      <c r="AG1364" s="152">
        <v>126.8</v>
      </c>
      <c r="AH1364" s="22"/>
      <c r="AI1364" s="22"/>
      <c r="AJ1364" s="22"/>
      <c r="AK1364" s="22"/>
      <c r="AL1364" s="22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  <c r="BC1364" s="22"/>
      <c r="BD1364" s="22"/>
      <c r="BE1364" s="22"/>
      <c r="BF1364" s="22"/>
      <c r="BG1364" s="22"/>
      <c r="BH1364" s="22"/>
      <c r="BI1364" s="22"/>
      <c r="BJ1364" s="22"/>
      <c r="BK1364" s="22"/>
      <c r="BL1364" s="22"/>
      <c r="BM1364" s="22"/>
      <c r="BN1364" s="22"/>
      <c r="BO1364" s="22"/>
      <c r="BP1364" s="22"/>
      <c r="BQ1364" s="22"/>
      <c r="BR1364" s="22"/>
      <c r="BS1364" s="22"/>
      <c r="BT1364" s="22"/>
      <c r="BU1364" s="22"/>
      <c r="BV1364" s="22"/>
      <c r="BW1364" s="22"/>
      <c r="BX1364" s="22"/>
      <c r="BY1364" s="22"/>
      <c r="BZ1364" s="22"/>
      <c r="CA1364" s="22"/>
      <c r="CB1364" s="22"/>
      <c r="CC1364" s="22"/>
      <c r="CD1364" s="22"/>
      <c r="CE1364" s="22"/>
      <c r="CF1364" s="22"/>
      <c r="CG1364" s="22"/>
      <c r="CH1364" s="22"/>
      <c r="CI1364" s="22"/>
      <c r="CJ1364" s="22"/>
      <c r="CK1364" s="22"/>
      <c r="CL1364" s="22"/>
      <c r="CM1364" s="22"/>
      <c r="CN1364" s="22"/>
      <c r="CO1364" s="22"/>
      <c r="CP1364" s="22"/>
      <c r="CQ1364" s="22"/>
      <c r="CR1364" s="22"/>
      <c r="CS1364" s="22"/>
      <c r="CT1364" s="22"/>
      <c r="CU1364" s="22"/>
      <c r="CV1364" s="22"/>
      <c r="CW1364" s="22"/>
      <c r="CX1364" s="22"/>
      <c r="CY1364" s="22"/>
      <c r="CZ1364" s="22"/>
      <c r="DA1364" s="22"/>
      <c r="DB1364" s="22"/>
      <c r="DC1364" s="22"/>
      <c r="DD1364" s="22"/>
      <c r="DE1364" s="22"/>
      <c r="DF1364" s="22"/>
      <c r="DG1364" s="22"/>
      <c r="DH1364" s="22"/>
      <c r="DI1364" s="22"/>
      <c r="DJ1364" s="22"/>
      <c r="DK1364" s="22"/>
      <c r="DL1364" s="22"/>
      <c r="DM1364" s="22"/>
      <c r="DN1364" s="22"/>
      <c r="DO1364" s="22"/>
      <c r="DP1364" s="22"/>
      <c r="DQ1364" s="22"/>
      <c r="DR1364" s="22"/>
      <c r="DS1364" s="22"/>
      <c r="DT1364" s="22"/>
      <c r="DU1364" s="22"/>
      <c r="DV1364" s="22"/>
      <c r="DW1364" s="22"/>
      <c r="DX1364" s="22"/>
      <c r="DY1364" s="22"/>
      <c r="DZ1364" s="22"/>
      <c r="EA1364" s="22"/>
      <c r="EB1364" s="22"/>
      <c r="EC1364" s="22"/>
      <c r="ED1364" s="22"/>
      <c r="EE1364" s="22"/>
      <c r="EF1364" s="22"/>
      <c r="EG1364" s="22"/>
      <c r="EH1364" s="22"/>
      <c r="EI1364" s="22"/>
      <c r="EJ1364" s="22"/>
      <c r="EK1364" s="22"/>
      <c r="EL1364" s="22"/>
      <c r="EM1364" s="22"/>
      <c r="EN1364" s="22"/>
      <c r="EO1364" s="22"/>
      <c r="EP1364" s="22"/>
      <c r="EQ1364" s="22"/>
      <c r="ER1364" s="22"/>
      <c r="ES1364" s="22"/>
      <c r="ET1364" s="22"/>
      <c r="EU1364" s="22"/>
      <c r="EV1364" s="22"/>
      <c r="EW1364" s="22"/>
    </row>
    <row r="1365" spans="1:153" s="15" customFormat="1" x14ac:dyDescent="0.2">
      <c r="A1365" s="8" t="s">
        <v>114</v>
      </c>
      <c r="B1365" s="8" t="s">
        <v>114</v>
      </c>
      <c r="C1365" s="8" t="s">
        <v>116</v>
      </c>
      <c r="D1365" s="8"/>
      <c r="E1365" s="9">
        <v>238</v>
      </c>
      <c r="F1365" s="10" t="s">
        <v>217</v>
      </c>
      <c r="G1365" s="11">
        <v>1.1499999999999999</v>
      </c>
      <c r="H1365" s="9">
        <v>1</v>
      </c>
      <c r="I1365" s="12">
        <v>3.36</v>
      </c>
      <c r="J1365" s="12">
        <v>3.36</v>
      </c>
      <c r="K1365" s="13">
        <v>3.36</v>
      </c>
      <c r="L1365" s="12">
        <v>386.70323200000001</v>
      </c>
      <c r="M1365" s="12">
        <v>41.773565999999995</v>
      </c>
      <c r="N1365" s="12">
        <v>115.09024761904763</v>
      </c>
      <c r="O1365" s="12">
        <v>12.432608928571428</v>
      </c>
      <c r="P1365" s="12">
        <v>108.02486905514147</v>
      </c>
      <c r="Q1365" s="12" t="s">
        <v>46</v>
      </c>
      <c r="R1365" s="12" t="s">
        <v>54</v>
      </c>
      <c r="S1365" s="12" t="s">
        <v>55</v>
      </c>
      <c r="T1365" s="12">
        <v>11.73</v>
      </c>
      <c r="U1365" s="12">
        <v>129.4434</v>
      </c>
      <c r="V1365" s="21"/>
      <c r="W1365" s="21"/>
      <c r="X1365" s="15" t="s">
        <v>63</v>
      </c>
      <c r="Y1365" s="15" t="s">
        <v>49</v>
      </c>
      <c r="Z1365" s="16"/>
      <c r="AA1365" s="16"/>
      <c r="AB1365" s="16"/>
      <c r="AC1365" s="13">
        <v>3.36</v>
      </c>
      <c r="AD1365" s="44">
        <v>374.27951568842769</v>
      </c>
      <c r="AE1365" s="44" t="s">
        <v>55</v>
      </c>
      <c r="AF1365" s="44" t="s">
        <v>55</v>
      </c>
      <c r="AG1365" s="152">
        <v>111.4</v>
      </c>
      <c r="AH1365" s="22"/>
      <c r="AI1365" s="22"/>
      <c r="AJ1365" s="22"/>
      <c r="AK1365" s="22"/>
      <c r="AL1365" s="22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  <c r="BC1365" s="22"/>
      <c r="BD1365" s="22"/>
      <c r="BE1365" s="22"/>
      <c r="BF1365" s="22"/>
      <c r="BG1365" s="22"/>
      <c r="BH1365" s="22"/>
      <c r="BI1365" s="22"/>
      <c r="BJ1365" s="22"/>
      <c r="BK1365" s="22"/>
      <c r="BL1365" s="22"/>
      <c r="BM1365" s="22"/>
      <c r="BN1365" s="22"/>
      <c r="BO1365" s="22"/>
      <c r="BP1365" s="22"/>
      <c r="BQ1365" s="22"/>
      <c r="BR1365" s="22"/>
      <c r="BS1365" s="22"/>
      <c r="BT1365" s="22"/>
      <c r="BU1365" s="22"/>
      <c r="BV1365" s="22"/>
      <c r="BW1365" s="22"/>
      <c r="BX1365" s="22"/>
      <c r="BY1365" s="22"/>
      <c r="BZ1365" s="22"/>
      <c r="CA1365" s="22"/>
      <c r="CB1365" s="22"/>
      <c r="CC1365" s="22"/>
      <c r="CD1365" s="22"/>
      <c r="CE1365" s="22"/>
      <c r="CF1365" s="22"/>
      <c r="CG1365" s="22"/>
      <c r="CH1365" s="22"/>
      <c r="CI1365" s="22"/>
      <c r="CJ1365" s="22"/>
      <c r="CK1365" s="22"/>
      <c r="CL1365" s="22"/>
      <c r="CM1365" s="22"/>
      <c r="CN1365" s="22"/>
      <c r="CO1365" s="22"/>
      <c r="CP1365" s="22"/>
      <c r="CQ1365" s="22"/>
      <c r="CR1365" s="22"/>
      <c r="CS1365" s="22"/>
      <c r="CT1365" s="22"/>
      <c r="CU1365" s="22"/>
      <c r="CV1365" s="22"/>
      <c r="CW1365" s="22"/>
      <c r="CX1365" s="22"/>
      <c r="CY1365" s="22"/>
      <c r="CZ1365" s="22"/>
      <c r="DA1365" s="22"/>
      <c r="DB1365" s="22"/>
      <c r="DC1365" s="22"/>
      <c r="DD1365" s="22"/>
      <c r="DE1365" s="22"/>
      <c r="DF1365" s="22"/>
      <c r="DG1365" s="22"/>
      <c r="DH1365" s="22"/>
      <c r="DI1365" s="22"/>
      <c r="DJ1365" s="22"/>
      <c r="DK1365" s="22"/>
      <c r="DL1365" s="22"/>
      <c r="DM1365" s="22"/>
      <c r="DN1365" s="22"/>
      <c r="DO1365" s="22"/>
      <c r="DP1365" s="22"/>
      <c r="DQ1365" s="22"/>
      <c r="DR1365" s="22"/>
      <c r="DS1365" s="22"/>
      <c r="DT1365" s="22"/>
      <c r="DU1365" s="22"/>
      <c r="DV1365" s="22"/>
      <c r="DW1365" s="22"/>
      <c r="DX1365" s="22"/>
      <c r="DY1365" s="22"/>
      <c r="DZ1365" s="22"/>
      <c r="EA1365" s="22"/>
      <c r="EB1365" s="22"/>
      <c r="EC1365" s="22"/>
      <c r="ED1365" s="22"/>
      <c r="EE1365" s="22"/>
      <c r="EF1365" s="22"/>
      <c r="EG1365" s="22"/>
      <c r="EH1365" s="22"/>
      <c r="EI1365" s="22"/>
      <c r="EJ1365" s="22"/>
      <c r="EK1365" s="22"/>
      <c r="EL1365" s="22"/>
      <c r="EM1365" s="22"/>
      <c r="EN1365" s="22"/>
      <c r="EO1365" s="22"/>
      <c r="EP1365" s="22"/>
      <c r="EQ1365" s="22"/>
      <c r="ER1365" s="22"/>
      <c r="ES1365" s="22"/>
      <c r="ET1365" s="22"/>
      <c r="EU1365" s="22"/>
      <c r="EV1365" s="22"/>
      <c r="EW1365" s="22"/>
    </row>
    <row r="1366" spans="1:153" s="15" customFormat="1" x14ac:dyDescent="0.2">
      <c r="A1366" s="8" t="s">
        <v>114</v>
      </c>
      <c r="B1366" s="8" t="s">
        <v>114</v>
      </c>
      <c r="C1366" s="8" t="s">
        <v>116</v>
      </c>
      <c r="D1366" s="8"/>
      <c r="E1366" s="9">
        <v>559</v>
      </c>
      <c r="F1366" s="10" t="s">
        <v>214</v>
      </c>
      <c r="G1366" s="7">
        <v>1.1060000000000001</v>
      </c>
      <c r="H1366" s="7">
        <v>1</v>
      </c>
      <c r="I1366" s="12">
        <v>3.89</v>
      </c>
      <c r="J1366" s="12">
        <v>3.89</v>
      </c>
      <c r="K1366" s="13">
        <v>3.89</v>
      </c>
      <c r="L1366" s="12">
        <v>520.60168799999997</v>
      </c>
      <c r="M1366" s="12">
        <v>59.946910199999998</v>
      </c>
      <c r="N1366" s="12">
        <v>133.83076812339331</v>
      </c>
      <c r="O1366" s="12">
        <v>15.410516760925448</v>
      </c>
      <c r="P1366" s="12">
        <v>115.14928126779337</v>
      </c>
      <c r="Q1366" s="12" t="s">
        <v>65</v>
      </c>
      <c r="R1366" s="12" t="s">
        <v>54</v>
      </c>
      <c r="S1366" s="12" t="s">
        <v>55</v>
      </c>
      <c r="T1366" s="12">
        <v>11.99</v>
      </c>
      <c r="U1366" s="12">
        <v>134.51065</v>
      </c>
      <c r="X1366" s="15" t="s">
        <v>63</v>
      </c>
      <c r="Y1366" s="15" t="s">
        <v>49</v>
      </c>
      <c r="Z1366" s="16"/>
      <c r="AC1366" s="13">
        <v>5</v>
      </c>
      <c r="AD1366" s="44">
        <v>580.89635140367955</v>
      </c>
      <c r="AE1366" s="44" t="s">
        <v>55</v>
      </c>
      <c r="AF1366" s="44" t="s">
        <v>55</v>
      </c>
      <c r="AG1366" s="152">
        <v>116.2</v>
      </c>
    </row>
    <row r="1367" spans="1:153" s="15" customFormat="1" x14ac:dyDescent="0.2">
      <c r="A1367" s="8" t="s">
        <v>114</v>
      </c>
      <c r="B1367" s="8" t="s">
        <v>114</v>
      </c>
      <c r="C1367" s="8" t="s">
        <v>116</v>
      </c>
      <c r="D1367" s="8"/>
      <c r="E1367" s="9">
        <v>559</v>
      </c>
      <c r="F1367" s="10" t="s">
        <v>214</v>
      </c>
      <c r="G1367" s="126">
        <v>1.3109999999999999</v>
      </c>
      <c r="H1367" s="9">
        <v>1</v>
      </c>
      <c r="I1367" s="12">
        <v>1.5</v>
      </c>
      <c r="J1367" s="12">
        <v>1.5</v>
      </c>
      <c r="K1367" s="13">
        <v>1.5</v>
      </c>
      <c r="L1367" s="12">
        <v>293.75094000000001</v>
      </c>
      <c r="M1367" s="12">
        <v>34.378504800000002</v>
      </c>
      <c r="N1367" s="12">
        <v>195.83396000000002</v>
      </c>
      <c r="O1367" s="12">
        <v>22.919003200000002</v>
      </c>
      <c r="P1367" s="12">
        <v>117.0328333247206</v>
      </c>
      <c r="Q1367" s="12" t="s">
        <v>65</v>
      </c>
      <c r="R1367" s="12" t="s">
        <v>54</v>
      </c>
      <c r="S1367" s="12" t="s">
        <v>55</v>
      </c>
      <c r="T1367" s="12">
        <v>11.96</v>
      </c>
      <c r="U1367" s="12">
        <v>135.9555</v>
      </c>
      <c r="V1367" s="21" t="s">
        <v>118</v>
      </c>
      <c r="W1367" s="21" t="s">
        <v>118</v>
      </c>
      <c r="X1367" s="15" t="s">
        <v>63</v>
      </c>
      <c r="Y1367" s="15" t="s">
        <v>49</v>
      </c>
      <c r="Z1367" s="16"/>
      <c r="AA1367" s="16"/>
      <c r="AB1367" s="16"/>
      <c r="AC1367" s="13">
        <v>1.5</v>
      </c>
      <c r="AD1367" s="44">
        <v>174.26890542110388</v>
      </c>
      <c r="AE1367" s="44" t="s">
        <v>55</v>
      </c>
      <c r="AF1367" s="44" t="s">
        <v>55</v>
      </c>
      <c r="AG1367" s="152">
        <v>116.2</v>
      </c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  <c r="DG1367" s="16"/>
      <c r="DH1367" s="16"/>
      <c r="DI1367" s="16"/>
      <c r="DJ1367" s="16"/>
      <c r="DK1367" s="16"/>
      <c r="DL1367" s="16"/>
      <c r="DM1367" s="16"/>
      <c r="DN1367" s="16"/>
      <c r="DO1367" s="16"/>
      <c r="DP1367" s="16"/>
      <c r="DQ1367" s="16"/>
      <c r="DR1367" s="16"/>
      <c r="DS1367" s="16"/>
      <c r="DT1367" s="16"/>
      <c r="DU1367" s="16"/>
      <c r="DV1367" s="16"/>
      <c r="DW1367" s="16"/>
      <c r="DX1367" s="16"/>
      <c r="DY1367" s="16"/>
      <c r="DZ1367" s="16"/>
      <c r="EA1367" s="16"/>
      <c r="EB1367" s="16"/>
      <c r="EC1367" s="16"/>
      <c r="ED1367" s="16"/>
      <c r="EE1367" s="16"/>
      <c r="EF1367" s="16"/>
      <c r="EG1367" s="16"/>
      <c r="EH1367" s="16"/>
      <c r="EI1367" s="16"/>
      <c r="EJ1367" s="16"/>
      <c r="EK1367" s="16"/>
      <c r="EL1367" s="16"/>
      <c r="EM1367" s="16"/>
      <c r="EN1367" s="16"/>
      <c r="EO1367" s="16"/>
      <c r="EP1367" s="16"/>
      <c r="EQ1367" s="16"/>
      <c r="ER1367" s="16"/>
      <c r="ES1367" s="16"/>
      <c r="ET1367" s="16"/>
      <c r="EU1367" s="16"/>
      <c r="EV1367" s="16"/>
      <c r="EW1367" s="16"/>
    </row>
    <row r="1368" spans="1:153" s="15" customFormat="1" x14ac:dyDescent="0.2">
      <c r="A1368" s="8" t="s">
        <v>114</v>
      </c>
      <c r="B1368" s="8" t="s">
        <v>114</v>
      </c>
      <c r="C1368" s="8" t="s">
        <v>116</v>
      </c>
      <c r="D1368" s="8"/>
      <c r="E1368" s="9">
        <v>559</v>
      </c>
      <c r="F1368" s="10" t="s">
        <v>214</v>
      </c>
      <c r="G1368" s="126">
        <v>2.1440000000000001</v>
      </c>
      <c r="H1368" s="9">
        <v>2</v>
      </c>
      <c r="I1368" s="12">
        <v>1.1399999999999999</v>
      </c>
      <c r="J1368" s="12">
        <v>1.1399999999999999</v>
      </c>
      <c r="K1368" s="13">
        <v>1.1399999999999999</v>
      </c>
      <c r="L1368" s="12">
        <v>146.29039600000002</v>
      </c>
      <c r="M1368" s="12">
        <v>16.732969199999999</v>
      </c>
      <c r="N1368" s="12">
        <v>128.32490877192984</v>
      </c>
      <c r="O1368" s="12">
        <v>14.678043157894738</v>
      </c>
      <c r="P1368" s="12">
        <v>114.38187097394965</v>
      </c>
      <c r="Q1368" s="12" t="s">
        <v>65</v>
      </c>
      <c r="R1368" s="12" t="s">
        <v>134</v>
      </c>
      <c r="S1368" s="12" t="s">
        <v>135</v>
      </c>
      <c r="T1368" s="12">
        <v>12.25</v>
      </c>
      <c r="U1368" s="12">
        <v>132.7484</v>
      </c>
      <c r="V1368" s="21" t="s">
        <v>118</v>
      </c>
      <c r="W1368" s="21" t="s">
        <v>118</v>
      </c>
      <c r="X1368" s="15" t="s">
        <v>63</v>
      </c>
      <c r="Y1368" s="15" t="s">
        <v>49</v>
      </c>
      <c r="Z1368" s="16"/>
      <c r="AA1368" s="16"/>
      <c r="AB1368" s="16"/>
      <c r="AC1368" s="13">
        <v>1.1399999999999999</v>
      </c>
      <c r="AD1368" s="44">
        <v>131.98836812003896</v>
      </c>
      <c r="AE1368" s="44" t="s">
        <v>55</v>
      </c>
      <c r="AF1368" s="44" t="s">
        <v>55</v>
      </c>
      <c r="AG1368" s="152">
        <v>115.8</v>
      </c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  <c r="DG1368" s="16"/>
      <c r="DH1368" s="16"/>
      <c r="DI1368" s="16"/>
      <c r="DJ1368" s="16"/>
      <c r="DK1368" s="16"/>
      <c r="DL1368" s="16"/>
      <c r="DM1368" s="16"/>
      <c r="DN1368" s="16"/>
      <c r="DO1368" s="16"/>
      <c r="DP1368" s="16"/>
      <c r="DQ1368" s="16"/>
      <c r="DR1368" s="16"/>
      <c r="DS1368" s="16"/>
      <c r="DT1368" s="16"/>
      <c r="DU1368" s="16"/>
      <c r="DV1368" s="16"/>
      <c r="DW1368" s="16"/>
      <c r="DX1368" s="16"/>
      <c r="DY1368" s="16"/>
      <c r="DZ1368" s="16"/>
      <c r="EA1368" s="16"/>
      <c r="EB1368" s="16"/>
      <c r="EC1368" s="16"/>
      <c r="ED1368" s="16"/>
      <c r="EE1368" s="16"/>
      <c r="EF1368" s="16"/>
      <c r="EG1368" s="16"/>
      <c r="EH1368" s="16"/>
      <c r="EI1368" s="16"/>
      <c r="EJ1368" s="16"/>
      <c r="EK1368" s="16"/>
      <c r="EL1368" s="16"/>
      <c r="EM1368" s="16"/>
      <c r="EN1368" s="16"/>
      <c r="EO1368" s="16"/>
      <c r="EP1368" s="16"/>
      <c r="EQ1368" s="16"/>
      <c r="ER1368" s="16"/>
      <c r="ES1368" s="16"/>
      <c r="ET1368" s="16"/>
      <c r="EU1368" s="16"/>
      <c r="EV1368" s="16"/>
      <c r="EW1368" s="16"/>
    </row>
    <row r="1369" spans="1:153" s="15" customFormat="1" x14ac:dyDescent="0.2">
      <c r="A1369" s="8" t="s">
        <v>114</v>
      </c>
      <c r="B1369" s="8" t="s">
        <v>114</v>
      </c>
      <c r="C1369" s="8" t="s">
        <v>116</v>
      </c>
      <c r="D1369" s="8"/>
      <c r="E1369" s="9">
        <v>559</v>
      </c>
      <c r="F1369" s="10" t="s">
        <v>214</v>
      </c>
      <c r="G1369" s="126">
        <v>2.145</v>
      </c>
      <c r="H1369" s="9">
        <v>2</v>
      </c>
      <c r="I1369" s="12">
        <v>3.94</v>
      </c>
      <c r="J1369" s="12">
        <v>3.94</v>
      </c>
      <c r="K1369" s="13">
        <v>3.94</v>
      </c>
      <c r="L1369" s="12">
        <v>371.06415200000004</v>
      </c>
      <c r="M1369" s="12">
        <v>46.415126999999998</v>
      </c>
      <c r="N1369" s="12">
        <v>94.178718781725905</v>
      </c>
      <c r="O1369" s="12">
        <v>11.780489086294416</v>
      </c>
      <c r="P1369" s="12">
        <v>125.08652951201815</v>
      </c>
      <c r="Q1369" s="12" t="s">
        <v>65</v>
      </c>
      <c r="R1369" s="12" t="s">
        <v>134</v>
      </c>
      <c r="S1369" s="12" t="s">
        <v>135</v>
      </c>
      <c r="T1369" s="12">
        <v>12.22</v>
      </c>
      <c r="U1369" s="12">
        <v>142.49625</v>
      </c>
      <c r="V1369" s="21" t="s">
        <v>118</v>
      </c>
      <c r="W1369" s="21" t="s">
        <v>118</v>
      </c>
      <c r="X1369" s="15" t="s">
        <v>63</v>
      </c>
      <c r="Y1369" s="15" t="s">
        <v>49</v>
      </c>
      <c r="Z1369" s="16"/>
      <c r="AA1369" s="16"/>
      <c r="AB1369" s="16"/>
      <c r="AC1369" s="13">
        <v>3.94</v>
      </c>
      <c r="AD1369" s="44">
        <v>484.94632490609951</v>
      </c>
      <c r="AE1369" s="44" t="s">
        <v>55</v>
      </c>
      <c r="AF1369" s="44" t="s">
        <v>55</v>
      </c>
      <c r="AG1369" s="152">
        <v>123.1</v>
      </c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  <c r="DG1369" s="16"/>
      <c r="DH1369" s="16"/>
      <c r="DI1369" s="16"/>
      <c r="DJ1369" s="16"/>
      <c r="DK1369" s="16"/>
      <c r="DL1369" s="16"/>
      <c r="DM1369" s="16"/>
      <c r="DN1369" s="16"/>
      <c r="DO1369" s="16"/>
      <c r="DP1369" s="16"/>
      <c r="DQ1369" s="16"/>
      <c r="DR1369" s="16"/>
      <c r="DS1369" s="16"/>
      <c r="DT1369" s="16"/>
      <c r="DU1369" s="16"/>
      <c r="DV1369" s="16"/>
      <c r="DW1369" s="16"/>
      <c r="DX1369" s="16"/>
      <c r="DY1369" s="16"/>
      <c r="DZ1369" s="16"/>
      <c r="EA1369" s="16"/>
      <c r="EB1369" s="16"/>
      <c r="EC1369" s="16"/>
      <c r="ED1369" s="16"/>
      <c r="EE1369" s="16"/>
      <c r="EF1369" s="16"/>
      <c r="EG1369" s="16"/>
      <c r="EH1369" s="16"/>
      <c r="EI1369" s="16"/>
      <c r="EJ1369" s="16"/>
      <c r="EK1369" s="16"/>
      <c r="EL1369" s="16"/>
      <c r="EM1369" s="16"/>
      <c r="EN1369" s="16"/>
      <c r="EO1369" s="16"/>
      <c r="EP1369" s="16"/>
      <c r="EQ1369" s="16"/>
      <c r="ER1369" s="16"/>
      <c r="ES1369" s="16"/>
      <c r="ET1369" s="16"/>
      <c r="EU1369" s="16"/>
      <c r="EV1369" s="16"/>
      <c r="EW1369" s="16"/>
    </row>
    <row r="1370" spans="1:153" s="15" customFormat="1" x14ac:dyDescent="0.2">
      <c r="A1370" s="8" t="s">
        <v>114</v>
      </c>
      <c r="B1370" s="8" t="s">
        <v>114</v>
      </c>
      <c r="C1370" s="8" t="s">
        <v>116</v>
      </c>
      <c r="D1370" s="8"/>
      <c r="E1370" s="9">
        <v>559</v>
      </c>
      <c r="F1370" s="10" t="s">
        <v>214</v>
      </c>
      <c r="G1370" s="126">
        <v>2.1459999999999999</v>
      </c>
      <c r="H1370" s="9">
        <v>2</v>
      </c>
      <c r="I1370" s="12">
        <v>1.42</v>
      </c>
      <c r="J1370" s="12">
        <v>1.42</v>
      </c>
      <c r="K1370" s="13">
        <v>1.42</v>
      </c>
      <c r="L1370" s="12">
        <v>184.29154800000001</v>
      </c>
      <c r="M1370" s="12">
        <v>20.675583199999998</v>
      </c>
      <c r="N1370" s="12">
        <v>129.78278028169015</v>
      </c>
      <c r="O1370" s="12">
        <v>14.560269859154928</v>
      </c>
      <c r="P1370" s="12">
        <v>112.18953568071389</v>
      </c>
      <c r="Q1370" s="12" t="s">
        <v>65</v>
      </c>
      <c r="R1370" s="12" t="s">
        <v>134</v>
      </c>
      <c r="S1370" s="12" t="s">
        <v>135</v>
      </c>
      <c r="T1370" s="12">
        <v>12.25</v>
      </c>
      <c r="U1370" s="12">
        <v>128.7801</v>
      </c>
      <c r="V1370" s="21" t="s">
        <v>118</v>
      </c>
      <c r="W1370" s="21" t="s">
        <v>118</v>
      </c>
      <c r="X1370" s="15" t="s">
        <v>63</v>
      </c>
      <c r="Y1370" s="15" t="s">
        <v>49</v>
      </c>
      <c r="Z1370" s="16"/>
      <c r="AA1370" s="16"/>
      <c r="AB1370" s="16"/>
      <c r="AC1370" s="13">
        <v>1.42</v>
      </c>
      <c r="AD1370" s="44">
        <v>194.57456379864502</v>
      </c>
      <c r="AE1370" s="44" t="s">
        <v>55</v>
      </c>
      <c r="AF1370" s="44" t="s">
        <v>55</v>
      </c>
      <c r="AG1370" s="152">
        <v>137</v>
      </c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  <c r="DG1370" s="16"/>
      <c r="DH1370" s="16"/>
      <c r="DI1370" s="16"/>
      <c r="DJ1370" s="16"/>
      <c r="DK1370" s="16"/>
      <c r="DL1370" s="16"/>
      <c r="DM1370" s="16"/>
      <c r="DN1370" s="16"/>
      <c r="DO1370" s="16"/>
      <c r="DP1370" s="16"/>
      <c r="DQ1370" s="16"/>
      <c r="DR1370" s="16"/>
      <c r="DS1370" s="16"/>
      <c r="DT1370" s="16"/>
      <c r="DU1370" s="16"/>
      <c r="DV1370" s="16"/>
      <c r="DW1370" s="16"/>
      <c r="DX1370" s="16"/>
      <c r="DY1370" s="16"/>
      <c r="DZ1370" s="16"/>
      <c r="EA1370" s="16"/>
      <c r="EB1370" s="16"/>
      <c r="EC1370" s="16"/>
      <c r="ED1370" s="16"/>
      <c r="EE1370" s="16"/>
      <c r="EF1370" s="16"/>
      <c r="EG1370" s="16"/>
      <c r="EH1370" s="16"/>
      <c r="EI1370" s="16"/>
      <c r="EJ1370" s="16"/>
      <c r="EK1370" s="16"/>
      <c r="EL1370" s="16"/>
      <c r="EM1370" s="16"/>
      <c r="EN1370" s="16"/>
      <c r="EO1370" s="16"/>
      <c r="EP1370" s="16"/>
      <c r="EQ1370" s="16"/>
      <c r="ER1370" s="16"/>
      <c r="ES1370" s="16"/>
      <c r="ET1370" s="16"/>
      <c r="EU1370" s="16"/>
      <c r="EV1370" s="16"/>
      <c r="EW1370" s="16"/>
    </row>
    <row r="1371" spans="1:153" s="16" customFormat="1" x14ac:dyDescent="0.2">
      <c r="A1371" s="8" t="s">
        <v>114</v>
      </c>
      <c r="B1371" s="8" t="s">
        <v>114</v>
      </c>
      <c r="C1371" s="8" t="s">
        <v>116</v>
      </c>
      <c r="D1371" s="8"/>
      <c r="E1371" s="9">
        <v>559</v>
      </c>
      <c r="F1371" s="10" t="s">
        <v>214</v>
      </c>
      <c r="G1371" s="126">
        <v>2.1469999999999998</v>
      </c>
      <c r="H1371" s="9">
        <v>2</v>
      </c>
      <c r="I1371" s="12">
        <v>1.88</v>
      </c>
      <c r="J1371" s="12">
        <v>1.88</v>
      </c>
      <c r="K1371" s="13">
        <v>1.88</v>
      </c>
      <c r="L1371" s="12">
        <v>216.61768000000001</v>
      </c>
      <c r="M1371" s="12">
        <v>27.2707044</v>
      </c>
      <c r="N1371" s="12">
        <v>115.22217021276597</v>
      </c>
      <c r="O1371" s="12">
        <v>14.505693829787235</v>
      </c>
      <c r="P1371" s="12">
        <v>125.893253034563</v>
      </c>
      <c r="Q1371" s="12" t="s">
        <v>65</v>
      </c>
      <c r="R1371" s="12" t="s">
        <v>134</v>
      </c>
      <c r="S1371" s="12" t="s">
        <v>135</v>
      </c>
      <c r="T1371" s="12">
        <v>12.25</v>
      </c>
      <c r="U1371" s="12">
        <v>141.68029999999999</v>
      </c>
      <c r="V1371" s="21" t="s">
        <v>118</v>
      </c>
      <c r="W1371" s="21" t="s">
        <v>118</v>
      </c>
      <c r="X1371" s="15" t="s">
        <v>63</v>
      </c>
      <c r="Y1371" s="15" t="s">
        <v>49</v>
      </c>
      <c r="AC1371" s="13">
        <v>1.88</v>
      </c>
      <c r="AD1371" s="44">
        <v>217.6650281277835</v>
      </c>
      <c r="AE1371" s="44" t="s">
        <v>55</v>
      </c>
      <c r="AF1371" s="44" t="s">
        <v>55</v>
      </c>
      <c r="AG1371" s="152">
        <v>115.8</v>
      </c>
    </row>
    <row r="1372" spans="1:153" s="15" customFormat="1" x14ac:dyDescent="0.2">
      <c r="A1372" s="8" t="s">
        <v>32</v>
      </c>
      <c r="B1372" s="8" t="s">
        <v>32</v>
      </c>
      <c r="C1372" s="8" t="s">
        <v>43</v>
      </c>
      <c r="D1372" s="8" t="s">
        <v>34</v>
      </c>
      <c r="E1372" s="9">
        <v>59</v>
      </c>
      <c r="F1372" s="10" t="s">
        <v>250</v>
      </c>
      <c r="G1372" s="11">
        <v>59.01</v>
      </c>
      <c r="H1372" s="9"/>
      <c r="I1372" s="12">
        <v>110.51</v>
      </c>
      <c r="J1372" s="12">
        <v>109.57</v>
      </c>
      <c r="K1372" s="13">
        <v>109.57</v>
      </c>
      <c r="L1372" s="12">
        <v>12100.878772</v>
      </c>
      <c r="M1372" s="12">
        <v>1205.587366</v>
      </c>
      <c r="N1372" s="12">
        <v>109.58955598623437</v>
      </c>
      <c r="O1372" s="12">
        <v>10.918197482340155</v>
      </c>
      <c r="P1372" s="12">
        <v>99.62808393631596</v>
      </c>
      <c r="Q1372" s="12" t="s">
        <v>65</v>
      </c>
      <c r="R1372" s="12" t="s">
        <v>54</v>
      </c>
      <c r="S1372" s="12" t="s">
        <v>55</v>
      </c>
      <c r="T1372" s="12">
        <v>11.47</v>
      </c>
      <c r="U1372" s="12">
        <v>124.42945</v>
      </c>
      <c r="V1372" s="13" t="s">
        <v>39</v>
      </c>
      <c r="W1372" s="14" t="e">
        <v>#N/A</v>
      </c>
      <c r="X1372" s="15" t="s">
        <v>41</v>
      </c>
      <c r="Y1372" s="15" t="s">
        <v>49</v>
      </c>
      <c r="Z1372" s="16"/>
      <c r="AA1372" s="16"/>
      <c r="AB1372" s="17">
        <v>0.34339829810595662</v>
      </c>
      <c r="AC1372" s="13">
        <v>110.51</v>
      </c>
      <c r="AD1372" s="44">
        <v>12100.878772</v>
      </c>
      <c r="AE1372" s="20" t="e">
        <v>#N/A</v>
      </c>
      <c r="AF1372" s="20" t="e">
        <v>#N/A</v>
      </c>
      <c r="AG1372" s="152">
        <v>109.5</v>
      </c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  <c r="DG1372" s="16"/>
      <c r="DH1372" s="16"/>
      <c r="DI1372" s="16"/>
      <c r="DJ1372" s="16"/>
      <c r="DK1372" s="16"/>
      <c r="DL1372" s="16"/>
      <c r="DM1372" s="16"/>
      <c r="DN1372" s="16"/>
      <c r="DO1372" s="16"/>
      <c r="DP1372" s="16"/>
      <c r="DQ1372" s="16"/>
      <c r="DR1372" s="16"/>
      <c r="DS1372" s="16"/>
      <c r="DT1372" s="16"/>
      <c r="DU1372" s="16"/>
      <c r="DV1372" s="16"/>
      <c r="DW1372" s="16"/>
      <c r="DX1372" s="16"/>
      <c r="DY1372" s="16"/>
      <c r="DZ1372" s="16"/>
      <c r="EA1372" s="16"/>
      <c r="EB1372" s="16"/>
      <c r="EC1372" s="16"/>
      <c r="ED1372" s="16"/>
      <c r="EE1372" s="16"/>
      <c r="EF1372" s="16"/>
      <c r="EG1372" s="16"/>
      <c r="EH1372" s="16"/>
      <c r="EI1372" s="16"/>
      <c r="EJ1372" s="16"/>
      <c r="EK1372" s="16"/>
      <c r="EL1372" s="16"/>
      <c r="EM1372" s="16"/>
      <c r="EN1372" s="16"/>
      <c r="EO1372" s="16"/>
      <c r="EP1372" s="16"/>
      <c r="EQ1372" s="16"/>
      <c r="ER1372" s="16"/>
      <c r="ES1372" s="16"/>
      <c r="ET1372" s="16"/>
      <c r="EU1372" s="16"/>
      <c r="EV1372" s="16"/>
      <c r="EW1372" s="16"/>
    </row>
    <row r="1373" spans="1:153" s="15" customFormat="1" x14ac:dyDescent="0.2">
      <c r="A1373" s="8" t="s">
        <v>114</v>
      </c>
      <c r="B1373" s="8" t="s">
        <v>114</v>
      </c>
      <c r="C1373" s="8" t="s">
        <v>116</v>
      </c>
      <c r="D1373" s="8"/>
      <c r="E1373" s="9">
        <v>238</v>
      </c>
      <c r="F1373" s="10" t="s">
        <v>217</v>
      </c>
      <c r="G1373" s="11">
        <v>1.2</v>
      </c>
      <c r="H1373" s="9">
        <v>1</v>
      </c>
      <c r="I1373" s="12">
        <v>3.69</v>
      </c>
      <c r="J1373" s="12">
        <v>3.69</v>
      </c>
      <c r="K1373" s="13">
        <v>3.69</v>
      </c>
      <c r="L1373" s="12">
        <v>582.27977599999997</v>
      </c>
      <c r="M1373" s="12">
        <v>66.215228999999994</v>
      </c>
      <c r="N1373" s="12">
        <v>157.79939728997289</v>
      </c>
      <c r="O1373" s="12">
        <v>17.944506504065039</v>
      </c>
      <c r="P1373" s="12">
        <v>113.71720559293476</v>
      </c>
      <c r="Q1373" s="12" t="s">
        <v>50</v>
      </c>
      <c r="R1373" s="12" t="s">
        <v>54</v>
      </c>
      <c r="S1373" s="12" t="s">
        <v>55</v>
      </c>
      <c r="T1373" s="12">
        <v>12.58</v>
      </c>
      <c r="U1373" s="12">
        <v>136.23875000000001</v>
      </c>
      <c r="V1373" s="21" t="s">
        <v>118</v>
      </c>
      <c r="W1373" s="21" t="s">
        <v>118</v>
      </c>
      <c r="X1373" s="15" t="s">
        <v>63</v>
      </c>
      <c r="Y1373" s="15" t="s">
        <v>49</v>
      </c>
      <c r="Z1373" s="16"/>
      <c r="AA1373" s="16"/>
      <c r="AB1373" s="16"/>
      <c r="AC1373" s="13">
        <v>3.69</v>
      </c>
      <c r="AD1373" s="44">
        <v>568.63587326496963</v>
      </c>
      <c r="AE1373" s="44" t="s">
        <v>55</v>
      </c>
      <c r="AF1373" s="44" t="s">
        <v>55</v>
      </c>
      <c r="AG1373" s="152">
        <v>154.1</v>
      </c>
      <c r="AH1373" s="22"/>
      <c r="AI1373" s="22"/>
      <c r="AJ1373" s="22"/>
      <c r="AK1373" s="22"/>
      <c r="AL1373" s="22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  <c r="BC1373" s="22"/>
      <c r="BD1373" s="22"/>
      <c r="BE1373" s="22"/>
      <c r="BF1373" s="22"/>
      <c r="BG1373" s="22"/>
      <c r="BH1373" s="22"/>
      <c r="BI1373" s="22"/>
      <c r="BJ1373" s="22"/>
      <c r="BK1373" s="22"/>
      <c r="BL1373" s="22"/>
      <c r="BM1373" s="22"/>
      <c r="BN1373" s="22"/>
      <c r="BO1373" s="22"/>
      <c r="BP1373" s="22"/>
      <c r="BQ1373" s="22"/>
      <c r="BR1373" s="22"/>
      <c r="BS1373" s="22"/>
      <c r="BT1373" s="22"/>
      <c r="BU1373" s="22"/>
      <c r="BV1373" s="22"/>
      <c r="BW1373" s="22"/>
      <c r="BX1373" s="22"/>
      <c r="BY1373" s="22"/>
      <c r="BZ1373" s="22"/>
      <c r="CA1373" s="22"/>
      <c r="CB1373" s="22"/>
      <c r="CC1373" s="22"/>
      <c r="CD1373" s="22"/>
      <c r="CE1373" s="22"/>
      <c r="CF1373" s="22"/>
      <c r="CG1373" s="22"/>
      <c r="CH1373" s="22"/>
      <c r="CI1373" s="22"/>
      <c r="CJ1373" s="22"/>
      <c r="CK1373" s="22"/>
      <c r="CL1373" s="22"/>
      <c r="CM1373" s="22"/>
      <c r="CN1373" s="22"/>
      <c r="CO1373" s="22"/>
      <c r="CP1373" s="22"/>
      <c r="CQ1373" s="22"/>
      <c r="CR1373" s="22"/>
      <c r="CS1373" s="22"/>
      <c r="CT1373" s="22"/>
      <c r="CU1373" s="22"/>
      <c r="CV1373" s="22"/>
      <c r="CW1373" s="22"/>
      <c r="CX1373" s="22"/>
      <c r="CY1373" s="22"/>
      <c r="CZ1373" s="22"/>
      <c r="DA1373" s="22"/>
      <c r="DB1373" s="22"/>
      <c r="DC1373" s="22"/>
      <c r="DD1373" s="22"/>
      <c r="DE1373" s="22"/>
      <c r="DF1373" s="22"/>
      <c r="DG1373" s="22"/>
      <c r="DH1373" s="22"/>
      <c r="DI1373" s="22"/>
      <c r="DJ1373" s="22"/>
      <c r="DK1373" s="22"/>
      <c r="DL1373" s="22"/>
      <c r="DM1373" s="22"/>
      <c r="DN1373" s="22"/>
      <c r="DO1373" s="22"/>
      <c r="DP1373" s="22"/>
      <c r="DQ1373" s="22"/>
      <c r="DR1373" s="22"/>
      <c r="DS1373" s="22"/>
      <c r="DT1373" s="22"/>
      <c r="DU1373" s="22"/>
      <c r="DV1373" s="22"/>
      <c r="DW1373" s="22"/>
      <c r="DX1373" s="22"/>
      <c r="DY1373" s="22"/>
      <c r="DZ1373" s="22"/>
      <c r="EA1373" s="22"/>
      <c r="EB1373" s="22"/>
      <c r="EC1373" s="22"/>
      <c r="ED1373" s="22"/>
      <c r="EE1373" s="22"/>
      <c r="EF1373" s="22"/>
      <c r="EG1373" s="22"/>
      <c r="EH1373" s="22"/>
      <c r="EI1373" s="22"/>
      <c r="EJ1373" s="22"/>
      <c r="EK1373" s="22"/>
      <c r="EL1373" s="22"/>
      <c r="EM1373" s="22"/>
      <c r="EN1373" s="22"/>
      <c r="EO1373" s="22"/>
      <c r="EP1373" s="22"/>
      <c r="EQ1373" s="22"/>
      <c r="ER1373" s="22"/>
      <c r="ES1373" s="22"/>
      <c r="ET1373" s="22"/>
      <c r="EU1373" s="22"/>
      <c r="EV1373" s="22"/>
      <c r="EW1373" s="22"/>
    </row>
    <row r="1374" spans="1:153" s="16" customFormat="1" x14ac:dyDescent="0.2">
      <c r="A1374" s="8" t="s">
        <v>114</v>
      </c>
      <c r="B1374" s="8" t="s">
        <v>114</v>
      </c>
      <c r="C1374" s="8" t="s">
        <v>116</v>
      </c>
      <c r="D1374" s="8"/>
      <c r="E1374" s="9">
        <v>559</v>
      </c>
      <c r="F1374" s="10" t="s">
        <v>214</v>
      </c>
      <c r="G1374" s="126">
        <v>2.1480000000000001</v>
      </c>
      <c r="H1374" s="9">
        <v>2</v>
      </c>
      <c r="I1374" s="12">
        <v>2.2000000000000002</v>
      </c>
      <c r="J1374" s="12">
        <v>2.2000000000000002</v>
      </c>
      <c r="K1374" s="13">
        <v>2.2000000000000002</v>
      </c>
      <c r="L1374" s="12">
        <v>237.54768000000001</v>
      </c>
      <c r="M1374" s="12">
        <v>31.806009999999997</v>
      </c>
      <c r="N1374" s="12">
        <v>107.97621818181818</v>
      </c>
      <c r="O1374" s="12">
        <v>14.45727727272727</v>
      </c>
      <c r="P1374" s="12">
        <v>133.89316199594117</v>
      </c>
      <c r="Q1374" s="12" t="s">
        <v>60</v>
      </c>
      <c r="R1374" s="12" t="s">
        <v>54</v>
      </c>
      <c r="S1374" s="12" t="s">
        <v>55</v>
      </c>
      <c r="T1374" s="12">
        <v>12.19</v>
      </c>
      <c r="U1374" s="12">
        <v>152.13114999999999</v>
      </c>
      <c r="V1374" s="21" t="s">
        <v>118</v>
      </c>
      <c r="W1374" s="21" t="s">
        <v>118</v>
      </c>
      <c r="X1374" s="15" t="s">
        <v>63</v>
      </c>
      <c r="Y1374" s="15" t="s">
        <v>49</v>
      </c>
      <c r="AC1374" s="13">
        <v>2.2000000000000002</v>
      </c>
      <c r="AD1374" s="44">
        <v>281.59439461761906</v>
      </c>
      <c r="AE1374" s="44" t="s">
        <v>55</v>
      </c>
      <c r="AF1374" s="44" t="s">
        <v>55</v>
      </c>
      <c r="AG1374" s="152">
        <v>128</v>
      </c>
    </row>
    <row r="1375" spans="1:153" s="15" customFormat="1" x14ac:dyDescent="0.2">
      <c r="A1375" s="8" t="s">
        <v>114</v>
      </c>
      <c r="B1375" s="8" t="s">
        <v>142</v>
      </c>
      <c r="C1375" s="8" t="s">
        <v>142</v>
      </c>
      <c r="D1375" s="8"/>
      <c r="E1375" s="9">
        <v>586</v>
      </c>
      <c r="F1375" s="10" t="s">
        <v>234</v>
      </c>
      <c r="G1375" s="11">
        <v>4.03</v>
      </c>
      <c r="H1375" s="9">
        <v>3</v>
      </c>
      <c r="I1375" s="12">
        <v>3.15</v>
      </c>
      <c r="J1375" s="12">
        <v>3.15</v>
      </c>
      <c r="K1375" s="13">
        <v>3.15</v>
      </c>
      <c r="L1375" s="12">
        <v>241.37101600000003</v>
      </c>
      <c r="M1375" s="12">
        <v>19.419930399999998</v>
      </c>
      <c r="N1375" s="12">
        <v>76.625719365079377</v>
      </c>
      <c r="O1375" s="12">
        <v>6.1650572698412693</v>
      </c>
      <c r="P1375" s="12">
        <v>80.456762049673756</v>
      </c>
      <c r="Q1375" s="12" t="s">
        <v>65</v>
      </c>
      <c r="R1375" s="12" t="s">
        <v>66</v>
      </c>
      <c r="S1375" s="12" t="s">
        <v>67</v>
      </c>
      <c r="T1375" s="12">
        <v>11.27</v>
      </c>
      <c r="U1375" s="12">
        <v>103.2731</v>
      </c>
      <c r="V1375" s="21" t="s">
        <v>118</v>
      </c>
      <c r="W1375" s="21" t="s">
        <v>118</v>
      </c>
      <c r="X1375" s="15" t="s">
        <v>63</v>
      </c>
      <c r="Y1375" s="15" t="s">
        <v>42</v>
      </c>
      <c r="Z1375" s="16"/>
      <c r="AA1375" s="16"/>
      <c r="AB1375" s="16"/>
      <c r="AC1375" s="13">
        <v>9</v>
      </c>
      <c r="AD1375" s="44">
        <v>848.30878299629194</v>
      </c>
      <c r="AE1375" s="44" t="s">
        <v>55</v>
      </c>
      <c r="AF1375" s="44" t="s">
        <v>55</v>
      </c>
      <c r="AG1375" s="152">
        <v>94.3</v>
      </c>
    </row>
    <row r="1376" spans="1:153" x14ac:dyDescent="0.2">
      <c r="A1376" s="8" t="s">
        <v>32</v>
      </c>
      <c r="B1376" s="8" t="s">
        <v>32</v>
      </c>
      <c r="C1376" s="8" t="s">
        <v>43</v>
      </c>
      <c r="D1376" s="8" t="s">
        <v>34</v>
      </c>
      <c r="E1376" s="9">
        <v>59</v>
      </c>
      <c r="F1376" s="10" t="s">
        <v>250</v>
      </c>
      <c r="G1376" s="11">
        <v>59.02</v>
      </c>
      <c r="H1376" s="9"/>
      <c r="I1376" s="12">
        <v>38.729999999999997</v>
      </c>
      <c r="J1376" s="12">
        <v>38.119999999999997</v>
      </c>
      <c r="K1376" s="13">
        <v>38.119999999999997</v>
      </c>
      <c r="L1376" s="12">
        <v>4585.9641119999997</v>
      </c>
      <c r="M1376" s="12">
        <v>415.56179660000004</v>
      </c>
      <c r="N1376" s="12">
        <v>120.87411997891407</v>
      </c>
      <c r="O1376" s="12">
        <v>10.953131170268847</v>
      </c>
      <c r="P1376" s="12">
        <v>90.616015836802532</v>
      </c>
      <c r="Q1376" s="12" t="s">
        <v>65</v>
      </c>
      <c r="R1376" s="12" t="s">
        <v>54</v>
      </c>
      <c r="S1376" s="12" t="s">
        <v>55</v>
      </c>
      <c r="T1376" s="12">
        <v>11.63</v>
      </c>
      <c r="U1376" s="12">
        <v>116.563</v>
      </c>
      <c r="V1376" s="13" t="s">
        <v>58</v>
      </c>
      <c r="W1376" s="14" t="e">
        <v>#N/A</v>
      </c>
      <c r="X1376" s="15" t="s">
        <v>41</v>
      </c>
      <c r="Y1376" s="15" t="s">
        <v>42</v>
      </c>
      <c r="Z1376" s="16"/>
      <c r="AA1376" s="16"/>
      <c r="AB1376" s="17">
        <v>0.22259828169747464</v>
      </c>
      <c r="AC1376" s="13">
        <v>38.729999999999997</v>
      </c>
      <c r="AD1376" s="44">
        <v>4585.9641119999997</v>
      </c>
      <c r="AE1376" s="20" t="e">
        <v>#N/A</v>
      </c>
      <c r="AF1376" s="20" t="e">
        <v>#N/A</v>
      </c>
      <c r="AG1376" s="152">
        <v>118.4</v>
      </c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  <c r="DG1376" s="16"/>
      <c r="DH1376" s="16"/>
      <c r="DI1376" s="16"/>
      <c r="DJ1376" s="16"/>
      <c r="DK1376" s="16"/>
      <c r="DL1376" s="16"/>
      <c r="DM1376" s="16"/>
      <c r="DN1376" s="16"/>
      <c r="DO1376" s="16"/>
      <c r="DP1376" s="16"/>
      <c r="DQ1376" s="16"/>
      <c r="DR1376" s="16"/>
      <c r="DS1376" s="16"/>
      <c r="DT1376" s="16"/>
      <c r="DU1376" s="16"/>
      <c r="DV1376" s="16"/>
      <c r="DW1376" s="16"/>
      <c r="DX1376" s="16"/>
      <c r="DY1376" s="16"/>
      <c r="DZ1376" s="16"/>
      <c r="EA1376" s="16"/>
      <c r="EB1376" s="16"/>
      <c r="EC1376" s="16"/>
      <c r="ED1376" s="16"/>
      <c r="EE1376" s="16"/>
      <c r="EF1376" s="16"/>
      <c r="EG1376" s="16"/>
      <c r="EH1376" s="16"/>
      <c r="EI1376" s="16"/>
      <c r="EJ1376" s="16"/>
      <c r="EK1376" s="16"/>
      <c r="EL1376" s="16"/>
      <c r="EM1376" s="16"/>
      <c r="EN1376" s="16"/>
      <c r="EO1376" s="16"/>
      <c r="EP1376" s="16"/>
      <c r="EQ1376" s="16"/>
      <c r="ER1376" s="16"/>
      <c r="ES1376" s="16"/>
      <c r="ET1376" s="16"/>
      <c r="EU1376" s="16"/>
      <c r="EV1376" s="16"/>
      <c r="EW1376" s="16"/>
    </row>
    <row r="1377" spans="1:153" s="16" customFormat="1" x14ac:dyDescent="0.2">
      <c r="A1377" s="8" t="s">
        <v>114</v>
      </c>
      <c r="B1377" s="8" t="s">
        <v>114</v>
      </c>
      <c r="C1377" s="8" t="s">
        <v>116</v>
      </c>
      <c r="D1377" s="8"/>
      <c r="E1377" s="9">
        <v>559</v>
      </c>
      <c r="F1377" s="10" t="s">
        <v>214</v>
      </c>
      <c r="G1377" s="126">
        <v>2.2490000000000001</v>
      </c>
      <c r="H1377" s="9">
        <v>2</v>
      </c>
      <c r="I1377" s="12">
        <v>0.87</v>
      </c>
      <c r="J1377" s="12">
        <v>0.87</v>
      </c>
      <c r="K1377" s="13">
        <v>0.87</v>
      </c>
      <c r="L1377" s="12">
        <v>100.86226800000001</v>
      </c>
      <c r="M1377" s="12">
        <v>9.6387847999999998</v>
      </c>
      <c r="N1377" s="12">
        <v>115.93364137931036</v>
      </c>
      <c r="O1377" s="12">
        <v>11.079062988505747</v>
      </c>
      <c r="P1377" s="12">
        <v>95.563831660021748</v>
      </c>
      <c r="Q1377" s="12" t="s">
        <v>60</v>
      </c>
      <c r="R1377" s="12" t="s">
        <v>54</v>
      </c>
      <c r="S1377" s="12" t="s">
        <v>55</v>
      </c>
      <c r="T1377" s="12">
        <v>12.25</v>
      </c>
      <c r="U1377" s="12">
        <v>116.37425</v>
      </c>
      <c r="V1377" s="21" t="s">
        <v>118</v>
      </c>
      <c r="W1377" s="21" t="s">
        <v>118</v>
      </c>
      <c r="X1377" s="15" t="s">
        <v>63</v>
      </c>
      <c r="Y1377" s="15" t="s">
        <v>49</v>
      </c>
      <c r="AC1377" s="13">
        <v>0.87</v>
      </c>
      <c r="AD1377" s="44">
        <v>96.725965144240263</v>
      </c>
      <c r="AE1377" s="44" t="s">
        <v>55</v>
      </c>
      <c r="AF1377" s="44" t="s">
        <v>55</v>
      </c>
      <c r="AG1377" s="152">
        <v>111.2</v>
      </c>
    </row>
    <row r="1378" spans="1:153" s="16" customFormat="1" x14ac:dyDescent="0.2">
      <c r="A1378" s="8" t="s">
        <v>114</v>
      </c>
      <c r="B1378" s="8" t="s">
        <v>114</v>
      </c>
      <c r="C1378" s="8" t="s">
        <v>116</v>
      </c>
      <c r="D1378" s="8"/>
      <c r="E1378" s="9">
        <v>238</v>
      </c>
      <c r="F1378" s="10" t="s">
        <v>217</v>
      </c>
      <c r="G1378" s="11">
        <v>1.21</v>
      </c>
      <c r="H1378" s="9">
        <v>1</v>
      </c>
      <c r="I1378" s="12">
        <v>1.43</v>
      </c>
      <c r="J1378" s="12">
        <v>1.43</v>
      </c>
      <c r="K1378" s="13">
        <v>1.43</v>
      </c>
      <c r="L1378" s="12">
        <v>158.94453600000003</v>
      </c>
      <c r="M1378" s="12">
        <v>16.726142800000002</v>
      </c>
      <c r="N1378" s="12">
        <v>111.1500251748252</v>
      </c>
      <c r="O1378" s="12">
        <v>11.696603356643358</v>
      </c>
      <c r="P1378" s="12">
        <v>105.23257496564713</v>
      </c>
      <c r="Q1378" s="12" t="s">
        <v>36</v>
      </c>
      <c r="R1378" s="12" t="s">
        <v>54</v>
      </c>
      <c r="S1378" s="12" t="s">
        <v>55</v>
      </c>
      <c r="T1378" s="12">
        <v>10.87</v>
      </c>
      <c r="U1378" s="12">
        <v>124.1121</v>
      </c>
      <c r="V1378" s="21" t="s">
        <v>118</v>
      </c>
      <c r="W1378" s="21" t="s">
        <v>118</v>
      </c>
      <c r="X1378" s="15" t="s">
        <v>63</v>
      </c>
      <c r="Y1378" s="15" t="s">
        <v>49</v>
      </c>
      <c r="AC1378" s="13">
        <v>1.43</v>
      </c>
      <c r="AD1378" s="44">
        <v>153.65706149834872</v>
      </c>
      <c r="AE1378" s="44" t="s">
        <v>55</v>
      </c>
      <c r="AF1378" s="44" t="s">
        <v>55</v>
      </c>
      <c r="AG1378" s="152">
        <v>107.5</v>
      </c>
      <c r="AH1378" s="22"/>
      <c r="AI1378" s="22"/>
      <c r="AJ1378" s="22"/>
      <c r="AK1378" s="22"/>
      <c r="AL1378" s="22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  <c r="BC1378" s="22"/>
      <c r="BD1378" s="22"/>
      <c r="BE1378" s="22"/>
      <c r="BF1378" s="22"/>
      <c r="BG1378" s="22"/>
      <c r="BH1378" s="22"/>
      <c r="BI1378" s="22"/>
      <c r="BJ1378" s="22"/>
      <c r="BK1378" s="22"/>
      <c r="BL1378" s="22"/>
      <c r="BM1378" s="22"/>
      <c r="BN1378" s="22"/>
      <c r="BO1378" s="22"/>
      <c r="BP1378" s="22"/>
      <c r="BQ1378" s="22"/>
      <c r="BR1378" s="22"/>
      <c r="BS1378" s="22"/>
      <c r="BT1378" s="22"/>
      <c r="BU1378" s="22"/>
      <c r="BV1378" s="22"/>
      <c r="BW1378" s="22"/>
      <c r="BX1378" s="22"/>
      <c r="BY1378" s="22"/>
      <c r="BZ1378" s="22"/>
      <c r="CA1378" s="22"/>
      <c r="CB1378" s="22"/>
      <c r="CC1378" s="22"/>
      <c r="CD1378" s="22"/>
      <c r="CE1378" s="22"/>
      <c r="CF1378" s="22"/>
      <c r="CG1378" s="22"/>
      <c r="CH1378" s="22"/>
      <c r="CI1378" s="22"/>
      <c r="CJ1378" s="22"/>
      <c r="CK1378" s="22"/>
      <c r="CL1378" s="22"/>
      <c r="CM1378" s="22"/>
      <c r="CN1378" s="22"/>
      <c r="CO1378" s="22"/>
      <c r="CP1378" s="22"/>
      <c r="CQ1378" s="22"/>
      <c r="CR1378" s="22"/>
      <c r="CS1378" s="22"/>
      <c r="CT1378" s="22"/>
      <c r="CU1378" s="22"/>
      <c r="CV1378" s="22"/>
      <c r="CW1378" s="22"/>
      <c r="CX1378" s="22"/>
      <c r="CY1378" s="22"/>
      <c r="CZ1378" s="22"/>
      <c r="DA1378" s="22"/>
      <c r="DB1378" s="22"/>
      <c r="DC1378" s="22"/>
      <c r="DD1378" s="22"/>
      <c r="DE1378" s="22"/>
      <c r="DF1378" s="22"/>
      <c r="DG1378" s="22"/>
      <c r="DH1378" s="22"/>
      <c r="DI1378" s="22"/>
      <c r="DJ1378" s="22"/>
      <c r="DK1378" s="22"/>
      <c r="DL1378" s="22"/>
      <c r="DM1378" s="22"/>
      <c r="DN1378" s="22"/>
      <c r="DO1378" s="22"/>
      <c r="DP1378" s="22"/>
      <c r="DQ1378" s="22"/>
      <c r="DR1378" s="22"/>
      <c r="DS1378" s="22"/>
      <c r="DT1378" s="22"/>
      <c r="DU1378" s="22"/>
      <c r="DV1378" s="22"/>
      <c r="DW1378" s="22"/>
      <c r="DX1378" s="22"/>
      <c r="DY1378" s="22"/>
      <c r="DZ1378" s="22"/>
      <c r="EA1378" s="22"/>
      <c r="EB1378" s="22"/>
      <c r="EC1378" s="22"/>
      <c r="ED1378" s="22"/>
      <c r="EE1378" s="22"/>
      <c r="EF1378" s="22"/>
      <c r="EG1378" s="22"/>
      <c r="EH1378" s="22"/>
      <c r="EI1378" s="22"/>
      <c r="EJ1378" s="22"/>
      <c r="EK1378" s="22"/>
      <c r="EL1378" s="22"/>
      <c r="EM1378" s="22"/>
      <c r="EN1378" s="22"/>
      <c r="EO1378" s="22"/>
      <c r="EP1378" s="22"/>
      <c r="EQ1378" s="22"/>
      <c r="ER1378" s="22"/>
      <c r="ES1378" s="22"/>
      <c r="ET1378" s="22"/>
      <c r="EU1378" s="22"/>
      <c r="EV1378" s="22"/>
      <c r="EW1378" s="22"/>
    </row>
    <row r="1379" spans="1:153" s="16" customFormat="1" ht="14.25" customHeight="1" x14ac:dyDescent="0.2">
      <c r="A1379" s="8" t="s">
        <v>114</v>
      </c>
      <c r="B1379" s="8" t="s">
        <v>114</v>
      </c>
      <c r="C1379" s="8" t="s">
        <v>116</v>
      </c>
      <c r="D1379" s="8"/>
      <c r="E1379" s="9">
        <v>238</v>
      </c>
      <c r="F1379" s="10" t="s">
        <v>217</v>
      </c>
      <c r="G1379" s="11">
        <v>1.24</v>
      </c>
      <c r="H1379" s="9">
        <v>1</v>
      </c>
      <c r="I1379" s="12">
        <v>3.25</v>
      </c>
      <c r="J1379" s="12">
        <v>3.25</v>
      </c>
      <c r="K1379" s="13">
        <v>3.25</v>
      </c>
      <c r="L1379" s="12">
        <v>616.85521600000004</v>
      </c>
      <c r="M1379" s="12">
        <v>63.564474399999995</v>
      </c>
      <c r="N1379" s="12">
        <v>189.80160492307692</v>
      </c>
      <c r="O1379" s="12">
        <v>19.558299815384615</v>
      </c>
      <c r="P1379" s="12">
        <v>103.0460191488435</v>
      </c>
      <c r="Q1379" s="12" t="s">
        <v>53</v>
      </c>
      <c r="R1379" s="12" t="s">
        <v>54</v>
      </c>
      <c r="S1379" s="12" t="s">
        <v>55</v>
      </c>
      <c r="T1379" s="12">
        <v>12.62</v>
      </c>
      <c r="U1379" s="12">
        <v>127.3772</v>
      </c>
      <c r="V1379" s="21" t="s">
        <v>118</v>
      </c>
      <c r="W1379" s="21" t="s">
        <v>118</v>
      </c>
      <c r="X1379" s="15" t="s">
        <v>63</v>
      </c>
      <c r="Y1379" s="15" t="s">
        <v>49</v>
      </c>
      <c r="AC1379" s="13">
        <v>3.25</v>
      </c>
      <c r="AD1379" s="44">
        <v>604.83822849624698</v>
      </c>
      <c r="AE1379" s="44" t="s">
        <v>55</v>
      </c>
      <c r="AF1379" s="44" t="s">
        <v>55</v>
      </c>
      <c r="AG1379" s="152">
        <v>186.1</v>
      </c>
      <c r="AH1379" s="22"/>
      <c r="AI1379" s="22"/>
      <c r="AJ1379" s="22"/>
      <c r="AK1379" s="22"/>
      <c r="AL1379" s="22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  <c r="BC1379" s="22"/>
      <c r="BD1379" s="22"/>
      <c r="BE1379" s="22"/>
      <c r="BF1379" s="22"/>
      <c r="BG1379" s="22"/>
      <c r="BH1379" s="22"/>
      <c r="BI1379" s="22"/>
      <c r="BJ1379" s="22"/>
      <c r="BK1379" s="22"/>
      <c r="BL1379" s="22"/>
      <c r="BM1379" s="22"/>
      <c r="BN1379" s="22"/>
      <c r="BO1379" s="22"/>
      <c r="BP1379" s="22"/>
      <c r="BQ1379" s="22"/>
      <c r="BR1379" s="22"/>
      <c r="BS1379" s="22"/>
      <c r="BT1379" s="22"/>
      <c r="BU1379" s="22"/>
      <c r="BV1379" s="22"/>
      <c r="BW1379" s="22"/>
      <c r="BX1379" s="22"/>
      <c r="BY1379" s="22"/>
      <c r="BZ1379" s="22"/>
      <c r="CA1379" s="22"/>
      <c r="CB1379" s="22"/>
      <c r="CC1379" s="22"/>
      <c r="CD1379" s="22"/>
      <c r="CE1379" s="22"/>
      <c r="CF1379" s="22"/>
      <c r="CG1379" s="22"/>
      <c r="CH1379" s="22"/>
      <c r="CI1379" s="22"/>
      <c r="CJ1379" s="22"/>
      <c r="CK1379" s="22"/>
      <c r="CL1379" s="22"/>
      <c r="CM1379" s="22"/>
      <c r="CN1379" s="22"/>
      <c r="CO1379" s="22"/>
      <c r="CP1379" s="22"/>
      <c r="CQ1379" s="22"/>
      <c r="CR1379" s="22"/>
      <c r="CS1379" s="22"/>
      <c r="CT1379" s="22"/>
      <c r="CU1379" s="22"/>
      <c r="CV1379" s="22"/>
      <c r="CW1379" s="22"/>
      <c r="CX1379" s="22"/>
      <c r="CY1379" s="22"/>
      <c r="CZ1379" s="22"/>
      <c r="DA1379" s="22"/>
      <c r="DB1379" s="22"/>
      <c r="DC1379" s="22"/>
      <c r="DD1379" s="22"/>
      <c r="DE1379" s="22"/>
      <c r="DF1379" s="22"/>
      <c r="DG1379" s="22"/>
      <c r="DH1379" s="22"/>
      <c r="DI1379" s="22"/>
      <c r="DJ1379" s="22"/>
      <c r="DK1379" s="22"/>
      <c r="DL1379" s="22"/>
      <c r="DM1379" s="22"/>
      <c r="DN1379" s="22"/>
      <c r="DO1379" s="22"/>
      <c r="DP1379" s="22"/>
      <c r="DQ1379" s="22"/>
      <c r="DR1379" s="22"/>
      <c r="DS1379" s="22"/>
      <c r="DT1379" s="22"/>
      <c r="DU1379" s="22"/>
      <c r="DV1379" s="22"/>
      <c r="DW1379" s="22"/>
      <c r="DX1379" s="22"/>
      <c r="DY1379" s="22"/>
      <c r="DZ1379" s="22"/>
      <c r="EA1379" s="22"/>
      <c r="EB1379" s="22"/>
      <c r="EC1379" s="22"/>
      <c r="ED1379" s="22"/>
      <c r="EE1379" s="22"/>
      <c r="EF1379" s="22"/>
      <c r="EG1379" s="22"/>
      <c r="EH1379" s="22"/>
      <c r="EI1379" s="22"/>
      <c r="EJ1379" s="22"/>
      <c r="EK1379" s="22"/>
      <c r="EL1379" s="22"/>
      <c r="EM1379" s="22"/>
      <c r="EN1379" s="22"/>
      <c r="EO1379" s="22"/>
      <c r="EP1379" s="22"/>
      <c r="EQ1379" s="22"/>
      <c r="ER1379" s="22"/>
      <c r="ES1379" s="22"/>
      <c r="ET1379" s="22"/>
      <c r="EU1379" s="22"/>
      <c r="EV1379" s="22"/>
      <c r="EW1379" s="22"/>
    </row>
    <row r="1380" spans="1:153" s="22" customFormat="1" x14ac:dyDescent="0.2">
      <c r="A1380" s="8" t="s">
        <v>114</v>
      </c>
      <c r="B1380" s="8" t="s">
        <v>114</v>
      </c>
      <c r="C1380" s="8" t="s">
        <v>116</v>
      </c>
      <c r="D1380" s="8"/>
      <c r="E1380" s="9">
        <v>238</v>
      </c>
      <c r="F1380" s="10" t="s">
        <v>217</v>
      </c>
      <c r="G1380" s="11">
        <v>1.25</v>
      </c>
      <c r="H1380" s="9">
        <v>1</v>
      </c>
      <c r="I1380" s="12">
        <v>1.9</v>
      </c>
      <c r="J1380" s="12">
        <v>1.9</v>
      </c>
      <c r="K1380" s="13">
        <v>1.9</v>
      </c>
      <c r="L1380" s="12">
        <v>211.27974800000001</v>
      </c>
      <c r="M1380" s="12">
        <v>23.9944004</v>
      </c>
      <c r="N1380" s="12">
        <v>111.19986736842107</v>
      </c>
      <c r="O1380" s="12">
        <v>12.628631789473685</v>
      </c>
      <c r="P1380" s="12">
        <v>113.5669680938847</v>
      </c>
      <c r="Q1380" s="12" t="s">
        <v>53</v>
      </c>
      <c r="R1380" s="12" t="s">
        <v>47</v>
      </c>
      <c r="S1380" s="12" t="s">
        <v>48</v>
      </c>
      <c r="T1380" s="12">
        <v>12.62</v>
      </c>
      <c r="U1380" s="12">
        <v>133.02789999999999</v>
      </c>
      <c r="V1380" s="21" t="s">
        <v>118</v>
      </c>
      <c r="W1380" s="21" t="s">
        <v>118</v>
      </c>
      <c r="X1380" s="15" t="s">
        <v>63</v>
      </c>
      <c r="Y1380" s="15" t="s">
        <v>49</v>
      </c>
      <c r="Z1380" s="16"/>
      <c r="AA1380" s="16"/>
      <c r="AB1380" s="16"/>
      <c r="AC1380" s="13">
        <v>1.9</v>
      </c>
      <c r="AD1380" s="44">
        <v>204.25443222857518</v>
      </c>
      <c r="AE1380" s="44" t="s">
        <v>48</v>
      </c>
      <c r="AF1380" s="44" t="s">
        <v>48</v>
      </c>
      <c r="AG1380" s="152">
        <v>107.5</v>
      </c>
    </row>
    <row r="1381" spans="1:153" s="15" customFormat="1" x14ac:dyDescent="0.2">
      <c r="A1381" s="8" t="s">
        <v>114</v>
      </c>
      <c r="B1381" s="8" t="s">
        <v>142</v>
      </c>
      <c r="C1381" s="8" t="s">
        <v>142</v>
      </c>
      <c r="D1381" s="8"/>
      <c r="E1381" s="9">
        <v>587</v>
      </c>
      <c r="F1381" s="10" t="s">
        <v>247</v>
      </c>
      <c r="G1381" s="11">
        <v>1.2</v>
      </c>
      <c r="H1381" s="9">
        <v>1</v>
      </c>
      <c r="I1381" s="12">
        <v>3.33</v>
      </c>
      <c r="J1381" s="12">
        <v>3.33</v>
      </c>
      <c r="K1381" s="13">
        <v>3.33</v>
      </c>
      <c r="L1381" s="12">
        <v>333.74104</v>
      </c>
      <c r="M1381" s="12">
        <v>41.203690399999999</v>
      </c>
      <c r="N1381" s="12">
        <v>100.22253453453453</v>
      </c>
      <c r="O1381" s="12">
        <v>12.373480600600599</v>
      </c>
      <c r="P1381" s="12">
        <v>123.46006472563279</v>
      </c>
      <c r="Q1381" s="12" t="s">
        <v>60</v>
      </c>
      <c r="R1381" s="12" t="s">
        <v>54</v>
      </c>
      <c r="S1381" s="12" t="s">
        <v>55</v>
      </c>
      <c r="T1381" s="12">
        <v>10.220000000000001</v>
      </c>
      <c r="U1381" s="12">
        <v>144.0556</v>
      </c>
      <c r="V1381" s="21"/>
      <c r="W1381" s="21"/>
      <c r="X1381" s="15" t="s">
        <v>63</v>
      </c>
      <c r="Y1381" s="15" t="s">
        <v>49</v>
      </c>
      <c r="Z1381" s="16"/>
      <c r="AA1381" s="16"/>
      <c r="AB1381" s="16"/>
      <c r="AC1381" s="13">
        <v>3.33</v>
      </c>
      <c r="AD1381" s="44">
        <v>281.12816103364514</v>
      </c>
      <c r="AE1381" s="44" t="s">
        <v>55</v>
      </c>
      <c r="AF1381" s="44" t="s">
        <v>55</v>
      </c>
      <c r="AG1381" s="152">
        <v>84.4</v>
      </c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  <c r="DG1381" s="16"/>
      <c r="DH1381" s="16"/>
      <c r="DI1381" s="16"/>
      <c r="DJ1381" s="16"/>
      <c r="DK1381" s="16"/>
      <c r="DL1381" s="16"/>
      <c r="DM1381" s="16"/>
      <c r="DN1381" s="16"/>
      <c r="DO1381" s="16"/>
      <c r="DP1381" s="16"/>
      <c r="DQ1381" s="16"/>
      <c r="DR1381" s="16"/>
      <c r="DS1381" s="16"/>
      <c r="DT1381" s="16"/>
      <c r="DU1381" s="16"/>
      <c r="DV1381" s="16"/>
      <c r="DW1381" s="16"/>
      <c r="DX1381" s="16"/>
      <c r="DY1381" s="16"/>
      <c r="DZ1381" s="16"/>
      <c r="EA1381" s="16"/>
      <c r="EB1381" s="16"/>
      <c r="EC1381" s="16"/>
      <c r="ED1381" s="16"/>
      <c r="EE1381" s="16"/>
      <c r="EF1381" s="16"/>
      <c r="EG1381" s="16"/>
      <c r="EH1381" s="16"/>
      <c r="EI1381" s="16"/>
      <c r="EJ1381" s="16"/>
      <c r="EK1381" s="16"/>
      <c r="EL1381" s="16"/>
      <c r="EM1381" s="16"/>
      <c r="EN1381" s="16"/>
      <c r="EO1381" s="16"/>
      <c r="EP1381" s="16"/>
      <c r="EQ1381" s="16"/>
      <c r="ER1381" s="16"/>
      <c r="ES1381" s="16"/>
      <c r="ET1381" s="16"/>
      <c r="EU1381" s="16"/>
      <c r="EV1381" s="16"/>
      <c r="EW1381" s="16"/>
    </row>
    <row r="1382" spans="1:153" s="16" customFormat="1" x14ac:dyDescent="0.2">
      <c r="A1382" s="8" t="s">
        <v>32</v>
      </c>
      <c r="B1382" s="8" t="s">
        <v>32</v>
      </c>
      <c r="C1382" s="8" t="s">
        <v>43</v>
      </c>
      <c r="D1382" s="8" t="s">
        <v>34</v>
      </c>
      <c r="E1382" s="9">
        <v>59</v>
      </c>
      <c r="F1382" s="10" t="s">
        <v>250</v>
      </c>
      <c r="G1382" s="11">
        <v>59.03</v>
      </c>
      <c r="H1382" s="9"/>
      <c r="I1382" s="12">
        <v>58.46</v>
      </c>
      <c r="J1382" s="12">
        <v>58.46</v>
      </c>
      <c r="K1382" s="13">
        <v>58.46</v>
      </c>
      <c r="L1382" s="12">
        <v>7830.0801640000009</v>
      </c>
      <c r="M1382" s="12">
        <v>796.48751600000003</v>
      </c>
      <c r="N1382" s="12">
        <v>133.93910646595964</v>
      </c>
      <c r="O1382" s="12">
        <v>13.624487102292166</v>
      </c>
      <c r="P1382" s="12">
        <v>101.72150211973231</v>
      </c>
      <c r="Q1382" s="12" t="s">
        <v>50</v>
      </c>
      <c r="R1382" s="12" t="s">
        <v>54</v>
      </c>
      <c r="S1382" s="12" t="s">
        <v>55</v>
      </c>
      <c r="T1382" s="12">
        <v>11.7</v>
      </c>
      <c r="U1382" s="12">
        <v>126.84925</v>
      </c>
      <c r="V1382" s="13" t="s">
        <v>58</v>
      </c>
      <c r="W1382" s="14" t="e">
        <v>#N/A</v>
      </c>
      <c r="X1382" s="15" t="s">
        <v>41</v>
      </c>
      <c r="Y1382" s="15" t="s">
        <v>42</v>
      </c>
      <c r="AB1382" s="17">
        <v>0.19238683127572018</v>
      </c>
      <c r="AC1382" s="13">
        <v>58.46</v>
      </c>
      <c r="AD1382" s="44">
        <v>7830.0801640000009</v>
      </c>
      <c r="AE1382" s="20" t="e">
        <v>#N/A</v>
      </c>
      <c r="AF1382" s="20" t="e">
        <v>#N/A</v>
      </c>
      <c r="AG1382" s="152">
        <v>133.9</v>
      </c>
    </row>
    <row r="1383" spans="1:153" s="22" customFormat="1" x14ac:dyDescent="0.2">
      <c r="A1383" s="8" t="s">
        <v>32</v>
      </c>
      <c r="B1383" s="8" t="s">
        <v>32</v>
      </c>
      <c r="C1383" s="8" t="s">
        <v>43</v>
      </c>
      <c r="D1383" s="8" t="s">
        <v>34</v>
      </c>
      <c r="E1383" s="15">
        <v>65</v>
      </c>
      <c r="F1383" s="15" t="s">
        <v>229</v>
      </c>
      <c r="G1383" s="15">
        <v>65.02</v>
      </c>
      <c r="H1383" s="15"/>
      <c r="I1383" s="12">
        <v>34.39</v>
      </c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8">
        <v>34.39</v>
      </c>
      <c r="AD1383" s="19">
        <v>2900</v>
      </c>
      <c r="AE1383" s="20" t="s">
        <v>55</v>
      </c>
      <c r="AF1383" s="20" t="s">
        <v>55</v>
      </c>
      <c r="AG1383" s="152">
        <v>84.3</v>
      </c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</row>
    <row r="1384" spans="1:153" s="15" customFormat="1" x14ac:dyDescent="0.2">
      <c r="A1384" s="8" t="s">
        <v>32</v>
      </c>
      <c r="B1384" s="8" t="s">
        <v>32</v>
      </c>
      <c r="C1384" s="8" t="s">
        <v>43</v>
      </c>
      <c r="D1384" s="8" t="s">
        <v>34</v>
      </c>
      <c r="E1384" s="9">
        <v>59</v>
      </c>
      <c r="F1384" s="10" t="s">
        <v>250</v>
      </c>
      <c r="G1384" s="7">
        <v>59.05</v>
      </c>
      <c r="H1384" s="7"/>
      <c r="I1384" s="12">
        <v>42.94</v>
      </c>
      <c r="J1384" s="12">
        <v>42.83</v>
      </c>
      <c r="K1384" s="13">
        <v>42.83</v>
      </c>
      <c r="L1384" s="12">
        <v>5279.9925160000003</v>
      </c>
      <c r="M1384" s="12">
        <v>540.03770919999999</v>
      </c>
      <c r="N1384" s="12">
        <v>122.96209864927808</v>
      </c>
      <c r="O1384" s="12">
        <v>12.576565188635305</v>
      </c>
      <c r="P1384" s="12">
        <v>102.28001414083822</v>
      </c>
      <c r="Q1384" s="12" t="s">
        <v>50</v>
      </c>
      <c r="R1384" s="12" t="s">
        <v>54</v>
      </c>
      <c r="S1384" s="12" t="s">
        <v>55</v>
      </c>
      <c r="T1384" s="12">
        <v>11.7</v>
      </c>
      <c r="U1384" s="12">
        <v>126.68895000000001</v>
      </c>
      <c r="W1384" s="14" t="e">
        <v>#N/A</v>
      </c>
      <c r="X1384" s="15" t="s">
        <v>41</v>
      </c>
      <c r="Y1384" s="15" t="s">
        <v>42</v>
      </c>
      <c r="Z1384" s="16"/>
      <c r="AB1384" s="17">
        <v>0.34083978418953786</v>
      </c>
      <c r="AC1384" s="13">
        <v>42.94</v>
      </c>
      <c r="AD1384" s="44">
        <v>5279.9925160000003</v>
      </c>
      <c r="AE1384" s="20" t="e">
        <v>#N/A</v>
      </c>
      <c r="AF1384" s="20" t="e">
        <v>#N/A</v>
      </c>
      <c r="AG1384" s="152">
        <v>123</v>
      </c>
    </row>
    <row r="1385" spans="1:153" s="15" customFormat="1" x14ac:dyDescent="0.2">
      <c r="A1385" s="8" t="s">
        <v>32</v>
      </c>
      <c r="B1385" s="8" t="s">
        <v>32</v>
      </c>
      <c r="C1385" s="8" t="s">
        <v>43</v>
      </c>
      <c r="D1385" s="8" t="s">
        <v>56</v>
      </c>
      <c r="E1385" s="9">
        <v>5</v>
      </c>
      <c r="F1385" s="10" t="s">
        <v>185</v>
      </c>
      <c r="G1385" s="11">
        <v>5.18</v>
      </c>
      <c r="H1385" s="9">
        <v>7</v>
      </c>
      <c r="I1385" s="12">
        <v>33.47</v>
      </c>
      <c r="J1385" s="12">
        <v>31.55</v>
      </c>
      <c r="K1385" s="13">
        <v>31.55</v>
      </c>
      <c r="L1385" s="12">
        <v>4441.2543679999999</v>
      </c>
      <c r="M1385" s="12">
        <v>492.00909999999999</v>
      </c>
      <c r="N1385" s="12">
        <v>132.69358733193906</v>
      </c>
      <c r="O1385" s="12">
        <v>14.700002987750224</v>
      </c>
      <c r="P1385" s="12">
        <v>110.7815628721944</v>
      </c>
      <c r="Q1385" s="12" t="s">
        <v>99</v>
      </c>
      <c r="R1385" s="12" t="s">
        <v>54</v>
      </c>
      <c r="S1385" s="12" t="s">
        <v>55</v>
      </c>
      <c r="T1385" s="12">
        <v>12.62</v>
      </c>
      <c r="U1385" s="12">
        <v>133.11349999999999</v>
      </c>
      <c r="V1385" s="13" t="s">
        <v>81</v>
      </c>
      <c r="W1385" s="14" t="s">
        <v>62</v>
      </c>
      <c r="X1385" s="15" t="s">
        <v>41</v>
      </c>
      <c r="Y1385" s="15" t="s">
        <v>49</v>
      </c>
      <c r="Z1385" s="16"/>
      <c r="AA1385" s="16"/>
      <c r="AB1385" s="17">
        <v>0</v>
      </c>
      <c r="AC1385" s="18">
        <v>33.470000000000006</v>
      </c>
      <c r="AD1385" s="19">
        <v>6148.6834016049297</v>
      </c>
      <c r="AE1385" s="20" t="s">
        <v>55</v>
      </c>
      <c r="AF1385" s="20" t="s">
        <v>55</v>
      </c>
      <c r="AG1385" s="152">
        <v>183.7</v>
      </c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  <c r="DG1385" s="16"/>
      <c r="DH1385" s="16"/>
      <c r="DI1385" s="16"/>
      <c r="DJ1385" s="16"/>
      <c r="DK1385" s="16"/>
      <c r="DL1385" s="16"/>
      <c r="DM1385" s="16"/>
      <c r="DN1385" s="16"/>
      <c r="DO1385" s="16"/>
      <c r="DP1385" s="16"/>
      <c r="DQ1385" s="16"/>
      <c r="DR1385" s="16"/>
      <c r="DS1385" s="16"/>
      <c r="DT1385" s="16"/>
      <c r="DU1385" s="16"/>
      <c r="DV1385" s="16"/>
      <c r="DW1385" s="16"/>
      <c r="DX1385" s="16"/>
      <c r="DY1385" s="16"/>
      <c r="DZ1385" s="16"/>
      <c r="EA1385" s="16"/>
      <c r="EB1385" s="16"/>
      <c r="EC1385" s="16"/>
      <c r="ED1385" s="16"/>
      <c r="EE1385" s="16"/>
      <c r="EF1385" s="16"/>
      <c r="EG1385" s="16"/>
      <c r="EH1385" s="16"/>
      <c r="EI1385" s="16"/>
      <c r="EJ1385" s="16"/>
      <c r="EK1385" s="16"/>
      <c r="EL1385" s="16"/>
      <c r="EM1385" s="16"/>
      <c r="EN1385" s="16"/>
      <c r="EO1385" s="16"/>
      <c r="EP1385" s="16"/>
      <c r="EQ1385" s="16"/>
      <c r="ER1385" s="16"/>
      <c r="ES1385" s="16"/>
      <c r="ET1385" s="16"/>
      <c r="EU1385" s="16"/>
      <c r="EV1385" s="16"/>
      <c r="EW1385" s="16"/>
    </row>
    <row r="1386" spans="1:153" s="15" customFormat="1" x14ac:dyDescent="0.2">
      <c r="A1386" s="8" t="s">
        <v>114</v>
      </c>
      <c r="B1386" s="8" t="s">
        <v>114</v>
      </c>
      <c r="C1386" s="8" t="s">
        <v>116</v>
      </c>
      <c r="D1386" s="8"/>
      <c r="E1386" s="9">
        <v>559</v>
      </c>
      <c r="F1386" s="10" t="s">
        <v>214</v>
      </c>
      <c r="G1386" s="126">
        <v>2.25</v>
      </c>
      <c r="H1386" s="9">
        <v>2</v>
      </c>
      <c r="I1386" s="12">
        <v>1.71</v>
      </c>
      <c r="J1386" s="12">
        <v>1.71</v>
      </c>
      <c r="K1386" s="13">
        <v>1.71</v>
      </c>
      <c r="L1386" s="12">
        <v>165.28554399999999</v>
      </c>
      <c r="M1386" s="12">
        <v>22.070201999999998</v>
      </c>
      <c r="N1386" s="12">
        <v>96.658212865497077</v>
      </c>
      <c r="O1386" s="12">
        <v>12.906550877192982</v>
      </c>
      <c r="P1386" s="12">
        <v>133.52772097237977</v>
      </c>
      <c r="Q1386" s="12" t="s">
        <v>60</v>
      </c>
      <c r="R1386" s="12" t="s">
        <v>54</v>
      </c>
      <c r="S1386" s="12" t="s">
        <v>55</v>
      </c>
      <c r="T1386" s="12">
        <v>12.19</v>
      </c>
      <c r="U1386" s="12">
        <v>150.36099999999999</v>
      </c>
      <c r="V1386" s="21" t="s">
        <v>118</v>
      </c>
      <c r="W1386" s="21" t="s">
        <v>118</v>
      </c>
      <c r="X1386" s="15" t="s">
        <v>63</v>
      </c>
      <c r="Y1386" s="15" t="s">
        <v>49</v>
      </c>
      <c r="Z1386" s="16"/>
      <c r="AA1386" s="16"/>
      <c r="AB1386" s="16"/>
      <c r="AC1386" s="13">
        <v>1.71</v>
      </c>
      <c r="AD1386" s="44">
        <v>193.46655218005841</v>
      </c>
      <c r="AE1386" s="44" t="s">
        <v>55</v>
      </c>
      <c r="AF1386" s="44" t="s">
        <v>55</v>
      </c>
      <c r="AG1386" s="152">
        <v>113.1</v>
      </c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  <c r="DG1386" s="16"/>
      <c r="DH1386" s="16"/>
      <c r="DI1386" s="16"/>
      <c r="DJ1386" s="16"/>
      <c r="DK1386" s="16"/>
      <c r="DL1386" s="16"/>
      <c r="DM1386" s="16"/>
      <c r="DN1386" s="16"/>
      <c r="DO1386" s="16"/>
      <c r="DP1386" s="16"/>
      <c r="DQ1386" s="16"/>
      <c r="DR1386" s="16"/>
      <c r="DS1386" s="16"/>
      <c r="DT1386" s="16"/>
      <c r="DU1386" s="16"/>
      <c r="DV1386" s="16"/>
      <c r="DW1386" s="16"/>
      <c r="DX1386" s="16"/>
      <c r="DY1386" s="16"/>
      <c r="DZ1386" s="16"/>
      <c r="EA1386" s="16"/>
      <c r="EB1386" s="16"/>
      <c r="EC1386" s="16"/>
      <c r="ED1386" s="16"/>
      <c r="EE1386" s="16"/>
      <c r="EF1386" s="16"/>
      <c r="EG1386" s="16"/>
      <c r="EH1386" s="16"/>
      <c r="EI1386" s="16"/>
      <c r="EJ1386" s="16"/>
      <c r="EK1386" s="16"/>
      <c r="EL1386" s="16"/>
      <c r="EM1386" s="16"/>
      <c r="EN1386" s="16"/>
      <c r="EO1386" s="16"/>
      <c r="EP1386" s="16"/>
      <c r="EQ1386" s="16"/>
      <c r="ER1386" s="16"/>
      <c r="ES1386" s="16"/>
      <c r="ET1386" s="16"/>
      <c r="EU1386" s="16"/>
      <c r="EV1386" s="16"/>
      <c r="EW1386" s="16"/>
    </row>
    <row r="1387" spans="1:153" s="16" customFormat="1" x14ac:dyDescent="0.2">
      <c r="A1387" s="8" t="s">
        <v>32</v>
      </c>
      <c r="B1387" s="8" t="s">
        <v>32</v>
      </c>
      <c r="C1387" s="8" t="s">
        <v>43</v>
      </c>
      <c r="D1387" s="8" t="s">
        <v>56</v>
      </c>
      <c r="E1387" s="7">
        <v>81</v>
      </c>
      <c r="F1387" s="10" t="s">
        <v>237</v>
      </c>
      <c r="G1387" s="15">
        <v>81.069999999999993</v>
      </c>
      <c r="H1387" s="15"/>
      <c r="I1387" s="12">
        <v>2.63</v>
      </c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8">
        <v>2.63</v>
      </c>
      <c r="AD1387" s="18">
        <v>304.93009000000001</v>
      </c>
      <c r="AE1387" s="20" t="s">
        <v>38</v>
      </c>
      <c r="AF1387" s="20" t="s">
        <v>38</v>
      </c>
      <c r="AG1387" s="152">
        <v>115.9</v>
      </c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</row>
    <row r="1388" spans="1:153" s="15" customFormat="1" x14ac:dyDescent="0.2">
      <c r="A1388" s="8" t="s">
        <v>114</v>
      </c>
      <c r="B1388" s="8" t="s">
        <v>142</v>
      </c>
      <c r="C1388" s="8" t="s">
        <v>142</v>
      </c>
      <c r="D1388" s="8"/>
      <c r="E1388" s="9">
        <v>587</v>
      </c>
      <c r="F1388" s="10" t="s">
        <v>247</v>
      </c>
      <c r="G1388" s="11">
        <v>1.21</v>
      </c>
      <c r="H1388" s="9">
        <v>1</v>
      </c>
      <c r="I1388" s="12">
        <v>6.65</v>
      </c>
      <c r="J1388" s="12">
        <v>6.65</v>
      </c>
      <c r="K1388" s="13">
        <v>6.65</v>
      </c>
      <c r="L1388" s="12">
        <v>378.48119200000002</v>
      </c>
      <c r="M1388" s="12">
        <v>44.911626200000001</v>
      </c>
      <c r="N1388" s="12">
        <v>56.914464962406015</v>
      </c>
      <c r="O1388" s="12">
        <v>6.753628</v>
      </c>
      <c r="P1388" s="12">
        <v>118.66276884902645</v>
      </c>
      <c r="Q1388" s="12" t="s">
        <v>60</v>
      </c>
      <c r="R1388" s="12" t="s">
        <v>54</v>
      </c>
      <c r="S1388" s="12" t="s">
        <v>55</v>
      </c>
      <c r="T1388" s="12">
        <v>10.220000000000001</v>
      </c>
      <c r="U1388" s="12">
        <v>139.44595000000001</v>
      </c>
      <c r="V1388" s="21"/>
      <c r="W1388" s="21"/>
      <c r="X1388" s="15" t="s">
        <v>63</v>
      </c>
      <c r="Y1388" s="15" t="s">
        <v>42</v>
      </c>
      <c r="Z1388" s="16"/>
      <c r="AA1388" s="16"/>
      <c r="AB1388" s="16"/>
      <c r="AC1388" s="13">
        <v>6.6</v>
      </c>
      <c r="AD1388" s="44">
        <v>526.83094979641373</v>
      </c>
      <c r="AE1388" s="44" t="s">
        <v>55</v>
      </c>
      <c r="AF1388" s="44" t="s">
        <v>55</v>
      </c>
      <c r="AG1388" s="152">
        <v>79.8</v>
      </c>
    </row>
    <row r="1389" spans="1:153" s="15" customFormat="1" x14ac:dyDescent="0.2">
      <c r="A1389" s="8" t="s">
        <v>32</v>
      </c>
      <c r="B1389" s="8" t="s">
        <v>32</v>
      </c>
      <c r="C1389" s="8" t="s">
        <v>33</v>
      </c>
      <c r="D1389" s="8" t="s">
        <v>44</v>
      </c>
      <c r="E1389" s="7">
        <v>76</v>
      </c>
      <c r="F1389" s="7" t="s">
        <v>239</v>
      </c>
      <c r="G1389" s="11">
        <v>76.040000000000006</v>
      </c>
      <c r="H1389" s="9"/>
      <c r="I1389" s="12">
        <v>71.23</v>
      </c>
      <c r="J1389" s="12">
        <v>71.23</v>
      </c>
      <c r="K1389" s="13">
        <v>71.23</v>
      </c>
      <c r="L1389" s="12">
        <v>8470.9773720000012</v>
      </c>
      <c r="M1389" s="12">
        <v>951.8972647999999</v>
      </c>
      <c r="N1389" s="12">
        <v>118.92429274182227</v>
      </c>
      <c r="O1389" s="12">
        <v>13.363712828864241</v>
      </c>
      <c r="P1389" s="12">
        <v>112.37159810465371</v>
      </c>
      <c r="Q1389" s="12" t="s">
        <v>99</v>
      </c>
      <c r="R1389" s="12" t="s">
        <v>54</v>
      </c>
      <c r="S1389" s="12" t="s">
        <v>55</v>
      </c>
      <c r="T1389" s="12">
        <v>11.01</v>
      </c>
      <c r="U1389" s="12">
        <v>136.23304999999999</v>
      </c>
      <c r="V1389" s="21"/>
      <c r="W1389" s="14" t="s">
        <v>40</v>
      </c>
      <c r="X1389" s="15" t="s">
        <v>112</v>
      </c>
      <c r="Y1389" s="15" t="s">
        <v>113</v>
      </c>
      <c r="Z1389" s="16"/>
      <c r="AA1389" s="16"/>
      <c r="AB1389" s="17">
        <v>0</v>
      </c>
      <c r="AC1389" s="18">
        <v>71.22999999999999</v>
      </c>
      <c r="AD1389" s="19">
        <v>7589.5005837332983</v>
      </c>
      <c r="AE1389" s="20" t="s">
        <v>55</v>
      </c>
      <c r="AF1389" s="20" t="s">
        <v>55</v>
      </c>
      <c r="AG1389" s="152">
        <v>106.5</v>
      </c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  <c r="DG1389" s="16"/>
      <c r="DH1389" s="16"/>
      <c r="DI1389" s="16"/>
      <c r="DJ1389" s="16"/>
      <c r="DK1389" s="16"/>
      <c r="DL1389" s="16"/>
      <c r="DM1389" s="16"/>
      <c r="DN1389" s="16"/>
      <c r="DO1389" s="16"/>
      <c r="DP1389" s="16"/>
      <c r="DQ1389" s="16"/>
      <c r="DR1389" s="16"/>
      <c r="DS1389" s="16"/>
      <c r="DT1389" s="16"/>
      <c r="DU1389" s="16"/>
      <c r="DV1389" s="16"/>
      <c r="DW1389" s="16"/>
      <c r="DX1389" s="16"/>
      <c r="DY1389" s="16"/>
      <c r="DZ1389" s="16"/>
      <c r="EA1389" s="16"/>
      <c r="EB1389" s="16"/>
      <c r="EC1389" s="16"/>
      <c r="ED1389" s="16"/>
      <c r="EE1389" s="16"/>
      <c r="EF1389" s="16"/>
      <c r="EG1389" s="16"/>
      <c r="EH1389" s="16"/>
      <c r="EI1389" s="16"/>
      <c r="EJ1389" s="16"/>
      <c r="EK1389" s="16"/>
      <c r="EL1389" s="16"/>
      <c r="EM1389" s="16"/>
      <c r="EN1389" s="16"/>
      <c r="EO1389" s="16"/>
      <c r="EP1389" s="16"/>
      <c r="EQ1389" s="16"/>
      <c r="ER1389" s="16"/>
      <c r="ES1389" s="16"/>
      <c r="ET1389" s="16"/>
      <c r="EU1389" s="16"/>
      <c r="EV1389" s="16"/>
      <c r="EW1389" s="16"/>
    </row>
    <row r="1390" spans="1:153" s="16" customFormat="1" x14ac:dyDescent="0.2">
      <c r="A1390" s="8" t="s">
        <v>32</v>
      </c>
      <c r="B1390" s="8" t="s">
        <v>32</v>
      </c>
      <c r="C1390" s="8" t="s">
        <v>33</v>
      </c>
      <c r="D1390" s="8" t="s">
        <v>44</v>
      </c>
      <c r="E1390" s="7">
        <v>76</v>
      </c>
      <c r="F1390" s="7" t="s">
        <v>239</v>
      </c>
      <c r="G1390" s="7">
        <v>76.02</v>
      </c>
      <c r="H1390" s="7"/>
      <c r="I1390" s="12">
        <v>86.12</v>
      </c>
      <c r="J1390" s="12">
        <v>86.12</v>
      </c>
      <c r="K1390" s="13">
        <v>86.12</v>
      </c>
      <c r="L1390" s="12">
        <v>12226.188752</v>
      </c>
      <c r="M1390" s="12">
        <v>1243.5891114000001</v>
      </c>
      <c r="N1390" s="12">
        <v>141.96689215048769</v>
      </c>
      <c r="O1390" s="12">
        <v>14.440189403158383</v>
      </c>
      <c r="P1390" s="12">
        <v>101.71518996028665</v>
      </c>
      <c r="Q1390" s="12" t="s">
        <v>99</v>
      </c>
      <c r="R1390" s="12" t="s">
        <v>54</v>
      </c>
      <c r="S1390" s="12" t="s">
        <v>55</v>
      </c>
      <c r="T1390" s="12">
        <v>12.58</v>
      </c>
      <c r="U1390" s="12">
        <v>125.00395</v>
      </c>
      <c r="V1390" s="15"/>
      <c r="W1390" s="14" t="s">
        <v>40</v>
      </c>
      <c r="X1390" s="15" t="s">
        <v>41</v>
      </c>
      <c r="Y1390" s="15" t="s">
        <v>42</v>
      </c>
      <c r="AA1390" s="15"/>
      <c r="AB1390" s="17">
        <v>0</v>
      </c>
      <c r="AC1390" s="18">
        <v>86.12</v>
      </c>
      <c r="AD1390" s="19">
        <v>10872.12742681714</v>
      </c>
      <c r="AE1390" s="20" t="s">
        <v>55</v>
      </c>
      <c r="AF1390" s="20" t="s">
        <v>55</v>
      </c>
      <c r="AG1390" s="152">
        <v>126.2</v>
      </c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5"/>
      <c r="BP1390" s="15"/>
      <c r="BQ1390" s="15"/>
      <c r="BR1390" s="15"/>
      <c r="BS1390" s="15"/>
      <c r="BT1390" s="15"/>
      <c r="BU1390" s="15"/>
      <c r="BV1390" s="15"/>
      <c r="BW1390" s="15"/>
      <c r="BX1390" s="15"/>
      <c r="BY1390" s="15"/>
      <c r="BZ1390" s="15"/>
      <c r="CA1390" s="15"/>
      <c r="CB1390" s="15"/>
      <c r="CC1390" s="15"/>
      <c r="CD1390" s="15"/>
      <c r="CE1390" s="15"/>
      <c r="CF1390" s="15"/>
      <c r="CG1390" s="15"/>
      <c r="CH1390" s="15"/>
      <c r="CI1390" s="15"/>
      <c r="CJ1390" s="15"/>
      <c r="CK1390" s="15"/>
      <c r="CL1390" s="15"/>
      <c r="CM1390" s="15"/>
      <c r="CN1390" s="15"/>
      <c r="CO1390" s="15"/>
      <c r="CP1390" s="15"/>
      <c r="CQ1390" s="15"/>
      <c r="CR1390" s="15"/>
      <c r="CS1390" s="15"/>
      <c r="CT1390" s="15"/>
      <c r="CU1390" s="15"/>
      <c r="CV1390" s="15"/>
      <c r="CW1390" s="15"/>
      <c r="CX1390" s="15"/>
      <c r="CY1390" s="15"/>
      <c r="CZ1390" s="15"/>
      <c r="DA1390" s="15"/>
      <c r="DB1390" s="15"/>
      <c r="DC1390" s="15"/>
      <c r="DD1390" s="15"/>
      <c r="DE1390" s="15"/>
      <c r="DF1390" s="15"/>
      <c r="DG1390" s="15"/>
      <c r="DH1390" s="15"/>
      <c r="DI1390" s="15"/>
      <c r="DJ1390" s="15"/>
      <c r="DK1390" s="15"/>
      <c r="DL1390" s="15"/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5"/>
      <c r="ED1390" s="15"/>
      <c r="EE1390" s="15"/>
      <c r="EF1390" s="15"/>
      <c r="EG1390" s="15"/>
      <c r="EH1390" s="15"/>
      <c r="EI1390" s="15"/>
      <c r="EJ1390" s="15"/>
      <c r="EK1390" s="15"/>
      <c r="EL1390" s="15"/>
      <c r="EM1390" s="15"/>
      <c r="EN1390" s="15"/>
      <c r="EO1390" s="15"/>
      <c r="EP1390" s="15"/>
      <c r="EQ1390" s="15"/>
      <c r="ER1390" s="15"/>
      <c r="ES1390" s="15"/>
      <c r="ET1390" s="15"/>
      <c r="EU1390" s="15"/>
      <c r="EV1390" s="15"/>
      <c r="EW1390" s="15"/>
    </row>
    <row r="1391" spans="1:153" s="15" customFormat="1" x14ac:dyDescent="0.2">
      <c r="A1391" s="8" t="s">
        <v>114</v>
      </c>
      <c r="B1391" s="8" t="s">
        <v>114</v>
      </c>
      <c r="C1391" s="8" t="s">
        <v>116</v>
      </c>
      <c r="D1391" s="8"/>
      <c r="E1391" s="9">
        <v>559</v>
      </c>
      <c r="F1391" s="10" t="s">
        <v>214</v>
      </c>
      <c r="G1391" s="126">
        <v>2.2509999999999999</v>
      </c>
      <c r="H1391" s="9">
        <v>2</v>
      </c>
      <c r="I1391" s="12">
        <v>2.83</v>
      </c>
      <c r="J1391" s="12">
        <v>2.83</v>
      </c>
      <c r="K1391" s="13">
        <v>2.83</v>
      </c>
      <c r="L1391" s="12">
        <v>235.45983200000001</v>
      </c>
      <c r="M1391" s="12">
        <v>29.400242200000001</v>
      </c>
      <c r="N1391" s="12">
        <v>83.201354063604242</v>
      </c>
      <c r="O1391" s="12">
        <v>10.38877816254417</v>
      </c>
      <c r="P1391" s="12">
        <v>124.86309002377952</v>
      </c>
      <c r="Q1391" s="12" t="s">
        <v>65</v>
      </c>
      <c r="R1391" s="12" t="s">
        <v>134</v>
      </c>
      <c r="S1391" s="12" t="s">
        <v>135</v>
      </c>
      <c r="T1391" s="12">
        <v>12.25</v>
      </c>
      <c r="U1391" s="12">
        <v>142.87864999999999</v>
      </c>
      <c r="V1391" s="21" t="s">
        <v>118</v>
      </c>
      <c r="W1391" s="21" t="s">
        <v>118</v>
      </c>
      <c r="X1391" s="15" t="s">
        <v>63</v>
      </c>
      <c r="Y1391" s="15" t="s">
        <v>49</v>
      </c>
      <c r="Z1391" s="16"/>
      <c r="AA1391" s="16"/>
      <c r="AB1391" s="16"/>
      <c r="AC1391" s="13">
        <v>2.83</v>
      </c>
      <c r="AD1391" s="44">
        <v>319.18733489448266</v>
      </c>
      <c r="AE1391" s="44" t="s">
        <v>55</v>
      </c>
      <c r="AF1391" s="44" t="s">
        <v>55</v>
      </c>
      <c r="AG1391" s="152">
        <v>112.8</v>
      </c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  <c r="DG1391" s="16"/>
      <c r="DH1391" s="16"/>
      <c r="DI1391" s="16"/>
      <c r="DJ1391" s="16"/>
      <c r="DK1391" s="16"/>
      <c r="DL1391" s="16"/>
      <c r="DM1391" s="16"/>
      <c r="DN1391" s="16"/>
      <c r="DO1391" s="16"/>
      <c r="DP1391" s="16"/>
      <c r="DQ1391" s="16"/>
      <c r="DR1391" s="16"/>
      <c r="DS1391" s="16"/>
      <c r="DT1391" s="16"/>
      <c r="DU1391" s="16"/>
      <c r="DV1391" s="16"/>
      <c r="DW1391" s="16"/>
      <c r="DX1391" s="16"/>
      <c r="DY1391" s="16"/>
      <c r="DZ1391" s="16"/>
      <c r="EA1391" s="16"/>
      <c r="EB1391" s="16"/>
      <c r="EC1391" s="16"/>
      <c r="ED1391" s="16"/>
      <c r="EE1391" s="16"/>
      <c r="EF1391" s="16"/>
      <c r="EG1391" s="16"/>
      <c r="EH1391" s="16"/>
      <c r="EI1391" s="16"/>
      <c r="EJ1391" s="16"/>
      <c r="EK1391" s="16"/>
      <c r="EL1391" s="16"/>
      <c r="EM1391" s="16"/>
      <c r="EN1391" s="16"/>
      <c r="EO1391" s="16"/>
      <c r="EP1391" s="16"/>
      <c r="EQ1391" s="16"/>
      <c r="ER1391" s="16"/>
      <c r="ES1391" s="16"/>
      <c r="ET1391" s="16"/>
      <c r="EU1391" s="16"/>
      <c r="EV1391" s="16"/>
      <c r="EW1391" s="16"/>
    </row>
    <row r="1392" spans="1:153" s="15" customFormat="1" x14ac:dyDescent="0.2">
      <c r="A1392" s="8" t="s">
        <v>114</v>
      </c>
      <c r="B1392" s="8" t="s">
        <v>114</v>
      </c>
      <c r="C1392" s="8" t="s">
        <v>116</v>
      </c>
      <c r="D1392" s="8"/>
      <c r="E1392" s="9">
        <v>559</v>
      </c>
      <c r="F1392" s="10" t="s">
        <v>214</v>
      </c>
      <c r="G1392" s="126">
        <v>2.2519999999999998</v>
      </c>
      <c r="H1392" s="9">
        <v>2</v>
      </c>
      <c r="I1392" s="12">
        <v>1.06</v>
      </c>
      <c r="J1392" s="12">
        <v>1.06</v>
      </c>
      <c r="K1392" s="13">
        <v>1.06</v>
      </c>
      <c r="L1392" s="12">
        <v>116.033252</v>
      </c>
      <c r="M1392" s="12">
        <v>14.2904014</v>
      </c>
      <c r="N1392" s="12">
        <v>109.46533207547169</v>
      </c>
      <c r="O1392" s="12">
        <v>13.481510754716981</v>
      </c>
      <c r="P1392" s="12">
        <v>123.15781169349627</v>
      </c>
      <c r="Q1392" s="12" t="s">
        <v>65</v>
      </c>
      <c r="R1392" s="12" t="s">
        <v>134</v>
      </c>
      <c r="S1392" s="12" t="s">
        <v>135</v>
      </c>
      <c r="T1392" s="12">
        <v>12.25</v>
      </c>
      <c r="U1392" s="12">
        <v>140.43299999999999</v>
      </c>
      <c r="V1392" s="21" t="s">
        <v>118</v>
      </c>
      <c r="W1392" s="21" t="s">
        <v>118</v>
      </c>
      <c r="X1392" s="15" t="s">
        <v>63</v>
      </c>
      <c r="Y1392" s="15" t="s">
        <v>49</v>
      </c>
      <c r="Z1392" s="16"/>
      <c r="AA1392" s="16"/>
      <c r="AB1392" s="16"/>
      <c r="AC1392" s="13">
        <v>1.06</v>
      </c>
      <c r="AD1392" s="44">
        <v>117.82002649758009</v>
      </c>
      <c r="AE1392" s="44" t="s">
        <v>55</v>
      </c>
      <c r="AF1392" s="44" t="s">
        <v>55</v>
      </c>
      <c r="AG1392" s="152">
        <v>111.2</v>
      </c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  <c r="DG1392" s="16"/>
      <c r="DH1392" s="16"/>
      <c r="DI1392" s="16"/>
      <c r="DJ1392" s="16"/>
      <c r="DK1392" s="16"/>
      <c r="DL1392" s="16"/>
      <c r="DM1392" s="16"/>
      <c r="DN1392" s="16"/>
      <c r="DO1392" s="16"/>
      <c r="DP1392" s="16"/>
      <c r="DQ1392" s="16"/>
      <c r="DR1392" s="16"/>
      <c r="DS1392" s="16"/>
      <c r="DT1392" s="16"/>
      <c r="DU1392" s="16"/>
      <c r="DV1392" s="16"/>
      <c r="DW1392" s="16"/>
      <c r="DX1392" s="16"/>
      <c r="DY1392" s="16"/>
      <c r="DZ1392" s="16"/>
      <c r="EA1392" s="16"/>
      <c r="EB1392" s="16"/>
      <c r="EC1392" s="16"/>
      <c r="ED1392" s="16"/>
      <c r="EE1392" s="16"/>
      <c r="EF1392" s="16"/>
      <c r="EG1392" s="16"/>
      <c r="EH1392" s="16"/>
      <c r="EI1392" s="16"/>
      <c r="EJ1392" s="16"/>
      <c r="EK1392" s="16"/>
      <c r="EL1392" s="16"/>
      <c r="EM1392" s="16"/>
      <c r="EN1392" s="16"/>
      <c r="EO1392" s="16"/>
      <c r="EP1392" s="16"/>
      <c r="EQ1392" s="16"/>
      <c r="ER1392" s="16"/>
      <c r="ES1392" s="16"/>
      <c r="ET1392" s="16"/>
      <c r="EU1392" s="16"/>
      <c r="EV1392" s="16"/>
      <c r="EW1392" s="16"/>
    </row>
    <row r="1393" spans="1:153" s="15" customFormat="1" x14ac:dyDescent="0.2">
      <c r="A1393" s="8" t="s">
        <v>32</v>
      </c>
      <c r="B1393" s="8" t="s">
        <v>32</v>
      </c>
      <c r="C1393" s="8" t="s">
        <v>43</v>
      </c>
      <c r="D1393" s="8" t="s">
        <v>34</v>
      </c>
      <c r="E1393" s="9">
        <v>25</v>
      </c>
      <c r="F1393" s="10" t="s">
        <v>211</v>
      </c>
      <c r="G1393" s="11">
        <v>25.02</v>
      </c>
      <c r="H1393" s="9"/>
      <c r="I1393" s="12">
        <v>125.5</v>
      </c>
      <c r="J1393" s="12">
        <v>126.35</v>
      </c>
      <c r="K1393" s="13">
        <v>126.35</v>
      </c>
      <c r="L1393" s="12">
        <v>12598.829416</v>
      </c>
      <c r="M1393" s="12">
        <v>1662.9918252</v>
      </c>
      <c r="N1393" s="12">
        <v>100.62962792332269</v>
      </c>
      <c r="O1393" s="12">
        <v>13.282682309904153</v>
      </c>
      <c r="P1393" s="12">
        <v>131.99574105575778</v>
      </c>
      <c r="Q1393" s="12" t="s">
        <v>60</v>
      </c>
      <c r="R1393" s="12" t="s">
        <v>54</v>
      </c>
      <c r="S1393" s="12" t="s">
        <v>55</v>
      </c>
      <c r="T1393" s="12">
        <v>12.58</v>
      </c>
      <c r="U1393" s="12">
        <v>153.66695000000001</v>
      </c>
      <c r="V1393" s="13" t="s">
        <v>212</v>
      </c>
      <c r="W1393" s="14" t="s">
        <v>62</v>
      </c>
      <c r="X1393" s="15" t="s">
        <v>41</v>
      </c>
      <c r="Y1393" s="15" t="s">
        <v>49</v>
      </c>
      <c r="Z1393" s="16"/>
      <c r="AA1393" s="16"/>
      <c r="AB1393" s="17">
        <v>0</v>
      </c>
      <c r="AC1393" s="18">
        <v>125.5</v>
      </c>
      <c r="AD1393" s="19">
        <v>12913.800151400001</v>
      </c>
      <c r="AE1393" s="20" t="s">
        <v>55</v>
      </c>
      <c r="AF1393" s="20" t="s">
        <v>55</v>
      </c>
      <c r="AG1393" s="152">
        <v>102.9</v>
      </c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  <c r="DG1393" s="16"/>
      <c r="DH1393" s="16"/>
      <c r="DI1393" s="16"/>
      <c r="DJ1393" s="16"/>
      <c r="DK1393" s="16"/>
      <c r="DL1393" s="16"/>
      <c r="DM1393" s="16"/>
      <c r="DN1393" s="16"/>
      <c r="DO1393" s="16"/>
      <c r="DP1393" s="16"/>
      <c r="DQ1393" s="16"/>
      <c r="DR1393" s="16"/>
      <c r="DS1393" s="16"/>
      <c r="DT1393" s="16"/>
      <c r="DU1393" s="16"/>
      <c r="DV1393" s="16"/>
      <c r="DW1393" s="16"/>
      <c r="DX1393" s="16"/>
      <c r="DY1393" s="16"/>
      <c r="DZ1393" s="16"/>
      <c r="EA1393" s="16"/>
      <c r="EB1393" s="16"/>
      <c r="EC1393" s="16"/>
      <c r="ED1393" s="16"/>
      <c r="EE1393" s="16"/>
      <c r="EF1393" s="16"/>
      <c r="EG1393" s="16"/>
      <c r="EH1393" s="16"/>
      <c r="EI1393" s="16"/>
      <c r="EJ1393" s="16"/>
      <c r="EK1393" s="16"/>
      <c r="EL1393" s="16"/>
      <c r="EM1393" s="16"/>
      <c r="EN1393" s="16"/>
      <c r="EO1393" s="16"/>
      <c r="EP1393" s="16"/>
      <c r="EQ1393" s="16"/>
      <c r="ER1393" s="16"/>
      <c r="ES1393" s="16"/>
      <c r="ET1393" s="16"/>
      <c r="EU1393" s="16"/>
      <c r="EV1393" s="16"/>
      <c r="EW1393" s="16"/>
    </row>
    <row r="1394" spans="1:153" s="16" customFormat="1" x14ac:dyDescent="0.2">
      <c r="A1394" s="8" t="s">
        <v>32</v>
      </c>
      <c r="B1394" s="8" t="s">
        <v>32</v>
      </c>
      <c r="C1394" s="8" t="s">
        <v>43</v>
      </c>
      <c r="D1394" s="8" t="s">
        <v>34</v>
      </c>
      <c r="E1394" s="9">
        <v>25</v>
      </c>
      <c r="F1394" s="10" t="s">
        <v>211</v>
      </c>
      <c r="G1394" s="11">
        <v>25.04</v>
      </c>
      <c r="H1394" s="9"/>
      <c r="I1394" s="12">
        <v>99.99</v>
      </c>
      <c r="J1394" s="12">
        <v>100.01</v>
      </c>
      <c r="K1394" s="13">
        <v>100.01</v>
      </c>
      <c r="L1394" s="12">
        <v>8522.3762079999997</v>
      </c>
      <c r="M1394" s="12">
        <v>1024.0009492000002</v>
      </c>
      <c r="N1394" s="12">
        <v>85.232285308530848</v>
      </c>
      <c r="O1394" s="12">
        <v>10.241033595359538</v>
      </c>
      <c r="P1394" s="12">
        <v>120.15439405723077</v>
      </c>
      <c r="Q1394" s="12" t="s">
        <v>73</v>
      </c>
      <c r="R1394" s="12" t="s">
        <v>54</v>
      </c>
      <c r="S1394" s="12" t="s">
        <v>55</v>
      </c>
      <c r="T1394" s="12">
        <v>12.65</v>
      </c>
      <c r="U1394" s="12">
        <v>141.46655000000001</v>
      </c>
      <c r="V1394" s="13" t="s">
        <v>58</v>
      </c>
      <c r="W1394" s="14" t="s">
        <v>62</v>
      </c>
      <c r="X1394" s="15" t="s">
        <v>63</v>
      </c>
      <c r="Y1394" s="15" t="s">
        <v>42</v>
      </c>
      <c r="AB1394" s="17">
        <v>0.13508667065152422</v>
      </c>
      <c r="AC1394" s="18">
        <v>99.990000000000009</v>
      </c>
      <c r="AD1394" s="19">
        <v>8735.4356131999994</v>
      </c>
      <c r="AE1394" s="20" t="s">
        <v>55</v>
      </c>
      <c r="AF1394" s="20" t="s">
        <v>55</v>
      </c>
      <c r="AG1394" s="152">
        <v>87.4</v>
      </c>
    </row>
    <row r="1395" spans="1:153" s="15" customFormat="1" x14ac:dyDescent="0.2">
      <c r="A1395" s="8" t="s">
        <v>32</v>
      </c>
      <c r="B1395" s="8" t="s">
        <v>32</v>
      </c>
      <c r="C1395" s="8" t="s">
        <v>43</v>
      </c>
      <c r="D1395" s="8" t="s">
        <v>34</v>
      </c>
      <c r="E1395" s="110">
        <v>77</v>
      </c>
      <c r="F1395" s="110" t="s">
        <v>225</v>
      </c>
      <c r="G1395" s="110">
        <v>77.069999999999993</v>
      </c>
      <c r="H1395" s="7">
        <v>1</v>
      </c>
      <c r="I1395" s="12">
        <v>20.7</v>
      </c>
      <c r="J1395" s="12">
        <v>20.329999999999998</v>
      </c>
      <c r="K1395" s="13">
        <v>20.329999999999998</v>
      </c>
      <c r="L1395" s="12">
        <v>3105.114724</v>
      </c>
      <c r="M1395" s="12">
        <v>317.21335959999999</v>
      </c>
      <c r="N1395" s="12">
        <v>150.00554222222223</v>
      </c>
      <c r="O1395" s="12">
        <v>15.324316888888889</v>
      </c>
      <c r="P1395" s="12">
        <v>102.15833803118444</v>
      </c>
      <c r="Q1395" s="12" t="s">
        <v>99</v>
      </c>
      <c r="R1395" s="12" t="s">
        <v>37</v>
      </c>
      <c r="S1395" s="12" t="s">
        <v>38</v>
      </c>
      <c r="T1395" s="12">
        <v>12.19</v>
      </c>
      <c r="U1395" s="12">
        <v>123.8121</v>
      </c>
      <c r="X1395" s="15" t="s">
        <v>63</v>
      </c>
      <c r="Y1395" s="15" t="s">
        <v>49</v>
      </c>
      <c r="AC1395" s="18">
        <v>20.79</v>
      </c>
      <c r="AD1395" s="19">
        <v>2820.9967267540001</v>
      </c>
      <c r="AE1395" s="20" t="s">
        <v>38</v>
      </c>
      <c r="AF1395" s="20" t="s">
        <v>38</v>
      </c>
      <c r="AG1395" s="152">
        <v>135.69999999999999</v>
      </c>
    </row>
    <row r="1396" spans="1:153" s="15" customFormat="1" x14ac:dyDescent="0.2">
      <c r="A1396" s="8" t="s">
        <v>32</v>
      </c>
      <c r="B1396" s="8" t="s">
        <v>32</v>
      </c>
      <c r="C1396" s="8" t="s">
        <v>33</v>
      </c>
      <c r="D1396" s="8" t="s">
        <v>44</v>
      </c>
      <c r="E1396" s="7">
        <v>76</v>
      </c>
      <c r="F1396" s="7" t="s">
        <v>239</v>
      </c>
      <c r="G1396" s="11">
        <v>76.03</v>
      </c>
      <c r="H1396" s="9"/>
      <c r="I1396" s="12">
        <v>66.77</v>
      </c>
      <c r="J1396" s="12">
        <v>61.6</v>
      </c>
      <c r="K1396" s="13">
        <v>61.6</v>
      </c>
      <c r="L1396" s="12">
        <v>9475.7800279999992</v>
      </c>
      <c r="M1396" s="12">
        <v>1001.4060206</v>
      </c>
      <c r="N1396" s="12">
        <v>141.91672948929158</v>
      </c>
      <c r="O1396" s="12">
        <v>14.997843651340423</v>
      </c>
      <c r="P1396" s="12">
        <v>105.68058963388171</v>
      </c>
      <c r="Q1396" s="12" t="s">
        <v>99</v>
      </c>
      <c r="R1396" s="12" t="s">
        <v>54</v>
      </c>
      <c r="S1396" s="12" t="s">
        <v>55</v>
      </c>
      <c r="T1396" s="12">
        <v>12.45</v>
      </c>
      <c r="U1396" s="12">
        <v>129.4178</v>
      </c>
      <c r="V1396" s="21"/>
      <c r="W1396" s="14" t="s">
        <v>40</v>
      </c>
      <c r="X1396" s="15" t="s">
        <v>112</v>
      </c>
      <c r="Y1396" s="15" t="s">
        <v>113</v>
      </c>
      <c r="Z1396" s="16"/>
      <c r="AA1396" s="16"/>
      <c r="AB1396" s="17">
        <v>0</v>
      </c>
      <c r="AC1396" s="18">
        <v>66.77000000000001</v>
      </c>
      <c r="AD1396" s="19">
        <v>8396.4387944826394</v>
      </c>
      <c r="AE1396" s="20" t="s">
        <v>55</v>
      </c>
      <c r="AF1396" s="20" t="s">
        <v>55</v>
      </c>
      <c r="AG1396" s="152">
        <v>125.8</v>
      </c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  <c r="DG1396" s="16"/>
      <c r="DH1396" s="16"/>
      <c r="DI1396" s="16"/>
      <c r="DJ1396" s="16"/>
      <c r="DK1396" s="16"/>
      <c r="DL1396" s="16"/>
      <c r="DM1396" s="16"/>
      <c r="DN1396" s="16"/>
      <c r="DO1396" s="16"/>
      <c r="DP1396" s="16"/>
      <c r="DQ1396" s="16"/>
      <c r="DR1396" s="16"/>
      <c r="DS1396" s="16"/>
      <c r="DT1396" s="16"/>
      <c r="DU1396" s="16"/>
      <c r="DV1396" s="16"/>
      <c r="DW1396" s="16"/>
      <c r="DX1396" s="16"/>
      <c r="DY1396" s="16"/>
      <c r="DZ1396" s="16"/>
      <c r="EA1396" s="16"/>
      <c r="EB1396" s="16"/>
      <c r="EC1396" s="16"/>
      <c r="ED1396" s="16"/>
      <c r="EE1396" s="16"/>
      <c r="EF1396" s="16"/>
      <c r="EG1396" s="16"/>
      <c r="EH1396" s="16"/>
      <c r="EI1396" s="16"/>
      <c r="EJ1396" s="16"/>
      <c r="EK1396" s="16"/>
      <c r="EL1396" s="16"/>
      <c r="EM1396" s="16"/>
      <c r="EN1396" s="16"/>
      <c r="EO1396" s="16"/>
      <c r="EP1396" s="16"/>
      <c r="EQ1396" s="16"/>
      <c r="ER1396" s="16"/>
      <c r="ES1396" s="16"/>
      <c r="ET1396" s="16"/>
      <c r="EU1396" s="16"/>
      <c r="EV1396" s="16"/>
      <c r="EW1396" s="16"/>
    </row>
    <row r="1397" spans="1:153" s="16" customFormat="1" x14ac:dyDescent="0.2">
      <c r="A1397" s="8" t="s">
        <v>32</v>
      </c>
      <c r="B1397" s="8" t="s">
        <v>32</v>
      </c>
      <c r="C1397" s="8" t="s">
        <v>43</v>
      </c>
      <c r="D1397" s="8" t="s">
        <v>34</v>
      </c>
      <c r="E1397" s="110">
        <v>77</v>
      </c>
      <c r="F1397" s="110" t="s">
        <v>225</v>
      </c>
      <c r="G1397" s="110">
        <v>77.09</v>
      </c>
      <c r="H1397" s="7">
        <v>1</v>
      </c>
      <c r="I1397" s="12">
        <v>18.600000000000001</v>
      </c>
      <c r="J1397" s="12">
        <v>17.73</v>
      </c>
      <c r="K1397" s="13">
        <v>17.73</v>
      </c>
      <c r="L1397" s="12">
        <v>2446.3179959999998</v>
      </c>
      <c r="M1397" s="12">
        <v>216.84900019999998</v>
      </c>
      <c r="N1397" s="12">
        <v>131.52247290322578</v>
      </c>
      <c r="O1397" s="12">
        <v>11.65854839784946</v>
      </c>
      <c r="P1397" s="12">
        <v>88.643013931374441</v>
      </c>
      <c r="Q1397" s="12" t="s">
        <v>99</v>
      </c>
      <c r="R1397" s="12" t="s">
        <v>179</v>
      </c>
      <c r="S1397" s="12" t="s">
        <v>180</v>
      </c>
      <c r="T1397" s="12">
        <v>12.16</v>
      </c>
      <c r="U1397" s="12">
        <v>113.3912</v>
      </c>
      <c r="V1397" s="15"/>
      <c r="W1397" s="15"/>
      <c r="X1397" s="15" t="s">
        <v>41</v>
      </c>
      <c r="Y1397" s="15" t="s">
        <v>49</v>
      </c>
      <c r="Z1397" s="15"/>
      <c r="AA1397" s="15"/>
      <c r="AB1397" s="15"/>
      <c r="AC1397" s="18">
        <v>19.48</v>
      </c>
      <c r="AD1397" s="19">
        <v>2132.2260943619999</v>
      </c>
      <c r="AE1397" s="20" t="s">
        <v>180</v>
      </c>
      <c r="AF1397" s="20" t="s">
        <v>180</v>
      </c>
      <c r="AG1397" s="152">
        <v>109.5</v>
      </c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/>
      <c r="BQ1397" s="15"/>
      <c r="BR1397" s="15"/>
      <c r="BS1397" s="15"/>
      <c r="BT1397" s="15"/>
      <c r="BU1397" s="15"/>
      <c r="BV1397" s="15"/>
      <c r="BW1397" s="15"/>
      <c r="BX1397" s="15"/>
      <c r="BY1397" s="15"/>
      <c r="BZ1397" s="15"/>
      <c r="CA1397" s="15"/>
      <c r="CB1397" s="15"/>
      <c r="CC1397" s="15"/>
      <c r="CD1397" s="15"/>
      <c r="CE1397" s="15"/>
      <c r="CF1397" s="15"/>
      <c r="CG1397" s="15"/>
      <c r="CH1397" s="15"/>
      <c r="CI1397" s="15"/>
      <c r="CJ1397" s="15"/>
      <c r="CK1397" s="15"/>
      <c r="CL1397" s="15"/>
      <c r="CM1397" s="15"/>
      <c r="CN1397" s="15"/>
      <c r="CO1397" s="15"/>
      <c r="CP1397" s="15"/>
      <c r="CQ1397" s="15"/>
      <c r="CR1397" s="15"/>
      <c r="CS1397" s="15"/>
      <c r="CT1397" s="15"/>
      <c r="CU1397" s="15"/>
      <c r="CV1397" s="15"/>
      <c r="CW1397" s="15"/>
      <c r="CX1397" s="15"/>
      <c r="CY1397" s="15"/>
      <c r="CZ1397" s="15"/>
      <c r="DA1397" s="15"/>
      <c r="DB1397" s="15"/>
      <c r="DC1397" s="15"/>
      <c r="DD1397" s="15"/>
      <c r="DE1397" s="15"/>
      <c r="DF1397" s="15"/>
      <c r="DG1397" s="15"/>
      <c r="DH1397" s="15"/>
      <c r="DI1397" s="15"/>
      <c r="DJ1397" s="15"/>
      <c r="DK1397" s="15"/>
      <c r="DL1397" s="15"/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5"/>
      <c r="ED1397" s="15"/>
      <c r="EE1397" s="15"/>
      <c r="EF1397" s="15"/>
      <c r="EG1397" s="15"/>
      <c r="EH1397" s="15"/>
      <c r="EI1397" s="15"/>
      <c r="EJ1397" s="15"/>
      <c r="EK1397" s="15"/>
      <c r="EL1397" s="15"/>
      <c r="EM1397" s="15"/>
      <c r="EN1397" s="15"/>
      <c r="EO1397" s="15"/>
      <c r="EP1397" s="15"/>
      <c r="EQ1397" s="15"/>
      <c r="ER1397" s="15"/>
      <c r="ES1397" s="15"/>
      <c r="ET1397" s="15"/>
      <c r="EU1397" s="15"/>
      <c r="EV1397" s="15"/>
      <c r="EW1397" s="15"/>
    </row>
    <row r="1398" spans="1:153" s="16" customFormat="1" x14ac:dyDescent="0.2">
      <c r="A1398" s="8" t="s">
        <v>114</v>
      </c>
      <c r="B1398" s="8" t="s">
        <v>142</v>
      </c>
      <c r="C1398" s="8" t="s">
        <v>142</v>
      </c>
      <c r="D1398" s="8"/>
      <c r="E1398" s="9">
        <v>587</v>
      </c>
      <c r="F1398" s="10" t="s">
        <v>247</v>
      </c>
      <c r="G1398" s="11">
        <v>9.17</v>
      </c>
      <c r="H1398" s="7">
        <v>11</v>
      </c>
      <c r="I1398" s="12" t="e">
        <v>#N/A</v>
      </c>
      <c r="J1398" s="12">
        <v>2.57</v>
      </c>
      <c r="K1398" s="13">
        <v>2.57</v>
      </c>
      <c r="L1398" s="12" t="e">
        <v>#N/A</v>
      </c>
      <c r="M1398" s="12" t="e">
        <v>#N/A</v>
      </c>
      <c r="N1398" s="12" t="e">
        <v>#N/A</v>
      </c>
      <c r="O1398" s="12" t="e">
        <v>#N/A</v>
      </c>
      <c r="P1398" s="12" t="e">
        <v>#N/A</v>
      </c>
      <c r="Q1398" s="12" t="e">
        <v>#N/A</v>
      </c>
      <c r="R1398" s="12" t="e">
        <v>#N/A</v>
      </c>
      <c r="S1398" s="12" t="e">
        <v>#N/A</v>
      </c>
      <c r="T1398" s="12" t="e">
        <v>#N/A</v>
      </c>
      <c r="U1398" s="12" t="e">
        <v>#N/A</v>
      </c>
      <c r="V1398" s="15"/>
      <c r="W1398" s="15"/>
      <c r="X1398" s="15" t="s">
        <v>63</v>
      </c>
      <c r="Y1398" s="15" t="s">
        <v>49</v>
      </c>
      <c r="AA1398" s="15"/>
      <c r="AB1398" s="15"/>
      <c r="AC1398" s="13">
        <v>2.57</v>
      </c>
      <c r="AD1398" s="44">
        <v>216.96677893587625</v>
      </c>
      <c r="AE1398" s="44" t="s">
        <v>176</v>
      </c>
      <c r="AF1398" s="44" t="s">
        <v>176</v>
      </c>
      <c r="AG1398" s="152">
        <v>84.4</v>
      </c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  <c r="CG1398" s="15"/>
      <c r="CH1398" s="15"/>
      <c r="CI1398" s="15"/>
      <c r="CJ1398" s="15"/>
      <c r="CK1398" s="15"/>
      <c r="CL1398" s="15"/>
      <c r="CM1398" s="15"/>
      <c r="CN1398" s="15"/>
      <c r="CO1398" s="15"/>
      <c r="CP1398" s="15"/>
      <c r="CQ1398" s="15"/>
      <c r="CR1398" s="15"/>
      <c r="CS1398" s="15"/>
      <c r="CT1398" s="15"/>
      <c r="CU1398" s="15"/>
      <c r="CV1398" s="15"/>
      <c r="CW1398" s="15"/>
      <c r="CX1398" s="15"/>
      <c r="CY1398" s="15"/>
      <c r="CZ1398" s="15"/>
      <c r="DA1398" s="15"/>
      <c r="DB1398" s="15"/>
      <c r="DC1398" s="15"/>
      <c r="DD1398" s="15"/>
      <c r="DE1398" s="15"/>
      <c r="DF1398" s="15"/>
      <c r="DG1398" s="15"/>
      <c r="DH1398" s="15"/>
      <c r="DI1398" s="15"/>
      <c r="DJ1398" s="15"/>
      <c r="DK1398" s="15"/>
      <c r="DL1398" s="15"/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5"/>
      <c r="ED1398" s="15"/>
      <c r="EE1398" s="15"/>
      <c r="EF1398" s="15"/>
      <c r="EG1398" s="15"/>
      <c r="EH1398" s="15"/>
      <c r="EI1398" s="15"/>
      <c r="EJ1398" s="15"/>
      <c r="EK1398" s="15"/>
      <c r="EL1398" s="15"/>
      <c r="EM1398" s="15"/>
      <c r="EN1398" s="15"/>
      <c r="EO1398" s="15"/>
      <c r="EP1398" s="15"/>
      <c r="EQ1398" s="15"/>
      <c r="ER1398" s="15"/>
      <c r="ES1398" s="15"/>
      <c r="ET1398" s="15"/>
      <c r="EU1398" s="15"/>
      <c r="EV1398" s="15"/>
      <c r="EW1398" s="15"/>
    </row>
    <row r="1399" spans="1:153" s="16" customFormat="1" x14ac:dyDescent="0.2">
      <c r="A1399" s="8" t="s">
        <v>32</v>
      </c>
      <c r="B1399" s="8" t="s">
        <v>32</v>
      </c>
      <c r="C1399" s="8" t="s">
        <v>43</v>
      </c>
      <c r="D1399" s="8" t="s">
        <v>34</v>
      </c>
      <c r="E1399" s="110">
        <v>77</v>
      </c>
      <c r="F1399" s="110" t="s">
        <v>225</v>
      </c>
      <c r="G1399" s="110">
        <v>77.16</v>
      </c>
      <c r="H1399" s="7">
        <v>1</v>
      </c>
      <c r="I1399" s="12">
        <v>36.28</v>
      </c>
      <c r="J1399" s="12">
        <v>31.78</v>
      </c>
      <c r="K1399" s="13">
        <v>31.78</v>
      </c>
      <c r="L1399" s="12">
        <v>4777.544452000001</v>
      </c>
      <c r="M1399" s="12">
        <v>509.1814382</v>
      </c>
      <c r="N1399" s="12">
        <v>131.68534873208381</v>
      </c>
      <c r="O1399" s="12">
        <v>14.034769520396912</v>
      </c>
      <c r="P1399" s="12">
        <v>106.57806396481433</v>
      </c>
      <c r="Q1399" s="12" t="s">
        <v>99</v>
      </c>
      <c r="R1399" s="12" t="s">
        <v>54</v>
      </c>
      <c r="S1399" s="12" t="s">
        <v>55</v>
      </c>
      <c r="T1399" s="12">
        <v>12.16</v>
      </c>
      <c r="U1399" s="12">
        <v>132.46545</v>
      </c>
      <c r="V1399" s="15"/>
      <c r="W1399" s="15"/>
      <c r="X1399" s="15" t="s">
        <v>41</v>
      </c>
      <c r="Y1399" s="15" t="s">
        <v>49</v>
      </c>
      <c r="Z1399" s="15"/>
      <c r="AA1399" s="15"/>
      <c r="AB1399" s="15"/>
      <c r="AC1399" s="18">
        <v>39.33</v>
      </c>
      <c r="AD1399" s="19">
        <v>5205.5200000000004</v>
      </c>
      <c r="AE1399" s="20" t="s">
        <v>55</v>
      </c>
      <c r="AF1399" s="20" t="s">
        <v>55</v>
      </c>
      <c r="AG1399" s="152">
        <v>132.4</v>
      </c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/>
      <c r="BQ1399" s="15"/>
      <c r="BR1399" s="15"/>
      <c r="BS1399" s="15"/>
      <c r="BT1399" s="15"/>
      <c r="BU1399" s="15"/>
      <c r="BV1399" s="15"/>
      <c r="BW1399" s="15"/>
      <c r="BX1399" s="15"/>
      <c r="BY1399" s="15"/>
      <c r="BZ1399" s="15"/>
      <c r="CA1399" s="15"/>
      <c r="CB1399" s="15"/>
      <c r="CC1399" s="15"/>
      <c r="CD1399" s="15"/>
      <c r="CE1399" s="15"/>
      <c r="CF1399" s="15"/>
      <c r="CG1399" s="15"/>
      <c r="CH1399" s="15"/>
      <c r="CI1399" s="15"/>
      <c r="CJ1399" s="15"/>
      <c r="CK1399" s="15"/>
      <c r="CL1399" s="15"/>
      <c r="CM1399" s="15"/>
      <c r="CN1399" s="15"/>
      <c r="CO1399" s="15"/>
      <c r="CP1399" s="15"/>
      <c r="CQ1399" s="15"/>
      <c r="CR1399" s="15"/>
      <c r="CS1399" s="15"/>
      <c r="CT1399" s="15"/>
      <c r="CU1399" s="15"/>
      <c r="CV1399" s="15"/>
      <c r="CW1399" s="15"/>
      <c r="CX1399" s="15"/>
      <c r="CY1399" s="15"/>
      <c r="CZ1399" s="15"/>
      <c r="DA1399" s="15"/>
      <c r="DB1399" s="15"/>
      <c r="DC1399" s="15"/>
      <c r="DD1399" s="15"/>
      <c r="DE1399" s="15"/>
      <c r="DF1399" s="15"/>
      <c r="DG1399" s="15"/>
      <c r="DH1399" s="15"/>
      <c r="DI1399" s="15"/>
      <c r="DJ1399" s="15"/>
      <c r="DK1399" s="15"/>
      <c r="DL1399" s="15"/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5"/>
      <c r="ED1399" s="15"/>
      <c r="EE1399" s="15"/>
      <c r="EF1399" s="15"/>
      <c r="EG1399" s="15"/>
      <c r="EH1399" s="15"/>
      <c r="EI1399" s="15"/>
      <c r="EJ1399" s="15"/>
      <c r="EK1399" s="15"/>
      <c r="EL1399" s="15"/>
      <c r="EM1399" s="15"/>
      <c r="EN1399" s="15"/>
      <c r="EO1399" s="15"/>
      <c r="EP1399" s="15"/>
      <c r="EQ1399" s="15"/>
      <c r="ER1399" s="15"/>
      <c r="ES1399" s="15"/>
      <c r="ET1399" s="15"/>
      <c r="EU1399" s="15"/>
      <c r="EV1399" s="15"/>
      <c r="EW1399" s="15"/>
    </row>
    <row r="1400" spans="1:153" s="16" customFormat="1" x14ac:dyDescent="0.2">
      <c r="A1400" s="8" t="s">
        <v>32</v>
      </c>
      <c r="B1400" s="8" t="s">
        <v>32</v>
      </c>
      <c r="C1400" s="8" t="s">
        <v>43</v>
      </c>
      <c r="D1400" s="8" t="s">
        <v>34</v>
      </c>
      <c r="E1400" s="110">
        <v>77</v>
      </c>
      <c r="F1400" s="110" t="s">
        <v>225</v>
      </c>
      <c r="G1400" s="110">
        <v>77.17</v>
      </c>
      <c r="H1400" s="7">
        <v>1</v>
      </c>
      <c r="I1400" s="12">
        <v>35.909999999999997</v>
      </c>
      <c r="J1400" s="12">
        <v>32.99</v>
      </c>
      <c r="K1400" s="13">
        <v>32.99</v>
      </c>
      <c r="L1400" s="12">
        <v>4661.5248160000001</v>
      </c>
      <c r="M1400" s="12">
        <v>510.70187159999995</v>
      </c>
      <c r="N1400" s="12">
        <v>129.81132876636036</v>
      </c>
      <c r="O1400" s="12">
        <v>14.22171739348371</v>
      </c>
      <c r="P1400" s="12">
        <v>109.55682781031021</v>
      </c>
      <c r="Q1400" s="12" t="s">
        <v>46</v>
      </c>
      <c r="R1400" s="12" t="s">
        <v>54</v>
      </c>
      <c r="S1400" s="12" t="s">
        <v>55</v>
      </c>
      <c r="T1400" s="12">
        <v>10.02</v>
      </c>
      <c r="U1400" s="12">
        <v>136.42265</v>
      </c>
      <c r="V1400" s="15"/>
      <c r="W1400" s="15"/>
      <c r="X1400" s="15" t="s">
        <v>63</v>
      </c>
      <c r="Y1400" s="15" t="s">
        <v>49</v>
      </c>
      <c r="Z1400" s="15"/>
      <c r="AA1400" s="15"/>
      <c r="AB1400" s="15"/>
      <c r="AC1400" s="18">
        <v>35.880000000000003</v>
      </c>
      <c r="AD1400" s="19">
        <v>3681.01</v>
      </c>
      <c r="AE1400" s="20" t="s">
        <v>55</v>
      </c>
      <c r="AF1400" s="20" t="s">
        <v>55</v>
      </c>
      <c r="AG1400" s="152">
        <v>102.6</v>
      </c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5"/>
      <c r="BP1400" s="15"/>
      <c r="BQ1400" s="15"/>
      <c r="BR1400" s="15"/>
      <c r="BS1400" s="15"/>
      <c r="BT1400" s="15"/>
      <c r="BU1400" s="15"/>
      <c r="BV1400" s="15"/>
      <c r="BW1400" s="15"/>
      <c r="BX1400" s="15"/>
      <c r="BY1400" s="15"/>
      <c r="BZ1400" s="15"/>
      <c r="CA1400" s="15"/>
      <c r="CB1400" s="15"/>
      <c r="CC1400" s="15"/>
      <c r="CD1400" s="15"/>
      <c r="CE1400" s="15"/>
      <c r="CF1400" s="15"/>
      <c r="CG1400" s="15"/>
      <c r="CH1400" s="15"/>
      <c r="CI1400" s="15"/>
      <c r="CJ1400" s="15"/>
      <c r="CK1400" s="15"/>
      <c r="CL1400" s="15"/>
      <c r="CM1400" s="15"/>
      <c r="CN1400" s="15"/>
      <c r="CO1400" s="15"/>
      <c r="CP1400" s="15"/>
      <c r="CQ1400" s="15"/>
      <c r="CR1400" s="15"/>
      <c r="CS1400" s="15"/>
      <c r="CT1400" s="15"/>
      <c r="CU1400" s="15"/>
      <c r="CV1400" s="15"/>
      <c r="CW1400" s="15"/>
      <c r="CX1400" s="15"/>
      <c r="CY1400" s="15"/>
      <c r="CZ1400" s="15"/>
      <c r="DA1400" s="15"/>
      <c r="DB1400" s="15"/>
      <c r="DC1400" s="15"/>
      <c r="DD1400" s="15"/>
      <c r="DE1400" s="15"/>
      <c r="DF1400" s="15"/>
      <c r="DG1400" s="15"/>
      <c r="DH1400" s="15"/>
      <c r="DI1400" s="15"/>
      <c r="DJ1400" s="15"/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5"/>
      <c r="ED1400" s="15"/>
      <c r="EE1400" s="15"/>
      <c r="EF1400" s="15"/>
      <c r="EG1400" s="15"/>
      <c r="EH1400" s="15"/>
      <c r="EI1400" s="15"/>
      <c r="EJ1400" s="15"/>
      <c r="EK1400" s="15"/>
      <c r="EL1400" s="15"/>
      <c r="EM1400" s="15"/>
      <c r="EN1400" s="15"/>
      <c r="EO1400" s="15"/>
      <c r="EP1400" s="15"/>
      <c r="EQ1400" s="15"/>
      <c r="ER1400" s="15"/>
      <c r="ES1400" s="15"/>
      <c r="ET1400" s="15"/>
      <c r="EU1400" s="15"/>
      <c r="EV1400" s="15"/>
      <c r="EW1400" s="15"/>
    </row>
    <row r="1401" spans="1:153" s="15" customFormat="1" x14ac:dyDescent="0.2">
      <c r="A1401" s="8" t="s">
        <v>114</v>
      </c>
      <c r="B1401" s="8" t="s">
        <v>142</v>
      </c>
      <c r="C1401" s="8" t="s">
        <v>142</v>
      </c>
      <c r="D1401" s="8"/>
      <c r="E1401" s="9">
        <v>587</v>
      </c>
      <c r="F1401" s="10" t="s">
        <v>247</v>
      </c>
      <c r="G1401" s="60">
        <v>11.16</v>
      </c>
      <c r="H1401" s="7">
        <v>11</v>
      </c>
      <c r="I1401" s="12" t="e">
        <v>#N/A</v>
      </c>
      <c r="J1401" s="12">
        <v>2.23</v>
      </c>
      <c r="K1401" s="13">
        <v>2.23</v>
      </c>
      <c r="L1401" s="12" t="e">
        <v>#N/A</v>
      </c>
      <c r="M1401" s="12" t="e">
        <v>#N/A</v>
      </c>
      <c r="N1401" s="12" t="e">
        <v>#N/A</v>
      </c>
      <c r="O1401" s="12" t="e">
        <v>#N/A</v>
      </c>
      <c r="P1401" s="12" t="e">
        <v>#N/A</v>
      </c>
      <c r="Q1401" s="12" t="e">
        <v>#N/A</v>
      </c>
      <c r="R1401" s="12" t="e">
        <v>#N/A</v>
      </c>
      <c r="S1401" s="12" t="e">
        <v>#N/A</v>
      </c>
      <c r="T1401" s="12" t="e">
        <v>#N/A</v>
      </c>
      <c r="U1401" s="12" t="e">
        <v>#N/A</v>
      </c>
      <c r="X1401" s="15" t="s">
        <v>63</v>
      </c>
      <c r="Y1401" s="15" t="s">
        <v>42</v>
      </c>
      <c r="Z1401" s="16"/>
      <c r="AC1401" s="13">
        <v>2.23</v>
      </c>
      <c r="AD1401" s="44">
        <v>188.26300273424283</v>
      </c>
      <c r="AE1401" s="44" t="s">
        <v>176</v>
      </c>
      <c r="AF1401" s="44" t="s">
        <v>176</v>
      </c>
      <c r="AG1401" s="152">
        <v>84.4</v>
      </c>
    </row>
    <row r="1402" spans="1:153" s="16" customFormat="1" x14ac:dyDescent="0.2">
      <c r="A1402" s="8" t="s">
        <v>32</v>
      </c>
      <c r="B1402" s="8" t="s">
        <v>32</v>
      </c>
      <c r="C1402" s="8" t="s">
        <v>43</v>
      </c>
      <c r="D1402" s="8" t="s">
        <v>34</v>
      </c>
      <c r="E1402" s="110">
        <v>77</v>
      </c>
      <c r="F1402" s="110" t="s">
        <v>225</v>
      </c>
      <c r="G1402" s="110">
        <v>77.180000000000007</v>
      </c>
      <c r="H1402" s="7">
        <v>1</v>
      </c>
      <c r="I1402" s="12">
        <v>16.75</v>
      </c>
      <c r="J1402" s="12">
        <v>13.85</v>
      </c>
      <c r="K1402" s="13">
        <v>13.85</v>
      </c>
      <c r="L1402" s="12">
        <v>1860.4558320000001</v>
      </c>
      <c r="M1402" s="12">
        <v>202.84123199999999</v>
      </c>
      <c r="N1402" s="12">
        <v>111.07198997014926</v>
      </c>
      <c r="O1402" s="12">
        <v>12.109924298507462</v>
      </c>
      <c r="P1402" s="12">
        <v>109.02770628096265</v>
      </c>
      <c r="Q1402" s="12" t="s">
        <v>99</v>
      </c>
      <c r="R1402" s="12" t="s">
        <v>54</v>
      </c>
      <c r="S1402" s="12" t="s">
        <v>55</v>
      </c>
      <c r="T1402" s="12">
        <v>11.76</v>
      </c>
      <c r="U1402" s="12">
        <v>135.6232</v>
      </c>
      <c r="V1402" s="15"/>
      <c r="W1402" s="15"/>
      <c r="X1402" s="15" t="s">
        <v>41</v>
      </c>
      <c r="Y1402" s="15" t="s">
        <v>49</v>
      </c>
      <c r="Z1402" s="15"/>
      <c r="AA1402" s="15"/>
      <c r="AB1402" s="15"/>
      <c r="AC1402" s="18">
        <v>18.02</v>
      </c>
      <c r="AD1402" s="19">
        <v>2356.3550376722801</v>
      </c>
      <c r="AE1402" s="20" t="s">
        <v>55</v>
      </c>
      <c r="AF1402" s="20" t="s">
        <v>55</v>
      </c>
      <c r="AG1402" s="152">
        <v>130.80000000000001</v>
      </c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5"/>
      <c r="CD1402" s="15"/>
      <c r="CE1402" s="15"/>
      <c r="CF1402" s="15"/>
      <c r="CG1402" s="15"/>
      <c r="CH1402" s="15"/>
      <c r="CI1402" s="15"/>
      <c r="CJ1402" s="15"/>
      <c r="CK1402" s="15"/>
      <c r="CL1402" s="15"/>
      <c r="CM1402" s="15"/>
      <c r="CN1402" s="15"/>
      <c r="CO1402" s="15"/>
      <c r="CP1402" s="15"/>
      <c r="CQ1402" s="15"/>
      <c r="CR1402" s="15"/>
      <c r="CS1402" s="15"/>
      <c r="CT1402" s="15"/>
      <c r="CU1402" s="15"/>
      <c r="CV1402" s="15"/>
      <c r="CW1402" s="15"/>
      <c r="CX1402" s="15"/>
      <c r="CY1402" s="15"/>
      <c r="CZ1402" s="15"/>
      <c r="DA1402" s="15"/>
      <c r="DB1402" s="15"/>
      <c r="DC1402" s="15"/>
      <c r="DD1402" s="15"/>
      <c r="DE1402" s="15"/>
      <c r="DF1402" s="15"/>
      <c r="DG1402" s="15"/>
      <c r="DH1402" s="15"/>
      <c r="DI1402" s="15"/>
      <c r="DJ1402" s="15"/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5"/>
      <c r="ED1402" s="15"/>
      <c r="EE1402" s="15"/>
      <c r="EF1402" s="15"/>
      <c r="EG1402" s="15"/>
      <c r="EH1402" s="15"/>
      <c r="EI1402" s="15"/>
      <c r="EJ1402" s="15"/>
      <c r="EK1402" s="15"/>
      <c r="EL1402" s="15"/>
      <c r="EM1402" s="15"/>
      <c r="EN1402" s="15"/>
      <c r="EO1402" s="15"/>
      <c r="EP1402" s="15"/>
      <c r="EQ1402" s="15"/>
      <c r="ER1402" s="15"/>
      <c r="ES1402" s="15"/>
      <c r="ET1402" s="15"/>
      <c r="EU1402" s="15"/>
      <c r="EV1402" s="15"/>
      <c r="EW1402" s="15"/>
    </row>
    <row r="1403" spans="1:153" s="15" customFormat="1" x14ac:dyDescent="0.2">
      <c r="A1403" s="8" t="s">
        <v>32</v>
      </c>
      <c r="B1403" s="8" t="s">
        <v>32</v>
      </c>
      <c r="C1403" s="8" t="s">
        <v>43</v>
      </c>
      <c r="D1403" s="8" t="s">
        <v>34</v>
      </c>
      <c r="E1403" s="110">
        <v>77</v>
      </c>
      <c r="F1403" s="110" t="s">
        <v>225</v>
      </c>
      <c r="G1403" s="111">
        <v>77.099999999999994</v>
      </c>
      <c r="H1403" s="7">
        <v>1</v>
      </c>
      <c r="I1403" s="12">
        <v>9.01</v>
      </c>
      <c r="J1403" s="12">
        <v>7.84</v>
      </c>
      <c r="K1403" s="13">
        <v>7.84</v>
      </c>
      <c r="L1403" s="12">
        <v>1246.2587720000001</v>
      </c>
      <c r="M1403" s="12">
        <v>139.1980332</v>
      </c>
      <c r="N1403" s="12">
        <v>138.31950854605995</v>
      </c>
      <c r="O1403" s="12">
        <v>15.449282264150943</v>
      </c>
      <c r="P1403" s="12">
        <v>111.6927209078854</v>
      </c>
      <c r="Q1403" s="12" t="s">
        <v>99</v>
      </c>
      <c r="R1403" s="12" t="s">
        <v>54</v>
      </c>
      <c r="S1403" s="12" t="s">
        <v>55</v>
      </c>
      <c r="T1403" s="12">
        <v>12.55</v>
      </c>
      <c r="U1403" s="12">
        <v>132.37195</v>
      </c>
      <c r="X1403" s="15" t="s">
        <v>41</v>
      </c>
      <c r="Y1403" s="15" t="s">
        <v>49</v>
      </c>
      <c r="AC1403" s="18">
        <v>9.01</v>
      </c>
      <c r="AD1403" s="19">
        <v>1000</v>
      </c>
      <c r="AE1403" s="20" t="s">
        <v>55</v>
      </c>
      <c r="AF1403" s="20" t="s">
        <v>55</v>
      </c>
      <c r="AG1403" s="152">
        <v>111</v>
      </c>
    </row>
    <row r="1404" spans="1:153" s="16" customFormat="1" x14ac:dyDescent="0.2">
      <c r="A1404" s="8" t="s">
        <v>114</v>
      </c>
      <c r="B1404" s="8" t="s">
        <v>114</v>
      </c>
      <c r="C1404" s="8" t="s">
        <v>116</v>
      </c>
      <c r="D1404" s="8"/>
      <c r="E1404" s="9">
        <v>231</v>
      </c>
      <c r="F1404" s="10" t="s">
        <v>251</v>
      </c>
      <c r="G1404" s="11">
        <v>1.01</v>
      </c>
      <c r="H1404" s="9">
        <v>1</v>
      </c>
      <c r="I1404" s="12">
        <v>8.81</v>
      </c>
      <c r="J1404" s="12">
        <v>8.81</v>
      </c>
      <c r="K1404" s="13">
        <v>8.81</v>
      </c>
      <c r="L1404" s="12">
        <v>380.77134799999999</v>
      </c>
      <c r="M1404" s="12">
        <v>45.317364600000005</v>
      </c>
      <c r="N1404" s="12">
        <v>43.220357321225876</v>
      </c>
      <c r="O1404" s="12">
        <v>5.1438552326901252</v>
      </c>
      <c r="P1404" s="12">
        <v>119.01463920021631</v>
      </c>
      <c r="Q1404" s="12" t="s">
        <v>144</v>
      </c>
      <c r="R1404" s="12" t="s">
        <v>37</v>
      </c>
      <c r="S1404" s="12" t="s">
        <v>38</v>
      </c>
      <c r="T1404" s="12">
        <v>11.66</v>
      </c>
      <c r="U1404" s="12">
        <v>145.00630000000001</v>
      </c>
      <c r="V1404" s="21" t="s">
        <v>118</v>
      </c>
      <c r="W1404" s="21" t="s">
        <v>118</v>
      </c>
      <c r="X1404" s="15" t="s">
        <v>41</v>
      </c>
      <c r="Y1404" s="15" t="s">
        <v>42</v>
      </c>
      <c r="AC1404" s="13" t="e">
        <v>#N/A</v>
      </c>
      <c r="AD1404" s="13" t="e">
        <v>#N/A</v>
      </c>
      <c r="AE1404" s="44" t="e">
        <v>#N/A</v>
      </c>
      <c r="AF1404" s="44" t="e">
        <v>#N/A</v>
      </c>
      <c r="AG1404" s="152" t="e">
        <v>#N/A</v>
      </c>
    </row>
    <row r="1405" spans="1:153" s="15" customFormat="1" x14ac:dyDescent="0.2">
      <c r="A1405" s="8" t="s">
        <v>114</v>
      </c>
      <c r="B1405" s="8" t="s">
        <v>114</v>
      </c>
      <c r="C1405" s="8" t="s">
        <v>116</v>
      </c>
      <c r="D1405" s="8"/>
      <c r="E1405" s="9">
        <v>238</v>
      </c>
      <c r="F1405" s="10" t="s">
        <v>217</v>
      </c>
      <c r="G1405" s="7">
        <v>1.23</v>
      </c>
      <c r="H1405" s="7">
        <v>1</v>
      </c>
      <c r="I1405" s="12">
        <v>2.2400000000000002</v>
      </c>
      <c r="J1405" s="12">
        <v>2.2400000000000002</v>
      </c>
      <c r="K1405" s="13">
        <v>2.2400000000000002</v>
      </c>
      <c r="L1405" s="12">
        <v>260.77482800000001</v>
      </c>
      <c r="M1405" s="12">
        <v>24.128053400000002</v>
      </c>
      <c r="N1405" s="12">
        <v>116.41733392857142</v>
      </c>
      <c r="O1405" s="12">
        <v>10.771452410714286</v>
      </c>
      <c r="P1405" s="12">
        <v>92.524472492414034</v>
      </c>
      <c r="Q1405" s="12" t="s">
        <v>60</v>
      </c>
      <c r="R1405" s="12" t="s">
        <v>54</v>
      </c>
      <c r="S1405" s="12" t="s">
        <v>55</v>
      </c>
      <c r="T1405" s="12">
        <v>12.58</v>
      </c>
      <c r="U1405" s="12">
        <v>118.7893</v>
      </c>
      <c r="V1405" s="13" t="s">
        <v>84</v>
      </c>
      <c r="W1405" s="13">
        <v>0</v>
      </c>
      <c r="X1405" s="15" t="s">
        <v>63</v>
      </c>
      <c r="Y1405" s="15" t="s">
        <v>49</v>
      </c>
      <c r="Z1405" s="16"/>
      <c r="AC1405" s="13">
        <v>2.2400000000000002</v>
      </c>
      <c r="AD1405" s="44">
        <v>252.49235045895179</v>
      </c>
      <c r="AE1405" s="44" t="s">
        <v>55</v>
      </c>
      <c r="AF1405" s="44" t="s">
        <v>55</v>
      </c>
      <c r="AG1405" s="152">
        <v>112.7</v>
      </c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</row>
    <row r="1406" spans="1:153" s="15" customFormat="1" x14ac:dyDescent="0.2">
      <c r="A1406" s="8" t="s">
        <v>114</v>
      </c>
      <c r="B1406" s="8" t="s">
        <v>114</v>
      </c>
      <c r="C1406" s="8" t="s">
        <v>116</v>
      </c>
      <c r="D1406" s="8"/>
      <c r="E1406" s="9">
        <v>231</v>
      </c>
      <c r="F1406" s="10" t="s">
        <v>251</v>
      </c>
      <c r="G1406" s="11">
        <v>1.02</v>
      </c>
      <c r="H1406" s="9">
        <v>1</v>
      </c>
      <c r="I1406" s="12">
        <v>10.9</v>
      </c>
      <c r="J1406" s="12">
        <v>10.9</v>
      </c>
      <c r="K1406" s="13">
        <v>10.9</v>
      </c>
      <c r="L1406" s="12">
        <v>818.81269599999996</v>
      </c>
      <c r="M1406" s="12">
        <v>83.86759099999999</v>
      </c>
      <c r="N1406" s="12">
        <v>75.120430825688061</v>
      </c>
      <c r="O1406" s="12">
        <v>7.6942744036697235</v>
      </c>
      <c r="P1406" s="12">
        <v>102.42585564403608</v>
      </c>
      <c r="Q1406" s="12" t="s">
        <v>189</v>
      </c>
      <c r="R1406" s="12" t="s">
        <v>37</v>
      </c>
      <c r="S1406" s="12" t="s">
        <v>38</v>
      </c>
      <c r="T1406" s="12">
        <v>11.7</v>
      </c>
      <c r="U1406" s="12">
        <v>130.89009999999999</v>
      </c>
      <c r="V1406" s="21" t="s">
        <v>118</v>
      </c>
      <c r="W1406" s="21" t="s">
        <v>118</v>
      </c>
      <c r="X1406" s="15" t="s">
        <v>41</v>
      </c>
      <c r="Y1406" s="15" t="s">
        <v>42</v>
      </c>
      <c r="Z1406" s="16"/>
      <c r="AA1406" s="16"/>
      <c r="AB1406" s="16"/>
      <c r="AC1406" s="13" t="e">
        <v>#N/A</v>
      </c>
      <c r="AD1406" s="13" t="e">
        <v>#N/A</v>
      </c>
      <c r="AE1406" s="44" t="e">
        <v>#N/A</v>
      </c>
      <c r="AF1406" s="44" t="e">
        <v>#N/A</v>
      </c>
      <c r="AG1406" s="152" t="e">
        <v>#N/A</v>
      </c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  <c r="DG1406" s="16"/>
      <c r="DH1406" s="16"/>
      <c r="DI1406" s="16"/>
      <c r="DJ1406" s="16"/>
      <c r="DK1406" s="16"/>
      <c r="DL1406" s="16"/>
      <c r="DM1406" s="16"/>
      <c r="DN1406" s="16"/>
      <c r="DO1406" s="16"/>
      <c r="DP1406" s="16"/>
      <c r="DQ1406" s="16"/>
      <c r="DR1406" s="16"/>
      <c r="DS1406" s="16"/>
      <c r="DT1406" s="16"/>
      <c r="DU1406" s="16"/>
      <c r="DV1406" s="16"/>
      <c r="DW1406" s="16"/>
      <c r="DX1406" s="16"/>
      <c r="DY1406" s="16"/>
      <c r="DZ1406" s="16"/>
      <c r="EA1406" s="16"/>
      <c r="EB1406" s="16"/>
      <c r="EC1406" s="16"/>
      <c r="ED1406" s="16"/>
      <c r="EE1406" s="16"/>
      <c r="EF1406" s="16"/>
      <c r="EG1406" s="16"/>
      <c r="EH1406" s="16"/>
      <c r="EI1406" s="16"/>
      <c r="EJ1406" s="16"/>
      <c r="EK1406" s="16"/>
      <c r="EL1406" s="16"/>
      <c r="EM1406" s="16"/>
      <c r="EN1406" s="16"/>
      <c r="EO1406" s="16"/>
      <c r="EP1406" s="16"/>
      <c r="EQ1406" s="16"/>
      <c r="ER1406" s="16"/>
      <c r="ES1406" s="16"/>
      <c r="ET1406" s="16"/>
      <c r="EU1406" s="16"/>
      <c r="EV1406" s="16"/>
      <c r="EW1406" s="16"/>
    </row>
    <row r="1407" spans="1:153" s="16" customFormat="1" x14ac:dyDescent="0.2">
      <c r="A1407" s="8" t="s">
        <v>114</v>
      </c>
      <c r="B1407" s="8" t="s">
        <v>142</v>
      </c>
      <c r="C1407" s="8" t="s">
        <v>142</v>
      </c>
      <c r="D1407" s="8"/>
      <c r="E1407" s="9">
        <v>587</v>
      </c>
      <c r="F1407" s="10" t="s">
        <v>247</v>
      </c>
      <c r="G1407" s="60">
        <v>11.26</v>
      </c>
      <c r="H1407" s="7">
        <v>11</v>
      </c>
      <c r="I1407" s="12" t="e">
        <v>#N/A</v>
      </c>
      <c r="J1407" s="12">
        <v>1.55</v>
      </c>
      <c r="K1407" s="13">
        <v>1.55</v>
      </c>
      <c r="L1407" s="12" t="e">
        <v>#N/A</v>
      </c>
      <c r="M1407" s="12" t="e">
        <v>#N/A</v>
      </c>
      <c r="N1407" s="12" t="e">
        <v>#N/A</v>
      </c>
      <c r="O1407" s="12" t="e">
        <v>#N/A</v>
      </c>
      <c r="P1407" s="12" t="e">
        <v>#N/A</v>
      </c>
      <c r="Q1407" s="12" t="e">
        <v>#N/A</v>
      </c>
      <c r="R1407" s="12" t="e">
        <v>#N/A</v>
      </c>
      <c r="S1407" s="12" t="e">
        <v>#N/A</v>
      </c>
      <c r="T1407" s="12" t="e">
        <v>#N/A</v>
      </c>
      <c r="U1407" s="12" t="e">
        <v>#N/A</v>
      </c>
      <c r="V1407" s="15"/>
      <c r="W1407" s="15"/>
      <c r="X1407" s="15" t="s">
        <v>63</v>
      </c>
      <c r="Y1407" s="15" t="s">
        <v>49</v>
      </c>
      <c r="AA1407" s="15"/>
      <c r="AB1407" s="15"/>
      <c r="AC1407" s="13">
        <v>1.55</v>
      </c>
      <c r="AD1407" s="44">
        <v>130.85545033097597</v>
      </c>
      <c r="AE1407" s="44" t="s">
        <v>176</v>
      </c>
      <c r="AF1407" s="44" t="s">
        <v>176</v>
      </c>
      <c r="AG1407" s="152">
        <v>84.4</v>
      </c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5"/>
      <c r="CH1407" s="15"/>
      <c r="CI1407" s="15"/>
      <c r="CJ1407" s="15"/>
      <c r="CK1407" s="15"/>
      <c r="CL1407" s="15"/>
      <c r="CM1407" s="15"/>
      <c r="CN1407" s="15"/>
      <c r="CO1407" s="15"/>
      <c r="CP1407" s="15"/>
      <c r="CQ1407" s="15"/>
      <c r="CR1407" s="15"/>
      <c r="CS1407" s="15"/>
      <c r="CT1407" s="15"/>
      <c r="CU1407" s="15"/>
      <c r="CV1407" s="15"/>
      <c r="CW1407" s="15"/>
      <c r="CX1407" s="15"/>
      <c r="CY1407" s="15"/>
      <c r="CZ1407" s="15"/>
      <c r="DA1407" s="15"/>
      <c r="DB1407" s="15"/>
      <c r="DC1407" s="15"/>
      <c r="DD1407" s="15"/>
      <c r="DE1407" s="15"/>
      <c r="DF1407" s="15"/>
      <c r="DG1407" s="15"/>
      <c r="DH1407" s="15"/>
      <c r="DI1407" s="15"/>
      <c r="DJ1407" s="15"/>
      <c r="DK1407" s="15"/>
      <c r="DL1407" s="15"/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5"/>
      <c r="ED1407" s="15"/>
      <c r="EE1407" s="15"/>
      <c r="EF1407" s="15"/>
      <c r="EG1407" s="15"/>
      <c r="EH1407" s="15"/>
      <c r="EI1407" s="15"/>
      <c r="EJ1407" s="15"/>
      <c r="EK1407" s="15"/>
      <c r="EL1407" s="15"/>
      <c r="EM1407" s="15"/>
      <c r="EN1407" s="15"/>
      <c r="EO1407" s="15"/>
      <c r="EP1407" s="15"/>
      <c r="EQ1407" s="15"/>
      <c r="ER1407" s="15"/>
      <c r="ES1407" s="15"/>
      <c r="ET1407" s="15"/>
      <c r="EU1407" s="15"/>
      <c r="EV1407" s="15"/>
      <c r="EW1407" s="15"/>
    </row>
    <row r="1408" spans="1:153" s="15" customFormat="1" x14ac:dyDescent="0.2">
      <c r="A1408" s="8" t="s">
        <v>114</v>
      </c>
      <c r="B1408" s="8" t="s">
        <v>114</v>
      </c>
      <c r="C1408" s="8" t="s">
        <v>116</v>
      </c>
      <c r="D1408" s="8"/>
      <c r="E1408" s="9">
        <v>238</v>
      </c>
      <c r="F1408" s="10" t="s">
        <v>217</v>
      </c>
      <c r="G1408" s="11">
        <v>1.28</v>
      </c>
      <c r="H1408" s="9">
        <v>1</v>
      </c>
      <c r="I1408" s="12">
        <v>3.12</v>
      </c>
      <c r="J1408" s="12">
        <v>3.12</v>
      </c>
      <c r="K1408" s="13">
        <v>3.12</v>
      </c>
      <c r="L1408" s="12">
        <v>322.61796400000003</v>
      </c>
      <c r="M1408" s="12">
        <v>32.561164400000003</v>
      </c>
      <c r="N1408" s="12">
        <v>103.40319358974359</v>
      </c>
      <c r="O1408" s="12">
        <v>10.436270641025642</v>
      </c>
      <c r="P1408" s="12">
        <v>100.927933448864</v>
      </c>
      <c r="Q1408" s="12" t="s">
        <v>50</v>
      </c>
      <c r="R1408" s="12" t="s">
        <v>47</v>
      </c>
      <c r="S1408" s="12" t="s">
        <v>48</v>
      </c>
      <c r="T1408" s="12">
        <v>12.58</v>
      </c>
      <c r="U1408" s="12">
        <v>125.65219999999999</v>
      </c>
      <c r="V1408" s="21" t="s">
        <v>118</v>
      </c>
      <c r="W1408" s="21" t="s">
        <v>118</v>
      </c>
      <c r="X1408" s="15" t="s">
        <v>63</v>
      </c>
      <c r="Y1408" s="15" t="s">
        <v>49</v>
      </c>
      <c r="Z1408" s="16"/>
      <c r="AA1408" s="16"/>
      <c r="AB1408" s="16"/>
      <c r="AC1408" s="13">
        <v>3.12</v>
      </c>
      <c r="AD1408" s="44">
        <v>311.08165599639716</v>
      </c>
      <c r="AE1408" s="44" t="s">
        <v>48</v>
      </c>
      <c r="AF1408" s="44" t="s">
        <v>48</v>
      </c>
      <c r="AG1408" s="152">
        <v>99.7</v>
      </c>
      <c r="AH1408" s="22"/>
      <c r="AI1408" s="22"/>
      <c r="AJ1408" s="22"/>
      <c r="AK1408" s="22"/>
      <c r="AL1408" s="22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  <c r="BC1408" s="22"/>
      <c r="BD1408" s="22"/>
      <c r="BE1408" s="22"/>
      <c r="BF1408" s="22"/>
      <c r="BG1408" s="22"/>
      <c r="BH1408" s="22"/>
      <c r="BI1408" s="22"/>
      <c r="BJ1408" s="22"/>
      <c r="BK1408" s="22"/>
      <c r="BL1408" s="22"/>
      <c r="BM1408" s="22"/>
      <c r="BN1408" s="22"/>
      <c r="BO1408" s="22"/>
      <c r="BP1408" s="22"/>
      <c r="BQ1408" s="22"/>
      <c r="BR1408" s="22"/>
      <c r="BS1408" s="22"/>
      <c r="BT1408" s="22"/>
      <c r="BU1408" s="22"/>
      <c r="BV1408" s="22"/>
      <c r="BW1408" s="22"/>
      <c r="BX1408" s="22"/>
      <c r="BY1408" s="22"/>
      <c r="BZ1408" s="22"/>
      <c r="CA1408" s="22"/>
      <c r="CB1408" s="22"/>
      <c r="CC1408" s="22"/>
      <c r="CD1408" s="22"/>
      <c r="CE1408" s="22"/>
      <c r="CF1408" s="22"/>
      <c r="CG1408" s="22"/>
      <c r="CH1408" s="22"/>
      <c r="CI1408" s="22"/>
      <c r="CJ1408" s="22"/>
      <c r="CK1408" s="22"/>
      <c r="CL1408" s="22"/>
      <c r="CM1408" s="22"/>
      <c r="CN1408" s="22"/>
      <c r="CO1408" s="22"/>
      <c r="CP1408" s="22"/>
      <c r="CQ1408" s="22"/>
      <c r="CR1408" s="22"/>
      <c r="CS1408" s="22"/>
      <c r="CT1408" s="22"/>
      <c r="CU1408" s="22"/>
      <c r="CV1408" s="22"/>
      <c r="CW1408" s="22"/>
      <c r="CX1408" s="22"/>
      <c r="CY1408" s="22"/>
      <c r="CZ1408" s="22"/>
      <c r="DA1408" s="22"/>
      <c r="DB1408" s="22"/>
      <c r="DC1408" s="22"/>
      <c r="DD1408" s="22"/>
      <c r="DE1408" s="22"/>
      <c r="DF1408" s="22"/>
      <c r="DG1408" s="22"/>
      <c r="DH1408" s="22"/>
      <c r="DI1408" s="22"/>
      <c r="DJ1408" s="22"/>
      <c r="DK1408" s="22"/>
      <c r="DL1408" s="22"/>
      <c r="DM1408" s="22"/>
      <c r="DN1408" s="22"/>
      <c r="DO1408" s="22"/>
      <c r="DP1408" s="22"/>
      <c r="DQ1408" s="22"/>
      <c r="DR1408" s="22"/>
      <c r="DS1408" s="22"/>
      <c r="DT1408" s="22"/>
      <c r="DU1408" s="22"/>
      <c r="DV1408" s="22"/>
      <c r="DW1408" s="22"/>
      <c r="DX1408" s="22"/>
      <c r="DY1408" s="22"/>
      <c r="DZ1408" s="22"/>
      <c r="EA1408" s="22"/>
      <c r="EB1408" s="22"/>
      <c r="EC1408" s="22"/>
      <c r="ED1408" s="22"/>
      <c r="EE1408" s="22"/>
      <c r="EF1408" s="22"/>
      <c r="EG1408" s="22"/>
      <c r="EH1408" s="22"/>
      <c r="EI1408" s="22"/>
      <c r="EJ1408" s="22"/>
      <c r="EK1408" s="22"/>
      <c r="EL1408" s="22"/>
      <c r="EM1408" s="22"/>
      <c r="EN1408" s="22"/>
      <c r="EO1408" s="22"/>
      <c r="EP1408" s="22"/>
      <c r="EQ1408" s="22"/>
      <c r="ER1408" s="22"/>
      <c r="ES1408" s="22"/>
      <c r="ET1408" s="22"/>
      <c r="EU1408" s="22"/>
      <c r="EV1408" s="22"/>
      <c r="EW1408" s="22"/>
    </row>
    <row r="1409" spans="1:153" s="15" customFormat="1" x14ac:dyDescent="0.2">
      <c r="A1409" s="8" t="s">
        <v>114</v>
      </c>
      <c r="B1409" s="8" t="s">
        <v>114</v>
      </c>
      <c r="C1409" s="8" t="s">
        <v>116</v>
      </c>
      <c r="D1409" s="8"/>
      <c r="E1409" s="9">
        <v>231</v>
      </c>
      <c r="F1409" s="10" t="s">
        <v>251</v>
      </c>
      <c r="G1409" s="7">
        <v>1.04</v>
      </c>
      <c r="H1409" s="7">
        <v>1</v>
      </c>
      <c r="I1409" s="12">
        <v>7.05</v>
      </c>
      <c r="J1409" s="12">
        <v>7.05</v>
      </c>
      <c r="K1409" s="13">
        <v>7.05</v>
      </c>
      <c r="L1409" s="12">
        <v>693.89233600000011</v>
      </c>
      <c r="M1409" s="12">
        <v>77.157916</v>
      </c>
      <c r="N1409" s="12">
        <v>98.424444822695051</v>
      </c>
      <c r="O1409" s="12">
        <v>10.944385248226951</v>
      </c>
      <c r="P1409" s="12">
        <v>111.19580372480146</v>
      </c>
      <c r="Q1409" s="12" t="s">
        <v>36</v>
      </c>
      <c r="R1409" s="12" t="s">
        <v>37</v>
      </c>
      <c r="S1409" s="12" t="s">
        <v>38</v>
      </c>
      <c r="T1409" s="12">
        <v>11.66</v>
      </c>
      <c r="U1409" s="12">
        <v>138.67175</v>
      </c>
      <c r="X1409" s="15" t="s">
        <v>41</v>
      </c>
      <c r="Y1409" s="15" t="s">
        <v>49</v>
      </c>
      <c r="AC1409" s="13" t="e">
        <v>#N/A</v>
      </c>
      <c r="AD1409" s="13" t="e">
        <v>#N/A</v>
      </c>
      <c r="AE1409" s="44" t="e">
        <v>#N/A</v>
      </c>
      <c r="AF1409" s="44" t="e">
        <v>#N/A</v>
      </c>
      <c r="AG1409" s="152" t="e">
        <v>#N/A</v>
      </c>
    </row>
    <row r="1410" spans="1:153" x14ac:dyDescent="0.2">
      <c r="A1410" s="8" t="s">
        <v>32</v>
      </c>
      <c r="B1410" s="8" t="s">
        <v>32</v>
      </c>
      <c r="C1410" s="8" t="s">
        <v>43</v>
      </c>
      <c r="D1410" s="8" t="s">
        <v>34</v>
      </c>
      <c r="E1410" s="9">
        <v>59</v>
      </c>
      <c r="F1410" s="10" t="s">
        <v>250</v>
      </c>
      <c r="G1410" s="7">
        <v>59.06</v>
      </c>
      <c r="H1410" s="7"/>
      <c r="I1410" s="12">
        <v>30.19</v>
      </c>
      <c r="J1410" s="12">
        <v>30.14</v>
      </c>
      <c r="K1410" s="13">
        <v>30.14</v>
      </c>
      <c r="L1410" s="12">
        <v>3060.330136</v>
      </c>
      <c r="M1410" s="12">
        <v>321.91892960000001</v>
      </c>
      <c r="N1410" s="12">
        <v>101.36900086121231</v>
      </c>
      <c r="O1410" s="12">
        <v>10.663098032461081</v>
      </c>
      <c r="P1410" s="12">
        <v>105.19091578164299</v>
      </c>
      <c r="Q1410" s="12" t="s">
        <v>50</v>
      </c>
      <c r="R1410" s="12" t="s">
        <v>54</v>
      </c>
      <c r="S1410" s="12" t="s">
        <v>55</v>
      </c>
      <c r="T1410" s="12">
        <v>11.76</v>
      </c>
      <c r="U1410" s="12">
        <v>128.5821</v>
      </c>
      <c r="W1410" s="14" t="e">
        <v>#N/A</v>
      </c>
      <c r="X1410" s="15" t="s">
        <v>41</v>
      </c>
      <c r="Y1410" s="15" t="s">
        <v>42</v>
      </c>
      <c r="Z1410" s="16"/>
      <c r="AB1410" s="17">
        <v>1.7916390179163903E-2</v>
      </c>
      <c r="AC1410" s="13">
        <v>30.19</v>
      </c>
      <c r="AD1410" s="44">
        <v>3060.330136</v>
      </c>
      <c r="AE1410" s="20" t="e">
        <v>#N/A</v>
      </c>
      <c r="AF1410" s="20" t="e">
        <v>#N/A</v>
      </c>
      <c r="AG1410" s="152">
        <v>101.4</v>
      </c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5"/>
      <c r="BP1410" s="15"/>
      <c r="BQ1410" s="15"/>
      <c r="BR1410" s="15"/>
      <c r="BS1410" s="15"/>
      <c r="BT1410" s="15"/>
      <c r="BU1410" s="15"/>
      <c r="BV1410" s="15"/>
      <c r="BW1410" s="15"/>
      <c r="BX1410" s="15"/>
      <c r="BY1410" s="15"/>
      <c r="BZ1410" s="15"/>
      <c r="CA1410" s="15"/>
      <c r="CB1410" s="15"/>
      <c r="CC1410" s="15"/>
      <c r="CD1410" s="15"/>
      <c r="CE1410" s="15"/>
      <c r="CF1410" s="15"/>
      <c r="CG1410" s="15"/>
      <c r="CH1410" s="15"/>
      <c r="CI1410" s="15"/>
      <c r="CJ1410" s="15"/>
      <c r="CK1410" s="15"/>
      <c r="CL1410" s="15"/>
      <c r="CM1410" s="15"/>
      <c r="CN1410" s="15"/>
      <c r="CO1410" s="15"/>
      <c r="CP1410" s="15"/>
      <c r="CQ1410" s="15"/>
      <c r="CR1410" s="15"/>
      <c r="CS1410" s="15"/>
      <c r="CT1410" s="15"/>
      <c r="CU1410" s="15"/>
      <c r="CV1410" s="15"/>
      <c r="CW1410" s="15"/>
      <c r="CX1410" s="15"/>
      <c r="CY1410" s="15"/>
      <c r="CZ1410" s="15"/>
      <c r="DA1410" s="15"/>
      <c r="DB1410" s="15"/>
      <c r="DC1410" s="15"/>
      <c r="DD1410" s="15"/>
      <c r="DE1410" s="15"/>
      <c r="DF1410" s="15"/>
      <c r="DG1410" s="15"/>
      <c r="DH1410" s="15"/>
      <c r="DI1410" s="15"/>
      <c r="DJ1410" s="15"/>
      <c r="DK1410" s="15"/>
      <c r="DL1410" s="15"/>
      <c r="DM1410" s="15"/>
      <c r="DN1410" s="15"/>
      <c r="DO1410" s="15"/>
      <c r="DP1410" s="15"/>
      <c r="DQ1410" s="15"/>
      <c r="DR1410" s="15"/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5"/>
      <c r="ED1410" s="15"/>
      <c r="EE1410" s="15"/>
      <c r="EF1410" s="15"/>
      <c r="EG1410" s="15"/>
      <c r="EH1410" s="15"/>
      <c r="EI1410" s="15"/>
      <c r="EJ1410" s="15"/>
      <c r="EK1410" s="15"/>
      <c r="EL1410" s="15"/>
      <c r="EM1410" s="15"/>
      <c r="EN1410" s="15"/>
      <c r="EO1410" s="15"/>
      <c r="EP1410" s="15"/>
      <c r="EQ1410" s="15"/>
      <c r="ER1410" s="15"/>
      <c r="ES1410" s="15"/>
      <c r="ET1410" s="15"/>
      <c r="EU1410" s="15"/>
      <c r="EV1410" s="15"/>
      <c r="EW1410" s="15"/>
    </row>
    <row r="1411" spans="1:153" s="15" customFormat="1" x14ac:dyDescent="0.2">
      <c r="A1411" s="8" t="s">
        <v>114</v>
      </c>
      <c r="B1411" s="8" t="s">
        <v>114</v>
      </c>
      <c r="C1411" s="8" t="s">
        <v>116</v>
      </c>
      <c r="D1411" s="8"/>
      <c r="E1411" s="9">
        <v>231</v>
      </c>
      <c r="F1411" s="10" t="s">
        <v>251</v>
      </c>
      <c r="G1411" s="7">
        <v>1.05</v>
      </c>
      <c r="H1411" s="7">
        <v>1</v>
      </c>
      <c r="I1411" s="12">
        <v>4.6100000000000003</v>
      </c>
      <c r="J1411" s="12">
        <v>4.6100000000000003</v>
      </c>
      <c r="K1411" s="13">
        <v>4.6100000000000003</v>
      </c>
      <c r="L1411" s="12">
        <v>158.5804</v>
      </c>
      <c r="M1411" s="12">
        <v>18.166062400000001</v>
      </c>
      <c r="N1411" s="12">
        <v>34.399219088937087</v>
      </c>
      <c r="O1411" s="12">
        <v>3.9405775271149674</v>
      </c>
      <c r="P1411" s="12">
        <v>114.55427278528747</v>
      </c>
      <c r="Q1411" s="12" t="s">
        <v>248</v>
      </c>
      <c r="R1411" s="12" t="s">
        <v>37</v>
      </c>
      <c r="S1411" s="12" t="s">
        <v>38</v>
      </c>
      <c r="T1411" s="12">
        <v>11.63</v>
      </c>
      <c r="U1411" s="12">
        <v>140.41524999999999</v>
      </c>
      <c r="X1411" s="15" t="s">
        <v>41</v>
      </c>
      <c r="Y1411" s="15" t="s">
        <v>49</v>
      </c>
      <c r="AC1411" s="13" t="e">
        <v>#N/A</v>
      </c>
      <c r="AD1411" s="13" t="e">
        <v>#N/A</v>
      </c>
      <c r="AE1411" s="44" t="e">
        <v>#N/A</v>
      </c>
      <c r="AF1411" s="44" t="e">
        <v>#N/A</v>
      </c>
      <c r="AG1411" s="152" t="e">
        <v>#N/A</v>
      </c>
    </row>
    <row r="1412" spans="1:153" s="15" customFormat="1" x14ac:dyDescent="0.2">
      <c r="A1412" s="8" t="s">
        <v>32</v>
      </c>
      <c r="B1412" s="8" t="s">
        <v>32</v>
      </c>
      <c r="C1412" s="8" t="s">
        <v>43</v>
      </c>
      <c r="D1412" s="8" t="s">
        <v>56</v>
      </c>
      <c r="E1412" s="7">
        <v>5</v>
      </c>
      <c r="F1412" s="10" t="s">
        <v>185</v>
      </c>
      <c r="G1412" s="11">
        <v>5.21</v>
      </c>
      <c r="H1412" s="7"/>
      <c r="I1412" s="12">
        <v>18.440000000000001</v>
      </c>
      <c r="J1412" s="12">
        <v>18.440000000000001</v>
      </c>
      <c r="K1412" s="13">
        <v>18.440000000000001</v>
      </c>
      <c r="L1412" s="12">
        <v>2032.7664960000002</v>
      </c>
      <c r="M1412" s="12">
        <v>230.18767080000001</v>
      </c>
      <c r="N1412" s="12">
        <v>110.23679479392625</v>
      </c>
      <c r="O1412" s="12">
        <v>12.483062407809109</v>
      </c>
      <c r="P1412" s="12">
        <v>113.23861902139497</v>
      </c>
      <c r="Q1412" s="12" t="s">
        <v>53</v>
      </c>
      <c r="R1412" s="12" t="s">
        <v>54</v>
      </c>
      <c r="S1412" s="12" t="s">
        <v>55</v>
      </c>
      <c r="T1412" s="12">
        <v>12.35</v>
      </c>
      <c r="U1412" s="12">
        <v>138.2705</v>
      </c>
      <c r="W1412" s="14" t="s">
        <v>82</v>
      </c>
      <c r="X1412" s="15" t="s">
        <v>41</v>
      </c>
      <c r="Y1412" s="15" t="s">
        <v>49</v>
      </c>
      <c r="Z1412" s="16"/>
      <c r="AB1412" s="17">
        <v>0.21691973969631234</v>
      </c>
      <c r="AC1412" s="18">
        <v>18.440000000000001</v>
      </c>
      <c r="AD1412" s="19">
        <v>1621.7589655669763</v>
      </c>
      <c r="AE1412" s="20" t="s">
        <v>55</v>
      </c>
      <c r="AF1412" s="20" t="s">
        <v>55</v>
      </c>
      <c r="AG1412" s="152">
        <v>87.9</v>
      </c>
    </row>
    <row r="1413" spans="1:153" s="16" customFormat="1" x14ac:dyDescent="0.2">
      <c r="A1413" s="8" t="s">
        <v>114</v>
      </c>
      <c r="B1413" s="8" t="s">
        <v>114</v>
      </c>
      <c r="C1413" s="8" t="s">
        <v>116</v>
      </c>
      <c r="D1413" s="8"/>
      <c r="E1413" s="9">
        <v>231</v>
      </c>
      <c r="F1413" s="10" t="s">
        <v>251</v>
      </c>
      <c r="G1413" s="7">
        <v>1.06</v>
      </c>
      <c r="H1413" s="7">
        <v>1</v>
      </c>
      <c r="I1413" s="12">
        <v>1.49</v>
      </c>
      <c r="J1413" s="12">
        <v>1.49</v>
      </c>
      <c r="K1413" s="13">
        <v>1.49</v>
      </c>
      <c r="L1413" s="12">
        <v>71.410216000000005</v>
      </c>
      <c r="M1413" s="12">
        <v>7.469470799999999</v>
      </c>
      <c r="N1413" s="12">
        <v>47.926319463087253</v>
      </c>
      <c r="O1413" s="12">
        <v>5.0130676510067111</v>
      </c>
      <c r="P1413" s="12">
        <v>104.59947075359635</v>
      </c>
      <c r="Q1413" s="12" t="s">
        <v>248</v>
      </c>
      <c r="R1413" s="12" t="s">
        <v>37</v>
      </c>
      <c r="S1413" s="12" t="s">
        <v>38</v>
      </c>
      <c r="T1413" s="12">
        <v>11.66</v>
      </c>
      <c r="U1413" s="12">
        <v>129.0266</v>
      </c>
      <c r="V1413" s="15"/>
      <c r="W1413" s="15"/>
      <c r="X1413" s="15" t="s">
        <v>41</v>
      </c>
      <c r="Y1413" s="15" t="s">
        <v>49</v>
      </c>
      <c r="Z1413" s="15"/>
      <c r="AA1413" s="15"/>
      <c r="AB1413" s="15"/>
      <c r="AC1413" s="13" t="e">
        <v>#N/A</v>
      </c>
      <c r="AD1413" s="13" t="e">
        <v>#N/A</v>
      </c>
      <c r="AE1413" s="44" t="e">
        <v>#N/A</v>
      </c>
      <c r="AF1413" s="44" t="e">
        <v>#N/A</v>
      </c>
      <c r="AG1413" s="152" t="e">
        <v>#N/A</v>
      </c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/>
      <c r="BT1413" s="15"/>
      <c r="BU1413" s="15"/>
      <c r="BV1413" s="15"/>
      <c r="BW1413" s="15"/>
      <c r="BX1413" s="15"/>
      <c r="BY1413" s="15"/>
      <c r="BZ1413" s="15"/>
      <c r="CA1413" s="15"/>
      <c r="CB1413" s="15"/>
      <c r="CC1413" s="15"/>
      <c r="CD1413" s="15"/>
      <c r="CE1413" s="15"/>
      <c r="CF1413" s="15"/>
      <c r="CG1413" s="15"/>
      <c r="CH1413" s="15"/>
      <c r="CI1413" s="15"/>
      <c r="CJ1413" s="15"/>
      <c r="CK1413" s="15"/>
      <c r="CL1413" s="15"/>
      <c r="CM1413" s="15"/>
      <c r="CN1413" s="15"/>
      <c r="CO1413" s="15"/>
      <c r="CP1413" s="15"/>
      <c r="CQ1413" s="15"/>
      <c r="CR1413" s="15"/>
      <c r="CS1413" s="15"/>
      <c r="CT1413" s="15"/>
      <c r="CU1413" s="15"/>
      <c r="CV1413" s="15"/>
      <c r="CW1413" s="15"/>
      <c r="CX1413" s="15"/>
      <c r="CY1413" s="15"/>
      <c r="CZ1413" s="15"/>
      <c r="DA1413" s="15"/>
      <c r="DB1413" s="15"/>
      <c r="DC1413" s="15"/>
      <c r="DD1413" s="15"/>
      <c r="DE1413" s="15"/>
      <c r="DF1413" s="15"/>
      <c r="DG1413" s="15"/>
      <c r="DH1413" s="15"/>
      <c r="DI1413" s="15"/>
      <c r="DJ1413" s="15"/>
      <c r="DK1413" s="15"/>
      <c r="DL1413" s="15"/>
      <c r="DM1413" s="15"/>
      <c r="DN1413" s="15"/>
      <c r="DO1413" s="15"/>
      <c r="DP1413" s="15"/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5"/>
      <c r="ED1413" s="15"/>
      <c r="EE1413" s="15"/>
      <c r="EF1413" s="15"/>
      <c r="EG1413" s="15"/>
      <c r="EH1413" s="15"/>
      <c r="EI1413" s="15"/>
      <c r="EJ1413" s="15"/>
      <c r="EK1413" s="15"/>
      <c r="EL1413" s="15"/>
      <c r="EM1413" s="15"/>
      <c r="EN1413" s="15"/>
      <c r="EO1413" s="15"/>
      <c r="EP1413" s="15"/>
      <c r="EQ1413" s="15"/>
      <c r="ER1413" s="15"/>
      <c r="ES1413" s="15"/>
      <c r="ET1413" s="15"/>
      <c r="EU1413" s="15"/>
      <c r="EV1413" s="15"/>
      <c r="EW1413" s="15"/>
    </row>
    <row r="1414" spans="1:153" s="16" customFormat="1" x14ac:dyDescent="0.2">
      <c r="A1414" s="8" t="s">
        <v>114</v>
      </c>
      <c r="B1414" s="8" t="s">
        <v>114</v>
      </c>
      <c r="C1414" s="8" t="s">
        <v>116</v>
      </c>
      <c r="D1414" s="8"/>
      <c r="E1414" s="9">
        <v>231</v>
      </c>
      <c r="F1414" s="10" t="s">
        <v>251</v>
      </c>
      <c r="G1414" s="11">
        <v>2.0099999999999998</v>
      </c>
      <c r="H1414" s="9">
        <v>2</v>
      </c>
      <c r="I1414" s="12">
        <v>6.94</v>
      </c>
      <c r="J1414" s="12">
        <v>6.94</v>
      </c>
      <c r="K1414" s="13">
        <v>6.94</v>
      </c>
      <c r="L1414" s="12">
        <v>250.55068399999999</v>
      </c>
      <c r="M1414" s="12">
        <v>23.8561014</v>
      </c>
      <c r="N1414" s="12">
        <v>36.102404034582129</v>
      </c>
      <c r="O1414" s="12">
        <v>3.4374785878962535</v>
      </c>
      <c r="P1414" s="12">
        <v>95.214672812467754</v>
      </c>
      <c r="Q1414" s="12" t="s">
        <v>50</v>
      </c>
      <c r="R1414" s="12" t="s">
        <v>37</v>
      </c>
      <c r="S1414" s="12" t="s">
        <v>38</v>
      </c>
      <c r="T1414" s="12">
        <v>12.29</v>
      </c>
      <c r="U1414" s="12">
        <v>122.77815</v>
      </c>
      <c r="V1414" s="21" t="s">
        <v>118</v>
      </c>
      <c r="W1414" s="21" t="s">
        <v>118</v>
      </c>
      <c r="X1414" s="15" t="s">
        <v>41</v>
      </c>
      <c r="Y1414" s="15" t="s">
        <v>42</v>
      </c>
      <c r="AC1414" s="13" t="e">
        <v>#N/A</v>
      </c>
      <c r="AD1414" s="13" t="e">
        <v>#N/A</v>
      </c>
      <c r="AE1414" s="44" t="e">
        <v>#N/A</v>
      </c>
      <c r="AF1414" s="44" t="e">
        <v>#N/A</v>
      </c>
      <c r="AG1414" s="152" t="e">
        <v>#N/A</v>
      </c>
    </row>
    <row r="1415" spans="1:153" s="16" customFormat="1" x14ac:dyDescent="0.2">
      <c r="A1415" s="8" t="s">
        <v>114</v>
      </c>
      <c r="B1415" s="8" t="s">
        <v>114</v>
      </c>
      <c r="C1415" s="8" t="s">
        <v>116</v>
      </c>
      <c r="D1415" s="8"/>
      <c r="E1415" s="9">
        <v>231</v>
      </c>
      <c r="F1415" s="10" t="s">
        <v>251</v>
      </c>
      <c r="G1415" s="11">
        <v>2.02</v>
      </c>
      <c r="H1415" s="9">
        <v>2</v>
      </c>
      <c r="I1415" s="12">
        <v>1.58</v>
      </c>
      <c r="J1415" s="12">
        <v>1.58</v>
      </c>
      <c r="K1415" s="13">
        <v>1.58</v>
      </c>
      <c r="L1415" s="12">
        <v>95.755256000000003</v>
      </c>
      <c r="M1415" s="12">
        <v>9.8767335999999997</v>
      </c>
      <c r="N1415" s="12">
        <v>60.604592405063293</v>
      </c>
      <c r="O1415" s="12">
        <v>6.2510972151898727</v>
      </c>
      <c r="P1415" s="12">
        <v>103.14560278550141</v>
      </c>
      <c r="Q1415" s="12" t="s">
        <v>73</v>
      </c>
      <c r="R1415" s="12" t="s">
        <v>37</v>
      </c>
      <c r="S1415" s="12" t="s">
        <v>38</v>
      </c>
      <c r="T1415" s="12">
        <v>12.06</v>
      </c>
      <c r="U1415" s="12">
        <v>129.40700000000001</v>
      </c>
      <c r="V1415" s="21" t="s">
        <v>118</v>
      </c>
      <c r="W1415" s="21" t="s">
        <v>118</v>
      </c>
      <c r="X1415" s="15" t="s">
        <v>41</v>
      </c>
      <c r="Y1415" s="15" t="s">
        <v>42</v>
      </c>
      <c r="AC1415" s="13" t="e">
        <v>#N/A</v>
      </c>
      <c r="AD1415" s="13" t="e">
        <v>#N/A</v>
      </c>
      <c r="AE1415" s="44" t="e">
        <v>#N/A</v>
      </c>
      <c r="AF1415" s="44" t="e">
        <v>#N/A</v>
      </c>
      <c r="AG1415" s="152" t="e">
        <v>#N/A</v>
      </c>
    </row>
    <row r="1416" spans="1:153" s="15" customFormat="1" x14ac:dyDescent="0.2">
      <c r="A1416" s="8" t="s">
        <v>114</v>
      </c>
      <c r="B1416" s="8" t="s">
        <v>114</v>
      </c>
      <c r="C1416" s="8" t="s">
        <v>116</v>
      </c>
      <c r="D1416" s="8"/>
      <c r="E1416" s="9">
        <v>231</v>
      </c>
      <c r="F1416" s="10" t="s">
        <v>251</v>
      </c>
      <c r="G1416" s="11">
        <v>2.0299999999999998</v>
      </c>
      <c r="H1416" s="9">
        <v>2</v>
      </c>
      <c r="I1416" s="12">
        <v>2.13</v>
      </c>
      <c r="J1416" s="12">
        <v>2.13</v>
      </c>
      <c r="K1416" s="13">
        <v>2.13</v>
      </c>
      <c r="L1416" s="12">
        <v>29.135112000000003</v>
      </c>
      <c r="M1416" s="12">
        <v>3.4227771999999996</v>
      </c>
      <c r="N1416" s="12">
        <v>13.678456338028171</v>
      </c>
      <c r="O1416" s="12">
        <v>1.6069376525821595</v>
      </c>
      <c r="P1416" s="12">
        <v>117.47945914880984</v>
      </c>
      <c r="Q1416" s="12" t="s">
        <v>73</v>
      </c>
      <c r="R1416" s="12" t="s">
        <v>37</v>
      </c>
      <c r="S1416" s="12" t="s">
        <v>38</v>
      </c>
      <c r="T1416" s="12">
        <v>11.5</v>
      </c>
      <c r="U1416" s="12">
        <v>140.01410000000001</v>
      </c>
      <c r="V1416" s="21" t="s">
        <v>118</v>
      </c>
      <c r="W1416" s="21" t="s">
        <v>118</v>
      </c>
      <c r="X1416" s="15" t="s">
        <v>41</v>
      </c>
      <c r="Y1416" s="15" t="s">
        <v>42</v>
      </c>
      <c r="Z1416" s="16"/>
      <c r="AA1416" s="16"/>
      <c r="AB1416" s="16"/>
      <c r="AC1416" s="13" t="e">
        <v>#N/A</v>
      </c>
      <c r="AD1416" s="13" t="e">
        <v>#N/A</v>
      </c>
      <c r="AE1416" s="44" t="e">
        <v>#N/A</v>
      </c>
      <c r="AF1416" s="44" t="e">
        <v>#N/A</v>
      </c>
      <c r="AG1416" s="152" t="e">
        <v>#N/A</v>
      </c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  <c r="DG1416" s="16"/>
      <c r="DH1416" s="16"/>
      <c r="DI1416" s="16"/>
      <c r="DJ1416" s="16"/>
      <c r="DK1416" s="16"/>
      <c r="DL1416" s="16"/>
      <c r="DM1416" s="16"/>
      <c r="DN1416" s="16"/>
      <c r="DO1416" s="16"/>
      <c r="DP1416" s="16"/>
      <c r="DQ1416" s="16"/>
      <c r="DR1416" s="16"/>
      <c r="DS1416" s="16"/>
      <c r="DT1416" s="16"/>
      <c r="DU1416" s="16"/>
      <c r="DV1416" s="16"/>
      <c r="DW1416" s="16"/>
      <c r="DX1416" s="16"/>
      <c r="DY1416" s="16"/>
      <c r="DZ1416" s="16"/>
      <c r="EA1416" s="16"/>
      <c r="EB1416" s="16"/>
      <c r="EC1416" s="16"/>
      <c r="ED1416" s="16"/>
      <c r="EE1416" s="16"/>
      <c r="EF1416" s="16"/>
      <c r="EG1416" s="16"/>
      <c r="EH1416" s="16"/>
      <c r="EI1416" s="16"/>
      <c r="EJ1416" s="16"/>
      <c r="EK1416" s="16"/>
      <c r="EL1416" s="16"/>
      <c r="EM1416" s="16"/>
      <c r="EN1416" s="16"/>
      <c r="EO1416" s="16"/>
      <c r="EP1416" s="16"/>
      <c r="EQ1416" s="16"/>
      <c r="ER1416" s="16"/>
      <c r="ES1416" s="16"/>
      <c r="ET1416" s="16"/>
      <c r="EU1416" s="16"/>
      <c r="EV1416" s="16"/>
      <c r="EW1416" s="16"/>
    </row>
    <row r="1417" spans="1:153" s="15" customFormat="1" x14ac:dyDescent="0.2">
      <c r="A1417" s="8" t="s">
        <v>114</v>
      </c>
      <c r="B1417" s="8" t="s">
        <v>114</v>
      </c>
      <c r="C1417" s="8" t="s">
        <v>116</v>
      </c>
      <c r="D1417" s="8"/>
      <c r="E1417" s="9">
        <v>231</v>
      </c>
      <c r="F1417" s="10" t="s">
        <v>251</v>
      </c>
      <c r="G1417" s="11">
        <v>2.04</v>
      </c>
      <c r="H1417" s="9">
        <v>2</v>
      </c>
      <c r="I1417" s="12">
        <v>3.79</v>
      </c>
      <c r="J1417" s="12">
        <v>3.79</v>
      </c>
      <c r="K1417" s="13">
        <v>3.79</v>
      </c>
      <c r="L1417" s="12">
        <v>52.600079999999998</v>
      </c>
      <c r="M1417" s="12">
        <v>5.3324948000000001</v>
      </c>
      <c r="N1417" s="12">
        <v>13.878649076517149</v>
      </c>
      <c r="O1417" s="12">
        <v>1.4069907124010554</v>
      </c>
      <c r="P1417" s="12">
        <v>101.37807394969742</v>
      </c>
      <c r="Q1417" s="12" t="s">
        <v>252</v>
      </c>
      <c r="R1417" s="12" t="s">
        <v>37</v>
      </c>
      <c r="S1417" s="12" t="s">
        <v>38</v>
      </c>
      <c r="T1417" s="12">
        <v>12.09</v>
      </c>
      <c r="U1417" s="12">
        <v>128.7466</v>
      </c>
      <c r="V1417" s="21" t="s">
        <v>118</v>
      </c>
      <c r="W1417" s="21" t="s">
        <v>118</v>
      </c>
      <c r="X1417" s="15" t="s">
        <v>41</v>
      </c>
      <c r="Y1417" s="15" t="s">
        <v>42</v>
      </c>
      <c r="Z1417" s="16"/>
      <c r="AA1417" s="16"/>
      <c r="AB1417" s="16"/>
      <c r="AC1417" s="13" t="e">
        <v>#N/A</v>
      </c>
      <c r="AD1417" s="13" t="e">
        <v>#N/A</v>
      </c>
      <c r="AE1417" s="44" t="e">
        <v>#N/A</v>
      </c>
      <c r="AF1417" s="44" t="e">
        <v>#N/A</v>
      </c>
      <c r="AG1417" s="152" t="e">
        <v>#N/A</v>
      </c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  <c r="DG1417" s="16"/>
      <c r="DH1417" s="16"/>
      <c r="DI1417" s="16"/>
      <c r="DJ1417" s="16"/>
      <c r="DK1417" s="16"/>
      <c r="DL1417" s="16"/>
      <c r="DM1417" s="16"/>
      <c r="DN1417" s="16"/>
      <c r="DO1417" s="16"/>
      <c r="DP1417" s="16"/>
      <c r="DQ1417" s="16"/>
      <c r="DR1417" s="16"/>
      <c r="DS1417" s="16"/>
      <c r="DT1417" s="16"/>
      <c r="DU1417" s="16"/>
      <c r="DV1417" s="16"/>
      <c r="DW1417" s="16"/>
      <c r="DX1417" s="16"/>
      <c r="DY1417" s="16"/>
      <c r="DZ1417" s="16"/>
      <c r="EA1417" s="16"/>
      <c r="EB1417" s="16"/>
      <c r="EC1417" s="16"/>
      <c r="ED1417" s="16"/>
      <c r="EE1417" s="16"/>
      <c r="EF1417" s="16"/>
      <c r="EG1417" s="16"/>
      <c r="EH1417" s="16"/>
      <c r="EI1417" s="16"/>
      <c r="EJ1417" s="16"/>
      <c r="EK1417" s="16"/>
      <c r="EL1417" s="16"/>
      <c r="EM1417" s="16"/>
      <c r="EN1417" s="16"/>
      <c r="EO1417" s="16"/>
      <c r="EP1417" s="16"/>
      <c r="EQ1417" s="16"/>
      <c r="ER1417" s="16"/>
      <c r="ES1417" s="16"/>
      <c r="ET1417" s="16"/>
      <c r="EU1417" s="16"/>
      <c r="EV1417" s="16"/>
      <c r="EW1417" s="16"/>
    </row>
    <row r="1418" spans="1:153" s="15" customFormat="1" x14ac:dyDescent="0.2">
      <c r="A1418" s="8" t="s">
        <v>32</v>
      </c>
      <c r="B1418" s="8" t="s">
        <v>32</v>
      </c>
      <c r="C1418" s="8" t="s">
        <v>43</v>
      </c>
      <c r="D1418" s="8" t="s">
        <v>34</v>
      </c>
      <c r="E1418" s="9">
        <v>65</v>
      </c>
      <c r="F1418" s="10" t="s">
        <v>229</v>
      </c>
      <c r="G1418" s="11">
        <v>65.03</v>
      </c>
      <c r="H1418" s="9">
        <v>3</v>
      </c>
      <c r="I1418" s="12">
        <v>53.7</v>
      </c>
      <c r="J1418" s="12">
        <v>53.7</v>
      </c>
      <c r="K1418" s="13">
        <v>53.7</v>
      </c>
      <c r="L1418" s="12">
        <v>5108.5692840000002</v>
      </c>
      <c r="M1418" s="12">
        <v>610.59035180000001</v>
      </c>
      <c r="N1418" s="12">
        <v>95.487276336448602</v>
      </c>
      <c r="O1418" s="12">
        <v>11.412903771962617</v>
      </c>
      <c r="P1418" s="12">
        <v>119.52277004686309</v>
      </c>
      <c r="Q1418" s="12" t="s">
        <v>53</v>
      </c>
      <c r="R1418" s="12" t="s">
        <v>70</v>
      </c>
      <c r="S1418" s="12" t="s">
        <v>71</v>
      </c>
      <c r="T1418" s="12">
        <v>12.39</v>
      </c>
      <c r="U1418" s="12">
        <v>144.23544999999999</v>
      </c>
      <c r="V1418" s="13" t="s">
        <v>173</v>
      </c>
      <c r="W1418" s="14" t="s">
        <v>87</v>
      </c>
      <c r="X1418" s="15" t="s">
        <v>41</v>
      </c>
      <c r="Y1418" s="15" t="s">
        <v>49</v>
      </c>
      <c r="Z1418" s="16"/>
      <c r="AA1418" s="16"/>
      <c r="AB1418" s="17">
        <v>0</v>
      </c>
      <c r="AC1418" s="18">
        <v>53.699999999999996</v>
      </c>
      <c r="AD1418" s="19">
        <v>5226.0663775319999</v>
      </c>
      <c r="AE1418" s="20" t="s">
        <v>72</v>
      </c>
      <c r="AF1418" s="20" t="s">
        <v>72</v>
      </c>
      <c r="AG1418" s="152">
        <v>97.3</v>
      </c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  <c r="DG1418" s="16"/>
      <c r="DH1418" s="16"/>
      <c r="DI1418" s="16"/>
      <c r="DJ1418" s="16"/>
      <c r="DK1418" s="16"/>
      <c r="DL1418" s="16"/>
      <c r="DM1418" s="16"/>
      <c r="DN1418" s="16"/>
      <c r="DO1418" s="16"/>
      <c r="DP1418" s="16"/>
      <c r="DQ1418" s="16"/>
      <c r="DR1418" s="16"/>
      <c r="DS1418" s="16"/>
      <c r="DT1418" s="16"/>
      <c r="DU1418" s="16"/>
      <c r="DV1418" s="16"/>
      <c r="DW1418" s="16"/>
      <c r="DX1418" s="16"/>
      <c r="DY1418" s="16"/>
      <c r="DZ1418" s="16"/>
      <c r="EA1418" s="16"/>
      <c r="EB1418" s="16"/>
      <c r="EC1418" s="16"/>
      <c r="ED1418" s="16"/>
      <c r="EE1418" s="16"/>
      <c r="EF1418" s="16"/>
      <c r="EG1418" s="16"/>
      <c r="EH1418" s="16"/>
      <c r="EI1418" s="16"/>
      <c r="EJ1418" s="16"/>
      <c r="EK1418" s="16"/>
      <c r="EL1418" s="16"/>
      <c r="EM1418" s="16"/>
      <c r="EN1418" s="16"/>
      <c r="EO1418" s="16"/>
      <c r="EP1418" s="16"/>
      <c r="EQ1418" s="16"/>
      <c r="ER1418" s="16"/>
      <c r="ES1418" s="16"/>
      <c r="ET1418" s="16"/>
      <c r="EU1418" s="16"/>
      <c r="EV1418" s="16"/>
      <c r="EW1418" s="16"/>
    </row>
    <row r="1419" spans="1:153" s="15" customFormat="1" x14ac:dyDescent="0.2">
      <c r="A1419" s="8" t="s">
        <v>114</v>
      </c>
      <c r="B1419" s="8" t="s">
        <v>114</v>
      </c>
      <c r="C1419" s="8" t="s">
        <v>116</v>
      </c>
      <c r="D1419" s="8"/>
      <c r="E1419" s="9">
        <v>238</v>
      </c>
      <c r="F1419" s="10" t="s">
        <v>217</v>
      </c>
      <c r="G1419" s="11">
        <v>1.19</v>
      </c>
      <c r="H1419" s="9">
        <v>1</v>
      </c>
      <c r="I1419" s="12">
        <v>2.19</v>
      </c>
      <c r="J1419" s="12">
        <v>1</v>
      </c>
      <c r="K1419" s="13">
        <v>1</v>
      </c>
      <c r="L1419" s="12">
        <v>285.14894000000004</v>
      </c>
      <c r="M1419" s="12">
        <v>22.542548400000001</v>
      </c>
      <c r="N1419" s="12">
        <v>130.20499543378997</v>
      </c>
      <c r="O1419" s="12">
        <v>10.293401095890411</v>
      </c>
      <c r="P1419" s="12">
        <v>79.055347005673582</v>
      </c>
      <c r="Q1419" s="12" t="s">
        <v>99</v>
      </c>
      <c r="R1419" s="12" t="s">
        <v>47</v>
      </c>
      <c r="S1419" s="12" t="s">
        <v>48</v>
      </c>
      <c r="T1419" s="12">
        <v>11.63</v>
      </c>
      <c r="U1419" s="12">
        <v>102.61775</v>
      </c>
      <c r="V1419" s="21" t="s">
        <v>118</v>
      </c>
      <c r="W1419" s="21" t="s">
        <v>118</v>
      </c>
      <c r="X1419" s="15" t="s">
        <v>63</v>
      </c>
      <c r="Y1419" s="15" t="s">
        <v>49</v>
      </c>
      <c r="Z1419" s="16"/>
      <c r="AA1419" s="16"/>
      <c r="AB1419" s="16"/>
      <c r="AC1419" s="13">
        <v>2.19</v>
      </c>
      <c r="AD1419" s="44">
        <v>277.05133918977879</v>
      </c>
      <c r="AE1419" s="44" t="s">
        <v>48</v>
      </c>
      <c r="AF1419" s="44" t="s">
        <v>48</v>
      </c>
      <c r="AG1419" s="152">
        <v>126.5</v>
      </c>
      <c r="AH1419" s="22"/>
      <c r="AI1419" s="22"/>
      <c r="AJ1419" s="22"/>
      <c r="AK1419" s="22"/>
      <c r="AL1419" s="22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22"/>
      <c r="AY1419" s="22"/>
      <c r="AZ1419" s="22"/>
      <c r="BA1419" s="22"/>
      <c r="BB1419" s="22"/>
      <c r="BC1419" s="22"/>
      <c r="BD1419" s="22"/>
      <c r="BE1419" s="22"/>
      <c r="BF1419" s="22"/>
      <c r="BG1419" s="22"/>
      <c r="BH1419" s="22"/>
      <c r="BI1419" s="22"/>
      <c r="BJ1419" s="22"/>
      <c r="BK1419" s="22"/>
      <c r="BL1419" s="22"/>
      <c r="BM1419" s="22"/>
      <c r="BN1419" s="22"/>
      <c r="BO1419" s="22"/>
      <c r="BP1419" s="22"/>
      <c r="BQ1419" s="22"/>
      <c r="BR1419" s="22"/>
      <c r="BS1419" s="22"/>
      <c r="BT1419" s="22"/>
      <c r="BU1419" s="22"/>
      <c r="BV1419" s="22"/>
      <c r="BW1419" s="22"/>
      <c r="BX1419" s="22"/>
      <c r="BY1419" s="22"/>
      <c r="BZ1419" s="22"/>
      <c r="CA1419" s="22"/>
      <c r="CB1419" s="22"/>
      <c r="CC1419" s="22"/>
      <c r="CD1419" s="22"/>
      <c r="CE1419" s="22"/>
      <c r="CF1419" s="22"/>
      <c r="CG1419" s="22"/>
      <c r="CH1419" s="22"/>
      <c r="CI1419" s="22"/>
      <c r="CJ1419" s="22"/>
      <c r="CK1419" s="22"/>
      <c r="CL1419" s="22"/>
      <c r="CM1419" s="22"/>
      <c r="CN1419" s="22"/>
      <c r="CO1419" s="22"/>
      <c r="CP1419" s="22"/>
      <c r="CQ1419" s="22"/>
      <c r="CR1419" s="22"/>
      <c r="CS1419" s="22"/>
      <c r="CT1419" s="22"/>
      <c r="CU1419" s="22"/>
      <c r="CV1419" s="22"/>
      <c r="CW1419" s="22"/>
      <c r="CX1419" s="22"/>
      <c r="CY1419" s="22"/>
      <c r="CZ1419" s="22"/>
      <c r="DA1419" s="22"/>
      <c r="DB1419" s="22"/>
      <c r="DC1419" s="22"/>
      <c r="DD1419" s="22"/>
      <c r="DE1419" s="22"/>
      <c r="DF1419" s="22"/>
      <c r="DG1419" s="22"/>
      <c r="DH1419" s="22"/>
      <c r="DI1419" s="22"/>
      <c r="DJ1419" s="22"/>
      <c r="DK1419" s="22"/>
      <c r="DL1419" s="22"/>
      <c r="DM1419" s="22"/>
      <c r="DN1419" s="22"/>
      <c r="DO1419" s="22"/>
      <c r="DP1419" s="22"/>
      <c r="DQ1419" s="22"/>
      <c r="DR1419" s="22"/>
      <c r="DS1419" s="22"/>
      <c r="DT1419" s="22"/>
      <c r="DU1419" s="22"/>
      <c r="DV1419" s="22"/>
      <c r="DW1419" s="22"/>
      <c r="DX1419" s="22"/>
      <c r="DY1419" s="22"/>
      <c r="DZ1419" s="22"/>
      <c r="EA1419" s="22"/>
      <c r="EB1419" s="22"/>
      <c r="EC1419" s="22"/>
      <c r="ED1419" s="22"/>
      <c r="EE1419" s="22"/>
      <c r="EF1419" s="22"/>
      <c r="EG1419" s="22"/>
      <c r="EH1419" s="22"/>
      <c r="EI1419" s="22"/>
      <c r="EJ1419" s="22"/>
      <c r="EK1419" s="22"/>
      <c r="EL1419" s="22"/>
      <c r="EM1419" s="22"/>
      <c r="EN1419" s="22"/>
      <c r="EO1419" s="22"/>
      <c r="EP1419" s="22"/>
      <c r="EQ1419" s="22"/>
      <c r="ER1419" s="22"/>
      <c r="ES1419" s="22"/>
      <c r="ET1419" s="22"/>
      <c r="EU1419" s="22"/>
      <c r="EV1419" s="22"/>
      <c r="EW1419" s="22"/>
    </row>
    <row r="1420" spans="1:153" s="15" customFormat="1" x14ac:dyDescent="0.2">
      <c r="A1420" s="8" t="s">
        <v>114</v>
      </c>
      <c r="B1420" s="8" t="s">
        <v>114</v>
      </c>
      <c r="C1420" s="8" t="s">
        <v>116</v>
      </c>
      <c r="E1420" s="15">
        <v>623</v>
      </c>
      <c r="F1420" s="15" t="s">
        <v>253</v>
      </c>
      <c r="G1420" s="15">
        <v>1.07</v>
      </c>
      <c r="I1420" s="12">
        <v>22.04</v>
      </c>
      <c r="L1420" s="12">
        <v>3367.1004560000001</v>
      </c>
      <c r="M1420" s="12">
        <v>359.93254760000002</v>
      </c>
      <c r="N1420" s="12">
        <v>152.77225299455537</v>
      </c>
      <c r="O1420" s="12">
        <v>16.330877840290384</v>
      </c>
      <c r="P1420" s="12">
        <v>106.89688421936408</v>
      </c>
      <c r="Q1420" s="12" t="s">
        <v>60</v>
      </c>
      <c r="R1420" s="12" t="s">
        <v>54</v>
      </c>
      <c r="S1420" s="12" t="s">
        <v>55</v>
      </c>
      <c r="T1420" s="12">
        <v>11.99</v>
      </c>
      <c r="U1420" s="12">
        <v>128.64169999999999</v>
      </c>
      <c r="AC1420" s="13">
        <v>22.04</v>
      </c>
      <c r="AD1420" s="44">
        <v>2189.2712224784946</v>
      </c>
      <c r="AE1420" s="44" t="s">
        <v>55</v>
      </c>
      <c r="AF1420" s="44" t="s">
        <v>55</v>
      </c>
      <c r="AG1420" s="152">
        <v>99.3</v>
      </c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</row>
    <row r="1421" spans="1:153" s="16" customFormat="1" x14ac:dyDescent="0.2">
      <c r="A1421" s="8" t="s">
        <v>114</v>
      </c>
      <c r="B1421" s="8" t="s">
        <v>114</v>
      </c>
      <c r="C1421" s="8" t="s">
        <v>116</v>
      </c>
      <c r="D1421" s="8"/>
      <c r="E1421" s="9">
        <v>231</v>
      </c>
      <c r="F1421" s="10" t="s">
        <v>251</v>
      </c>
      <c r="G1421" s="11">
        <v>2.0499999999999998</v>
      </c>
      <c r="H1421" s="9">
        <v>2</v>
      </c>
      <c r="I1421" s="12">
        <v>6.17</v>
      </c>
      <c r="J1421" s="12">
        <v>6.17</v>
      </c>
      <c r="K1421" s="13">
        <v>6.17</v>
      </c>
      <c r="L1421" s="12">
        <v>583.25893199999996</v>
      </c>
      <c r="M1421" s="12">
        <v>54.193791400000002</v>
      </c>
      <c r="N1421" s="12">
        <v>94.531431442463528</v>
      </c>
      <c r="O1421" s="12">
        <v>8.7834345867098875</v>
      </c>
      <c r="P1421" s="12">
        <v>92.915493319869128</v>
      </c>
      <c r="Q1421" s="12" t="s">
        <v>50</v>
      </c>
      <c r="R1421" s="12" t="s">
        <v>37</v>
      </c>
      <c r="S1421" s="12" t="s">
        <v>38</v>
      </c>
      <c r="T1421" s="12">
        <v>12.02</v>
      </c>
      <c r="U1421" s="12">
        <v>116.28885</v>
      </c>
      <c r="V1421" s="21" t="s">
        <v>118</v>
      </c>
      <c r="W1421" s="21" t="s">
        <v>118</v>
      </c>
      <c r="X1421" s="15" t="s">
        <v>41</v>
      </c>
      <c r="Y1421" s="15" t="s">
        <v>49</v>
      </c>
      <c r="AC1421" s="13" t="e">
        <v>#N/A</v>
      </c>
      <c r="AD1421" s="13" t="e">
        <v>#N/A</v>
      </c>
      <c r="AE1421" s="44" t="e">
        <v>#N/A</v>
      </c>
      <c r="AF1421" s="44" t="e">
        <v>#N/A</v>
      </c>
      <c r="AG1421" s="152" t="e">
        <v>#N/A</v>
      </c>
    </row>
    <row r="1422" spans="1:153" s="15" customFormat="1" x14ac:dyDescent="0.2">
      <c r="A1422" s="8" t="s">
        <v>114</v>
      </c>
      <c r="B1422" s="8" t="s">
        <v>114</v>
      </c>
      <c r="C1422" s="8" t="s">
        <v>116</v>
      </c>
      <c r="D1422" s="8"/>
      <c r="E1422" s="9">
        <v>238</v>
      </c>
      <c r="F1422" s="10" t="s">
        <v>217</v>
      </c>
      <c r="G1422" s="11">
        <v>1.27</v>
      </c>
      <c r="H1422" s="9">
        <v>1</v>
      </c>
      <c r="I1422" s="12">
        <v>3</v>
      </c>
      <c r="J1422" s="12">
        <v>3</v>
      </c>
      <c r="K1422" s="13">
        <v>3</v>
      </c>
      <c r="L1422" s="12">
        <v>502.22570000000007</v>
      </c>
      <c r="M1422" s="12">
        <v>53.015197800000003</v>
      </c>
      <c r="N1422" s="12">
        <v>167.4085666666667</v>
      </c>
      <c r="O1422" s="12">
        <v>17.671732600000002</v>
      </c>
      <c r="P1422" s="12">
        <v>105.56050357438895</v>
      </c>
      <c r="Q1422" s="12" t="s">
        <v>99</v>
      </c>
      <c r="R1422" s="12" t="s">
        <v>54</v>
      </c>
      <c r="S1422" s="12" t="s">
        <v>55</v>
      </c>
      <c r="T1422" s="12">
        <v>11.63</v>
      </c>
      <c r="U1422" s="12">
        <v>127.621</v>
      </c>
      <c r="V1422" s="21" t="s">
        <v>118</v>
      </c>
      <c r="W1422" s="21" t="s">
        <v>118</v>
      </c>
      <c r="X1422" s="15" t="s">
        <v>63</v>
      </c>
      <c r="Y1422" s="15" t="s">
        <v>49</v>
      </c>
      <c r="Z1422" s="16"/>
      <c r="AA1422" s="16"/>
      <c r="AB1422" s="16"/>
      <c r="AC1422" s="13">
        <v>3</v>
      </c>
      <c r="AD1422" s="44">
        <v>330</v>
      </c>
      <c r="AE1422" s="44" t="s">
        <v>55</v>
      </c>
      <c r="AF1422" s="44" t="s">
        <v>55</v>
      </c>
      <c r="AG1422" s="152">
        <v>110</v>
      </c>
      <c r="AH1422" s="22"/>
      <c r="AI1422" s="22"/>
      <c r="AJ1422" s="22"/>
      <c r="AK1422" s="22"/>
      <c r="AL1422" s="22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22"/>
      <c r="AY1422" s="22"/>
      <c r="AZ1422" s="22"/>
      <c r="BA1422" s="22"/>
      <c r="BB1422" s="22"/>
      <c r="BC1422" s="22"/>
      <c r="BD1422" s="22"/>
      <c r="BE1422" s="22"/>
      <c r="BF1422" s="22"/>
      <c r="BG1422" s="22"/>
      <c r="BH1422" s="22"/>
      <c r="BI1422" s="22"/>
      <c r="BJ1422" s="22"/>
      <c r="BK1422" s="22"/>
      <c r="BL1422" s="22"/>
      <c r="BM1422" s="22"/>
      <c r="BN1422" s="22"/>
      <c r="BO1422" s="22"/>
      <c r="BP1422" s="22"/>
      <c r="BQ1422" s="22"/>
      <c r="BR1422" s="22"/>
      <c r="BS1422" s="22"/>
      <c r="BT1422" s="22"/>
      <c r="BU1422" s="22"/>
      <c r="BV1422" s="22"/>
      <c r="BW1422" s="22"/>
      <c r="BX1422" s="22"/>
      <c r="BY1422" s="22"/>
      <c r="BZ1422" s="22"/>
      <c r="CA1422" s="22"/>
      <c r="CB1422" s="22"/>
      <c r="CC1422" s="22"/>
      <c r="CD1422" s="22"/>
      <c r="CE1422" s="22"/>
      <c r="CF1422" s="22"/>
      <c r="CG1422" s="22"/>
      <c r="CH1422" s="22"/>
      <c r="CI1422" s="22"/>
      <c r="CJ1422" s="22"/>
      <c r="CK1422" s="22"/>
      <c r="CL1422" s="22"/>
      <c r="CM1422" s="22"/>
      <c r="CN1422" s="22"/>
      <c r="CO1422" s="22"/>
      <c r="CP1422" s="22"/>
      <c r="CQ1422" s="22"/>
      <c r="CR1422" s="22"/>
      <c r="CS1422" s="22"/>
      <c r="CT1422" s="22"/>
      <c r="CU1422" s="22"/>
      <c r="CV1422" s="22"/>
      <c r="CW1422" s="22"/>
      <c r="CX1422" s="22"/>
      <c r="CY1422" s="22"/>
      <c r="CZ1422" s="22"/>
      <c r="DA1422" s="22"/>
      <c r="DB1422" s="22"/>
      <c r="DC1422" s="22"/>
      <c r="DD1422" s="22"/>
      <c r="DE1422" s="22"/>
      <c r="DF1422" s="22"/>
      <c r="DG1422" s="22"/>
      <c r="DH1422" s="22"/>
      <c r="DI1422" s="22"/>
      <c r="DJ1422" s="22"/>
      <c r="DK1422" s="22"/>
      <c r="DL1422" s="22"/>
      <c r="DM1422" s="22"/>
      <c r="DN1422" s="22"/>
      <c r="DO1422" s="22"/>
      <c r="DP1422" s="22"/>
      <c r="DQ1422" s="22"/>
      <c r="DR1422" s="22"/>
      <c r="DS1422" s="22"/>
      <c r="DT1422" s="22"/>
      <c r="DU1422" s="22"/>
      <c r="DV1422" s="22"/>
      <c r="DW1422" s="22"/>
      <c r="DX1422" s="22"/>
      <c r="DY1422" s="22"/>
      <c r="DZ1422" s="22"/>
      <c r="EA1422" s="22"/>
      <c r="EB1422" s="22"/>
      <c r="EC1422" s="22"/>
      <c r="ED1422" s="22"/>
      <c r="EE1422" s="22"/>
      <c r="EF1422" s="22"/>
      <c r="EG1422" s="22"/>
      <c r="EH1422" s="22"/>
      <c r="EI1422" s="22"/>
      <c r="EJ1422" s="22"/>
      <c r="EK1422" s="22"/>
      <c r="EL1422" s="22"/>
      <c r="EM1422" s="22"/>
      <c r="EN1422" s="22"/>
      <c r="EO1422" s="22"/>
      <c r="EP1422" s="22"/>
      <c r="EQ1422" s="22"/>
      <c r="ER1422" s="22"/>
      <c r="ES1422" s="22"/>
      <c r="ET1422" s="22"/>
      <c r="EU1422" s="22"/>
      <c r="EV1422" s="22"/>
      <c r="EW1422" s="22"/>
    </row>
    <row r="1423" spans="1:153" s="15" customFormat="1" x14ac:dyDescent="0.2">
      <c r="A1423" s="8" t="s">
        <v>114</v>
      </c>
      <c r="B1423" s="8" t="s">
        <v>114</v>
      </c>
      <c r="C1423" s="8" t="s">
        <v>116</v>
      </c>
      <c r="D1423" s="8"/>
      <c r="E1423" s="9">
        <v>236</v>
      </c>
      <c r="F1423" s="10" t="s">
        <v>139</v>
      </c>
      <c r="G1423" s="11">
        <v>1.01</v>
      </c>
      <c r="H1423" s="9">
        <v>1</v>
      </c>
      <c r="I1423" s="12">
        <v>10.5</v>
      </c>
      <c r="J1423" s="12">
        <v>10.5</v>
      </c>
      <c r="K1423" s="13">
        <v>10.5</v>
      </c>
      <c r="L1423" s="12">
        <v>1360.5883679999999</v>
      </c>
      <c r="M1423" s="12">
        <v>142.42201220000001</v>
      </c>
      <c r="N1423" s="12">
        <v>129.57984457142857</v>
      </c>
      <c r="O1423" s="12">
        <v>13.564001161904763</v>
      </c>
      <c r="P1423" s="12">
        <v>104.67678215517422</v>
      </c>
      <c r="Q1423" s="12" t="s">
        <v>65</v>
      </c>
      <c r="R1423" s="12" t="s">
        <v>54</v>
      </c>
      <c r="S1423" s="12" t="s">
        <v>55</v>
      </c>
      <c r="T1423" s="12">
        <v>12.39</v>
      </c>
      <c r="U1423" s="12">
        <v>128.67400000000001</v>
      </c>
      <c r="V1423" s="21" t="s">
        <v>118</v>
      </c>
      <c r="W1423" s="21" t="s">
        <v>118</v>
      </c>
      <c r="X1423" s="15" t="s">
        <v>63</v>
      </c>
      <c r="Y1423" s="15" t="s">
        <v>42</v>
      </c>
      <c r="Z1423" s="16"/>
      <c r="AA1423" s="16"/>
      <c r="AB1423" s="16"/>
      <c r="AC1423" s="13">
        <v>10.5</v>
      </c>
      <c r="AD1423" s="44">
        <v>1210.1694424260652</v>
      </c>
      <c r="AE1423" s="44" t="s">
        <v>55</v>
      </c>
      <c r="AF1423" s="44" t="s">
        <v>55</v>
      </c>
      <c r="AG1423" s="152">
        <v>115.3</v>
      </c>
      <c r="AH1423" s="22"/>
      <c r="AI1423" s="22"/>
      <c r="AJ1423" s="22"/>
      <c r="AK1423" s="22"/>
      <c r="AL1423" s="22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22"/>
      <c r="AY1423" s="22"/>
      <c r="AZ1423" s="22"/>
      <c r="BA1423" s="22"/>
      <c r="BB1423" s="22"/>
      <c r="BC1423" s="22"/>
      <c r="BD1423" s="22"/>
      <c r="BE1423" s="22"/>
      <c r="BF1423" s="22"/>
      <c r="BG1423" s="22"/>
      <c r="BH1423" s="22"/>
      <c r="BI1423" s="22"/>
      <c r="BJ1423" s="22"/>
      <c r="BK1423" s="22"/>
      <c r="BL1423" s="22"/>
      <c r="BM1423" s="22"/>
      <c r="BN1423" s="22"/>
      <c r="BO1423" s="22"/>
      <c r="BP1423" s="22"/>
      <c r="BQ1423" s="22"/>
      <c r="BR1423" s="22"/>
      <c r="BS1423" s="22"/>
      <c r="BT1423" s="22"/>
      <c r="BU1423" s="22"/>
      <c r="BV1423" s="22"/>
      <c r="BW1423" s="22"/>
      <c r="BX1423" s="22"/>
      <c r="BY1423" s="22"/>
      <c r="BZ1423" s="22"/>
      <c r="CA1423" s="22"/>
      <c r="CB1423" s="22"/>
      <c r="CC1423" s="22"/>
      <c r="CD1423" s="22"/>
      <c r="CE1423" s="22"/>
      <c r="CF1423" s="22"/>
      <c r="CG1423" s="22"/>
      <c r="CH1423" s="22"/>
      <c r="CI1423" s="22"/>
      <c r="CJ1423" s="22"/>
      <c r="CK1423" s="22"/>
      <c r="CL1423" s="22"/>
      <c r="CM1423" s="22"/>
      <c r="CN1423" s="22"/>
      <c r="CO1423" s="22"/>
      <c r="CP1423" s="22"/>
      <c r="CQ1423" s="22"/>
      <c r="CR1423" s="22"/>
      <c r="CS1423" s="22"/>
      <c r="CT1423" s="22"/>
      <c r="CU1423" s="22"/>
      <c r="CV1423" s="22"/>
      <c r="CW1423" s="22"/>
      <c r="CX1423" s="22"/>
      <c r="CY1423" s="22"/>
      <c r="CZ1423" s="22"/>
      <c r="DA1423" s="22"/>
      <c r="DB1423" s="22"/>
      <c r="DC1423" s="22"/>
      <c r="DD1423" s="22"/>
      <c r="DE1423" s="22"/>
      <c r="DF1423" s="22"/>
      <c r="DG1423" s="22"/>
      <c r="DH1423" s="22"/>
      <c r="DI1423" s="22"/>
      <c r="DJ1423" s="22"/>
      <c r="DK1423" s="22"/>
      <c r="DL1423" s="22"/>
      <c r="DM1423" s="22"/>
      <c r="DN1423" s="22"/>
      <c r="DO1423" s="22"/>
      <c r="DP1423" s="22"/>
      <c r="DQ1423" s="22"/>
      <c r="DR1423" s="22"/>
      <c r="DS1423" s="22"/>
      <c r="DT1423" s="22"/>
      <c r="DU1423" s="22"/>
      <c r="DV1423" s="22"/>
      <c r="DW1423" s="22"/>
      <c r="DX1423" s="22"/>
      <c r="DY1423" s="22"/>
      <c r="DZ1423" s="22"/>
      <c r="EA1423" s="22"/>
      <c r="EB1423" s="22"/>
      <c r="EC1423" s="22"/>
      <c r="ED1423" s="22"/>
      <c r="EE1423" s="22"/>
      <c r="EF1423" s="22"/>
      <c r="EG1423" s="22"/>
      <c r="EH1423" s="22"/>
      <c r="EI1423" s="22"/>
      <c r="EJ1423" s="22"/>
      <c r="EK1423" s="22"/>
      <c r="EL1423" s="22"/>
      <c r="EM1423" s="22"/>
      <c r="EN1423" s="22"/>
      <c r="EO1423" s="22"/>
      <c r="EP1423" s="22"/>
      <c r="EQ1423" s="22"/>
      <c r="ER1423" s="22"/>
      <c r="ES1423" s="22"/>
      <c r="ET1423" s="22"/>
      <c r="EU1423" s="22"/>
      <c r="EV1423" s="22"/>
      <c r="EW1423" s="22"/>
    </row>
    <row r="1424" spans="1:153" s="15" customFormat="1" x14ac:dyDescent="0.2">
      <c r="A1424" s="8" t="s">
        <v>114</v>
      </c>
      <c r="B1424" s="8" t="s">
        <v>114</v>
      </c>
      <c r="C1424" s="8" t="s">
        <v>116</v>
      </c>
      <c r="D1424" s="8"/>
      <c r="E1424" s="9">
        <v>231</v>
      </c>
      <c r="F1424" s="10" t="s">
        <v>251</v>
      </c>
      <c r="G1424" s="11">
        <v>2.08</v>
      </c>
      <c r="H1424" s="9">
        <v>2</v>
      </c>
      <c r="I1424" s="12">
        <v>5.67</v>
      </c>
      <c r="J1424" s="12">
        <v>5.67</v>
      </c>
      <c r="K1424" s="13">
        <v>5.67</v>
      </c>
      <c r="L1424" s="12">
        <v>279.88074400000005</v>
      </c>
      <c r="M1424" s="12">
        <v>25.791864199999996</v>
      </c>
      <c r="N1424" s="12">
        <v>49.361683245149919</v>
      </c>
      <c r="O1424" s="12">
        <v>4.5488296649029971</v>
      </c>
      <c r="P1424" s="12">
        <v>92.153050014759117</v>
      </c>
      <c r="Q1424" s="12" t="s">
        <v>144</v>
      </c>
      <c r="R1424" s="12" t="s">
        <v>37</v>
      </c>
      <c r="S1424" s="12" t="s">
        <v>38</v>
      </c>
      <c r="T1424" s="12">
        <v>12.09</v>
      </c>
      <c r="U1424" s="12">
        <v>118.8098</v>
      </c>
      <c r="V1424" s="21" t="s">
        <v>118</v>
      </c>
      <c r="W1424" s="21" t="s">
        <v>118</v>
      </c>
      <c r="X1424" s="15" t="s">
        <v>41</v>
      </c>
      <c r="Y1424" s="15" t="s">
        <v>49</v>
      </c>
      <c r="Z1424" s="16"/>
      <c r="AA1424" s="16"/>
      <c r="AB1424" s="16"/>
      <c r="AC1424" s="13" t="e">
        <v>#N/A</v>
      </c>
      <c r="AD1424" s="13" t="e">
        <v>#N/A</v>
      </c>
      <c r="AE1424" s="44" t="e">
        <v>#N/A</v>
      </c>
      <c r="AF1424" s="44" t="e">
        <v>#N/A</v>
      </c>
      <c r="AG1424" s="152" t="e">
        <v>#N/A</v>
      </c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  <c r="DG1424" s="16"/>
      <c r="DH1424" s="16"/>
      <c r="DI1424" s="16"/>
      <c r="DJ1424" s="16"/>
      <c r="DK1424" s="16"/>
      <c r="DL1424" s="16"/>
      <c r="DM1424" s="16"/>
      <c r="DN1424" s="16"/>
      <c r="DO1424" s="16"/>
      <c r="DP1424" s="16"/>
      <c r="DQ1424" s="16"/>
      <c r="DR1424" s="16"/>
      <c r="DS1424" s="16"/>
      <c r="DT1424" s="16"/>
      <c r="DU1424" s="16"/>
      <c r="DV1424" s="16"/>
      <c r="DW1424" s="16"/>
      <c r="DX1424" s="16"/>
      <c r="DY1424" s="16"/>
      <c r="DZ1424" s="16"/>
      <c r="EA1424" s="16"/>
      <c r="EB1424" s="16"/>
      <c r="EC1424" s="16"/>
      <c r="ED1424" s="16"/>
      <c r="EE1424" s="16"/>
      <c r="EF1424" s="16"/>
      <c r="EG1424" s="16"/>
      <c r="EH1424" s="16"/>
      <c r="EI1424" s="16"/>
      <c r="EJ1424" s="16"/>
      <c r="EK1424" s="16"/>
      <c r="EL1424" s="16"/>
      <c r="EM1424" s="16"/>
      <c r="EN1424" s="16"/>
      <c r="EO1424" s="16"/>
      <c r="EP1424" s="16"/>
      <c r="EQ1424" s="16"/>
      <c r="ER1424" s="16"/>
      <c r="ES1424" s="16"/>
      <c r="ET1424" s="16"/>
      <c r="EU1424" s="16"/>
      <c r="EV1424" s="16"/>
      <c r="EW1424" s="16" t="e">
        <f>SUBTOTAL(9,D1424:EV1424)</f>
        <v>#N/A</v>
      </c>
    </row>
    <row r="1425" spans="1:153" s="16" customFormat="1" x14ac:dyDescent="0.2">
      <c r="A1425" s="8" t="s">
        <v>114</v>
      </c>
      <c r="B1425" s="8" t="s">
        <v>114</v>
      </c>
      <c r="C1425" s="8" t="s">
        <v>116</v>
      </c>
      <c r="D1425" s="8"/>
      <c r="E1425" s="9">
        <v>236</v>
      </c>
      <c r="F1425" s="10" t="s">
        <v>139</v>
      </c>
      <c r="G1425" s="11">
        <v>1.02</v>
      </c>
      <c r="H1425" s="9">
        <v>1</v>
      </c>
      <c r="I1425" s="12">
        <v>8.7799999999999994</v>
      </c>
      <c r="J1425" s="12">
        <v>8.7799999999999994</v>
      </c>
      <c r="K1425" s="13">
        <v>8.7799999999999994</v>
      </c>
      <c r="L1425" s="12">
        <v>952.94878800000015</v>
      </c>
      <c r="M1425" s="12">
        <v>102.7626844</v>
      </c>
      <c r="N1425" s="12">
        <v>108.53630842824604</v>
      </c>
      <c r="O1425" s="12">
        <v>11.704178177676539</v>
      </c>
      <c r="P1425" s="12">
        <v>107.83652352995068</v>
      </c>
      <c r="Q1425" s="12" t="s">
        <v>65</v>
      </c>
      <c r="R1425" s="12" t="s">
        <v>54</v>
      </c>
      <c r="S1425" s="12" t="s">
        <v>55</v>
      </c>
      <c r="T1425" s="12">
        <v>12.32</v>
      </c>
      <c r="U1425" s="12">
        <v>132.54349999999999</v>
      </c>
      <c r="V1425" s="21" t="s">
        <v>118</v>
      </c>
      <c r="W1425" s="21" t="s">
        <v>118</v>
      </c>
      <c r="X1425" s="15" t="s">
        <v>63</v>
      </c>
      <c r="Y1425" s="15" t="s">
        <v>42</v>
      </c>
      <c r="AC1425" s="13">
        <v>8.7799999999999994</v>
      </c>
      <c r="AD1425" s="44">
        <v>938.26351471436703</v>
      </c>
      <c r="AE1425" s="44" t="s">
        <v>55</v>
      </c>
      <c r="AF1425" s="44" t="s">
        <v>55</v>
      </c>
      <c r="AG1425" s="152">
        <v>106.9</v>
      </c>
      <c r="AH1425" s="22"/>
      <c r="AI1425" s="22"/>
      <c r="AJ1425" s="22"/>
      <c r="AK1425" s="22"/>
      <c r="AL1425" s="22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22"/>
      <c r="AX1425" s="22"/>
      <c r="AY1425" s="22"/>
      <c r="AZ1425" s="22"/>
      <c r="BA1425" s="22"/>
      <c r="BB1425" s="22"/>
      <c r="BC1425" s="22"/>
      <c r="BD1425" s="22"/>
      <c r="BE1425" s="22"/>
      <c r="BF1425" s="22"/>
      <c r="BG1425" s="22"/>
      <c r="BH1425" s="22"/>
      <c r="BI1425" s="22"/>
      <c r="BJ1425" s="22"/>
      <c r="BK1425" s="22"/>
      <c r="BL1425" s="22"/>
      <c r="BM1425" s="22"/>
      <c r="BN1425" s="22"/>
      <c r="BO1425" s="22"/>
      <c r="BP1425" s="22"/>
      <c r="BQ1425" s="22"/>
      <c r="BR1425" s="22"/>
      <c r="BS1425" s="22"/>
      <c r="BT1425" s="22"/>
      <c r="BU1425" s="22"/>
      <c r="BV1425" s="22"/>
      <c r="BW1425" s="22"/>
      <c r="BX1425" s="22"/>
      <c r="BY1425" s="22"/>
      <c r="BZ1425" s="22"/>
      <c r="CA1425" s="22"/>
      <c r="CB1425" s="22"/>
      <c r="CC1425" s="22"/>
      <c r="CD1425" s="22"/>
      <c r="CE1425" s="22"/>
      <c r="CF1425" s="22"/>
      <c r="CG1425" s="22"/>
      <c r="CH1425" s="22"/>
      <c r="CI1425" s="22"/>
      <c r="CJ1425" s="22"/>
      <c r="CK1425" s="22"/>
      <c r="CL1425" s="22"/>
      <c r="CM1425" s="22"/>
      <c r="CN1425" s="22"/>
      <c r="CO1425" s="22"/>
      <c r="CP1425" s="22"/>
      <c r="CQ1425" s="22"/>
      <c r="CR1425" s="22"/>
      <c r="CS1425" s="22"/>
      <c r="CT1425" s="22"/>
      <c r="CU1425" s="22"/>
      <c r="CV1425" s="22"/>
      <c r="CW1425" s="22"/>
      <c r="CX1425" s="22"/>
      <c r="CY1425" s="22"/>
      <c r="CZ1425" s="22"/>
      <c r="DA1425" s="22"/>
      <c r="DB1425" s="22"/>
      <c r="DC1425" s="22"/>
      <c r="DD1425" s="22"/>
      <c r="DE1425" s="22"/>
      <c r="DF1425" s="22"/>
      <c r="DG1425" s="22"/>
      <c r="DH1425" s="22"/>
      <c r="DI1425" s="22"/>
      <c r="DJ1425" s="22"/>
      <c r="DK1425" s="22"/>
      <c r="DL1425" s="22"/>
      <c r="DM1425" s="22"/>
      <c r="DN1425" s="22"/>
      <c r="DO1425" s="22"/>
      <c r="DP1425" s="22"/>
      <c r="DQ1425" s="22"/>
      <c r="DR1425" s="22"/>
      <c r="DS1425" s="22"/>
      <c r="DT1425" s="22"/>
      <c r="DU1425" s="22"/>
      <c r="DV1425" s="22"/>
      <c r="DW1425" s="22"/>
      <c r="DX1425" s="22"/>
      <c r="DY1425" s="22"/>
      <c r="DZ1425" s="22"/>
      <c r="EA1425" s="22"/>
      <c r="EB1425" s="22"/>
      <c r="EC1425" s="22"/>
      <c r="ED1425" s="22"/>
      <c r="EE1425" s="22"/>
      <c r="EF1425" s="22"/>
      <c r="EG1425" s="22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</row>
    <row r="1426" spans="1:153" s="15" customFormat="1" x14ac:dyDescent="0.2">
      <c r="A1426" s="8" t="s">
        <v>32</v>
      </c>
      <c r="B1426" s="8" t="s">
        <v>32</v>
      </c>
      <c r="C1426" s="8" t="s">
        <v>43</v>
      </c>
      <c r="D1426" s="8" t="s">
        <v>34</v>
      </c>
      <c r="E1426" s="139">
        <v>77</v>
      </c>
      <c r="F1426" s="139" t="s">
        <v>225</v>
      </c>
      <c r="G1426" s="139">
        <v>77.11</v>
      </c>
      <c r="H1426" s="7">
        <v>1</v>
      </c>
      <c r="I1426" s="12">
        <v>28.29</v>
      </c>
      <c r="J1426" s="12">
        <v>24.17</v>
      </c>
      <c r="K1426" s="13">
        <v>24.17</v>
      </c>
      <c r="L1426" s="12">
        <v>3259.545372</v>
      </c>
      <c r="M1426" s="12">
        <v>377.19255720000001</v>
      </c>
      <c r="N1426" s="12">
        <v>115.21899512195122</v>
      </c>
      <c r="O1426" s="12">
        <v>13.333070243902441</v>
      </c>
      <c r="P1426" s="12">
        <v>115.71937621735304</v>
      </c>
      <c r="Q1426" s="12" t="s">
        <v>99</v>
      </c>
      <c r="R1426" s="12" t="s">
        <v>54</v>
      </c>
      <c r="S1426" s="12" t="s">
        <v>55</v>
      </c>
      <c r="T1426" s="12">
        <v>12.75</v>
      </c>
      <c r="U1426" s="12">
        <v>140.1233</v>
      </c>
      <c r="X1426" s="15" t="s">
        <v>41</v>
      </c>
      <c r="Y1426" s="15" t="s">
        <v>49</v>
      </c>
      <c r="AC1426" s="18">
        <v>28.94</v>
      </c>
      <c r="AD1426" s="19">
        <v>3024.5553174993802</v>
      </c>
      <c r="AE1426" s="20" t="s">
        <v>55</v>
      </c>
      <c r="AF1426" s="20" t="s">
        <v>55</v>
      </c>
      <c r="AG1426" s="152">
        <v>104.5</v>
      </c>
    </row>
    <row r="1427" spans="1:153" s="15" customFormat="1" x14ac:dyDescent="0.2">
      <c r="A1427" s="8" t="s">
        <v>114</v>
      </c>
      <c r="B1427" s="8" t="s">
        <v>114</v>
      </c>
      <c r="C1427" s="8" t="s">
        <v>116</v>
      </c>
      <c r="D1427" s="8"/>
      <c r="E1427" s="9">
        <v>231</v>
      </c>
      <c r="F1427" s="10" t="s">
        <v>251</v>
      </c>
      <c r="G1427" s="11">
        <v>2.09</v>
      </c>
      <c r="H1427" s="9">
        <v>2</v>
      </c>
      <c r="I1427" s="12">
        <v>3.82</v>
      </c>
      <c r="J1427" s="12">
        <v>3.82</v>
      </c>
      <c r="K1427" s="13">
        <v>3.82</v>
      </c>
      <c r="L1427" s="12">
        <v>391.08132799999998</v>
      </c>
      <c r="M1427" s="12">
        <v>34.984007399999996</v>
      </c>
      <c r="N1427" s="12">
        <v>102.3773109947644</v>
      </c>
      <c r="O1427" s="12">
        <v>9.1581171204188472</v>
      </c>
      <c r="P1427" s="12">
        <v>89.454558157785527</v>
      </c>
      <c r="Q1427" s="12" t="s">
        <v>144</v>
      </c>
      <c r="R1427" s="12" t="s">
        <v>37</v>
      </c>
      <c r="S1427" s="12" t="s">
        <v>38</v>
      </c>
      <c r="T1427" s="12">
        <v>10.97</v>
      </c>
      <c r="U1427" s="12">
        <v>113.5676</v>
      </c>
      <c r="V1427" s="21"/>
      <c r="W1427" s="21"/>
      <c r="X1427" s="15" t="s">
        <v>41</v>
      </c>
      <c r="Y1427" s="15" t="s">
        <v>42</v>
      </c>
      <c r="Z1427" s="16"/>
      <c r="AA1427" s="16"/>
      <c r="AB1427" s="16"/>
      <c r="AC1427" s="13" t="e">
        <v>#N/A</v>
      </c>
      <c r="AD1427" s="13" t="e">
        <v>#N/A</v>
      </c>
      <c r="AE1427" s="44" t="e">
        <v>#N/A</v>
      </c>
      <c r="AF1427" s="44" t="e">
        <v>#N/A</v>
      </c>
      <c r="AG1427" s="152" t="e">
        <v>#N/A</v>
      </c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  <c r="DG1427" s="16"/>
      <c r="DH1427" s="16"/>
      <c r="DI1427" s="16"/>
      <c r="DJ1427" s="16"/>
      <c r="DK1427" s="16"/>
      <c r="DL1427" s="16"/>
      <c r="DM1427" s="16"/>
      <c r="DN1427" s="16"/>
      <c r="DO1427" s="16"/>
      <c r="DP1427" s="16"/>
      <c r="DQ1427" s="16"/>
      <c r="DR1427" s="16"/>
      <c r="DS1427" s="16"/>
      <c r="DT1427" s="16"/>
      <c r="DU1427" s="16"/>
      <c r="DV1427" s="16"/>
      <c r="DW1427" s="16"/>
      <c r="DX1427" s="16"/>
      <c r="DY1427" s="16"/>
      <c r="DZ1427" s="16"/>
      <c r="EA1427" s="16"/>
      <c r="EB1427" s="16"/>
      <c r="EC1427" s="16"/>
      <c r="ED1427" s="16"/>
      <c r="EE1427" s="16"/>
      <c r="EF1427" s="16"/>
      <c r="EG1427" s="16"/>
      <c r="EH1427" s="16"/>
      <c r="EI1427" s="16"/>
      <c r="EJ1427" s="16"/>
      <c r="EK1427" s="16"/>
      <c r="EL1427" s="16"/>
      <c r="EM1427" s="16"/>
      <c r="EN1427" s="16"/>
      <c r="EO1427" s="16"/>
      <c r="EP1427" s="16"/>
      <c r="EQ1427" s="16"/>
      <c r="ER1427" s="16"/>
      <c r="ES1427" s="16"/>
      <c r="ET1427" s="16"/>
      <c r="EU1427" s="16"/>
      <c r="EV1427" s="16"/>
      <c r="EW1427" s="16"/>
    </row>
    <row r="1428" spans="1:153" s="16" customFormat="1" x14ac:dyDescent="0.2">
      <c r="A1428" s="8" t="s">
        <v>114</v>
      </c>
      <c r="B1428" s="8" t="s">
        <v>114</v>
      </c>
      <c r="C1428" s="8" t="s">
        <v>116</v>
      </c>
      <c r="D1428" s="8"/>
      <c r="E1428" s="9">
        <v>408</v>
      </c>
      <c r="F1428" s="10" t="s">
        <v>143</v>
      </c>
      <c r="G1428" s="11">
        <v>1.01</v>
      </c>
      <c r="H1428" s="9">
        <v>1</v>
      </c>
      <c r="I1428" s="12">
        <v>1.9</v>
      </c>
      <c r="J1428" s="12">
        <v>1.9</v>
      </c>
      <c r="K1428" s="13">
        <v>1.9</v>
      </c>
      <c r="L1428" s="12">
        <v>263.14483999999999</v>
      </c>
      <c r="M1428" s="12">
        <v>31.126999399999999</v>
      </c>
      <c r="N1428" s="12">
        <v>138.49728421052632</v>
      </c>
      <c r="O1428" s="12">
        <v>16.382631263157894</v>
      </c>
      <c r="P1428" s="12">
        <v>118.28846577421012</v>
      </c>
      <c r="Q1428" s="12" t="s">
        <v>99</v>
      </c>
      <c r="R1428" s="12" t="s">
        <v>54</v>
      </c>
      <c r="S1428" s="12" t="s">
        <v>55</v>
      </c>
      <c r="T1428" s="12">
        <v>11.4</v>
      </c>
      <c r="U1428" s="12">
        <v>139.44175000000001</v>
      </c>
      <c r="V1428" s="21" t="s">
        <v>118</v>
      </c>
      <c r="W1428" s="21" t="s">
        <v>118</v>
      </c>
      <c r="X1428" s="15" t="s">
        <v>63</v>
      </c>
      <c r="Y1428" s="15" t="s">
        <v>49</v>
      </c>
      <c r="AC1428" s="13">
        <v>2.1399999999999997</v>
      </c>
      <c r="AD1428" s="44">
        <v>235.22</v>
      </c>
      <c r="AE1428" s="44" t="s">
        <v>55</v>
      </c>
      <c r="AF1428" s="44" t="s">
        <v>55</v>
      </c>
      <c r="AG1428" s="152">
        <v>109.9</v>
      </c>
      <c r="AH1428" s="22"/>
      <c r="AI1428" s="22"/>
      <c r="AJ1428" s="22"/>
      <c r="AK1428" s="22"/>
      <c r="AL1428" s="22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22"/>
      <c r="AX1428" s="22"/>
      <c r="AY1428" s="22"/>
      <c r="AZ1428" s="22"/>
      <c r="BA1428" s="22"/>
      <c r="BB1428" s="22"/>
      <c r="BC1428" s="22"/>
      <c r="BD1428" s="22"/>
      <c r="BE1428" s="22"/>
      <c r="BF1428" s="22"/>
      <c r="BG1428" s="22"/>
      <c r="BH1428" s="22"/>
      <c r="BI1428" s="22"/>
      <c r="BJ1428" s="22"/>
      <c r="BK1428" s="22"/>
      <c r="BL1428" s="22"/>
      <c r="BM1428" s="22"/>
      <c r="BN1428" s="22"/>
      <c r="BO1428" s="22"/>
      <c r="BP1428" s="22"/>
      <c r="BQ1428" s="22"/>
      <c r="BR1428" s="22"/>
      <c r="BS1428" s="22"/>
      <c r="BT1428" s="22"/>
      <c r="BU1428" s="22"/>
      <c r="BV1428" s="22"/>
      <c r="BW1428" s="22"/>
      <c r="BX1428" s="22"/>
      <c r="BY1428" s="22"/>
      <c r="BZ1428" s="22"/>
      <c r="CA1428" s="22"/>
      <c r="CB1428" s="22"/>
      <c r="CC1428" s="22"/>
      <c r="CD1428" s="22"/>
      <c r="CE1428" s="22"/>
      <c r="CF1428" s="22"/>
      <c r="CG1428" s="22"/>
      <c r="CH1428" s="22"/>
      <c r="CI1428" s="22"/>
      <c r="CJ1428" s="22"/>
      <c r="CK1428" s="22"/>
      <c r="CL1428" s="22"/>
      <c r="CM1428" s="22"/>
      <c r="CN1428" s="22"/>
      <c r="CO1428" s="22"/>
      <c r="CP1428" s="22"/>
      <c r="CQ1428" s="22"/>
      <c r="CR1428" s="22"/>
      <c r="CS1428" s="22"/>
      <c r="CT1428" s="22"/>
      <c r="CU1428" s="22"/>
      <c r="CV1428" s="22"/>
      <c r="CW1428" s="22"/>
      <c r="CX1428" s="22"/>
      <c r="CY1428" s="22"/>
      <c r="CZ1428" s="22"/>
      <c r="DA1428" s="22"/>
      <c r="DB1428" s="22"/>
      <c r="DC1428" s="22"/>
      <c r="DD1428" s="22"/>
      <c r="DE1428" s="22"/>
      <c r="DF1428" s="22"/>
      <c r="DG1428" s="22"/>
      <c r="DH1428" s="22"/>
      <c r="DI1428" s="22"/>
      <c r="DJ1428" s="22"/>
      <c r="DK1428" s="22"/>
      <c r="DL1428" s="22"/>
      <c r="DM1428" s="22"/>
      <c r="DN1428" s="22"/>
      <c r="DO1428" s="22"/>
      <c r="DP1428" s="22"/>
      <c r="DQ1428" s="22"/>
      <c r="DR1428" s="22"/>
      <c r="DS1428" s="22"/>
      <c r="DT1428" s="22"/>
      <c r="DU1428" s="22"/>
      <c r="DV1428" s="22"/>
      <c r="DW1428" s="22"/>
      <c r="DX1428" s="22"/>
      <c r="DY1428" s="22"/>
      <c r="DZ1428" s="22"/>
      <c r="EA1428" s="22"/>
      <c r="EB1428" s="22"/>
      <c r="EC1428" s="22"/>
      <c r="ED1428" s="22"/>
      <c r="EE1428" s="22"/>
      <c r="EF1428" s="22"/>
      <c r="EG1428" s="22"/>
      <c r="EH1428" s="22"/>
      <c r="EI1428" s="22"/>
      <c r="EJ1428" s="22"/>
      <c r="EK1428" s="22"/>
      <c r="EL1428" s="22"/>
      <c r="EM1428" s="22"/>
      <c r="EN1428" s="22"/>
      <c r="EO1428" s="22"/>
      <c r="EP1428" s="22"/>
      <c r="EQ1428" s="22"/>
      <c r="ER1428" s="22"/>
      <c r="ES1428" s="22"/>
      <c r="ET1428" s="22"/>
      <c r="EU1428" s="22"/>
      <c r="EV1428" s="22"/>
      <c r="EW1428" s="22"/>
    </row>
    <row r="1429" spans="1:153" s="16" customFormat="1" x14ac:dyDescent="0.2">
      <c r="A1429" s="8" t="s">
        <v>114</v>
      </c>
      <c r="B1429" s="8" t="s">
        <v>142</v>
      </c>
      <c r="C1429" s="8" t="s">
        <v>142</v>
      </c>
      <c r="D1429" s="8"/>
      <c r="E1429" s="9">
        <v>605</v>
      </c>
      <c r="F1429" s="10" t="s">
        <v>233</v>
      </c>
      <c r="G1429" s="11">
        <v>4.01</v>
      </c>
      <c r="H1429" s="9">
        <v>4</v>
      </c>
      <c r="I1429" s="12">
        <v>4</v>
      </c>
      <c r="J1429" s="12">
        <v>4.1900000000000004</v>
      </c>
      <c r="K1429" s="13">
        <v>4.1900000000000004</v>
      </c>
      <c r="L1429" s="12">
        <v>374.54101600000001</v>
      </c>
      <c r="M1429" s="12">
        <v>37.837010199999995</v>
      </c>
      <c r="N1429" s="12">
        <v>93.635254000000003</v>
      </c>
      <c r="O1429" s="12">
        <v>9.4592525499999986</v>
      </c>
      <c r="P1429" s="12">
        <v>101.02234090164372</v>
      </c>
      <c r="Q1429" s="12" t="s">
        <v>50</v>
      </c>
      <c r="R1429" s="12" t="s">
        <v>54</v>
      </c>
      <c r="S1429" s="12" t="s">
        <v>55</v>
      </c>
      <c r="T1429" s="12">
        <v>12.85</v>
      </c>
      <c r="U1429" s="12">
        <v>122.02705</v>
      </c>
      <c r="V1429" s="21"/>
      <c r="W1429" s="21"/>
      <c r="X1429" s="15" t="s">
        <v>63</v>
      </c>
      <c r="Y1429" s="15" t="s">
        <v>49</v>
      </c>
      <c r="AC1429" s="13">
        <v>4</v>
      </c>
      <c r="AD1429" s="44">
        <v>383.50736291530671</v>
      </c>
      <c r="AE1429" s="44" t="s">
        <v>55</v>
      </c>
      <c r="AF1429" s="44" t="s">
        <v>55</v>
      </c>
      <c r="AG1429" s="152">
        <v>95.9</v>
      </c>
    </row>
    <row r="1430" spans="1:153" s="15" customFormat="1" x14ac:dyDescent="0.2">
      <c r="A1430" s="8" t="s">
        <v>114</v>
      </c>
      <c r="B1430" s="8" t="s">
        <v>142</v>
      </c>
      <c r="C1430" s="8" t="s">
        <v>142</v>
      </c>
      <c r="D1430" s="8"/>
      <c r="E1430" s="9">
        <v>605</v>
      </c>
      <c r="F1430" s="10" t="s">
        <v>233</v>
      </c>
      <c r="G1430" s="11">
        <v>13.13</v>
      </c>
      <c r="H1430" s="9">
        <v>13</v>
      </c>
      <c r="I1430" s="12">
        <v>4.1900000000000004</v>
      </c>
      <c r="J1430" s="12">
        <v>4.1900000000000004</v>
      </c>
      <c r="K1430" s="13">
        <v>4.1900000000000004</v>
      </c>
      <c r="L1430" s="12">
        <v>499.52163600000006</v>
      </c>
      <c r="M1430" s="12">
        <v>59.633650200000005</v>
      </c>
      <c r="N1430" s="12">
        <v>119.21757422434368</v>
      </c>
      <c r="O1430" s="12">
        <v>14.232374749403341</v>
      </c>
      <c r="P1430" s="12">
        <v>119.38151603907703</v>
      </c>
      <c r="Q1430" s="12" t="s">
        <v>73</v>
      </c>
      <c r="R1430" s="12" t="s">
        <v>54</v>
      </c>
      <c r="S1430" s="12" t="s">
        <v>55</v>
      </c>
      <c r="T1430" s="12">
        <v>12.39</v>
      </c>
      <c r="U1430" s="12">
        <v>137.5179</v>
      </c>
      <c r="V1430" s="21"/>
      <c r="W1430" s="21"/>
      <c r="X1430" s="15" t="s">
        <v>63</v>
      </c>
      <c r="Y1430" s="15" t="s">
        <v>49</v>
      </c>
      <c r="Z1430" s="16"/>
      <c r="AA1430" s="16"/>
      <c r="AB1430" s="16"/>
      <c r="AC1430" s="13">
        <v>4.1900000000000004</v>
      </c>
      <c r="AD1430" s="44">
        <v>513.04396265378375</v>
      </c>
      <c r="AE1430" s="44" t="s">
        <v>55</v>
      </c>
      <c r="AF1430" s="44" t="s">
        <v>55</v>
      </c>
      <c r="AG1430" s="152">
        <v>122.4</v>
      </c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  <c r="DG1430" s="16"/>
      <c r="DH1430" s="16"/>
      <c r="DI1430" s="16"/>
      <c r="DJ1430" s="16"/>
      <c r="DK1430" s="16"/>
      <c r="DL1430" s="16"/>
      <c r="DM1430" s="16"/>
      <c r="DN1430" s="16"/>
      <c r="DO1430" s="16"/>
      <c r="DP1430" s="16"/>
      <c r="DQ1430" s="16"/>
      <c r="DR1430" s="16"/>
      <c r="DS1430" s="16"/>
      <c r="DT1430" s="16"/>
      <c r="DU1430" s="16"/>
      <c r="DV1430" s="16"/>
      <c r="DW1430" s="16"/>
      <c r="DX1430" s="16"/>
      <c r="DY1430" s="16"/>
      <c r="DZ1430" s="16"/>
      <c r="EA1430" s="16"/>
      <c r="EB1430" s="16"/>
      <c r="EC1430" s="16"/>
      <c r="ED1430" s="16"/>
      <c r="EE1430" s="16"/>
      <c r="EF1430" s="16"/>
      <c r="EG1430" s="16"/>
      <c r="EH1430" s="16"/>
      <c r="EI1430" s="16"/>
      <c r="EJ1430" s="16"/>
      <c r="EK1430" s="16"/>
      <c r="EL1430" s="16"/>
      <c r="EM1430" s="16"/>
      <c r="EN1430" s="16"/>
      <c r="EO1430" s="16"/>
      <c r="EP1430" s="16"/>
      <c r="EQ1430" s="16"/>
      <c r="ER1430" s="16"/>
      <c r="ES1430" s="16"/>
      <c r="ET1430" s="16"/>
      <c r="EU1430" s="16"/>
      <c r="EV1430" s="16"/>
      <c r="EW1430" s="16"/>
    </row>
    <row r="1431" spans="1:153" s="15" customFormat="1" x14ac:dyDescent="0.2">
      <c r="A1431" s="8" t="s">
        <v>114</v>
      </c>
      <c r="B1431" s="8" t="s">
        <v>142</v>
      </c>
      <c r="C1431" s="8" t="s">
        <v>142</v>
      </c>
      <c r="D1431" s="8"/>
      <c r="E1431" s="9">
        <v>605</v>
      </c>
      <c r="F1431" s="10" t="s">
        <v>233</v>
      </c>
      <c r="G1431" s="11">
        <v>13.12</v>
      </c>
      <c r="H1431" s="9">
        <v>13</v>
      </c>
      <c r="I1431" s="12">
        <v>5.56</v>
      </c>
      <c r="J1431" s="12">
        <v>5.56</v>
      </c>
      <c r="K1431" s="13">
        <v>5.56</v>
      </c>
      <c r="L1431" s="12">
        <v>645.74202000000002</v>
      </c>
      <c r="M1431" s="12">
        <v>75.08455339999999</v>
      </c>
      <c r="N1431" s="12">
        <v>116.1406510791367</v>
      </c>
      <c r="O1431" s="12">
        <v>13.504416079136689</v>
      </c>
      <c r="P1431" s="12">
        <v>116.27639378338735</v>
      </c>
      <c r="Q1431" s="12" t="s">
        <v>73</v>
      </c>
      <c r="R1431" s="12" t="s">
        <v>134</v>
      </c>
      <c r="S1431" s="12" t="s">
        <v>135</v>
      </c>
      <c r="T1431" s="12">
        <v>12.39</v>
      </c>
      <c r="U1431" s="12">
        <v>136.14265</v>
      </c>
      <c r="V1431" s="21"/>
      <c r="W1431" s="21"/>
      <c r="X1431" s="15" t="s">
        <v>63</v>
      </c>
      <c r="Y1431" s="15" t="s">
        <v>49</v>
      </c>
      <c r="Z1431" s="16"/>
      <c r="AA1431" s="16"/>
      <c r="AB1431" s="16"/>
      <c r="AC1431" s="13">
        <v>5.56</v>
      </c>
      <c r="AD1431" s="44">
        <v>619.55523445227641</v>
      </c>
      <c r="AE1431" s="44" t="s">
        <v>135</v>
      </c>
      <c r="AF1431" s="44" t="s">
        <v>135</v>
      </c>
      <c r="AG1431" s="152">
        <v>111.4</v>
      </c>
    </row>
    <row r="1432" spans="1:153" s="15" customFormat="1" x14ac:dyDescent="0.2">
      <c r="A1432" s="8" t="s">
        <v>114</v>
      </c>
      <c r="B1432" s="8" t="s">
        <v>142</v>
      </c>
      <c r="C1432" s="8" t="s">
        <v>142</v>
      </c>
      <c r="D1432" s="8"/>
      <c r="E1432" s="9">
        <v>605</v>
      </c>
      <c r="F1432" s="10" t="s">
        <v>233</v>
      </c>
      <c r="G1432" s="11">
        <v>13.11</v>
      </c>
      <c r="H1432" s="9">
        <v>13</v>
      </c>
      <c r="I1432" s="12">
        <v>5.54</v>
      </c>
      <c r="J1432" s="12">
        <v>5.54</v>
      </c>
      <c r="K1432" s="13">
        <v>5.54</v>
      </c>
      <c r="L1432" s="12">
        <v>694.13227199999994</v>
      </c>
      <c r="M1432" s="12">
        <v>77.206027399999996</v>
      </c>
      <c r="N1432" s="12">
        <v>125.29463393501804</v>
      </c>
      <c r="O1432" s="12">
        <v>13.936106028880866</v>
      </c>
      <c r="P1432" s="12">
        <v>111.22667899814923</v>
      </c>
      <c r="Q1432" s="12" t="s">
        <v>73</v>
      </c>
      <c r="R1432" s="12" t="s">
        <v>134</v>
      </c>
      <c r="S1432" s="12" t="s">
        <v>135</v>
      </c>
      <c r="T1432" s="12">
        <v>12.32</v>
      </c>
      <c r="U1432" s="12">
        <v>131.19380000000001</v>
      </c>
      <c r="V1432" s="21"/>
      <c r="W1432" s="21"/>
      <c r="X1432" s="15" t="s">
        <v>63</v>
      </c>
      <c r="Y1432" s="15" t="s">
        <v>49</v>
      </c>
      <c r="Z1432" s="16"/>
      <c r="AA1432" s="16"/>
      <c r="AB1432" s="16"/>
      <c r="AC1432" s="13">
        <v>5.54</v>
      </c>
      <c r="AD1432" s="44">
        <v>665.47769763769986</v>
      </c>
      <c r="AE1432" s="44" t="s">
        <v>135</v>
      </c>
      <c r="AF1432" s="44" t="s">
        <v>135</v>
      </c>
      <c r="AG1432" s="152">
        <v>120.1</v>
      </c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  <c r="DG1432" s="16"/>
      <c r="DH1432" s="16"/>
      <c r="DI1432" s="16"/>
      <c r="DJ1432" s="16"/>
      <c r="DK1432" s="16"/>
      <c r="DL1432" s="16"/>
      <c r="DM1432" s="16"/>
      <c r="DN1432" s="16"/>
      <c r="DO1432" s="16"/>
      <c r="DP1432" s="16"/>
      <c r="DQ1432" s="16"/>
      <c r="DR1432" s="16"/>
      <c r="DS1432" s="16"/>
      <c r="DT1432" s="16"/>
      <c r="DU1432" s="16"/>
      <c r="DV1432" s="16"/>
      <c r="DW1432" s="16"/>
      <c r="DX1432" s="16"/>
      <c r="DY1432" s="16"/>
      <c r="DZ1432" s="16"/>
      <c r="EA1432" s="16"/>
      <c r="EB1432" s="16"/>
      <c r="EC1432" s="16"/>
      <c r="ED1432" s="16"/>
      <c r="EE1432" s="16"/>
      <c r="EF1432" s="16"/>
      <c r="EG1432" s="16"/>
      <c r="EH1432" s="16"/>
      <c r="EI1432" s="16"/>
      <c r="EJ1432" s="16"/>
      <c r="EK1432" s="16"/>
      <c r="EL1432" s="16"/>
      <c r="EM1432" s="16"/>
      <c r="EN1432" s="16"/>
      <c r="EO1432" s="16"/>
      <c r="EP1432" s="16"/>
      <c r="EQ1432" s="16"/>
      <c r="ER1432" s="16"/>
      <c r="ES1432" s="16"/>
      <c r="ET1432" s="16"/>
      <c r="EU1432" s="16"/>
      <c r="EV1432" s="16"/>
      <c r="EW1432" s="16"/>
    </row>
    <row r="1433" spans="1:153" s="16" customFormat="1" x14ac:dyDescent="0.2">
      <c r="A1433" s="8" t="s">
        <v>114</v>
      </c>
      <c r="B1433" s="8" t="s">
        <v>142</v>
      </c>
      <c r="C1433" s="8" t="s">
        <v>142</v>
      </c>
      <c r="D1433" s="8"/>
      <c r="E1433" s="9">
        <v>605</v>
      </c>
      <c r="F1433" s="10" t="s">
        <v>233</v>
      </c>
      <c r="G1433" s="11">
        <v>2.0699999999999998</v>
      </c>
      <c r="H1433" s="9">
        <v>2</v>
      </c>
      <c r="I1433" s="12">
        <v>3.5</v>
      </c>
      <c r="J1433" s="12">
        <v>3.84</v>
      </c>
      <c r="K1433" s="13">
        <v>3.84</v>
      </c>
      <c r="L1433" s="12">
        <v>399.90136800000005</v>
      </c>
      <c r="M1433" s="12">
        <v>44.7262646</v>
      </c>
      <c r="N1433" s="12">
        <v>114.25753371428573</v>
      </c>
      <c r="O1433" s="12">
        <v>12.778932742857142</v>
      </c>
      <c r="P1433" s="12">
        <v>111.84323980607137</v>
      </c>
      <c r="Q1433" s="12" t="s">
        <v>99</v>
      </c>
      <c r="R1433" s="12" t="s">
        <v>54</v>
      </c>
      <c r="S1433" s="12" t="s">
        <v>55</v>
      </c>
      <c r="T1433" s="12">
        <v>11.79</v>
      </c>
      <c r="U1433" s="12">
        <v>133.87795</v>
      </c>
      <c r="V1433" s="21"/>
      <c r="W1433" s="21"/>
      <c r="X1433" s="15" t="s">
        <v>63</v>
      </c>
      <c r="Y1433" s="15" t="s">
        <v>49</v>
      </c>
      <c r="AC1433" s="13">
        <v>3.5</v>
      </c>
      <c r="AD1433" s="44">
        <v>381.56894255089338</v>
      </c>
      <c r="AE1433" s="44" t="s">
        <v>55</v>
      </c>
      <c r="AF1433" s="44" t="s">
        <v>55</v>
      </c>
      <c r="AG1433" s="152">
        <v>109</v>
      </c>
      <c r="EH1433" s="15"/>
      <c r="EI1433" s="15"/>
      <c r="EJ1433" s="15"/>
      <c r="EK1433" s="15"/>
      <c r="EL1433" s="15"/>
      <c r="EM1433" s="15"/>
      <c r="EN1433" s="15"/>
      <c r="EO1433" s="15"/>
      <c r="EP1433" s="15"/>
      <c r="EQ1433" s="15"/>
      <c r="ER1433" s="15"/>
      <c r="ES1433" s="15"/>
      <c r="ET1433" s="15"/>
      <c r="EU1433" s="15"/>
      <c r="EV1433" s="15"/>
      <c r="EW1433" s="15"/>
    </row>
    <row r="1434" spans="1:153" s="15" customFormat="1" x14ac:dyDescent="0.2">
      <c r="A1434" s="8" t="s">
        <v>114</v>
      </c>
      <c r="B1434" s="8" t="s">
        <v>142</v>
      </c>
      <c r="C1434" s="8" t="s">
        <v>142</v>
      </c>
      <c r="D1434" s="8"/>
      <c r="E1434" s="9">
        <v>605</v>
      </c>
      <c r="F1434" s="10" t="s">
        <v>233</v>
      </c>
      <c r="G1434" s="11">
        <v>2.04</v>
      </c>
      <c r="H1434" s="9">
        <v>2</v>
      </c>
      <c r="I1434" s="12">
        <v>5.94</v>
      </c>
      <c r="J1434" s="12">
        <v>5.94</v>
      </c>
      <c r="K1434" s="13">
        <v>5.94</v>
      </c>
      <c r="L1434" s="12">
        <v>367.83118000000002</v>
      </c>
      <c r="M1434" s="12">
        <v>43.487967599999998</v>
      </c>
      <c r="N1434" s="12">
        <v>61.924441077441074</v>
      </c>
      <c r="O1434" s="12">
        <v>7.321206666666666</v>
      </c>
      <c r="P1434" s="12">
        <v>118.22806212349914</v>
      </c>
      <c r="Q1434" s="12" t="s">
        <v>53</v>
      </c>
      <c r="R1434" s="12" t="s">
        <v>54</v>
      </c>
      <c r="S1434" s="12" t="s">
        <v>55</v>
      </c>
      <c r="T1434" s="12">
        <v>11.83</v>
      </c>
      <c r="U1434" s="12">
        <v>139.06135</v>
      </c>
      <c r="V1434" s="21"/>
      <c r="W1434" s="21"/>
      <c r="X1434" s="15" t="s">
        <v>63</v>
      </c>
      <c r="Y1434" s="15" t="s">
        <v>49</v>
      </c>
      <c r="Z1434" s="16"/>
      <c r="AA1434" s="16"/>
      <c r="AB1434" s="16"/>
      <c r="AC1434" s="13">
        <v>5.94</v>
      </c>
      <c r="AD1434" s="44">
        <v>299.02843392923052</v>
      </c>
      <c r="AE1434" s="44" t="s">
        <v>55</v>
      </c>
      <c r="AF1434" s="44" t="s">
        <v>55</v>
      </c>
      <c r="AG1434" s="152">
        <v>50.3</v>
      </c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  <c r="DG1434" s="16"/>
      <c r="DH1434" s="16"/>
      <c r="DI1434" s="16"/>
      <c r="DJ1434" s="16"/>
      <c r="DK1434" s="16"/>
      <c r="DL1434" s="16"/>
      <c r="DM1434" s="16"/>
      <c r="DN1434" s="16"/>
      <c r="DO1434" s="16"/>
      <c r="DP1434" s="16"/>
      <c r="DQ1434" s="16"/>
      <c r="DR1434" s="16"/>
      <c r="DS1434" s="16"/>
      <c r="DT1434" s="16"/>
      <c r="DU1434" s="16"/>
      <c r="DV1434" s="16"/>
      <c r="DW1434" s="16"/>
      <c r="DX1434" s="16"/>
      <c r="DY1434" s="16"/>
      <c r="DZ1434" s="16"/>
      <c r="EA1434" s="16"/>
      <c r="EB1434" s="16"/>
      <c r="EC1434" s="16"/>
      <c r="ED1434" s="16"/>
      <c r="EE1434" s="16"/>
      <c r="EF1434" s="16"/>
      <c r="EG1434" s="16"/>
      <c r="EH1434" s="16"/>
      <c r="EI1434" s="16"/>
      <c r="EJ1434" s="16"/>
      <c r="EK1434" s="16"/>
      <c r="EL1434" s="16"/>
      <c r="EM1434" s="16"/>
      <c r="EN1434" s="16"/>
      <c r="EO1434" s="16"/>
      <c r="EP1434" s="16"/>
      <c r="EQ1434" s="16"/>
      <c r="ER1434" s="16"/>
      <c r="ES1434" s="16"/>
      <c r="ET1434" s="16"/>
      <c r="EU1434" s="16"/>
      <c r="EV1434" s="16"/>
      <c r="EW1434" s="16"/>
    </row>
    <row r="1435" spans="1:153" s="16" customFormat="1" x14ac:dyDescent="0.2">
      <c r="A1435" s="8" t="s">
        <v>114</v>
      </c>
      <c r="B1435" s="8" t="s">
        <v>142</v>
      </c>
      <c r="C1435" s="8" t="s">
        <v>142</v>
      </c>
      <c r="D1435" s="8"/>
      <c r="E1435" s="9">
        <v>605</v>
      </c>
      <c r="F1435" s="10" t="s">
        <v>233</v>
      </c>
      <c r="G1435" s="11">
        <v>2.11</v>
      </c>
      <c r="H1435" s="9">
        <v>2</v>
      </c>
      <c r="I1435" s="12">
        <v>5.87</v>
      </c>
      <c r="J1435" s="12">
        <v>5.87</v>
      </c>
      <c r="K1435" s="13">
        <v>5.87</v>
      </c>
      <c r="L1435" s="12">
        <v>620.74175600000001</v>
      </c>
      <c r="M1435" s="12">
        <v>71.600633000000002</v>
      </c>
      <c r="N1435" s="12">
        <v>105.74816967632027</v>
      </c>
      <c r="O1435" s="12">
        <v>12.197722827938671</v>
      </c>
      <c r="P1435" s="12">
        <v>115.34689314504564</v>
      </c>
      <c r="Q1435" s="12" t="s">
        <v>46</v>
      </c>
      <c r="R1435" s="12" t="s">
        <v>54</v>
      </c>
      <c r="S1435" s="12" t="s">
        <v>55</v>
      </c>
      <c r="T1435" s="12">
        <v>12.39</v>
      </c>
      <c r="U1435" s="12">
        <v>133.76669999999999</v>
      </c>
      <c r="V1435" s="21"/>
      <c r="W1435" s="21"/>
      <c r="X1435" s="15" t="s">
        <v>63</v>
      </c>
      <c r="Y1435" s="15" t="s">
        <v>49</v>
      </c>
      <c r="AC1435" s="13">
        <v>5.87</v>
      </c>
      <c r="AD1435" s="44">
        <v>574.7570550782126</v>
      </c>
      <c r="AE1435" s="44" t="s">
        <v>55</v>
      </c>
      <c r="AF1435" s="44" t="s">
        <v>55</v>
      </c>
      <c r="AG1435" s="152">
        <v>97.9</v>
      </c>
    </row>
    <row r="1436" spans="1:153" s="16" customFormat="1" x14ac:dyDescent="0.2">
      <c r="A1436" s="8" t="s">
        <v>114</v>
      </c>
      <c r="B1436" s="8" t="s">
        <v>142</v>
      </c>
      <c r="C1436" s="8" t="s">
        <v>142</v>
      </c>
      <c r="D1436" s="8"/>
      <c r="E1436" s="9">
        <v>605</v>
      </c>
      <c r="F1436" s="10" t="s">
        <v>233</v>
      </c>
      <c r="G1436" s="11">
        <v>3.08</v>
      </c>
      <c r="H1436" s="9">
        <v>3</v>
      </c>
      <c r="I1436" s="12">
        <v>1.75</v>
      </c>
      <c r="J1436" s="12">
        <v>1.75</v>
      </c>
      <c r="K1436" s="13">
        <v>1.75</v>
      </c>
      <c r="L1436" s="12">
        <v>116.14034000000001</v>
      </c>
      <c r="M1436" s="12">
        <v>13.539161600000002</v>
      </c>
      <c r="N1436" s="12">
        <v>66.365908571428577</v>
      </c>
      <c r="O1436" s="12">
        <v>7.7366637714285726</v>
      </c>
      <c r="P1436" s="12">
        <v>116.57587363701536</v>
      </c>
      <c r="Q1436" s="12" t="s">
        <v>46</v>
      </c>
      <c r="R1436" s="12" t="s">
        <v>54</v>
      </c>
      <c r="S1436" s="12" t="s">
        <v>55</v>
      </c>
      <c r="T1436" s="12">
        <v>11.14</v>
      </c>
      <c r="U1436" s="12">
        <v>137.16900000000001</v>
      </c>
      <c r="V1436" s="21"/>
      <c r="W1436" s="21"/>
      <c r="X1436" s="15" t="s">
        <v>63</v>
      </c>
      <c r="Y1436" s="15" t="s">
        <v>49</v>
      </c>
      <c r="AC1436" s="13">
        <v>1.75</v>
      </c>
      <c r="AD1436" s="44">
        <v>117.1844712754467</v>
      </c>
      <c r="AE1436" s="44" t="s">
        <v>55</v>
      </c>
      <c r="AF1436" s="44" t="s">
        <v>55</v>
      </c>
      <c r="AG1436" s="152">
        <v>67</v>
      </c>
    </row>
    <row r="1437" spans="1:153" s="16" customFormat="1" x14ac:dyDescent="0.2">
      <c r="A1437" s="8" t="s">
        <v>114</v>
      </c>
      <c r="B1437" s="8" t="s">
        <v>142</v>
      </c>
      <c r="C1437" s="8" t="s">
        <v>142</v>
      </c>
      <c r="D1437" s="8"/>
      <c r="E1437" s="9">
        <v>605</v>
      </c>
      <c r="F1437" s="10" t="s">
        <v>233</v>
      </c>
      <c r="G1437" s="11">
        <v>4.0199999999999996</v>
      </c>
      <c r="H1437" s="9">
        <v>4</v>
      </c>
      <c r="I1437" s="12">
        <v>11.88</v>
      </c>
      <c r="J1437" s="12">
        <v>11.88</v>
      </c>
      <c r="K1437" s="13">
        <v>11.88</v>
      </c>
      <c r="L1437" s="12">
        <v>1273.3243440000001</v>
      </c>
      <c r="M1437" s="12">
        <v>144.87562</v>
      </c>
      <c r="N1437" s="12">
        <v>107.18218383838384</v>
      </c>
      <c r="O1437" s="12">
        <v>12.194917508417507</v>
      </c>
      <c r="P1437" s="12">
        <v>113.77746815464953</v>
      </c>
      <c r="Q1437" s="12" t="s">
        <v>53</v>
      </c>
      <c r="R1437" s="12" t="s">
        <v>54</v>
      </c>
      <c r="S1437" s="12" t="s">
        <v>55</v>
      </c>
      <c r="T1437" s="12">
        <v>11.86</v>
      </c>
      <c r="U1437" s="12">
        <v>133.48224999999999</v>
      </c>
      <c r="V1437" s="21"/>
      <c r="W1437" s="21"/>
      <c r="X1437" s="15" t="s">
        <v>63</v>
      </c>
      <c r="Y1437" s="15" t="s">
        <v>49</v>
      </c>
      <c r="AC1437" s="13">
        <v>11.88</v>
      </c>
      <c r="AD1437" s="44">
        <v>1196.0568678584609</v>
      </c>
      <c r="AE1437" s="44" t="s">
        <v>55</v>
      </c>
      <c r="AF1437" s="44" t="s">
        <v>55</v>
      </c>
      <c r="AG1437" s="152">
        <v>100.7</v>
      </c>
    </row>
    <row r="1438" spans="1:153" s="16" customFormat="1" x14ac:dyDescent="0.2">
      <c r="A1438" s="8" t="s">
        <v>114</v>
      </c>
      <c r="B1438" s="8" t="s">
        <v>142</v>
      </c>
      <c r="C1438" s="8" t="s">
        <v>142</v>
      </c>
      <c r="D1438" s="8"/>
      <c r="E1438" s="9">
        <v>605</v>
      </c>
      <c r="F1438" s="10" t="s">
        <v>233</v>
      </c>
      <c r="G1438" s="11">
        <v>13.1</v>
      </c>
      <c r="H1438" s="9">
        <v>13</v>
      </c>
      <c r="I1438" s="12">
        <v>8.24</v>
      </c>
      <c r="J1438" s="12">
        <v>8.24</v>
      </c>
      <c r="K1438" s="13">
        <v>8.24</v>
      </c>
      <c r="L1438" s="12">
        <v>1054.6234160000001</v>
      </c>
      <c r="M1438" s="12">
        <v>101.0268928</v>
      </c>
      <c r="N1438" s="12">
        <v>127.98827864077671</v>
      </c>
      <c r="O1438" s="12">
        <v>12.260545242718447</v>
      </c>
      <c r="P1438" s="12">
        <v>95.794281889906372</v>
      </c>
      <c r="Q1438" s="12" t="s">
        <v>73</v>
      </c>
      <c r="R1438" s="12" t="s">
        <v>134</v>
      </c>
      <c r="S1438" s="12" t="s">
        <v>135</v>
      </c>
      <c r="T1438" s="12">
        <v>11.63</v>
      </c>
      <c r="U1438" s="12">
        <v>119.40885</v>
      </c>
      <c r="V1438" s="21"/>
      <c r="W1438" s="21"/>
      <c r="X1438" s="15" t="s">
        <v>63</v>
      </c>
      <c r="Y1438" s="15" t="s">
        <v>49</v>
      </c>
      <c r="AC1438" s="13">
        <v>8.24</v>
      </c>
      <c r="AD1438" s="44">
        <v>1043.9451676055319</v>
      </c>
      <c r="AE1438" s="44" t="s">
        <v>135</v>
      </c>
      <c r="AF1438" s="44" t="s">
        <v>135</v>
      </c>
      <c r="AG1438" s="152">
        <v>126.7</v>
      </c>
    </row>
    <row r="1439" spans="1:153" s="16" customFormat="1" x14ac:dyDescent="0.2">
      <c r="A1439" s="8" t="s">
        <v>114</v>
      </c>
      <c r="B1439" s="8" t="s">
        <v>142</v>
      </c>
      <c r="C1439" s="8" t="s">
        <v>142</v>
      </c>
      <c r="D1439" s="8"/>
      <c r="E1439" s="9">
        <v>605</v>
      </c>
      <c r="F1439" s="10" t="s">
        <v>233</v>
      </c>
      <c r="G1439" s="11">
        <v>4.0599999999999996</v>
      </c>
      <c r="H1439" s="9">
        <v>4</v>
      </c>
      <c r="I1439" s="12">
        <v>3.5</v>
      </c>
      <c r="J1439" s="12">
        <v>3.5</v>
      </c>
      <c r="K1439" s="13">
        <v>3.5</v>
      </c>
      <c r="L1439" s="12">
        <v>359.37619600000005</v>
      </c>
      <c r="M1439" s="12">
        <v>43.8262608</v>
      </c>
      <c r="N1439" s="12">
        <v>102.67891314285716</v>
      </c>
      <c r="O1439" s="12">
        <v>12.521788799999999</v>
      </c>
      <c r="P1439" s="12">
        <v>121.95092854730979</v>
      </c>
      <c r="Q1439" s="12" t="s">
        <v>53</v>
      </c>
      <c r="R1439" s="12" t="s">
        <v>54</v>
      </c>
      <c r="S1439" s="12" t="s">
        <v>55</v>
      </c>
      <c r="T1439" s="12">
        <v>13.34</v>
      </c>
      <c r="U1439" s="12">
        <v>141.3956</v>
      </c>
      <c r="V1439" s="21"/>
      <c r="W1439" s="21"/>
      <c r="X1439" s="15" t="s">
        <v>63</v>
      </c>
      <c r="Y1439" s="15" t="s">
        <v>49</v>
      </c>
      <c r="AC1439" s="13">
        <v>5.6</v>
      </c>
      <c r="AD1439" s="44">
        <v>573.71030808142939</v>
      </c>
      <c r="AE1439" s="44" t="s">
        <v>55</v>
      </c>
      <c r="AF1439" s="44" t="s">
        <v>55</v>
      </c>
      <c r="AG1439" s="152">
        <v>102.4</v>
      </c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5"/>
      <c r="BP1439" s="15"/>
      <c r="BQ1439" s="15"/>
      <c r="BR1439" s="15"/>
      <c r="BS1439" s="15"/>
      <c r="BT1439" s="15"/>
      <c r="BU1439" s="15"/>
      <c r="BV1439" s="15"/>
      <c r="BW1439" s="15"/>
      <c r="BX1439" s="15"/>
      <c r="BY1439" s="15"/>
      <c r="BZ1439" s="15"/>
      <c r="CA1439" s="15"/>
      <c r="CB1439" s="15"/>
      <c r="CC1439" s="15"/>
      <c r="CD1439" s="15"/>
      <c r="CE1439" s="15"/>
      <c r="CF1439" s="15"/>
      <c r="CG1439" s="15"/>
      <c r="CH1439" s="15"/>
      <c r="CI1439" s="15"/>
      <c r="CJ1439" s="15"/>
      <c r="CK1439" s="15"/>
      <c r="CL1439" s="15"/>
      <c r="CM1439" s="15"/>
      <c r="CN1439" s="15"/>
      <c r="CO1439" s="15"/>
      <c r="CP1439" s="15"/>
      <c r="CQ1439" s="15"/>
      <c r="CR1439" s="15"/>
      <c r="CS1439" s="15"/>
      <c r="CT1439" s="15"/>
      <c r="CU1439" s="15"/>
      <c r="CV1439" s="15"/>
      <c r="CW1439" s="15"/>
      <c r="CX1439" s="15"/>
      <c r="CY1439" s="15"/>
      <c r="CZ1439" s="15"/>
      <c r="DA1439" s="15"/>
      <c r="DB1439" s="15"/>
      <c r="DC1439" s="15"/>
      <c r="DD1439" s="15"/>
      <c r="DE1439" s="15"/>
      <c r="DF1439" s="15"/>
      <c r="DG1439" s="15"/>
      <c r="DH1439" s="15"/>
      <c r="DI1439" s="15"/>
      <c r="DJ1439" s="15"/>
      <c r="DK1439" s="15"/>
      <c r="DL1439" s="15"/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5"/>
      <c r="ED1439" s="15"/>
      <c r="EE1439" s="15"/>
      <c r="EF1439" s="15"/>
      <c r="EG1439" s="15"/>
      <c r="EH1439" s="15"/>
      <c r="EI1439" s="15"/>
      <c r="EJ1439" s="15"/>
      <c r="EK1439" s="15"/>
      <c r="EL1439" s="15"/>
      <c r="EM1439" s="15"/>
      <c r="EN1439" s="15"/>
      <c r="EO1439" s="15"/>
      <c r="EP1439" s="15"/>
      <c r="EQ1439" s="15"/>
      <c r="ER1439" s="15"/>
      <c r="ES1439" s="15"/>
      <c r="ET1439" s="15"/>
      <c r="EU1439" s="15"/>
      <c r="EV1439" s="15"/>
      <c r="EW1439" s="15"/>
    </row>
    <row r="1440" spans="1:153" s="15" customFormat="1" x14ac:dyDescent="0.2">
      <c r="A1440" s="8" t="s">
        <v>114</v>
      </c>
      <c r="B1440" s="8" t="s">
        <v>142</v>
      </c>
      <c r="C1440" s="8" t="s">
        <v>142</v>
      </c>
      <c r="D1440" s="8"/>
      <c r="E1440" s="9">
        <v>605</v>
      </c>
      <c r="F1440" s="10" t="s">
        <v>233</v>
      </c>
      <c r="G1440" s="11">
        <v>1.05</v>
      </c>
      <c r="H1440" s="9">
        <v>1</v>
      </c>
      <c r="I1440" s="12">
        <v>2.7</v>
      </c>
      <c r="J1440" s="12">
        <v>3.14</v>
      </c>
      <c r="K1440" s="13">
        <v>3.14</v>
      </c>
      <c r="L1440" s="12">
        <v>242.76076800000001</v>
      </c>
      <c r="M1440" s="12">
        <v>31.9845866</v>
      </c>
      <c r="N1440" s="12">
        <v>89.911395555555558</v>
      </c>
      <c r="O1440" s="12">
        <v>11.846143185185184</v>
      </c>
      <c r="P1440" s="12">
        <v>131.7535236995131</v>
      </c>
      <c r="Q1440" s="12" t="s">
        <v>99</v>
      </c>
      <c r="R1440" s="12" t="s">
        <v>54</v>
      </c>
      <c r="S1440" s="12" t="s">
        <v>55</v>
      </c>
      <c r="T1440" s="12">
        <v>13.6</v>
      </c>
      <c r="U1440" s="12">
        <v>150.85865000000001</v>
      </c>
      <c r="V1440" s="21"/>
      <c r="W1440" s="21"/>
      <c r="X1440" s="15" t="s">
        <v>63</v>
      </c>
      <c r="Y1440" s="15" t="s">
        <v>49</v>
      </c>
      <c r="Z1440" s="16"/>
      <c r="AA1440" s="16"/>
      <c r="AB1440" s="16"/>
      <c r="AC1440" s="13">
        <v>2.7</v>
      </c>
      <c r="AD1440" s="44">
        <v>249.66746996783206</v>
      </c>
      <c r="AE1440" s="44" t="s">
        <v>55</v>
      </c>
      <c r="AF1440" s="44" t="s">
        <v>55</v>
      </c>
      <c r="AG1440" s="152">
        <v>92.5</v>
      </c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  <c r="DG1440" s="16"/>
      <c r="DH1440" s="16"/>
      <c r="DI1440" s="16"/>
      <c r="DJ1440" s="16"/>
      <c r="DK1440" s="16"/>
      <c r="DL1440" s="16"/>
      <c r="DM1440" s="16"/>
      <c r="DN1440" s="16"/>
      <c r="DO1440" s="16"/>
      <c r="DP1440" s="16"/>
      <c r="DQ1440" s="16"/>
      <c r="DR1440" s="16"/>
      <c r="DS1440" s="16"/>
      <c r="DT1440" s="16"/>
      <c r="DU1440" s="16"/>
      <c r="DV1440" s="16"/>
      <c r="DW1440" s="16"/>
      <c r="DX1440" s="16"/>
      <c r="DY1440" s="16"/>
      <c r="DZ1440" s="16"/>
      <c r="EA1440" s="16"/>
      <c r="EB1440" s="16"/>
      <c r="EC1440" s="16"/>
      <c r="ED1440" s="16"/>
      <c r="EE1440" s="16"/>
      <c r="EF1440" s="16"/>
      <c r="EG1440" s="16"/>
      <c r="EH1440" s="16"/>
      <c r="EI1440" s="16"/>
      <c r="EJ1440" s="16"/>
      <c r="EK1440" s="16"/>
      <c r="EL1440" s="16"/>
      <c r="EM1440" s="16"/>
      <c r="EN1440" s="16"/>
      <c r="EO1440" s="16"/>
      <c r="EP1440" s="16"/>
      <c r="EQ1440" s="16"/>
      <c r="ER1440" s="16"/>
      <c r="ES1440" s="16"/>
      <c r="ET1440" s="16"/>
      <c r="EU1440" s="16"/>
      <c r="EV1440" s="16"/>
      <c r="EW1440" s="16"/>
    </row>
    <row r="1441" spans="1:153" s="15" customFormat="1" x14ac:dyDescent="0.2">
      <c r="A1441" s="8" t="s">
        <v>114</v>
      </c>
      <c r="B1441" s="8" t="s">
        <v>142</v>
      </c>
      <c r="C1441" s="8" t="s">
        <v>142</v>
      </c>
      <c r="D1441" s="8"/>
      <c r="E1441" s="9">
        <v>605</v>
      </c>
      <c r="F1441" s="10" t="s">
        <v>233</v>
      </c>
      <c r="G1441" s="11">
        <v>5.01</v>
      </c>
      <c r="H1441" s="9">
        <v>5</v>
      </c>
      <c r="I1441" s="12">
        <v>18.5</v>
      </c>
      <c r="J1441" s="12">
        <v>18.86</v>
      </c>
      <c r="K1441" s="13">
        <v>18.86</v>
      </c>
      <c r="L1441" s="12">
        <v>2081.3067080000001</v>
      </c>
      <c r="M1441" s="12">
        <v>245.4330368</v>
      </c>
      <c r="N1441" s="12">
        <v>112.5030652972973</v>
      </c>
      <c r="O1441" s="12">
        <v>13.266650637837838</v>
      </c>
      <c r="P1441" s="12">
        <v>117.92257040090219</v>
      </c>
      <c r="Q1441" s="12" t="s">
        <v>65</v>
      </c>
      <c r="R1441" s="12" t="s">
        <v>54</v>
      </c>
      <c r="S1441" s="12" t="s">
        <v>55</v>
      </c>
      <c r="T1441" s="12">
        <v>13.08</v>
      </c>
      <c r="U1441" s="12">
        <v>137.46584999999999</v>
      </c>
      <c r="V1441" s="21"/>
      <c r="W1441" s="21"/>
      <c r="X1441" s="15" t="s">
        <v>63</v>
      </c>
      <c r="Y1441" s="15" t="s">
        <v>49</v>
      </c>
      <c r="Z1441" s="16"/>
      <c r="AA1441" s="16"/>
      <c r="AB1441" s="16"/>
      <c r="AC1441" s="13">
        <v>18.5</v>
      </c>
      <c r="AD1441" s="44">
        <v>2095.7215534832935</v>
      </c>
      <c r="AE1441" s="44" t="s">
        <v>55</v>
      </c>
      <c r="AF1441" s="44" t="s">
        <v>55</v>
      </c>
      <c r="AG1441" s="152">
        <v>113.3</v>
      </c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  <c r="DG1441" s="16"/>
      <c r="DH1441" s="16"/>
      <c r="DI1441" s="16"/>
      <c r="DJ1441" s="16"/>
      <c r="DK1441" s="16"/>
      <c r="DL1441" s="16"/>
      <c r="DM1441" s="16"/>
      <c r="DN1441" s="16"/>
      <c r="DO1441" s="16"/>
      <c r="DP1441" s="16"/>
      <c r="DQ1441" s="16"/>
      <c r="DR1441" s="16"/>
      <c r="DS1441" s="16"/>
      <c r="DT1441" s="16"/>
      <c r="DU1441" s="16"/>
      <c r="DV1441" s="16"/>
      <c r="DW1441" s="16"/>
      <c r="DX1441" s="16"/>
      <c r="DY1441" s="16"/>
      <c r="DZ1441" s="16"/>
      <c r="EA1441" s="16"/>
      <c r="EB1441" s="16"/>
      <c r="EC1441" s="16"/>
      <c r="ED1441" s="16"/>
      <c r="EE1441" s="16"/>
      <c r="EF1441" s="16"/>
      <c r="EG1441" s="16"/>
      <c r="EH1441" s="16"/>
      <c r="EI1441" s="16"/>
      <c r="EJ1441" s="16"/>
      <c r="EK1441" s="16"/>
      <c r="EL1441" s="16"/>
      <c r="EM1441" s="16"/>
      <c r="EN1441" s="16"/>
      <c r="EO1441" s="16"/>
      <c r="EP1441" s="16"/>
      <c r="EQ1441" s="16"/>
      <c r="ER1441" s="16"/>
      <c r="ES1441" s="16"/>
      <c r="ET1441" s="16"/>
      <c r="EU1441" s="16"/>
      <c r="EV1441" s="16"/>
      <c r="EW1441" s="16"/>
    </row>
    <row r="1442" spans="1:153" s="15" customFormat="1" x14ac:dyDescent="0.2">
      <c r="A1442" s="8" t="s">
        <v>114</v>
      </c>
      <c r="B1442" s="8" t="s">
        <v>142</v>
      </c>
      <c r="C1442" s="8" t="s">
        <v>142</v>
      </c>
      <c r="D1442" s="8"/>
      <c r="E1442" s="9">
        <v>605</v>
      </c>
      <c r="F1442" s="10" t="s">
        <v>233</v>
      </c>
      <c r="G1442" s="11">
        <v>6.02</v>
      </c>
      <c r="H1442" s="9">
        <v>6</v>
      </c>
      <c r="I1442" s="12">
        <v>2.79</v>
      </c>
      <c r="J1442" s="12">
        <v>2.79</v>
      </c>
      <c r="K1442" s="13">
        <v>2.79</v>
      </c>
      <c r="L1442" s="12">
        <v>276.08279999999996</v>
      </c>
      <c r="M1442" s="12">
        <v>30.400438599999998</v>
      </c>
      <c r="N1442" s="12">
        <v>98.954408602150522</v>
      </c>
      <c r="O1442" s="12">
        <v>10.896214551971324</v>
      </c>
      <c r="P1442" s="12">
        <v>110.1134826218801</v>
      </c>
      <c r="Q1442" s="12" t="s">
        <v>144</v>
      </c>
      <c r="R1442" s="12" t="s">
        <v>134</v>
      </c>
      <c r="S1442" s="12" t="s">
        <v>135</v>
      </c>
      <c r="T1442" s="12">
        <v>12.19</v>
      </c>
      <c r="U1442" s="12">
        <v>128.80625000000001</v>
      </c>
      <c r="V1442" s="21"/>
      <c r="W1442" s="21"/>
      <c r="X1442" s="15" t="s">
        <v>63</v>
      </c>
      <c r="Y1442" s="15" t="s">
        <v>49</v>
      </c>
      <c r="Z1442" s="16"/>
      <c r="AA1442" s="16"/>
      <c r="AB1442" s="16"/>
      <c r="AC1442" s="13">
        <v>2.79</v>
      </c>
      <c r="AD1442" s="44">
        <v>240.81638563342642</v>
      </c>
      <c r="AE1442" s="44" t="s">
        <v>135</v>
      </c>
      <c r="AF1442" s="44" t="s">
        <v>135</v>
      </c>
      <c r="AG1442" s="152">
        <v>86.3</v>
      </c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  <c r="DG1442" s="16"/>
      <c r="DH1442" s="16"/>
      <c r="DI1442" s="16"/>
      <c r="DJ1442" s="16"/>
      <c r="DK1442" s="16"/>
      <c r="DL1442" s="16"/>
      <c r="DM1442" s="16"/>
      <c r="DN1442" s="16"/>
      <c r="DO1442" s="16"/>
      <c r="DP1442" s="16"/>
      <c r="DQ1442" s="16"/>
      <c r="DR1442" s="16"/>
      <c r="DS1442" s="16"/>
      <c r="DT1442" s="16"/>
      <c r="DU1442" s="16"/>
      <c r="DV1442" s="16"/>
      <c r="DW1442" s="16"/>
      <c r="DX1442" s="16"/>
      <c r="DY1442" s="16"/>
      <c r="DZ1442" s="16"/>
      <c r="EA1442" s="16"/>
      <c r="EB1442" s="16"/>
      <c r="EC1442" s="16"/>
      <c r="ED1442" s="16"/>
      <c r="EE1442" s="16"/>
      <c r="EF1442" s="16"/>
      <c r="EG1442" s="16"/>
    </row>
    <row r="1443" spans="1:153" s="16" customFormat="1" x14ac:dyDescent="0.2">
      <c r="A1443" s="8" t="s">
        <v>114</v>
      </c>
      <c r="B1443" s="8" t="s">
        <v>142</v>
      </c>
      <c r="C1443" s="8" t="s">
        <v>142</v>
      </c>
      <c r="D1443" s="8"/>
      <c r="E1443" s="9">
        <v>586</v>
      </c>
      <c r="F1443" s="10" t="s">
        <v>234</v>
      </c>
      <c r="G1443" s="11">
        <v>4.04</v>
      </c>
      <c r="H1443" s="9">
        <v>3</v>
      </c>
      <c r="I1443" s="12" t="e">
        <v>#N/A</v>
      </c>
      <c r="J1443" s="12">
        <v>3</v>
      </c>
      <c r="K1443" s="13">
        <v>3</v>
      </c>
      <c r="L1443" s="12" t="e">
        <v>#N/A</v>
      </c>
      <c r="M1443" s="12" t="e">
        <v>#N/A</v>
      </c>
      <c r="N1443" s="12" t="e">
        <v>#N/A</v>
      </c>
      <c r="O1443" s="12" t="e">
        <v>#N/A</v>
      </c>
      <c r="P1443" s="12" t="e">
        <v>#N/A</v>
      </c>
      <c r="Q1443" s="12" t="e">
        <v>#N/A</v>
      </c>
      <c r="R1443" s="12" t="e">
        <v>#N/A</v>
      </c>
      <c r="S1443" s="12" t="e">
        <v>#N/A</v>
      </c>
      <c r="T1443" s="12" t="e">
        <v>#N/A</v>
      </c>
      <c r="U1443" s="12" t="e">
        <v>#N/A</v>
      </c>
      <c r="V1443" s="21" t="s">
        <v>118</v>
      </c>
      <c r="W1443" s="21" t="s">
        <v>118</v>
      </c>
      <c r="X1443" s="15" t="s">
        <v>63</v>
      </c>
      <c r="Y1443" s="15" t="s">
        <v>42</v>
      </c>
      <c r="AC1443" s="13">
        <v>8.5399999999999991</v>
      </c>
      <c r="AD1443" s="44">
        <v>825.4463340875925</v>
      </c>
      <c r="AE1443" s="44" t="s">
        <v>55</v>
      </c>
      <c r="AF1443" s="44" t="s">
        <v>55</v>
      </c>
      <c r="AG1443" s="152">
        <v>96.7</v>
      </c>
    </row>
    <row r="1444" spans="1:153" s="16" customFormat="1" x14ac:dyDescent="0.2">
      <c r="A1444" s="8" t="s">
        <v>114</v>
      </c>
      <c r="B1444" s="8" t="s">
        <v>142</v>
      </c>
      <c r="C1444" s="8" t="s">
        <v>142</v>
      </c>
      <c r="D1444" s="8"/>
      <c r="E1444" s="9">
        <v>586</v>
      </c>
      <c r="F1444" s="10" t="s">
        <v>234</v>
      </c>
      <c r="G1444" s="11">
        <v>3.11</v>
      </c>
      <c r="H1444" s="9">
        <v>3</v>
      </c>
      <c r="I1444" s="12">
        <v>2.4</v>
      </c>
      <c r="J1444" s="12">
        <v>2.4</v>
      </c>
      <c r="K1444" s="13">
        <v>2.4</v>
      </c>
      <c r="L1444" s="12">
        <v>327.14096000000001</v>
      </c>
      <c r="M1444" s="12">
        <v>29.826110199999999</v>
      </c>
      <c r="N1444" s="12">
        <v>136.30873333333335</v>
      </c>
      <c r="O1444" s="12">
        <v>12.427545916666666</v>
      </c>
      <c r="P1444" s="12">
        <v>91.172044613429023</v>
      </c>
      <c r="Q1444" s="12" t="s">
        <v>99</v>
      </c>
      <c r="R1444" s="12" t="s">
        <v>54</v>
      </c>
      <c r="S1444" s="12" t="s">
        <v>55</v>
      </c>
      <c r="T1444" s="12">
        <v>11.79</v>
      </c>
      <c r="U1444" s="12">
        <v>120.05295</v>
      </c>
      <c r="V1444" s="21" t="s">
        <v>118</v>
      </c>
      <c r="W1444" s="21" t="s">
        <v>118</v>
      </c>
      <c r="X1444" s="15" t="s">
        <v>63</v>
      </c>
      <c r="Y1444" s="15" t="s">
        <v>42</v>
      </c>
      <c r="AC1444" s="13">
        <v>1</v>
      </c>
      <c r="AD1444" s="44">
        <v>87.100975888476881</v>
      </c>
      <c r="AE1444" s="44" t="s">
        <v>55</v>
      </c>
      <c r="AF1444" s="44" t="s">
        <v>55</v>
      </c>
      <c r="AG1444" s="152">
        <v>87.1</v>
      </c>
    </row>
    <row r="1445" spans="1:153" s="16" customFormat="1" x14ac:dyDescent="0.2">
      <c r="A1445" s="8" t="s">
        <v>32</v>
      </c>
      <c r="B1445" s="8" t="s">
        <v>32</v>
      </c>
      <c r="C1445" s="8" t="s">
        <v>43</v>
      </c>
      <c r="D1445" s="8" t="s">
        <v>34</v>
      </c>
      <c r="E1445" s="139">
        <v>77</v>
      </c>
      <c r="F1445" s="139" t="s">
        <v>225</v>
      </c>
      <c r="G1445" s="139">
        <v>77.12</v>
      </c>
      <c r="H1445" s="7">
        <v>1</v>
      </c>
      <c r="I1445" s="12">
        <v>3.66</v>
      </c>
      <c r="J1445" s="12">
        <v>3.56</v>
      </c>
      <c r="K1445" s="13">
        <v>3.56</v>
      </c>
      <c r="L1445" s="12">
        <v>389.52119200000004</v>
      </c>
      <c r="M1445" s="12">
        <v>43.351881200000001</v>
      </c>
      <c r="N1445" s="12">
        <v>106.42655519125684</v>
      </c>
      <c r="O1445" s="12">
        <v>11.844776284153005</v>
      </c>
      <c r="P1445" s="12">
        <v>111.29530842060063</v>
      </c>
      <c r="Q1445" s="12" t="s">
        <v>99</v>
      </c>
      <c r="R1445" s="12" t="s">
        <v>196</v>
      </c>
      <c r="S1445" s="12" t="s">
        <v>176</v>
      </c>
      <c r="T1445" s="12">
        <v>12.75</v>
      </c>
      <c r="U1445" s="12">
        <v>133.71369999999999</v>
      </c>
      <c r="V1445" s="15"/>
      <c r="W1445" s="15"/>
      <c r="X1445" s="15" t="s">
        <v>41</v>
      </c>
      <c r="Y1445" s="15" t="s">
        <v>49</v>
      </c>
      <c r="Z1445" s="15"/>
      <c r="AA1445" s="15"/>
      <c r="AB1445" s="15"/>
      <c r="AC1445" s="18">
        <v>3.63</v>
      </c>
      <c r="AD1445" s="19">
        <v>460.06797687225367</v>
      </c>
      <c r="AE1445" s="20" t="s">
        <v>176</v>
      </c>
      <c r="AF1445" s="20" t="s">
        <v>176</v>
      </c>
      <c r="AG1445" s="152">
        <v>126.7</v>
      </c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5"/>
      <c r="BP1445" s="15"/>
      <c r="BQ1445" s="15"/>
      <c r="BR1445" s="15"/>
      <c r="BS1445" s="15"/>
      <c r="BT1445" s="15"/>
      <c r="BU1445" s="15"/>
      <c r="BV1445" s="15"/>
      <c r="BW1445" s="15"/>
      <c r="BX1445" s="15"/>
      <c r="BY1445" s="15"/>
      <c r="BZ1445" s="15"/>
      <c r="CA1445" s="15"/>
      <c r="CB1445" s="15"/>
      <c r="CC1445" s="15"/>
      <c r="CD1445" s="15"/>
      <c r="CE1445" s="15"/>
      <c r="CF1445" s="15"/>
      <c r="CG1445" s="15"/>
      <c r="CH1445" s="15"/>
      <c r="CI1445" s="15"/>
      <c r="CJ1445" s="15"/>
      <c r="CK1445" s="15"/>
      <c r="CL1445" s="15"/>
      <c r="CM1445" s="15"/>
      <c r="CN1445" s="15"/>
      <c r="CO1445" s="15"/>
      <c r="CP1445" s="15"/>
      <c r="CQ1445" s="15"/>
      <c r="CR1445" s="15"/>
      <c r="CS1445" s="15"/>
      <c r="CT1445" s="15"/>
      <c r="CU1445" s="15"/>
      <c r="CV1445" s="15"/>
      <c r="CW1445" s="15"/>
      <c r="CX1445" s="15"/>
      <c r="CY1445" s="15"/>
      <c r="CZ1445" s="15"/>
      <c r="DA1445" s="15"/>
      <c r="DB1445" s="15"/>
      <c r="DC1445" s="15"/>
      <c r="DD1445" s="15"/>
      <c r="DE1445" s="15"/>
      <c r="DF1445" s="15"/>
      <c r="DG1445" s="15"/>
      <c r="DH1445" s="15"/>
      <c r="DI1445" s="15"/>
      <c r="DJ1445" s="15"/>
      <c r="DK1445" s="15"/>
      <c r="DL1445" s="15"/>
      <c r="DM1445" s="15"/>
      <c r="DN1445" s="15"/>
      <c r="DO1445" s="15"/>
      <c r="DP1445" s="15"/>
      <c r="DQ1445" s="15"/>
      <c r="DR1445" s="15"/>
      <c r="DS1445" s="15"/>
      <c r="DT1445" s="15"/>
      <c r="DU1445" s="15"/>
      <c r="DV1445" s="15"/>
      <c r="DW1445" s="15"/>
      <c r="DX1445" s="15"/>
      <c r="DY1445" s="15"/>
      <c r="DZ1445" s="15"/>
      <c r="EA1445" s="15"/>
      <c r="EB1445" s="15"/>
      <c r="EC1445" s="15"/>
      <c r="ED1445" s="15"/>
      <c r="EE1445" s="15"/>
      <c r="EF1445" s="15"/>
      <c r="EG1445" s="15"/>
      <c r="EH1445" s="15"/>
      <c r="EI1445" s="15"/>
      <c r="EJ1445" s="15"/>
      <c r="EK1445" s="15"/>
      <c r="EL1445" s="15"/>
      <c r="EM1445" s="15"/>
      <c r="EN1445" s="15"/>
      <c r="EO1445" s="15"/>
      <c r="EP1445" s="15"/>
      <c r="EQ1445" s="15"/>
      <c r="ER1445" s="15"/>
      <c r="ES1445" s="15"/>
      <c r="ET1445" s="15"/>
      <c r="EU1445" s="15"/>
      <c r="EV1445" s="15"/>
      <c r="EW1445" s="15"/>
    </row>
    <row r="1446" spans="1:153" s="16" customFormat="1" x14ac:dyDescent="0.2">
      <c r="A1446" s="8" t="s">
        <v>114</v>
      </c>
      <c r="B1446" s="8" t="s">
        <v>142</v>
      </c>
      <c r="C1446" s="8" t="s">
        <v>142</v>
      </c>
      <c r="D1446" s="8"/>
      <c r="E1446" s="9">
        <v>587</v>
      </c>
      <c r="F1446" s="10" t="s">
        <v>247</v>
      </c>
      <c r="G1446" s="60">
        <v>11.04</v>
      </c>
      <c r="H1446" s="7">
        <v>11</v>
      </c>
      <c r="I1446" s="12" t="e">
        <v>#N/A</v>
      </c>
      <c r="J1446" s="12">
        <v>1.29</v>
      </c>
      <c r="K1446" s="13">
        <v>1.29</v>
      </c>
      <c r="L1446" s="12" t="e">
        <v>#N/A</v>
      </c>
      <c r="M1446" s="12" t="e">
        <v>#N/A</v>
      </c>
      <c r="N1446" s="12" t="e">
        <v>#N/A</v>
      </c>
      <c r="O1446" s="12" t="e">
        <v>#N/A</v>
      </c>
      <c r="P1446" s="12" t="e">
        <v>#N/A</v>
      </c>
      <c r="Q1446" s="12" t="e">
        <v>#N/A</v>
      </c>
      <c r="R1446" s="12" t="e">
        <v>#N/A</v>
      </c>
      <c r="S1446" s="12" t="e">
        <v>#N/A</v>
      </c>
      <c r="T1446" s="12" t="e">
        <v>#N/A</v>
      </c>
      <c r="U1446" s="12" t="e">
        <v>#N/A</v>
      </c>
      <c r="V1446" s="15"/>
      <c r="W1446" s="15"/>
      <c r="X1446" s="15" t="s">
        <v>63</v>
      </c>
      <c r="Y1446" s="15" t="s">
        <v>49</v>
      </c>
      <c r="AA1446" s="15"/>
      <c r="AB1446" s="15"/>
      <c r="AC1446" s="13">
        <v>1.29</v>
      </c>
      <c r="AD1446" s="44">
        <v>108.90550382384451</v>
      </c>
      <c r="AE1446" s="44" t="s">
        <v>55</v>
      </c>
      <c r="AF1446" s="44" t="s">
        <v>55</v>
      </c>
      <c r="AG1446" s="152">
        <v>84.4</v>
      </c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5"/>
      <c r="BP1446" s="15"/>
      <c r="BQ1446" s="15"/>
      <c r="BR1446" s="15"/>
      <c r="BS1446" s="15"/>
      <c r="BT1446" s="15"/>
      <c r="BU1446" s="15"/>
      <c r="BV1446" s="15"/>
      <c r="BW1446" s="15"/>
      <c r="BX1446" s="15"/>
      <c r="BY1446" s="15"/>
      <c r="BZ1446" s="15"/>
      <c r="CA1446" s="15"/>
      <c r="CB1446" s="15"/>
      <c r="CC1446" s="15"/>
      <c r="CD1446" s="15"/>
      <c r="CE1446" s="15"/>
      <c r="CF1446" s="15"/>
      <c r="CG1446" s="15"/>
      <c r="CH1446" s="15"/>
      <c r="CI1446" s="15"/>
      <c r="CJ1446" s="15"/>
      <c r="CK1446" s="15"/>
      <c r="CL1446" s="15"/>
      <c r="CM1446" s="15"/>
      <c r="CN1446" s="15"/>
      <c r="CO1446" s="15"/>
      <c r="CP1446" s="15"/>
      <c r="CQ1446" s="15"/>
      <c r="CR1446" s="15"/>
      <c r="CS1446" s="15"/>
      <c r="CT1446" s="15"/>
      <c r="CU1446" s="15"/>
      <c r="CV1446" s="15"/>
      <c r="CW1446" s="15"/>
      <c r="CX1446" s="15"/>
      <c r="CY1446" s="15"/>
      <c r="CZ1446" s="15"/>
      <c r="DA1446" s="15"/>
      <c r="DB1446" s="15"/>
      <c r="DC1446" s="15"/>
      <c r="DD1446" s="15"/>
      <c r="DE1446" s="15"/>
      <c r="DF1446" s="15"/>
      <c r="DG1446" s="15"/>
      <c r="DH1446" s="15"/>
      <c r="DI1446" s="15"/>
      <c r="DJ1446" s="15"/>
      <c r="DK1446" s="15"/>
      <c r="DL1446" s="15"/>
      <c r="DM1446" s="15"/>
      <c r="DN1446" s="15"/>
      <c r="DO1446" s="15"/>
      <c r="DP1446" s="15"/>
      <c r="DQ1446" s="15"/>
      <c r="DR1446" s="15"/>
      <c r="DS1446" s="15"/>
      <c r="DT1446" s="15"/>
      <c r="DU1446" s="15"/>
      <c r="DV1446" s="15"/>
      <c r="DW1446" s="15"/>
      <c r="DX1446" s="15"/>
      <c r="DY1446" s="15"/>
      <c r="DZ1446" s="15"/>
      <c r="EA1446" s="15"/>
      <c r="EB1446" s="15"/>
      <c r="EC1446" s="15"/>
      <c r="ED1446" s="15"/>
      <c r="EE1446" s="15"/>
      <c r="EF1446" s="15"/>
      <c r="EG1446" s="15"/>
      <c r="EH1446" s="15"/>
      <c r="EI1446" s="15"/>
      <c r="EJ1446" s="15"/>
      <c r="EK1446" s="15"/>
      <c r="EL1446" s="15"/>
      <c r="EM1446" s="15"/>
      <c r="EN1446" s="15"/>
      <c r="EO1446" s="15"/>
      <c r="EP1446" s="15"/>
      <c r="EQ1446" s="15"/>
      <c r="ER1446" s="15"/>
      <c r="ES1446" s="15"/>
      <c r="ET1446" s="15"/>
      <c r="EU1446" s="15"/>
      <c r="EV1446" s="15"/>
      <c r="EW1446" s="15"/>
    </row>
    <row r="1447" spans="1:153" s="16" customFormat="1" x14ac:dyDescent="0.2">
      <c r="A1447" s="8" t="s">
        <v>114</v>
      </c>
      <c r="B1447" s="8" t="s">
        <v>142</v>
      </c>
      <c r="C1447" s="8" t="s">
        <v>142</v>
      </c>
      <c r="D1447" s="8"/>
      <c r="E1447" s="9">
        <v>587</v>
      </c>
      <c r="F1447" s="10" t="s">
        <v>247</v>
      </c>
      <c r="G1447" s="60">
        <v>11.05</v>
      </c>
      <c r="H1447" s="7">
        <v>11</v>
      </c>
      <c r="I1447" s="12" t="e">
        <v>#N/A</v>
      </c>
      <c r="J1447" s="12">
        <v>0.5</v>
      </c>
      <c r="K1447" s="13">
        <v>0.5</v>
      </c>
      <c r="L1447" s="12" t="e">
        <v>#N/A</v>
      </c>
      <c r="M1447" s="12" t="e">
        <v>#N/A</v>
      </c>
      <c r="N1447" s="12" t="e">
        <v>#N/A</v>
      </c>
      <c r="O1447" s="12" t="e">
        <v>#N/A</v>
      </c>
      <c r="P1447" s="12" t="e">
        <v>#N/A</v>
      </c>
      <c r="Q1447" s="12" t="e">
        <v>#N/A</v>
      </c>
      <c r="R1447" s="12" t="e">
        <v>#N/A</v>
      </c>
      <c r="S1447" s="12" t="e">
        <v>#N/A</v>
      </c>
      <c r="T1447" s="12" t="e">
        <v>#N/A</v>
      </c>
      <c r="U1447" s="12" t="e">
        <v>#N/A</v>
      </c>
      <c r="V1447" s="15"/>
      <c r="W1447" s="15"/>
      <c r="X1447" s="15" t="s">
        <v>63</v>
      </c>
      <c r="Y1447" s="15" t="s">
        <v>49</v>
      </c>
      <c r="AA1447" s="15"/>
      <c r="AB1447" s="15"/>
      <c r="AC1447" s="13">
        <v>0.5</v>
      </c>
      <c r="AD1447" s="44">
        <v>42.211435590637407</v>
      </c>
      <c r="AE1447" s="44" t="s">
        <v>55</v>
      </c>
      <c r="AF1447" s="44" t="s">
        <v>55</v>
      </c>
      <c r="AG1447" s="152">
        <v>84.4</v>
      </c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5"/>
      <c r="BP1447" s="15"/>
      <c r="BQ1447" s="15"/>
      <c r="BR1447" s="15"/>
      <c r="BS1447" s="15"/>
      <c r="BT1447" s="15"/>
      <c r="BU1447" s="15"/>
      <c r="BV1447" s="15"/>
      <c r="BW1447" s="15"/>
      <c r="BX1447" s="15"/>
      <c r="BY1447" s="15"/>
      <c r="BZ1447" s="15"/>
      <c r="CA1447" s="15"/>
      <c r="CB1447" s="15"/>
      <c r="CC1447" s="15"/>
      <c r="CD1447" s="15"/>
      <c r="CE1447" s="15"/>
      <c r="CF1447" s="15"/>
      <c r="CG1447" s="15"/>
      <c r="CH1447" s="15"/>
      <c r="CI1447" s="15"/>
      <c r="CJ1447" s="15"/>
      <c r="CK1447" s="15"/>
      <c r="CL1447" s="15"/>
      <c r="CM1447" s="15"/>
      <c r="CN1447" s="15"/>
      <c r="CO1447" s="15"/>
      <c r="CP1447" s="15"/>
      <c r="CQ1447" s="15"/>
      <c r="CR1447" s="15"/>
      <c r="CS1447" s="15"/>
      <c r="CT1447" s="15"/>
      <c r="CU1447" s="15"/>
      <c r="CV1447" s="15"/>
      <c r="CW1447" s="15"/>
      <c r="CX1447" s="15"/>
      <c r="CY1447" s="15"/>
      <c r="CZ1447" s="15"/>
      <c r="DA1447" s="15"/>
      <c r="DB1447" s="15"/>
      <c r="DC1447" s="15"/>
      <c r="DD1447" s="15"/>
      <c r="DE1447" s="15"/>
      <c r="DF1447" s="15"/>
      <c r="DG1447" s="15"/>
      <c r="DH1447" s="15"/>
      <c r="DI1447" s="15"/>
      <c r="DJ1447" s="15"/>
      <c r="DK1447" s="15"/>
      <c r="DL1447" s="15"/>
      <c r="DM1447" s="15"/>
      <c r="DN1447" s="15"/>
      <c r="DO1447" s="15"/>
      <c r="DP1447" s="15"/>
      <c r="DQ1447" s="15"/>
      <c r="DR1447" s="15"/>
      <c r="DS1447" s="15"/>
      <c r="DT1447" s="15"/>
      <c r="DU1447" s="15"/>
      <c r="DV1447" s="15"/>
      <c r="DW1447" s="15"/>
      <c r="DX1447" s="15"/>
      <c r="DY1447" s="15"/>
      <c r="DZ1447" s="15"/>
      <c r="EA1447" s="15"/>
      <c r="EB1447" s="15"/>
      <c r="EC1447" s="15"/>
      <c r="ED1447" s="15"/>
      <c r="EE1447" s="15"/>
      <c r="EF1447" s="15"/>
      <c r="EG1447" s="15"/>
      <c r="EH1447" s="15"/>
      <c r="EI1447" s="15"/>
      <c r="EJ1447" s="15"/>
      <c r="EK1447" s="15"/>
      <c r="EL1447" s="15"/>
      <c r="EM1447" s="15"/>
      <c r="EN1447" s="15"/>
      <c r="EO1447" s="15"/>
      <c r="EP1447" s="15"/>
      <c r="EQ1447" s="15"/>
      <c r="ER1447" s="15"/>
      <c r="ES1447" s="15"/>
      <c r="ET1447" s="15"/>
      <c r="EU1447" s="15"/>
      <c r="EV1447" s="15"/>
      <c r="EW1447" s="15"/>
    </row>
    <row r="1448" spans="1:153" s="16" customFormat="1" x14ac:dyDescent="0.2">
      <c r="A1448" s="8" t="s">
        <v>114</v>
      </c>
      <c r="B1448" s="8" t="s">
        <v>142</v>
      </c>
      <c r="C1448" s="8" t="s">
        <v>142</v>
      </c>
      <c r="D1448" s="8"/>
      <c r="E1448" s="9">
        <v>587</v>
      </c>
      <c r="F1448" s="10" t="s">
        <v>247</v>
      </c>
      <c r="G1448" s="60">
        <v>11.06</v>
      </c>
      <c r="H1448" s="7">
        <v>11</v>
      </c>
      <c r="I1448" s="12" t="e">
        <v>#N/A</v>
      </c>
      <c r="J1448" s="12">
        <v>1.57</v>
      </c>
      <c r="K1448" s="13">
        <v>1.57</v>
      </c>
      <c r="L1448" s="12" t="e">
        <v>#N/A</v>
      </c>
      <c r="M1448" s="12" t="e">
        <v>#N/A</v>
      </c>
      <c r="N1448" s="12" t="e">
        <v>#N/A</v>
      </c>
      <c r="O1448" s="12" t="e">
        <v>#N/A</v>
      </c>
      <c r="P1448" s="12" t="e">
        <v>#N/A</v>
      </c>
      <c r="Q1448" s="12" t="e">
        <v>#N/A</v>
      </c>
      <c r="R1448" s="12" t="e">
        <v>#N/A</v>
      </c>
      <c r="S1448" s="12" t="e">
        <v>#N/A</v>
      </c>
      <c r="T1448" s="12" t="e">
        <v>#N/A</v>
      </c>
      <c r="U1448" s="12" t="e">
        <v>#N/A</v>
      </c>
      <c r="V1448" s="15"/>
      <c r="W1448" s="15"/>
      <c r="X1448" s="15" t="s">
        <v>63</v>
      </c>
      <c r="Y1448" s="15" t="s">
        <v>49</v>
      </c>
      <c r="AA1448" s="15"/>
      <c r="AB1448" s="15"/>
      <c r="AC1448" s="13">
        <v>1.57</v>
      </c>
      <c r="AD1448" s="44">
        <v>132.54390775460146</v>
      </c>
      <c r="AE1448" s="44" t="s">
        <v>55</v>
      </c>
      <c r="AF1448" s="44" t="s">
        <v>55</v>
      </c>
      <c r="AG1448" s="152">
        <v>84.4</v>
      </c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5"/>
      <c r="BP1448" s="15"/>
      <c r="BQ1448" s="15"/>
      <c r="BR1448" s="15"/>
      <c r="BS1448" s="15"/>
      <c r="BT1448" s="15"/>
      <c r="BU1448" s="15"/>
      <c r="BV1448" s="15"/>
      <c r="BW1448" s="15"/>
      <c r="BX1448" s="15"/>
      <c r="BY1448" s="15"/>
      <c r="BZ1448" s="15"/>
      <c r="CA1448" s="15"/>
      <c r="CB1448" s="15"/>
      <c r="CC1448" s="15"/>
      <c r="CD1448" s="15"/>
      <c r="CE1448" s="15"/>
      <c r="CF1448" s="15"/>
      <c r="CG1448" s="15"/>
      <c r="CH1448" s="15"/>
      <c r="CI1448" s="15"/>
      <c r="CJ1448" s="15"/>
      <c r="CK1448" s="15"/>
      <c r="CL1448" s="15"/>
      <c r="CM1448" s="15"/>
      <c r="CN1448" s="15"/>
      <c r="CO1448" s="15"/>
      <c r="CP1448" s="15"/>
      <c r="CQ1448" s="15"/>
      <c r="CR1448" s="15"/>
      <c r="CS1448" s="15"/>
      <c r="CT1448" s="15"/>
      <c r="CU1448" s="15"/>
      <c r="CV1448" s="15"/>
      <c r="CW1448" s="15"/>
      <c r="CX1448" s="15"/>
      <c r="CY1448" s="15"/>
      <c r="CZ1448" s="15"/>
      <c r="DA1448" s="15"/>
      <c r="DB1448" s="15"/>
      <c r="DC1448" s="15"/>
      <c r="DD1448" s="15"/>
      <c r="DE1448" s="15"/>
      <c r="DF1448" s="15"/>
      <c r="DG1448" s="15"/>
      <c r="DH1448" s="15"/>
      <c r="DI1448" s="15"/>
      <c r="DJ1448" s="15"/>
      <c r="DK1448" s="15"/>
      <c r="DL1448" s="15"/>
      <c r="DM1448" s="15"/>
      <c r="DN1448" s="15"/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5"/>
      <c r="EC1448" s="15"/>
      <c r="ED1448" s="15"/>
      <c r="EE1448" s="15"/>
      <c r="EF1448" s="15"/>
      <c r="EG1448" s="15"/>
      <c r="EH1448" s="15"/>
      <c r="EI1448" s="15"/>
      <c r="EJ1448" s="15"/>
      <c r="EK1448" s="15"/>
      <c r="EL1448" s="15"/>
      <c r="EM1448" s="15"/>
      <c r="EN1448" s="15"/>
      <c r="EO1448" s="15"/>
      <c r="EP1448" s="15"/>
      <c r="EQ1448" s="15"/>
      <c r="ER1448" s="15"/>
      <c r="ES1448" s="15"/>
      <c r="ET1448" s="15"/>
      <c r="EU1448" s="15"/>
      <c r="EV1448" s="15"/>
      <c r="EW1448" s="15"/>
    </row>
    <row r="1449" spans="1:153" s="16" customFormat="1" x14ac:dyDescent="0.2">
      <c r="A1449" s="8" t="s">
        <v>114</v>
      </c>
      <c r="B1449" s="8" t="s">
        <v>142</v>
      </c>
      <c r="C1449" s="8" t="s">
        <v>142</v>
      </c>
      <c r="D1449" s="8"/>
      <c r="E1449" s="9">
        <v>587</v>
      </c>
      <c r="F1449" s="10" t="s">
        <v>247</v>
      </c>
      <c r="G1449" s="60">
        <v>11.27</v>
      </c>
      <c r="H1449" s="7">
        <v>11</v>
      </c>
      <c r="I1449" s="12" t="e">
        <v>#N/A</v>
      </c>
      <c r="J1449" s="12">
        <v>2.76</v>
      </c>
      <c r="K1449" s="13">
        <v>2.76</v>
      </c>
      <c r="L1449" s="12" t="e">
        <v>#N/A</v>
      </c>
      <c r="M1449" s="12" t="e">
        <v>#N/A</v>
      </c>
      <c r="N1449" s="12" t="e">
        <v>#N/A</v>
      </c>
      <c r="O1449" s="12" t="e">
        <v>#N/A</v>
      </c>
      <c r="P1449" s="12" t="e">
        <v>#N/A</v>
      </c>
      <c r="Q1449" s="12" t="e">
        <v>#N/A</v>
      </c>
      <c r="R1449" s="12" t="e">
        <v>#N/A</v>
      </c>
      <c r="S1449" s="12" t="e">
        <v>#N/A</v>
      </c>
      <c r="T1449" s="12" t="e">
        <v>#N/A</v>
      </c>
      <c r="U1449" s="12" t="e">
        <v>#N/A</v>
      </c>
      <c r="V1449" s="15"/>
      <c r="W1449" s="15"/>
      <c r="X1449" s="15" t="s">
        <v>63</v>
      </c>
      <c r="Y1449" s="15" t="s">
        <v>49</v>
      </c>
      <c r="AA1449" s="15"/>
      <c r="AB1449" s="15"/>
      <c r="AC1449" s="13">
        <v>2.76</v>
      </c>
      <c r="AD1449" s="44">
        <v>233.00712446031847</v>
      </c>
      <c r="AE1449" s="44" t="s">
        <v>176</v>
      </c>
      <c r="AF1449" s="44" t="s">
        <v>176</v>
      </c>
      <c r="AG1449" s="152">
        <v>84.4</v>
      </c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5"/>
      <c r="BP1449" s="15"/>
      <c r="BQ1449" s="15"/>
      <c r="BR1449" s="15"/>
      <c r="BS1449" s="15"/>
      <c r="BT1449" s="15"/>
      <c r="BU1449" s="15"/>
      <c r="BV1449" s="15"/>
      <c r="BW1449" s="15"/>
      <c r="BX1449" s="15"/>
      <c r="BY1449" s="15"/>
      <c r="BZ1449" s="15"/>
      <c r="CA1449" s="15"/>
      <c r="CB1449" s="15"/>
      <c r="CC1449" s="15"/>
      <c r="CD1449" s="15"/>
      <c r="CE1449" s="15"/>
      <c r="CF1449" s="15"/>
      <c r="CG1449" s="15"/>
      <c r="CH1449" s="15"/>
      <c r="CI1449" s="15"/>
      <c r="CJ1449" s="15"/>
      <c r="CK1449" s="15"/>
      <c r="CL1449" s="15"/>
      <c r="CM1449" s="15"/>
      <c r="CN1449" s="15"/>
      <c r="CO1449" s="15"/>
      <c r="CP1449" s="15"/>
      <c r="CQ1449" s="15"/>
      <c r="CR1449" s="15"/>
      <c r="CS1449" s="15"/>
      <c r="CT1449" s="15"/>
      <c r="CU1449" s="15"/>
      <c r="CV1449" s="15"/>
      <c r="CW1449" s="15"/>
      <c r="CX1449" s="15"/>
      <c r="CY1449" s="15"/>
      <c r="CZ1449" s="15"/>
      <c r="DA1449" s="15"/>
      <c r="DB1449" s="15"/>
      <c r="DC1449" s="15"/>
      <c r="DD1449" s="15"/>
      <c r="DE1449" s="15"/>
      <c r="DF1449" s="15"/>
      <c r="DG1449" s="15"/>
      <c r="DH1449" s="15"/>
      <c r="DI1449" s="15"/>
      <c r="DJ1449" s="15"/>
      <c r="DK1449" s="15"/>
      <c r="DL1449" s="15"/>
      <c r="DM1449" s="15"/>
      <c r="DN1449" s="15"/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5"/>
      <c r="EC1449" s="15"/>
      <c r="ED1449" s="15"/>
      <c r="EE1449" s="15"/>
      <c r="EF1449" s="15"/>
      <c r="EG1449" s="15"/>
      <c r="EH1449" s="15"/>
      <c r="EI1449" s="15"/>
      <c r="EJ1449" s="15"/>
      <c r="EK1449" s="15"/>
      <c r="EL1449" s="15"/>
      <c r="EM1449" s="15"/>
      <c r="EN1449" s="15"/>
      <c r="EO1449" s="15"/>
      <c r="EP1449" s="15"/>
      <c r="EQ1449" s="15"/>
      <c r="ER1449" s="15"/>
      <c r="ES1449" s="15"/>
      <c r="ET1449" s="15"/>
      <c r="EU1449" s="15"/>
      <c r="EV1449" s="15"/>
      <c r="EW1449" s="15"/>
    </row>
    <row r="1450" spans="1:153" s="16" customFormat="1" x14ac:dyDescent="0.2">
      <c r="A1450" s="8" t="s">
        <v>114</v>
      </c>
      <c r="B1450" s="8" t="s">
        <v>142</v>
      </c>
      <c r="C1450" s="8" t="s">
        <v>142</v>
      </c>
      <c r="D1450" s="8"/>
      <c r="E1450" s="9">
        <v>587</v>
      </c>
      <c r="F1450" s="10" t="s">
        <v>247</v>
      </c>
      <c r="G1450" s="60">
        <v>11.38</v>
      </c>
      <c r="H1450" s="7">
        <v>11</v>
      </c>
      <c r="I1450" s="12" t="e">
        <v>#N/A</v>
      </c>
      <c r="J1450" s="12">
        <v>0.71</v>
      </c>
      <c r="K1450" s="13">
        <v>0.71</v>
      </c>
      <c r="L1450" s="12" t="e">
        <v>#N/A</v>
      </c>
      <c r="M1450" s="12" t="e">
        <v>#N/A</v>
      </c>
      <c r="N1450" s="12" t="e">
        <v>#N/A</v>
      </c>
      <c r="O1450" s="12" t="e">
        <v>#N/A</v>
      </c>
      <c r="P1450" s="12" t="e">
        <v>#N/A</v>
      </c>
      <c r="Q1450" s="12" t="e">
        <v>#N/A</v>
      </c>
      <c r="R1450" s="12" t="e">
        <v>#N/A</v>
      </c>
      <c r="S1450" s="12" t="e">
        <v>#N/A</v>
      </c>
      <c r="T1450" s="12" t="e">
        <v>#N/A</v>
      </c>
      <c r="U1450" s="12" t="e">
        <v>#N/A</v>
      </c>
      <c r="V1450" s="15"/>
      <c r="W1450" s="15"/>
      <c r="X1450" s="15" t="s">
        <v>63</v>
      </c>
      <c r="Y1450" s="15" t="s">
        <v>49</v>
      </c>
      <c r="AA1450" s="15"/>
      <c r="AB1450" s="15"/>
      <c r="AC1450" s="13">
        <v>0.71</v>
      </c>
      <c r="AD1450" s="44">
        <v>59.940238538705117</v>
      </c>
      <c r="AE1450" s="44" t="s">
        <v>55</v>
      </c>
      <c r="AF1450" s="44" t="s">
        <v>55</v>
      </c>
      <c r="AG1450" s="152">
        <v>84.4</v>
      </c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5"/>
      <c r="BP1450" s="15"/>
      <c r="BQ1450" s="15"/>
      <c r="BR1450" s="15"/>
      <c r="BS1450" s="15"/>
      <c r="BT1450" s="15"/>
      <c r="BU1450" s="15"/>
      <c r="BV1450" s="15"/>
      <c r="BW1450" s="15"/>
      <c r="BX1450" s="15"/>
      <c r="BY1450" s="15"/>
      <c r="BZ1450" s="15"/>
      <c r="CA1450" s="15"/>
      <c r="CB1450" s="15"/>
      <c r="CC1450" s="15"/>
      <c r="CD1450" s="15"/>
      <c r="CE1450" s="15"/>
      <c r="CF1450" s="15"/>
      <c r="CG1450" s="15"/>
      <c r="CH1450" s="15"/>
      <c r="CI1450" s="15"/>
      <c r="CJ1450" s="15"/>
      <c r="CK1450" s="15"/>
      <c r="CL1450" s="15"/>
      <c r="CM1450" s="15"/>
      <c r="CN1450" s="15"/>
      <c r="CO1450" s="15"/>
      <c r="CP1450" s="15"/>
      <c r="CQ1450" s="15"/>
      <c r="CR1450" s="15"/>
      <c r="CS1450" s="15"/>
      <c r="CT1450" s="15"/>
      <c r="CU1450" s="15"/>
      <c r="CV1450" s="15"/>
      <c r="CW1450" s="15"/>
      <c r="CX1450" s="15"/>
      <c r="CY1450" s="15"/>
      <c r="CZ1450" s="15"/>
      <c r="DA1450" s="15"/>
      <c r="DB1450" s="15"/>
      <c r="DC1450" s="15"/>
      <c r="DD1450" s="15"/>
      <c r="DE1450" s="15"/>
      <c r="DF1450" s="15"/>
      <c r="DG1450" s="15"/>
      <c r="DH1450" s="15"/>
      <c r="DI1450" s="15"/>
      <c r="DJ1450" s="15"/>
      <c r="DK1450" s="15"/>
      <c r="DL1450" s="15"/>
      <c r="DM1450" s="15"/>
      <c r="DN1450" s="15"/>
      <c r="DO1450" s="15"/>
      <c r="DP1450" s="15"/>
      <c r="DQ1450" s="15"/>
      <c r="DR1450" s="15"/>
      <c r="DS1450" s="15"/>
      <c r="DT1450" s="15"/>
      <c r="DU1450" s="15"/>
      <c r="DV1450" s="15"/>
      <c r="DW1450" s="15"/>
      <c r="DX1450" s="15"/>
      <c r="DY1450" s="15"/>
      <c r="DZ1450" s="15"/>
      <c r="EA1450" s="15"/>
      <c r="EB1450" s="15"/>
      <c r="EC1450" s="15"/>
      <c r="ED1450" s="15"/>
      <c r="EE1450" s="15"/>
      <c r="EF1450" s="15"/>
      <c r="EG1450" s="15"/>
      <c r="EH1450" s="15"/>
      <c r="EI1450" s="15"/>
      <c r="EJ1450" s="15"/>
      <c r="EK1450" s="15"/>
      <c r="EL1450" s="15"/>
      <c r="EM1450" s="15"/>
      <c r="EN1450" s="15"/>
      <c r="EO1450" s="15"/>
      <c r="EP1450" s="15"/>
      <c r="EQ1450" s="15"/>
      <c r="ER1450" s="15"/>
      <c r="ES1450" s="15"/>
      <c r="ET1450" s="15"/>
      <c r="EU1450" s="15"/>
      <c r="EV1450" s="15"/>
      <c r="EW1450" s="15"/>
    </row>
    <row r="1451" spans="1:153" s="16" customFormat="1" x14ac:dyDescent="0.2">
      <c r="A1451" s="8" t="s">
        <v>114</v>
      </c>
      <c r="B1451" s="8" t="s">
        <v>142</v>
      </c>
      <c r="C1451" s="8" t="s">
        <v>142</v>
      </c>
      <c r="D1451" s="8"/>
      <c r="E1451" s="9">
        <v>587</v>
      </c>
      <c r="F1451" s="10" t="s">
        <v>247</v>
      </c>
      <c r="G1451" s="60">
        <v>11.29</v>
      </c>
      <c r="H1451" s="7">
        <v>11</v>
      </c>
      <c r="I1451" s="12" t="e">
        <v>#N/A</v>
      </c>
      <c r="J1451" s="12">
        <v>0.94</v>
      </c>
      <c r="K1451" s="13">
        <v>0.94</v>
      </c>
      <c r="L1451" s="12" t="e">
        <v>#N/A</v>
      </c>
      <c r="M1451" s="12" t="e">
        <v>#N/A</v>
      </c>
      <c r="N1451" s="12" t="e">
        <v>#N/A</v>
      </c>
      <c r="O1451" s="12" t="e">
        <v>#N/A</v>
      </c>
      <c r="P1451" s="12" t="e">
        <v>#N/A</v>
      </c>
      <c r="Q1451" s="12" t="e">
        <v>#N/A</v>
      </c>
      <c r="R1451" s="12" t="e">
        <v>#N/A</v>
      </c>
      <c r="S1451" s="12" t="e">
        <v>#N/A</v>
      </c>
      <c r="T1451" s="12" t="e">
        <v>#N/A</v>
      </c>
      <c r="U1451" s="12" t="e">
        <v>#N/A</v>
      </c>
      <c r="V1451" s="15"/>
      <c r="W1451" s="15"/>
      <c r="X1451" s="15" t="s">
        <v>63</v>
      </c>
      <c r="Y1451" s="15" t="s">
        <v>49</v>
      </c>
      <c r="AA1451" s="15"/>
      <c r="AB1451" s="15"/>
      <c r="AC1451" s="13">
        <v>0.94</v>
      </c>
      <c r="AD1451" s="44">
        <v>79.35749891039832</v>
      </c>
      <c r="AE1451" s="44" t="s">
        <v>176</v>
      </c>
      <c r="AF1451" s="44" t="s">
        <v>176</v>
      </c>
      <c r="AG1451" s="152">
        <v>84.4</v>
      </c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5"/>
      <c r="BP1451" s="15"/>
      <c r="BQ1451" s="15"/>
      <c r="BR1451" s="15"/>
      <c r="BS1451" s="15"/>
      <c r="BT1451" s="15"/>
      <c r="BU1451" s="15"/>
      <c r="BV1451" s="15"/>
      <c r="BW1451" s="15"/>
      <c r="BX1451" s="15"/>
      <c r="BY1451" s="15"/>
      <c r="BZ1451" s="15"/>
      <c r="CA1451" s="15"/>
      <c r="CB1451" s="15"/>
      <c r="CC1451" s="15"/>
      <c r="CD1451" s="15"/>
      <c r="CE1451" s="15"/>
      <c r="CF1451" s="15"/>
      <c r="CG1451" s="15"/>
      <c r="CH1451" s="15"/>
      <c r="CI1451" s="15"/>
      <c r="CJ1451" s="15"/>
      <c r="CK1451" s="15"/>
      <c r="CL1451" s="15"/>
      <c r="CM1451" s="15"/>
      <c r="CN1451" s="15"/>
      <c r="CO1451" s="15"/>
      <c r="CP1451" s="15"/>
      <c r="CQ1451" s="15"/>
      <c r="CR1451" s="15"/>
      <c r="CS1451" s="15"/>
      <c r="CT1451" s="15"/>
      <c r="CU1451" s="15"/>
      <c r="CV1451" s="15"/>
      <c r="CW1451" s="15"/>
      <c r="CX1451" s="15"/>
      <c r="CY1451" s="15"/>
      <c r="CZ1451" s="15"/>
      <c r="DA1451" s="15"/>
      <c r="DB1451" s="15"/>
      <c r="DC1451" s="15"/>
      <c r="DD1451" s="15"/>
      <c r="DE1451" s="15"/>
      <c r="DF1451" s="15"/>
      <c r="DG1451" s="15"/>
      <c r="DH1451" s="15"/>
      <c r="DI1451" s="15"/>
      <c r="DJ1451" s="15"/>
      <c r="DK1451" s="15"/>
      <c r="DL1451" s="15"/>
      <c r="DM1451" s="15"/>
      <c r="DN1451" s="15"/>
      <c r="DO1451" s="15"/>
      <c r="DP1451" s="15"/>
      <c r="DQ1451" s="15"/>
      <c r="DR1451" s="15"/>
      <c r="DS1451" s="15"/>
      <c r="DT1451" s="15"/>
      <c r="DU1451" s="15"/>
      <c r="DV1451" s="15"/>
      <c r="DW1451" s="15"/>
      <c r="DX1451" s="15"/>
      <c r="DY1451" s="15"/>
      <c r="DZ1451" s="15"/>
      <c r="EA1451" s="15"/>
      <c r="EB1451" s="15"/>
      <c r="EC1451" s="15"/>
      <c r="ED1451" s="15"/>
      <c r="EE1451" s="15"/>
      <c r="EF1451" s="15"/>
      <c r="EG1451" s="15"/>
      <c r="EH1451" s="15"/>
      <c r="EI1451" s="15"/>
      <c r="EJ1451" s="15"/>
      <c r="EK1451" s="15"/>
      <c r="EL1451" s="15"/>
      <c r="EM1451" s="15"/>
      <c r="EN1451" s="15"/>
      <c r="EO1451" s="15"/>
      <c r="EP1451" s="15"/>
      <c r="EQ1451" s="15"/>
      <c r="ER1451" s="15"/>
      <c r="ES1451" s="15"/>
      <c r="ET1451" s="15"/>
      <c r="EU1451" s="15"/>
      <c r="EV1451" s="15"/>
      <c r="EW1451" s="15"/>
    </row>
    <row r="1452" spans="1:153" s="16" customFormat="1" x14ac:dyDescent="0.2">
      <c r="A1452" s="8" t="s">
        <v>114</v>
      </c>
      <c r="B1452" s="8" t="s">
        <v>142</v>
      </c>
      <c r="C1452" s="8" t="s">
        <v>142</v>
      </c>
      <c r="D1452" s="8"/>
      <c r="E1452" s="9">
        <v>587</v>
      </c>
      <c r="F1452" s="10" t="s">
        <v>247</v>
      </c>
      <c r="G1452" s="60">
        <v>11.3</v>
      </c>
      <c r="H1452" s="7">
        <v>11</v>
      </c>
      <c r="I1452" s="12" t="e">
        <v>#N/A</v>
      </c>
      <c r="J1452" s="12">
        <v>0.87</v>
      </c>
      <c r="K1452" s="13">
        <v>0.87</v>
      </c>
      <c r="L1452" s="12" t="e">
        <v>#N/A</v>
      </c>
      <c r="M1452" s="12" t="e">
        <v>#N/A</v>
      </c>
      <c r="N1452" s="12" t="e">
        <v>#N/A</v>
      </c>
      <c r="O1452" s="12" t="e">
        <v>#N/A</v>
      </c>
      <c r="P1452" s="12" t="e">
        <v>#N/A</v>
      </c>
      <c r="Q1452" s="12" t="e">
        <v>#N/A</v>
      </c>
      <c r="R1452" s="12" t="e">
        <v>#N/A</v>
      </c>
      <c r="S1452" s="12" t="e">
        <v>#N/A</v>
      </c>
      <c r="T1452" s="12" t="e">
        <v>#N/A</v>
      </c>
      <c r="U1452" s="12" t="e">
        <v>#N/A</v>
      </c>
      <c r="V1452" s="15"/>
      <c r="W1452" s="15"/>
      <c r="X1452" s="15" t="s">
        <v>63</v>
      </c>
      <c r="Y1452" s="15" t="s">
        <v>49</v>
      </c>
      <c r="AA1452" s="15"/>
      <c r="AB1452" s="15"/>
      <c r="AC1452" s="13">
        <v>0.87</v>
      </c>
      <c r="AD1452" s="44">
        <v>73.447897927709093</v>
      </c>
      <c r="AE1452" s="44" t="s">
        <v>176</v>
      </c>
      <c r="AF1452" s="44" t="s">
        <v>176</v>
      </c>
      <c r="AG1452" s="152">
        <v>84.4</v>
      </c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5"/>
      <c r="BP1452" s="15"/>
      <c r="BQ1452" s="15"/>
      <c r="BR1452" s="15"/>
      <c r="BS1452" s="15"/>
      <c r="BT1452" s="15"/>
      <c r="BU1452" s="15"/>
      <c r="BV1452" s="15"/>
      <c r="BW1452" s="15"/>
      <c r="BX1452" s="15"/>
      <c r="BY1452" s="15"/>
      <c r="BZ1452" s="15"/>
      <c r="CA1452" s="15"/>
      <c r="CB1452" s="15"/>
      <c r="CC1452" s="15"/>
      <c r="CD1452" s="15"/>
      <c r="CE1452" s="15"/>
      <c r="CF1452" s="15"/>
      <c r="CG1452" s="15"/>
      <c r="CH1452" s="15"/>
      <c r="CI1452" s="15"/>
      <c r="CJ1452" s="15"/>
      <c r="CK1452" s="15"/>
      <c r="CL1452" s="15"/>
      <c r="CM1452" s="15"/>
      <c r="CN1452" s="15"/>
      <c r="CO1452" s="15"/>
      <c r="CP1452" s="15"/>
      <c r="CQ1452" s="15"/>
      <c r="CR1452" s="15"/>
      <c r="CS1452" s="15"/>
      <c r="CT1452" s="15"/>
      <c r="CU1452" s="15"/>
      <c r="CV1452" s="15"/>
      <c r="CW1452" s="15"/>
      <c r="CX1452" s="15"/>
      <c r="CY1452" s="15"/>
      <c r="CZ1452" s="15"/>
      <c r="DA1452" s="15"/>
      <c r="DB1452" s="15"/>
      <c r="DC1452" s="15"/>
      <c r="DD1452" s="15"/>
      <c r="DE1452" s="15"/>
      <c r="DF1452" s="15"/>
      <c r="DG1452" s="15"/>
      <c r="DH1452" s="15"/>
      <c r="DI1452" s="15"/>
      <c r="DJ1452" s="15"/>
      <c r="DK1452" s="15"/>
      <c r="DL1452" s="15"/>
      <c r="DM1452" s="15"/>
      <c r="DN1452" s="15"/>
      <c r="DO1452" s="15"/>
      <c r="DP1452" s="15"/>
      <c r="DQ1452" s="15"/>
      <c r="DR1452" s="15"/>
      <c r="DS1452" s="15"/>
      <c r="DT1452" s="15"/>
      <c r="DU1452" s="15"/>
      <c r="DV1452" s="15"/>
      <c r="DW1452" s="15"/>
      <c r="DX1452" s="15"/>
      <c r="DY1452" s="15"/>
      <c r="DZ1452" s="15"/>
      <c r="EA1452" s="15"/>
      <c r="EB1452" s="15"/>
      <c r="EC1452" s="15"/>
      <c r="ED1452" s="15"/>
      <c r="EE1452" s="15"/>
      <c r="EF1452" s="15"/>
      <c r="EG1452" s="15"/>
      <c r="EH1452" s="15"/>
      <c r="EI1452" s="15"/>
      <c r="EJ1452" s="15"/>
      <c r="EK1452" s="15"/>
      <c r="EL1452" s="15"/>
      <c r="EM1452" s="15"/>
      <c r="EN1452" s="15"/>
      <c r="EO1452" s="15"/>
      <c r="EP1452" s="15"/>
      <c r="EQ1452" s="15"/>
      <c r="ER1452" s="15"/>
      <c r="ES1452" s="15"/>
      <c r="ET1452" s="15"/>
      <c r="EU1452" s="15"/>
      <c r="EV1452" s="15"/>
      <c r="EW1452" s="15"/>
    </row>
    <row r="1453" spans="1:153" s="16" customFormat="1" x14ac:dyDescent="0.2">
      <c r="A1453" s="8" t="s">
        <v>114</v>
      </c>
      <c r="B1453" s="8" t="s">
        <v>142</v>
      </c>
      <c r="C1453" s="8" t="s">
        <v>142</v>
      </c>
      <c r="D1453" s="8"/>
      <c r="E1453" s="9">
        <v>587</v>
      </c>
      <c r="F1453" s="10" t="s">
        <v>247</v>
      </c>
      <c r="G1453" s="11">
        <v>11.31</v>
      </c>
      <c r="H1453" s="7">
        <v>11</v>
      </c>
      <c r="I1453" s="12">
        <v>7.3</v>
      </c>
      <c r="J1453" s="12">
        <v>7.3</v>
      </c>
      <c r="K1453" s="13">
        <v>7.3</v>
      </c>
      <c r="L1453" s="12">
        <v>207.490544</v>
      </c>
      <c r="M1453" s="12">
        <v>24.134019599999998</v>
      </c>
      <c r="N1453" s="12">
        <v>70.575014965986398</v>
      </c>
      <c r="O1453" s="12">
        <v>8.2088502040816316</v>
      </c>
      <c r="P1453" s="12">
        <v>116.31382874007019</v>
      </c>
      <c r="Q1453" s="12" t="s">
        <v>53</v>
      </c>
      <c r="R1453" s="12" t="s">
        <v>196</v>
      </c>
      <c r="S1453" s="12" t="s">
        <v>176</v>
      </c>
      <c r="T1453" s="12">
        <v>12.22</v>
      </c>
      <c r="U1453" s="12">
        <v>150.17939999999999</v>
      </c>
      <c r="V1453" s="15"/>
      <c r="W1453" s="15"/>
      <c r="X1453" s="15" t="s">
        <v>63</v>
      </c>
      <c r="Y1453" s="15" t="s">
        <v>49</v>
      </c>
      <c r="AA1453" s="15"/>
      <c r="AB1453" s="15"/>
      <c r="AC1453" s="13">
        <v>7.3</v>
      </c>
      <c r="AD1453" s="44">
        <v>616.28695962330607</v>
      </c>
      <c r="AE1453" s="44" t="s">
        <v>176</v>
      </c>
      <c r="AF1453" s="44" t="s">
        <v>176</v>
      </c>
      <c r="AG1453" s="152">
        <v>84.4</v>
      </c>
    </row>
    <row r="1454" spans="1:153" s="15" customFormat="1" x14ac:dyDescent="0.2">
      <c r="A1454" s="8" t="s">
        <v>114</v>
      </c>
      <c r="B1454" s="8" t="s">
        <v>142</v>
      </c>
      <c r="C1454" s="8" t="s">
        <v>142</v>
      </c>
      <c r="D1454" s="8"/>
      <c r="E1454" s="9">
        <v>587</v>
      </c>
      <c r="F1454" s="10" t="s">
        <v>247</v>
      </c>
      <c r="G1454" s="60">
        <v>11.01</v>
      </c>
      <c r="H1454" s="7">
        <v>11</v>
      </c>
      <c r="I1454" s="12">
        <v>2.4300000000000002</v>
      </c>
      <c r="J1454" s="12">
        <v>2.4300000000000002</v>
      </c>
      <c r="K1454" s="13">
        <v>2.4300000000000002</v>
      </c>
      <c r="L1454" s="12">
        <v>187.97053600000001</v>
      </c>
      <c r="M1454" s="12">
        <v>21.053859600000003</v>
      </c>
      <c r="N1454" s="12">
        <v>152.82157398373985</v>
      </c>
      <c r="O1454" s="12">
        <v>17.116959024390248</v>
      </c>
      <c r="P1454" s="12">
        <v>112.00616888170177</v>
      </c>
      <c r="Q1454" s="12" t="s">
        <v>53</v>
      </c>
      <c r="R1454" s="12" t="s">
        <v>196</v>
      </c>
      <c r="S1454" s="12" t="s">
        <v>176</v>
      </c>
      <c r="T1454" s="12">
        <v>13.44</v>
      </c>
      <c r="U1454" s="12">
        <v>140.89760000000001</v>
      </c>
      <c r="X1454" s="15" t="s">
        <v>63</v>
      </c>
      <c r="Y1454" s="15" t="s">
        <v>49</v>
      </c>
      <c r="Z1454" s="16"/>
      <c r="AC1454" s="13">
        <v>2.4300000000000002</v>
      </c>
      <c r="AD1454" s="44">
        <v>205.14757697049782</v>
      </c>
      <c r="AE1454" s="44" t="s">
        <v>176</v>
      </c>
      <c r="AF1454" s="44" t="s">
        <v>176</v>
      </c>
      <c r="AG1454" s="152">
        <v>84.4</v>
      </c>
    </row>
    <row r="1455" spans="1:153" s="16" customFormat="1" x14ac:dyDescent="0.2">
      <c r="A1455" s="8" t="s">
        <v>114</v>
      </c>
      <c r="B1455" s="8" t="s">
        <v>142</v>
      </c>
      <c r="C1455" s="8" t="s">
        <v>142</v>
      </c>
      <c r="D1455" s="8"/>
      <c r="E1455" s="9">
        <v>587</v>
      </c>
      <c r="F1455" s="10" t="s">
        <v>247</v>
      </c>
      <c r="G1455" s="60">
        <v>11.02</v>
      </c>
      <c r="H1455" s="7">
        <v>11</v>
      </c>
      <c r="I1455" s="12" t="e">
        <v>#N/A</v>
      </c>
      <c r="J1455" s="12">
        <v>1.24</v>
      </c>
      <c r="K1455" s="13">
        <v>1.24</v>
      </c>
      <c r="L1455" s="12" t="e">
        <v>#N/A</v>
      </c>
      <c r="M1455" s="12" t="e">
        <v>#N/A</v>
      </c>
      <c r="N1455" s="12" t="e">
        <v>#N/A</v>
      </c>
      <c r="O1455" s="12" t="e">
        <v>#N/A</v>
      </c>
      <c r="P1455" s="12" t="e">
        <v>#N/A</v>
      </c>
      <c r="Q1455" s="12" t="e">
        <v>#N/A</v>
      </c>
      <c r="R1455" s="12" t="e">
        <v>#N/A</v>
      </c>
      <c r="S1455" s="12" t="e">
        <v>#N/A</v>
      </c>
      <c r="T1455" s="12" t="e">
        <v>#N/A</v>
      </c>
      <c r="U1455" s="12" t="e">
        <v>#N/A</v>
      </c>
      <c r="V1455" s="15"/>
      <c r="W1455" s="15"/>
      <c r="X1455" s="15" t="s">
        <v>63</v>
      </c>
      <c r="Y1455" s="15" t="s">
        <v>49</v>
      </c>
      <c r="AA1455" s="15"/>
      <c r="AB1455" s="15"/>
      <c r="AC1455" s="13">
        <v>1.24</v>
      </c>
      <c r="AD1455" s="44">
        <v>104.68436026478076</v>
      </c>
      <c r="AE1455" s="44" t="s">
        <v>55</v>
      </c>
      <c r="AF1455" s="44" t="s">
        <v>55</v>
      </c>
      <c r="AG1455" s="152">
        <v>84.4</v>
      </c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5"/>
      <c r="BP1455" s="15"/>
      <c r="BQ1455" s="15"/>
      <c r="BR1455" s="15"/>
      <c r="BS1455" s="15"/>
      <c r="BT1455" s="15"/>
      <c r="BU1455" s="15"/>
      <c r="BV1455" s="15"/>
      <c r="BW1455" s="15"/>
      <c r="BX1455" s="15"/>
      <c r="BY1455" s="15"/>
      <c r="BZ1455" s="15"/>
      <c r="CA1455" s="15"/>
      <c r="CB1455" s="15"/>
      <c r="CC1455" s="15"/>
      <c r="CD1455" s="15"/>
      <c r="CE1455" s="15"/>
      <c r="CF1455" s="15"/>
      <c r="CG1455" s="15"/>
      <c r="CH1455" s="15"/>
      <c r="CI1455" s="15"/>
      <c r="CJ1455" s="15"/>
      <c r="CK1455" s="15"/>
      <c r="CL1455" s="15"/>
      <c r="CM1455" s="15"/>
      <c r="CN1455" s="15"/>
      <c r="CO1455" s="15"/>
      <c r="CP1455" s="15"/>
      <c r="CQ1455" s="15"/>
      <c r="CR1455" s="15"/>
      <c r="CS1455" s="15"/>
      <c r="CT1455" s="15"/>
      <c r="CU1455" s="15"/>
      <c r="CV1455" s="15"/>
      <c r="CW1455" s="15"/>
      <c r="CX1455" s="15"/>
      <c r="CY1455" s="15"/>
      <c r="CZ1455" s="15"/>
      <c r="DA1455" s="15"/>
      <c r="DB1455" s="15"/>
      <c r="DC1455" s="15"/>
      <c r="DD1455" s="15"/>
      <c r="DE1455" s="15"/>
      <c r="DF1455" s="15"/>
      <c r="DG1455" s="15"/>
      <c r="DH1455" s="15"/>
      <c r="DI1455" s="15"/>
      <c r="DJ1455" s="15"/>
      <c r="DK1455" s="15"/>
      <c r="DL1455" s="15"/>
      <c r="DM1455" s="15"/>
      <c r="DN1455" s="15"/>
      <c r="DO1455" s="15"/>
      <c r="DP1455" s="15"/>
      <c r="DQ1455" s="15"/>
      <c r="DR1455" s="15"/>
      <c r="DS1455" s="15"/>
      <c r="DT1455" s="15"/>
      <c r="DU1455" s="15"/>
      <c r="DV1455" s="15"/>
      <c r="DW1455" s="15"/>
      <c r="DX1455" s="15"/>
      <c r="DY1455" s="15"/>
      <c r="DZ1455" s="15"/>
      <c r="EA1455" s="15"/>
      <c r="EB1455" s="15"/>
      <c r="EC1455" s="15"/>
      <c r="ED1455" s="15"/>
      <c r="EE1455" s="15"/>
      <c r="EF1455" s="15"/>
      <c r="EG1455" s="15"/>
      <c r="EH1455" s="15"/>
      <c r="EI1455" s="15"/>
      <c r="EJ1455" s="15"/>
      <c r="EK1455" s="15"/>
      <c r="EL1455" s="15"/>
      <c r="EM1455" s="15"/>
      <c r="EN1455" s="15"/>
      <c r="EO1455" s="15"/>
      <c r="EP1455" s="15"/>
      <c r="EQ1455" s="15"/>
      <c r="ER1455" s="15"/>
      <c r="ES1455" s="15"/>
      <c r="ET1455" s="15"/>
      <c r="EU1455" s="15"/>
      <c r="EV1455" s="15"/>
      <c r="EW1455" s="15"/>
    </row>
    <row r="1456" spans="1:153" s="16" customFormat="1" x14ac:dyDescent="0.2">
      <c r="A1456" s="8" t="s">
        <v>114</v>
      </c>
      <c r="B1456" s="8" t="s">
        <v>142</v>
      </c>
      <c r="C1456" s="8" t="s">
        <v>142</v>
      </c>
      <c r="D1456" s="8"/>
      <c r="E1456" s="9">
        <v>587</v>
      </c>
      <c r="F1456" s="10" t="s">
        <v>247</v>
      </c>
      <c r="G1456" s="60">
        <v>11.03</v>
      </c>
      <c r="H1456" s="7">
        <v>11</v>
      </c>
      <c r="I1456" s="12">
        <v>0.5</v>
      </c>
      <c r="J1456" s="12">
        <v>3.11</v>
      </c>
      <c r="K1456" s="13">
        <v>3.11</v>
      </c>
      <c r="L1456" s="12">
        <v>43.200072000000006</v>
      </c>
      <c r="M1456" s="12">
        <v>4.0108826000000004</v>
      </c>
      <c r="N1456" s="12">
        <v>86.400144000000012</v>
      </c>
      <c r="O1456" s="12">
        <v>8.0217652000000008</v>
      </c>
      <c r="P1456" s="12">
        <v>92.844349889046484</v>
      </c>
      <c r="Q1456" s="12" t="s">
        <v>53</v>
      </c>
      <c r="R1456" s="12" t="s">
        <v>196</v>
      </c>
      <c r="S1456" s="12" t="s">
        <v>176</v>
      </c>
      <c r="T1456" s="12">
        <v>11.24</v>
      </c>
      <c r="U1456" s="12">
        <v>134.90815000000001</v>
      </c>
      <c r="V1456" s="15"/>
      <c r="W1456" s="15"/>
      <c r="X1456" s="15" t="s">
        <v>63</v>
      </c>
      <c r="Y1456" s="15" t="s">
        <v>49</v>
      </c>
      <c r="AA1456" s="15"/>
      <c r="AB1456" s="15"/>
      <c r="AC1456" s="13">
        <v>3.11</v>
      </c>
      <c r="AD1456" s="44">
        <v>262.55512937376466</v>
      </c>
      <c r="AE1456" s="44" t="s">
        <v>176</v>
      </c>
      <c r="AF1456" s="44" t="s">
        <v>176</v>
      </c>
      <c r="AG1456" s="152">
        <v>84.4</v>
      </c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5"/>
      <c r="BP1456" s="15"/>
      <c r="BQ1456" s="15"/>
      <c r="BR1456" s="15"/>
      <c r="BS1456" s="15"/>
      <c r="BT1456" s="15"/>
      <c r="BU1456" s="15"/>
      <c r="BV1456" s="15"/>
      <c r="BW1456" s="15"/>
      <c r="BX1456" s="15"/>
      <c r="BY1456" s="15"/>
      <c r="BZ1456" s="15"/>
      <c r="CA1456" s="15"/>
      <c r="CB1456" s="15"/>
      <c r="CC1456" s="15"/>
      <c r="CD1456" s="15"/>
      <c r="CE1456" s="15"/>
      <c r="CF1456" s="15"/>
      <c r="CG1456" s="15"/>
      <c r="CH1456" s="15"/>
      <c r="CI1456" s="15"/>
      <c r="CJ1456" s="15"/>
      <c r="CK1456" s="15"/>
      <c r="CL1456" s="15"/>
      <c r="CM1456" s="15"/>
      <c r="CN1456" s="15"/>
      <c r="CO1456" s="15"/>
      <c r="CP1456" s="15"/>
      <c r="CQ1456" s="15"/>
      <c r="CR1456" s="15"/>
      <c r="CS1456" s="15"/>
      <c r="CT1456" s="15"/>
      <c r="CU1456" s="15"/>
      <c r="CV1456" s="15"/>
      <c r="CW1456" s="15"/>
      <c r="CX1456" s="15"/>
      <c r="CY1456" s="15"/>
      <c r="CZ1456" s="15"/>
      <c r="DA1456" s="15"/>
      <c r="DB1456" s="15"/>
      <c r="DC1456" s="15"/>
      <c r="DD1456" s="15"/>
      <c r="DE1456" s="15"/>
      <c r="DF1456" s="15"/>
      <c r="DG1456" s="15"/>
      <c r="DH1456" s="15"/>
      <c r="DI1456" s="15"/>
      <c r="DJ1456" s="15"/>
      <c r="DK1456" s="15"/>
      <c r="DL1456" s="15"/>
      <c r="DM1456" s="15"/>
      <c r="DN1456" s="15"/>
      <c r="DO1456" s="15"/>
      <c r="DP1456" s="15"/>
      <c r="DQ1456" s="15"/>
      <c r="DR1456" s="15"/>
      <c r="DS1456" s="15"/>
      <c r="DT1456" s="15"/>
      <c r="DU1456" s="15"/>
      <c r="DV1456" s="15"/>
      <c r="DW1456" s="15"/>
      <c r="DX1456" s="15"/>
      <c r="DY1456" s="15"/>
      <c r="DZ1456" s="15"/>
      <c r="EA1456" s="15"/>
      <c r="EB1456" s="15"/>
      <c r="EC1456" s="15"/>
      <c r="ED1456" s="15"/>
      <c r="EE1456" s="15"/>
      <c r="EF1456" s="15"/>
      <c r="EG1456" s="15"/>
      <c r="EH1456" s="15"/>
      <c r="EI1456" s="15"/>
      <c r="EJ1456" s="15"/>
      <c r="EK1456" s="15"/>
      <c r="EL1456" s="15"/>
      <c r="EM1456" s="15"/>
      <c r="EN1456" s="15"/>
      <c r="EO1456" s="15"/>
      <c r="EP1456" s="15"/>
      <c r="EQ1456" s="15"/>
      <c r="ER1456" s="15"/>
      <c r="ES1456" s="15"/>
      <c r="ET1456" s="15"/>
      <c r="EU1456" s="15"/>
      <c r="EV1456" s="15"/>
      <c r="EW1456" s="15"/>
    </row>
    <row r="1457" spans="1:153" s="16" customFormat="1" x14ac:dyDescent="0.2">
      <c r="A1457" s="8" t="s">
        <v>114</v>
      </c>
      <c r="B1457" s="8" t="s">
        <v>142</v>
      </c>
      <c r="C1457" s="8" t="s">
        <v>142</v>
      </c>
      <c r="D1457" s="8"/>
      <c r="E1457" s="9">
        <v>587</v>
      </c>
      <c r="F1457" s="10" t="s">
        <v>247</v>
      </c>
      <c r="G1457" s="60">
        <v>11.36</v>
      </c>
      <c r="H1457" s="7">
        <v>11</v>
      </c>
      <c r="I1457" s="12" t="e">
        <v>#N/A</v>
      </c>
      <c r="J1457" s="12">
        <v>1.5</v>
      </c>
      <c r="K1457" s="13">
        <v>1.5</v>
      </c>
      <c r="L1457" s="12" t="e">
        <v>#N/A</v>
      </c>
      <c r="M1457" s="12" t="e">
        <v>#N/A</v>
      </c>
      <c r="N1457" s="12" t="e">
        <v>#N/A</v>
      </c>
      <c r="O1457" s="12" t="e">
        <v>#N/A</v>
      </c>
      <c r="P1457" s="12" t="e">
        <v>#N/A</v>
      </c>
      <c r="Q1457" s="12" t="e">
        <v>#N/A</v>
      </c>
      <c r="R1457" s="12" t="e">
        <v>#N/A</v>
      </c>
      <c r="S1457" s="12" t="e">
        <v>#N/A</v>
      </c>
      <c r="T1457" s="12" t="e">
        <v>#N/A</v>
      </c>
      <c r="U1457" s="12" t="e">
        <v>#N/A</v>
      </c>
      <c r="V1457" s="15"/>
      <c r="W1457" s="15"/>
      <c r="X1457" s="15" t="s">
        <v>63</v>
      </c>
      <c r="Y1457" s="15" t="s">
        <v>49</v>
      </c>
      <c r="AA1457" s="15"/>
      <c r="AB1457" s="15"/>
      <c r="AC1457" s="13">
        <v>1.5</v>
      </c>
      <c r="AD1457" s="44">
        <v>126.63430677191222</v>
      </c>
      <c r="AE1457" s="44" t="s">
        <v>55</v>
      </c>
      <c r="AF1457" s="44" t="s">
        <v>55</v>
      </c>
      <c r="AG1457" s="152">
        <v>84.4</v>
      </c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5"/>
      <c r="BP1457" s="15"/>
      <c r="BQ1457" s="15"/>
      <c r="BR1457" s="15"/>
      <c r="BS1457" s="15"/>
      <c r="BT1457" s="15"/>
      <c r="BU1457" s="15"/>
      <c r="BV1457" s="15"/>
      <c r="BW1457" s="15"/>
      <c r="BX1457" s="15"/>
      <c r="BY1457" s="15"/>
      <c r="BZ1457" s="15"/>
      <c r="CA1457" s="15"/>
      <c r="CB1457" s="15"/>
      <c r="CC1457" s="15"/>
      <c r="CD1457" s="15"/>
      <c r="CE1457" s="15"/>
      <c r="CF1457" s="15"/>
      <c r="CG1457" s="15"/>
      <c r="CH1457" s="15"/>
      <c r="CI1457" s="15"/>
      <c r="CJ1457" s="15"/>
      <c r="CK1457" s="15"/>
      <c r="CL1457" s="15"/>
      <c r="CM1457" s="15"/>
      <c r="CN1457" s="15"/>
      <c r="CO1457" s="15"/>
      <c r="CP1457" s="15"/>
      <c r="CQ1457" s="15"/>
      <c r="CR1457" s="15"/>
      <c r="CS1457" s="15"/>
      <c r="CT1457" s="15"/>
      <c r="CU1457" s="15"/>
      <c r="CV1457" s="15"/>
      <c r="CW1457" s="15"/>
      <c r="CX1457" s="15"/>
      <c r="CY1457" s="15"/>
      <c r="CZ1457" s="15"/>
      <c r="DA1457" s="15"/>
      <c r="DB1457" s="15"/>
      <c r="DC1457" s="15"/>
      <c r="DD1457" s="15"/>
      <c r="DE1457" s="15"/>
      <c r="DF1457" s="15"/>
      <c r="DG1457" s="15"/>
      <c r="DH1457" s="15"/>
      <c r="DI1457" s="15"/>
      <c r="DJ1457" s="15"/>
      <c r="DK1457" s="15"/>
      <c r="DL1457" s="15"/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5"/>
      <c r="ED1457" s="15"/>
      <c r="EE1457" s="15"/>
      <c r="EF1457" s="15"/>
      <c r="EG1457" s="15"/>
      <c r="EH1457" s="15"/>
      <c r="EI1457" s="15"/>
      <c r="EJ1457" s="15"/>
      <c r="EK1457" s="15"/>
      <c r="EL1457" s="15"/>
      <c r="EM1457" s="15"/>
      <c r="EN1457" s="15"/>
      <c r="EO1457" s="15"/>
      <c r="EP1457" s="15"/>
      <c r="EQ1457" s="15"/>
      <c r="ER1457" s="15"/>
      <c r="ES1457" s="15"/>
      <c r="ET1457" s="15"/>
      <c r="EU1457" s="15"/>
      <c r="EV1457" s="15"/>
      <c r="EW1457" s="15"/>
    </row>
    <row r="1458" spans="1:153" s="16" customFormat="1" x14ac:dyDescent="0.2">
      <c r="A1458" s="8" t="s">
        <v>114</v>
      </c>
      <c r="B1458" s="8" t="s">
        <v>142</v>
      </c>
      <c r="C1458" s="8" t="s">
        <v>142</v>
      </c>
      <c r="D1458" s="8"/>
      <c r="E1458" s="9">
        <v>587</v>
      </c>
      <c r="F1458" s="10" t="s">
        <v>247</v>
      </c>
      <c r="G1458" s="60">
        <v>11.37</v>
      </c>
      <c r="H1458" s="7">
        <v>11</v>
      </c>
      <c r="I1458" s="12" t="e">
        <v>#N/A</v>
      </c>
      <c r="J1458" s="12">
        <v>1.27</v>
      </c>
      <c r="K1458" s="13">
        <v>1.27</v>
      </c>
      <c r="L1458" s="12" t="e">
        <v>#N/A</v>
      </c>
      <c r="M1458" s="12" t="e">
        <v>#N/A</v>
      </c>
      <c r="N1458" s="12" t="e">
        <v>#N/A</v>
      </c>
      <c r="O1458" s="12" t="e">
        <v>#N/A</v>
      </c>
      <c r="P1458" s="12" t="e">
        <v>#N/A</v>
      </c>
      <c r="Q1458" s="12" t="e">
        <v>#N/A</v>
      </c>
      <c r="R1458" s="12" t="e">
        <v>#N/A</v>
      </c>
      <c r="S1458" s="12" t="e">
        <v>#N/A</v>
      </c>
      <c r="T1458" s="12" t="e">
        <v>#N/A</v>
      </c>
      <c r="U1458" s="12" t="e">
        <v>#N/A</v>
      </c>
      <c r="V1458" s="15"/>
      <c r="W1458" s="15"/>
      <c r="X1458" s="15" t="s">
        <v>63</v>
      </c>
      <c r="Y1458" s="15" t="s">
        <v>49</v>
      </c>
      <c r="AA1458" s="15"/>
      <c r="AB1458" s="15"/>
      <c r="AC1458" s="13">
        <v>1.27</v>
      </c>
      <c r="AD1458" s="44">
        <v>107.21704640021902</v>
      </c>
      <c r="AE1458" s="44" t="s">
        <v>176</v>
      </c>
      <c r="AF1458" s="44" t="s">
        <v>176</v>
      </c>
      <c r="AG1458" s="152">
        <v>84.4</v>
      </c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5"/>
      <c r="BP1458" s="15"/>
      <c r="BQ1458" s="15"/>
      <c r="BR1458" s="15"/>
      <c r="BS1458" s="15"/>
      <c r="BT1458" s="15"/>
      <c r="BU1458" s="15"/>
      <c r="BV1458" s="15"/>
      <c r="BW1458" s="15"/>
      <c r="BX1458" s="15"/>
      <c r="BY1458" s="15"/>
      <c r="BZ1458" s="15"/>
      <c r="CA1458" s="15"/>
      <c r="CB1458" s="15"/>
      <c r="CC1458" s="15"/>
      <c r="CD1458" s="15"/>
      <c r="CE1458" s="15"/>
      <c r="CF1458" s="15"/>
      <c r="CG1458" s="15"/>
      <c r="CH1458" s="15"/>
      <c r="CI1458" s="15"/>
      <c r="CJ1458" s="15"/>
      <c r="CK1458" s="15"/>
      <c r="CL1458" s="15"/>
      <c r="CM1458" s="15"/>
      <c r="CN1458" s="15"/>
      <c r="CO1458" s="15"/>
      <c r="CP1458" s="15"/>
      <c r="CQ1458" s="15"/>
      <c r="CR1458" s="15"/>
      <c r="CS1458" s="15"/>
      <c r="CT1458" s="15"/>
      <c r="CU1458" s="15"/>
      <c r="CV1458" s="15"/>
      <c r="CW1458" s="15"/>
      <c r="CX1458" s="15"/>
      <c r="CY1458" s="15"/>
      <c r="CZ1458" s="15"/>
      <c r="DA1458" s="15"/>
      <c r="DB1458" s="15"/>
      <c r="DC1458" s="15"/>
      <c r="DD1458" s="15"/>
      <c r="DE1458" s="15"/>
      <c r="DF1458" s="15"/>
      <c r="DG1458" s="15"/>
      <c r="DH1458" s="15"/>
      <c r="DI1458" s="15"/>
      <c r="DJ1458" s="15"/>
      <c r="DK1458" s="15"/>
      <c r="DL1458" s="15"/>
      <c r="DM1458" s="15"/>
      <c r="DN1458" s="15"/>
      <c r="DO1458" s="15"/>
      <c r="DP1458" s="15"/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5"/>
      <c r="EC1458" s="15"/>
      <c r="ED1458" s="15"/>
      <c r="EE1458" s="15"/>
      <c r="EF1458" s="15"/>
      <c r="EG1458" s="15"/>
      <c r="EH1458" s="15"/>
      <c r="EI1458" s="15"/>
      <c r="EJ1458" s="15"/>
      <c r="EK1458" s="15"/>
      <c r="EL1458" s="15"/>
      <c r="EM1458" s="15"/>
      <c r="EN1458" s="15"/>
      <c r="EO1458" s="15"/>
      <c r="EP1458" s="15"/>
      <c r="EQ1458" s="15"/>
      <c r="ER1458" s="15"/>
      <c r="ES1458" s="15"/>
      <c r="ET1458" s="15"/>
      <c r="EU1458" s="15"/>
      <c r="EV1458" s="15"/>
      <c r="EW1458" s="15"/>
    </row>
    <row r="1459" spans="1:153" s="16" customFormat="1" x14ac:dyDescent="0.2">
      <c r="A1459" s="8" t="s">
        <v>114</v>
      </c>
      <c r="B1459" s="8" t="s">
        <v>142</v>
      </c>
      <c r="C1459" s="8" t="s">
        <v>142</v>
      </c>
      <c r="D1459" s="8"/>
      <c r="E1459" s="9">
        <v>587</v>
      </c>
      <c r="F1459" s="10" t="s">
        <v>247</v>
      </c>
      <c r="G1459" s="60">
        <v>11.23</v>
      </c>
      <c r="H1459" s="7">
        <v>11</v>
      </c>
      <c r="I1459" s="12">
        <v>0.45</v>
      </c>
      <c r="J1459" s="12">
        <v>0.45</v>
      </c>
      <c r="K1459" s="13">
        <v>0.45</v>
      </c>
      <c r="L1459" s="12">
        <v>43.070076</v>
      </c>
      <c r="M1459" s="12">
        <v>4.4645576</v>
      </c>
      <c r="N1459" s="12">
        <v>95.711280000000002</v>
      </c>
      <c r="O1459" s="12">
        <v>9.9212391111111113</v>
      </c>
      <c r="P1459" s="12">
        <v>103.65799215213829</v>
      </c>
      <c r="Q1459" s="12" t="s">
        <v>99</v>
      </c>
      <c r="R1459" s="12" t="s">
        <v>54</v>
      </c>
      <c r="S1459" s="12" t="s">
        <v>55</v>
      </c>
      <c r="T1459" s="12">
        <v>14.69</v>
      </c>
      <c r="U1459" s="12">
        <v>139.58725000000001</v>
      </c>
      <c r="V1459" s="15"/>
      <c r="W1459" s="15"/>
      <c r="X1459" s="15" t="s">
        <v>63</v>
      </c>
      <c r="Y1459" s="15" t="s">
        <v>49</v>
      </c>
      <c r="AA1459" s="15"/>
      <c r="AB1459" s="15"/>
      <c r="AC1459" s="13">
        <v>0.45</v>
      </c>
      <c r="AD1459" s="44">
        <v>37.990292031573667</v>
      </c>
      <c r="AE1459" s="44" t="s">
        <v>55</v>
      </c>
      <c r="AF1459" s="44" t="s">
        <v>55</v>
      </c>
      <c r="AG1459" s="152">
        <v>84.4</v>
      </c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5"/>
      <c r="BP1459" s="15"/>
      <c r="BQ1459" s="15"/>
      <c r="BR1459" s="15"/>
      <c r="BS1459" s="15"/>
      <c r="BT1459" s="15"/>
      <c r="BU1459" s="15"/>
      <c r="BV1459" s="15"/>
      <c r="BW1459" s="15"/>
      <c r="BX1459" s="15"/>
      <c r="BY1459" s="15"/>
      <c r="BZ1459" s="15"/>
      <c r="CA1459" s="15"/>
      <c r="CB1459" s="15"/>
      <c r="CC1459" s="15"/>
      <c r="CD1459" s="15"/>
      <c r="CE1459" s="15"/>
      <c r="CF1459" s="15"/>
      <c r="CG1459" s="15"/>
      <c r="CH1459" s="15"/>
      <c r="CI1459" s="15"/>
      <c r="CJ1459" s="15"/>
      <c r="CK1459" s="15"/>
      <c r="CL1459" s="15"/>
      <c r="CM1459" s="15"/>
      <c r="CN1459" s="15"/>
      <c r="CO1459" s="15"/>
      <c r="CP1459" s="15"/>
      <c r="CQ1459" s="15"/>
      <c r="CR1459" s="15"/>
      <c r="CS1459" s="15"/>
      <c r="CT1459" s="15"/>
      <c r="CU1459" s="15"/>
      <c r="CV1459" s="15"/>
      <c r="CW1459" s="15"/>
      <c r="CX1459" s="15"/>
      <c r="CY1459" s="15"/>
      <c r="CZ1459" s="15"/>
      <c r="DA1459" s="15"/>
      <c r="DB1459" s="15"/>
      <c r="DC1459" s="15"/>
      <c r="DD1459" s="15"/>
      <c r="DE1459" s="15"/>
      <c r="DF1459" s="15"/>
      <c r="DG1459" s="15"/>
      <c r="DH1459" s="15"/>
      <c r="DI1459" s="15"/>
      <c r="DJ1459" s="15"/>
      <c r="DK1459" s="15"/>
      <c r="DL1459" s="15"/>
      <c r="DM1459" s="15"/>
      <c r="DN1459" s="15"/>
      <c r="DO1459" s="15"/>
      <c r="DP1459" s="15"/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5"/>
      <c r="ED1459" s="15"/>
      <c r="EE1459" s="15"/>
      <c r="EF1459" s="15"/>
      <c r="EG1459" s="15"/>
      <c r="EH1459" s="15"/>
      <c r="EI1459" s="15"/>
      <c r="EJ1459" s="15"/>
      <c r="EK1459" s="15"/>
      <c r="EL1459" s="15"/>
      <c r="EM1459" s="15"/>
      <c r="EN1459" s="15"/>
      <c r="EO1459" s="15"/>
      <c r="EP1459" s="15"/>
      <c r="EQ1459" s="15"/>
      <c r="ER1459" s="15"/>
      <c r="ES1459" s="15"/>
      <c r="ET1459" s="15"/>
      <c r="EU1459" s="15"/>
      <c r="EV1459" s="15"/>
      <c r="EW1459" s="15"/>
    </row>
    <row r="1460" spans="1:153" s="16" customFormat="1" x14ac:dyDescent="0.2">
      <c r="A1460" s="8" t="s">
        <v>114</v>
      </c>
      <c r="B1460" s="8" t="s">
        <v>142</v>
      </c>
      <c r="C1460" s="8" t="s">
        <v>142</v>
      </c>
      <c r="D1460" s="8"/>
      <c r="E1460" s="9">
        <v>587</v>
      </c>
      <c r="F1460" s="10" t="s">
        <v>247</v>
      </c>
      <c r="G1460" s="7">
        <v>11.41</v>
      </c>
      <c r="H1460" s="7">
        <v>8</v>
      </c>
      <c r="I1460" s="12" t="e">
        <v>#N/A</v>
      </c>
      <c r="J1460" s="12">
        <v>0.4</v>
      </c>
      <c r="K1460" s="13">
        <v>0.4</v>
      </c>
      <c r="L1460" s="12" t="e">
        <v>#N/A</v>
      </c>
      <c r="M1460" s="12" t="e">
        <v>#N/A</v>
      </c>
      <c r="N1460" s="12" t="e">
        <v>#N/A</v>
      </c>
      <c r="O1460" s="12" t="e">
        <v>#N/A</v>
      </c>
      <c r="P1460" s="12" t="e">
        <v>#N/A</v>
      </c>
      <c r="Q1460" s="12" t="e">
        <v>#N/A</v>
      </c>
      <c r="R1460" s="12" t="e">
        <v>#N/A</v>
      </c>
      <c r="S1460" s="12" t="e">
        <v>#N/A</v>
      </c>
      <c r="T1460" s="12" t="e">
        <v>#N/A</v>
      </c>
      <c r="U1460" s="12" t="e">
        <v>#N/A</v>
      </c>
      <c r="V1460" s="15"/>
      <c r="W1460" s="15"/>
      <c r="X1460" s="15" t="s">
        <v>63</v>
      </c>
      <c r="Y1460" s="15" t="s">
        <v>49</v>
      </c>
      <c r="Z1460" s="15"/>
      <c r="AA1460" s="15"/>
      <c r="AB1460" s="15"/>
      <c r="AC1460" s="13">
        <v>0.4</v>
      </c>
      <c r="AD1460" s="44">
        <v>33.769148472509926</v>
      </c>
      <c r="AE1460" s="44" t="s">
        <v>176</v>
      </c>
      <c r="AF1460" s="44" t="s">
        <v>176</v>
      </c>
      <c r="AG1460" s="152">
        <v>84.4</v>
      </c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5"/>
      <c r="BP1460" s="15"/>
      <c r="BQ1460" s="15"/>
      <c r="BR1460" s="15"/>
      <c r="BS1460" s="15"/>
      <c r="BT1460" s="15"/>
      <c r="BU1460" s="15"/>
      <c r="BV1460" s="15"/>
      <c r="BW1460" s="15"/>
      <c r="BX1460" s="15"/>
      <c r="BY1460" s="15"/>
      <c r="BZ1460" s="15"/>
      <c r="CA1460" s="15"/>
      <c r="CB1460" s="15"/>
      <c r="CC1460" s="15"/>
      <c r="CD1460" s="15"/>
      <c r="CE1460" s="15"/>
      <c r="CF1460" s="15"/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  <c r="CW1460" s="15"/>
      <c r="CX1460" s="15"/>
      <c r="CY1460" s="15"/>
      <c r="CZ1460" s="15"/>
      <c r="DA1460" s="15"/>
      <c r="DB1460" s="15"/>
      <c r="DC1460" s="15"/>
      <c r="DD1460" s="15"/>
      <c r="DE1460" s="15"/>
      <c r="DF1460" s="15"/>
      <c r="DG1460" s="15"/>
      <c r="DH1460" s="15"/>
      <c r="DI1460" s="15"/>
      <c r="DJ1460" s="15"/>
      <c r="DK1460" s="15"/>
      <c r="DL1460" s="15"/>
      <c r="DM1460" s="15"/>
      <c r="DN1460" s="15"/>
      <c r="DO1460" s="15"/>
      <c r="DP1460" s="15"/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5"/>
      <c r="ED1460" s="15"/>
      <c r="EE1460" s="15"/>
      <c r="EF1460" s="15"/>
      <c r="EG1460" s="15"/>
      <c r="EH1460" s="15"/>
      <c r="EI1460" s="15"/>
      <c r="EJ1460" s="15"/>
      <c r="EK1460" s="15"/>
      <c r="EL1460" s="15"/>
      <c r="EM1460" s="15"/>
      <c r="EN1460" s="15"/>
      <c r="EO1460" s="15"/>
      <c r="EP1460" s="15"/>
      <c r="EQ1460" s="15"/>
      <c r="ER1460" s="15"/>
      <c r="ES1460" s="15"/>
      <c r="ET1460" s="15"/>
      <c r="EU1460" s="15"/>
      <c r="EV1460" s="15"/>
      <c r="EW1460" s="15"/>
    </row>
    <row r="1461" spans="1:153" s="16" customFormat="1" x14ac:dyDescent="0.2">
      <c r="A1461" s="8" t="s">
        <v>114</v>
      </c>
      <c r="B1461" s="8" t="s">
        <v>142</v>
      </c>
      <c r="C1461" s="8" t="s">
        <v>142</v>
      </c>
      <c r="D1461" s="8"/>
      <c r="E1461" s="9">
        <v>587</v>
      </c>
      <c r="F1461" s="10" t="s">
        <v>247</v>
      </c>
      <c r="G1461" s="11">
        <v>5.0999999999999996</v>
      </c>
      <c r="H1461" s="9">
        <v>5</v>
      </c>
      <c r="I1461" s="12">
        <v>2.2000000000000002</v>
      </c>
      <c r="J1461" s="12">
        <v>2.33</v>
      </c>
      <c r="K1461" s="13">
        <v>2.33</v>
      </c>
      <c r="L1461" s="12">
        <v>61.580200000000005</v>
      </c>
      <c r="M1461" s="12">
        <v>5.1994903999999993</v>
      </c>
      <c r="N1461" s="12">
        <v>49.264160000000004</v>
      </c>
      <c r="O1461" s="12">
        <v>4.1595923199999998</v>
      </c>
      <c r="P1461" s="12">
        <v>84.434451333383123</v>
      </c>
      <c r="Q1461" s="12" t="s">
        <v>99</v>
      </c>
      <c r="R1461" s="12" t="s">
        <v>54</v>
      </c>
      <c r="S1461" s="12" t="s">
        <v>55</v>
      </c>
      <c r="T1461" s="12">
        <v>12.75</v>
      </c>
      <c r="U1461" s="12">
        <v>113.20595</v>
      </c>
      <c r="V1461" s="21"/>
      <c r="W1461" s="21"/>
      <c r="X1461" s="15" t="s">
        <v>63</v>
      </c>
      <c r="Y1461" s="15" t="s">
        <v>49</v>
      </c>
      <c r="AC1461" s="13">
        <v>2.33</v>
      </c>
      <c r="AD1461" s="44">
        <v>207.42328985237032</v>
      </c>
      <c r="AE1461" s="44" t="s">
        <v>55</v>
      </c>
      <c r="AF1461" s="44" t="s">
        <v>55</v>
      </c>
      <c r="AG1461" s="152">
        <v>89</v>
      </c>
    </row>
    <row r="1462" spans="1:153" s="15" customFormat="1" x14ac:dyDescent="0.2">
      <c r="A1462" s="8" t="s">
        <v>114</v>
      </c>
      <c r="B1462" s="8" t="s">
        <v>142</v>
      </c>
      <c r="C1462" s="8" t="s">
        <v>142</v>
      </c>
      <c r="D1462" s="8"/>
      <c r="E1462" s="9">
        <v>587</v>
      </c>
      <c r="F1462" s="10" t="s">
        <v>247</v>
      </c>
      <c r="G1462" s="60">
        <v>12.12</v>
      </c>
      <c r="H1462" s="7">
        <v>12</v>
      </c>
      <c r="I1462" s="12">
        <v>1.24</v>
      </c>
      <c r="J1462" s="12">
        <v>1.24</v>
      </c>
      <c r="K1462" s="13">
        <v>1.24</v>
      </c>
      <c r="L1462" s="12">
        <v>107.83044</v>
      </c>
      <c r="M1462" s="12">
        <v>13.699848799999998</v>
      </c>
      <c r="N1462" s="12">
        <v>86.960032258064516</v>
      </c>
      <c r="O1462" s="12">
        <v>11.04826516129032</v>
      </c>
      <c r="P1462" s="12">
        <v>127.04992022660761</v>
      </c>
      <c r="Q1462" s="12" t="s">
        <v>53</v>
      </c>
      <c r="R1462" s="12" t="s">
        <v>70</v>
      </c>
      <c r="S1462" s="12" t="s">
        <v>71</v>
      </c>
      <c r="T1462" s="12">
        <v>14.03</v>
      </c>
      <c r="U1462" s="12">
        <v>150.82964999999999</v>
      </c>
      <c r="X1462" s="15" t="s">
        <v>63</v>
      </c>
      <c r="Y1462" s="15" t="s">
        <v>49</v>
      </c>
      <c r="Z1462" s="16"/>
      <c r="AC1462" s="13">
        <v>1.24</v>
      </c>
      <c r="AD1462" s="44">
        <v>104.68436026478076</v>
      </c>
      <c r="AE1462" s="44" t="s">
        <v>71</v>
      </c>
      <c r="AF1462" s="44" t="s">
        <v>71</v>
      </c>
      <c r="AG1462" s="152">
        <v>84.4</v>
      </c>
    </row>
    <row r="1463" spans="1:153" s="16" customFormat="1" x14ac:dyDescent="0.2">
      <c r="A1463" s="8" t="s">
        <v>114</v>
      </c>
      <c r="B1463" s="8" t="s">
        <v>142</v>
      </c>
      <c r="C1463" s="8" t="s">
        <v>142</v>
      </c>
      <c r="D1463" s="8"/>
      <c r="E1463" s="9">
        <v>587</v>
      </c>
      <c r="F1463" s="10" t="s">
        <v>247</v>
      </c>
      <c r="G1463" s="60">
        <v>12.16</v>
      </c>
      <c r="H1463" s="7">
        <v>12</v>
      </c>
      <c r="I1463" s="12">
        <v>1.3</v>
      </c>
      <c r="J1463" s="12">
        <v>1.3</v>
      </c>
      <c r="K1463" s="13">
        <v>1.3</v>
      </c>
      <c r="L1463" s="12">
        <v>106.88035600000001</v>
      </c>
      <c r="M1463" s="12">
        <v>14.412793599999999</v>
      </c>
      <c r="N1463" s="12">
        <v>82.215658461538467</v>
      </c>
      <c r="O1463" s="12">
        <v>11.086764307692306</v>
      </c>
      <c r="P1463" s="12">
        <v>134.84979035810846</v>
      </c>
      <c r="Q1463" s="12" t="s">
        <v>53</v>
      </c>
      <c r="R1463" s="12" t="s">
        <v>54</v>
      </c>
      <c r="S1463" s="12" t="s">
        <v>55</v>
      </c>
      <c r="T1463" s="12">
        <v>14.16</v>
      </c>
      <c r="U1463" s="12">
        <v>161.52010000000001</v>
      </c>
      <c r="V1463" s="15"/>
      <c r="W1463" s="15"/>
      <c r="X1463" s="15" t="s">
        <v>63</v>
      </c>
      <c r="Y1463" s="15" t="s">
        <v>49</v>
      </c>
      <c r="AA1463" s="15"/>
      <c r="AB1463" s="15"/>
      <c r="AC1463" s="13">
        <v>1.3</v>
      </c>
      <c r="AD1463" s="44">
        <v>109.74973253565726</v>
      </c>
      <c r="AE1463" s="44" t="s">
        <v>55</v>
      </c>
      <c r="AF1463" s="44" t="s">
        <v>55</v>
      </c>
      <c r="AG1463" s="152">
        <v>84.4</v>
      </c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5"/>
      <c r="BP1463" s="15"/>
      <c r="BQ1463" s="15"/>
      <c r="BR1463" s="15"/>
      <c r="BS1463" s="15"/>
      <c r="BT1463" s="15"/>
      <c r="BU1463" s="15"/>
      <c r="BV1463" s="15"/>
      <c r="BW1463" s="15"/>
      <c r="BX1463" s="15"/>
      <c r="BY1463" s="15"/>
      <c r="BZ1463" s="15"/>
      <c r="CA1463" s="15"/>
      <c r="CB1463" s="15"/>
      <c r="CC1463" s="15"/>
      <c r="CD1463" s="15"/>
      <c r="CE1463" s="15"/>
      <c r="CF1463" s="15"/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/>
      <c r="CU1463" s="15"/>
      <c r="CV1463" s="15"/>
      <c r="CW1463" s="15"/>
      <c r="CX1463" s="15"/>
      <c r="CY1463" s="15"/>
      <c r="CZ1463" s="15"/>
      <c r="DA1463" s="15"/>
      <c r="DB1463" s="15"/>
      <c r="DC1463" s="15"/>
      <c r="DD1463" s="15"/>
      <c r="DE1463" s="15"/>
      <c r="DF1463" s="15"/>
      <c r="DG1463" s="15"/>
      <c r="DH1463" s="15"/>
      <c r="DI1463" s="15"/>
      <c r="DJ1463" s="15"/>
      <c r="DK1463" s="15"/>
      <c r="DL1463" s="15"/>
      <c r="DM1463" s="15"/>
      <c r="DN1463" s="15"/>
      <c r="DO1463" s="15"/>
      <c r="DP1463" s="15"/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5"/>
      <c r="ED1463" s="15"/>
      <c r="EE1463" s="15"/>
      <c r="EF1463" s="15"/>
      <c r="EG1463" s="15"/>
      <c r="EH1463" s="15"/>
      <c r="EI1463" s="15"/>
      <c r="EJ1463" s="15"/>
      <c r="EK1463" s="15"/>
      <c r="EL1463" s="15"/>
      <c r="EM1463" s="15"/>
      <c r="EN1463" s="15"/>
      <c r="EO1463" s="15"/>
      <c r="EP1463" s="15"/>
      <c r="EQ1463" s="15"/>
      <c r="ER1463" s="15"/>
      <c r="ES1463" s="15"/>
      <c r="ET1463" s="15"/>
      <c r="EU1463" s="15"/>
      <c r="EV1463" s="15"/>
      <c r="EW1463" s="15"/>
    </row>
    <row r="1464" spans="1:153" s="16" customFormat="1" x14ac:dyDescent="0.2">
      <c r="A1464" s="8" t="s">
        <v>114</v>
      </c>
      <c r="B1464" s="8" t="s">
        <v>142</v>
      </c>
      <c r="C1464" s="8" t="s">
        <v>142</v>
      </c>
      <c r="D1464" s="8"/>
      <c r="E1464" s="9">
        <v>587</v>
      </c>
      <c r="F1464" s="10" t="s">
        <v>247</v>
      </c>
      <c r="G1464" s="60">
        <v>11.1</v>
      </c>
      <c r="H1464" s="7">
        <v>11</v>
      </c>
      <c r="I1464" s="12">
        <v>2.04</v>
      </c>
      <c r="J1464" s="12">
        <v>2.04</v>
      </c>
      <c r="K1464" s="13">
        <v>2.04</v>
      </c>
      <c r="L1464" s="12">
        <v>177.77040400000001</v>
      </c>
      <c r="M1464" s="12">
        <v>20.371481799999998</v>
      </c>
      <c r="N1464" s="12">
        <v>87.142354901960786</v>
      </c>
      <c r="O1464" s="12">
        <v>9.9860204901960774</v>
      </c>
      <c r="P1464" s="12">
        <v>114.59433821166314</v>
      </c>
      <c r="Q1464" s="12" t="s">
        <v>53</v>
      </c>
      <c r="R1464" s="12" t="s">
        <v>54</v>
      </c>
      <c r="S1464" s="12" t="s">
        <v>55</v>
      </c>
      <c r="T1464" s="12">
        <v>13.77</v>
      </c>
      <c r="U1464" s="12">
        <v>146.36415</v>
      </c>
      <c r="V1464" s="15"/>
      <c r="W1464" s="15"/>
      <c r="X1464" s="15" t="s">
        <v>63</v>
      </c>
      <c r="Y1464" s="15" t="s">
        <v>49</v>
      </c>
      <c r="AA1464" s="15"/>
      <c r="AB1464" s="15"/>
      <c r="AC1464" s="13">
        <v>2.04</v>
      </c>
      <c r="AD1464" s="44">
        <v>172.22265720980062</v>
      </c>
      <c r="AE1464" s="44" t="s">
        <v>55</v>
      </c>
      <c r="AF1464" s="44" t="s">
        <v>55</v>
      </c>
      <c r="AG1464" s="152">
        <v>84.4</v>
      </c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5"/>
      <c r="BP1464" s="15"/>
      <c r="BQ1464" s="15"/>
      <c r="BR1464" s="15"/>
      <c r="BS1464" s="15"/>
      <c r="BT1464" s="15"/>
      <c r="BU1464" s="15"/>
      <c r="BV1464" s="15"/>
      <c r="BW1464" s="15"/>
      <c r="BX1464" s="15"/>
      <c r="BY1464" s="15"/>
      <c r="BZ1464" s="15"/>
      <c r="CA1464" s="15"/>
      <c r="CB1464" s="15"/>
      <c r="CC1464" s="15"/>
      <c r="CD1464" s="15"/>
      <c r="CE1464" s="15"/>
      <c r="CF1464" s="15"/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/>
      <c r="CU1464" s="15"/>
      <c r="CV1464" s="15"/>
      <c r="CW1464" s="15"/>
      <c r="CX1464" s="15"/>
      <c r="CY1464" s="15"/>
      <c r="CZ1464" s="15"/>
      <c r="DA1464" s="15"/>
      <c r="DB1464" s="15"/>
      <c r="DC1464" s="15"/>
      <c r="DD1464" s="15"/>
      <c r="DE1464" s="15"/>
      <c r="DF1464" s="15"/>
      <c r="DG1464" s="15"/>
      <c r="DH1464" s="15"/>
      <c r="DI1464" s="15"/>
      <c r="DJ1464" s="15"/>
      <c r="DK1464" s="15"/>
      <c r="DL1464" s="15"/>
      <c r="DM1464" s="15"/>
      <c r="DN1464" s="15"/>
      <c r="DO1464" s="15"/>
      <c r="DP1464" s="15"/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5"/>
      <c r="ED1464" s="15"/>
      <c r="EE1464" s="15"/>
      <c r="EF1464" s="15"/>
      <c r="EG1464" s="15"/>
      <c r="EH1464" s="15"/>
      <c r="EI1464" s="15"/>
      <c r="EJ1464" s="15"/>
      <c r="EK1464" s="15"/>
      <c r="EL1464" s="15"/>
      <c r="EM1464" s="15"/>
      <c r="EN1464" s="15"/>
      <c r="EO1464" s="15"/>
      <c r="EP1464" s="15"/>
      <c r="EQ1464" s="15"/>
      <c r="ER1464" s="15"/>
      <c r="ES1464" s="15"/>
      <c r="ET1464" s="15"/>
      <c r="EU1464" s="15"/>
      <c r="EV1464" s="15"/>
      <c r="EW1464" s="15"/>
    </row>
    <row r="1465" spans="1:153" s="15" customFormat="1" x14ac:dyDescent="0.2">
      <c r="A1465" s="8" t="s">
        <v>114</v>
      </c>
      <c r="B1465" s="8" t="s">
        <v>142</v>
      </c>
      <c r="C1465" s="8" t="s">
        <v>142</v>
      </c>
      <c r="D1465" s="8"/>
      <c r="E1465" s="9">
        <v>587</v>
      </c>
      <c r="F1465" s="10" t="s">
        <v>247</v>
      </c>
      <c r="G1465" s="60">
        <v>11.11</v>
      </c>
      <c r="H1465" s="7">
        <v>11</v>
      </c>
      <c r="I1465" s="12">
        <v>1.72</v>
      </c>
      <c r="J1465" s="12">
        <v>1.72</v>
      </c>
      <c r="K1465" s="13">
        <v>1.72</v>
      </c>
      <c r="L1465" s="12">
        <v>117.47047600000001</v>
      </c>
      <c r="M1465" s="12">
        <v>14.509066999999998</v>
      </c>
      <c r="N1465" s="12">
        <v>135.02353563218392</v>
      </c>
      <c r="O1465" s="12">
        <v>16.677088505747125</v>
      </c>
      <c r="P1465" s="12">
        <v>123.51245601490538</v>
      </c>
      <c r="Q1465" s="12" t="s">
        <v>53</v>
      </c>
      <c r="R1465" s="12" t="s">
        <v>54</v>
      </c>
      <c r="S1465" s="12" t="s">
        <v>55</v>
      </c>
      <c r="T1465" s="12">
        <v>13.77</v>
      </c>
      <c r="U1465" s="12">
        <v>149.71805000000001</v>
      </c>
      <c r="X1465" s="15" t="s">
        <v>63</v>
      </c>
      <c r="Y1465" s="15" t="s">
        <v>49</v>
      </c>
      <c r="Z1465" s="16"/>
      <c r="AC1465" s="13">
        <v>1.72</v>
      </c>
      <c r="AD1465" s="44">
        <v>145.20733843179269</v>
      </c>
      <c r="AE1465" s="44" t="s">
        <v>55</v>
      </c>
      <c r="AF1465" s="44" t="s">
        <v>55</v>
      </c>
      <c r="AG1465" s="152">
        <v>84.4</v>
      </c>
    </row>
    <row r="1466" spans="1:153" s="16" customFormat="1" x14ac:dyDescent="0.2">
      <c r="A1466" s="8" t="s">
        <v>114</v>
      </c>
      <c r="B1466" s="8" t="s">
        <v>142</v>
      </c>
      <c r="C1466" s="8" t="s">
        <v>142</v>
      </c>
      <c r="D1466" s="8"/>
      <c r="E1466" s="9">
        <v>587</v>
      </c>
      <c r="F1466" s="10" t="s">
        <v>247</v>
      </c>
      <c r="G1466" s="60">
        <v>11.12</v>
      </c>
      <c r="H1466" s="7">
        <v>11</v>
      </c>
      <c r="I1466" s="12">
        <v>2.16</v>
      </c>
      <c r="J1466" s="12">
        <v>2.16</v>
      </c>
      <c r="K1466" s="13">
        <v>2.16</v>
      </c>
      <c r="L1466" s="12">
        <v>244.25080000000003</v>
      </c>
      <c r="M1466" s="12">
        <v>29.363157000000001</v>
      </c>
      <c r="N1466" s="12">
        <v>113.07907407407409</v>
      </c>
      <c r="O1466" s="12">
        <v>13.594054166666666</v>
      </c>
      <c r="P1466" s="12">
        <v>120.21723982070887</v>
      </c>
      <c r="Q1466" s="12" t="s">
        <v>53</v>
      </c>
      <c r="R1466" s="12" t="s">
        <v>196</v>
      </c>
      <c r="S1466" s="12" t="s">
        <v>176</v>
      </c>
      <c r="T1466" s="12">
        <v>13.8</v>
      </c>
      <c r="U1466" s="12">
        <v>149.59469999999999</v>
      </c>
      <c r="V1466" s="15"/>
      <c r="W1466" s="15"/>
      <c r="X1466" s="15" t="s">
        <v>63</v>
      </c>
      <c r="Y1466" s="15" t="s">
        <v>49</v>
      </c>
      <c r="AA1466" s="15"/>
      <c r="AB1466" s="15"/>
      <c r="AC1466" s="13">
        <v>2.16</v>
      </c>
      <c r="AD1466" s="44">
        <v>182.3534017515536</v>
      </c>
      <c r="AE1466" s="44" t="s">
        <v>176</v>
      </c>
      <c r="AF1466" s="44" t="s">
        <v>176</v>
      </c>
      <c r="AG1466" s="152">
        <v>84.4</v>
      </c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5"/>
      <c r="BP1466" s="15"/>
      <c r="BQ1466" s="15"/>
      <c r="BR1466" s="15"/>
      <c r="BS1466" s="15"/>
      <c r="BT1466" s="15"/>
      <c r="BU1466" s="15"/>
      <c r="BV1466" s="15"/>
      <c r="BW1466" s="15"/>
      <c r="BX1466" s="15"/>
      <c r="BY1466" s="15"/>
      <c r="BZ1466" s="15"/>
      <c r="CA1466" s="15"/>
      <c r="CB1466" s="15"/>
      <c r="CC1466" s="15"/>
      <c r="CD1466" s="15"/>
      <c r="CE1466" s="15"/>
      <c r="CF1466" s="15"/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/>
      <c r="CU1466" s="15"/>
      <c r="CV1466" s="15"/>
      <c r="CW1466" s="15"/>
      <c r="CX1466" s="15"/>
      <c r="CY1466" s="15"/>
      <c r="CZ1466" s="15"/>
      <c r="DA1466" s="15"/>
      <c r="DB1466" s="15"/>
      <c r="DC1466" s="15"/>
      <c r="DD1466" s="15"/>
      <c r="DE1466" s="15"/>
      <c r="DF1466" s="15"/>
      <c r="DG1466" s="15"/>
      <c r="DH1466" s="15"/>
      <c r="DI1466" s="15"/>
      <c r="DJ1466" s="15"/>
      <c r="DK1466" s="15"/>
      <c r="DL1466" s="15"/>
      <c r="DM1466" s="15"/>
      <c r="DN1466" s="15"/>
      <c r="DO1466" s="15"/>
      <c r="DP1466" s="15"/>
      <c r="DQ1466" s="15"/>
      <c r="DR1466" s="15"/>
      <c r="DS1466" s="15"/>
      <c r="DT1466" s="15"/>
      <c r="DU1466" s="15"/>
      <c r="DV1466" s="15"/>
      <c r="DW1466" s="15"/>
      <c r="DX1466" s="15"/>
      <c r="DY1466" s="15"/>
      <c r="DZ1466" s="15"/>
      <c r="EA1466" s="15"/>
      <c r="EB1466" s="15"/>
      <c r="EC1466" s="15"/>
      <c r="ED1466" s="15"/>
      <c r="EE1466" s="15"/>
      <c r="EF1466" s="15"/>
      <c r="EG1466" s="15"/>
      <c r="EH1466" s="15"/>
      <c r="EI1466" s="15"/>
      <c r="EJ1466" s="15"/>
      <c r="EK1466" s="15"/>
      <c r="EL1466" s="15"/>
      <c r="EM1466" s="15"/>
      <c r="EN1466" s="15"/>
      <c r="EO1466" s="15"/>
      <c r="EP1466" s="15"/>
      <c r="EQ1466" s="15"/>
      <c r="ER1466" s="15"/>
      <c r="ES1466" s="15"/>
      <c r="ET1466" s="15"/>
      <c r="EU1466" s="15"/>
      <c r="EV1466" s="15"/>
      <c r="EW1466" s="15"/>
    </row>
    <row r="1467" spans="1:153" s="16" customFormat="1" x14ac:dyDescent="0.2">
      <c r="A1467" s="8" t="s">
        <v>114</v>
      </c>
      <c r="B1467" s="8" t="s">
        <v>142</v>
      </c>
      <c r="C1467" s="8" t="s">
        <v>142</v>
      </c>
      <c r="D1467" s="8"/>
      <c r="E1467" s="9">
        <v>587</v>
      </c>
      <c r="F1467" s="10" t="s">
        <v>247</v>
      </c>
      <c r="G1467" s="60">
        <v>12.22</v>
      </c>
      <c r="H1467" s="7">
        <v>12</v>
      </c>
      <c r="I1467" s="12">
        <v>6.71</v>
      </c>
      <c r="J1467" s="12">
        <v>6.71</v>
      </c>
      <c r="K1467" s="13">
        <v>6.71</v>
      </c>
      <c r="L1467" s="12">
        <v>653.03715999999997</v>
      </c>
      <c r="M1467" s="12">
        <v>85.166447000000005</v>
      </c>
      <c r="N1467" s="12">
        <v>97.322974664679577</v>
      </c>
      <c r="O1467" s="12">
        <v>12.692466020864382</v>
      </c>
      <c r="P1467" s="12">
        <v>130.41592763266337</v>
      </c>
      <c r="Q1467" s="12" t="s">
        <v>53</v>
      </c>
      <c r="R1467" s="12" t="s">
        <v>70</v>
      </c>
      <c r="S1467" s="12" t="s">
        <v>71</v>
      </c>
      <c r="T1467" s="12">
        <v>13.8</v>
      </c>
      <c r="U1467" s="12">
        <v>155.85554999999999</v>
      </c>
      <c r="V1467" s="15"/>
      <c r="W1467" s="15"/>
      <c r="X1467" s="15" t="s">
        <v>63</v>
      </c>
      <c r="Y1467" s="15" t="s">
        <v>49</v>
      </c>
      <c r="AA1467" s="15"/>
      <c r="AB1467" s="15"/>
      <c r="AC1467" s="13">
        <v>6.71</v>
      </c>
      <c r="AD1467" s="44">
        <v>566.47746562635405</v>
      </c>
      <c r="AE1467" s="44" t="s">
        <v>71</v>
      </c>
      <c r="AF1467" s="44" t="s">
        <v>71</v>
      </c>
      <c r="AG1467" s="152">
        <v>84.4</v>
      </c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5"/>
      <c r="BP1467" s="15"/>
      <c r="BQ1467" s="15"/>
      <c r="BR1467" s="15"/>
      <c r="BS1467" s="15"/>
      <c r="BT1467" s="15"/>
      <c r="BU1467" s="15"/>
      <c r="BV1467" s="15"/>
      <c r="BW1467" s="15"/>
      <c r="BX1467" s="15"/>
      <c r="BY1467" s="15"/>
      <c r="BZ1467" s="15"/>
      <c r="CA1467" s="15"/>
      <c r="CB1467" s="15"/>
      <c r="CC1467" s="15"/>
      <c r="CD1467" s="15"/>
      <c r="CE1467" s="15"/>
      <c r="CF1467" s="15"/>
      <c r="CG1467" s="15"/>
      <c r="CH1467" s="15"/>
      <c r="CI1467" s="15"/>
      <c r="CJ1467" s="15"/>
      <c r="CK1467" s="15"/>
      <c r="CL1467" s="15"/>
      <c r="CM1467" s="15"/>
      <c r="CN1467" s="15"/>
      <c r="CO1467" s="15"/>
      <c r="CP1467" s="15"/>
      <c r="CQ1467" s="15"/>
      <c r="CR1467" s="15"/>
      <c r="CS1467" s="15"/>
      <c r="CT1467" s="15"/>
      <c r="CU1467" s="15"/>
      <c r="CV1467" s="15"/>
      <c r="CW1467" s="15"/>
      <c r="CX1467" s="15"/>
      <c r="CY1467" s="15"/>
      <c r="CZ1467" s="15"/>
      <c r="DA1467" s="15"/>
      <c r="DB1467" s="15"/>
      <c r="DC1467" s="15"/>
      <c r="DD1467" s="15"/>
      <c r="DE1467" s="15"/>
      <c r="DF1467" s="15"/>
      <c r="DG1467" s="15"/>
      <c r="DH1467" s="15"/>
      <c r="DI1467" s="15"/>
      <c r="DJ1467" s="15"/>
      <c r="DK1467" s="15"/>
      <c r="DL1467" s="15"/>
      <c r="DM1467" s="15"/>
      <c r="DN1467" s="15"/>
      <c r="DO1467" s="15"/>
      <c r="DP1467" s="15"/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5"/>
      <c r="EC1467" s="15"/>
      <c r="ED1467" s="15"/>
      <c r="EE1467" s="15"/>
      <c r="EF1467" s="15"/>
      <c r="EG1467" s="15"/>
      <c r="EH1467" s="15"/>
      <c r="EI1467" s="15"/>
      <c r="EJ1467" s="15"/>
      <c r="EK1467" s="15"/>
      <c r="EL1467" s="15"/>
      <c r="EM1467" s="15"/>
      <c r="EN1467" s="15"/>
      <c r="EO1467" s="15"/>
      <c r="EP1467" s="15"/>
      <c r="EQ1467" s="15"/>
      <c r="ER1467" s="15"/>
      <c r="ES1467" s="15"/>
      <c r="ET1467" s="15"/>
      <c r="EU1467" s="15"/>
      <c r="EV1467" s="15"/>
      <c r="EW1467" s="15"/>
    </row>
    <row r="1468" spans="1:153" s="16" customFormat="1" x14ac:dyDescent="0.2">
      <c r="A1468" s="8" t="s">
        <v>114</v>
      </c>
      <c r="B1468" s="8" t="s">
        <v>142</v>
      </c>
      <c r="C1468" s="8" t="s">
        <v>142</v>
      </c>
      <c r="D1468" s="8"/>
      <c r="E1468" s="9">
        <v>587</v>
      </c>
      <c r="F1468" s="10" t="s">
        <v>247</v>
      </c>
      <c r="G1468" s="60">
        <v>12.24</v>
      </c>
      <c r="H1468" s="7">
        <v>12</v>
      </c>
      <c r="I1468" s="12">
        <v>4.1500000000000004</v>
      </c>
      <c r="J1468" s="12">
        <v>4.1500000000000004</v>
      </c>
      <c r="K1468" s="13">
        <v>4.1500000000000004</v>
      </c>
      <c r="L1468" s="12">
        <v>411.56623200000001</v>
      </c>
      <c r="M1468" s="12">
        <v>53.805302999999995</v>
      </c>
      <c r="N1468" s="12">
        <v>99.172586024096375</v>
      </c>
      <c r="O1468" s="12">
        <v>12.965133253012047</v>
      </c>
      <c r="P1468" s="12">
        <v>130.73303594061622</v>
      </c>
      <c r="Q1468" s="12" t="s">
        <v>53</v>
      </c>
      <c r="R1468" s="12" t="s">
        <v>54</v>
      </c>
      <c r="S1468" s="12" t="s">
        <v>55</v>
      </c>
      <c r="T1468" s="12">
        <v>13.6</v>
      </c>
      <c r="U1468" s="12">
        <v>152.14885000000001</v>
      </c>
      <c r="V1468" s="15"/>
      <c r="W1468" s="15"/>
      <c r="X1468" s="15" t="s">
        <v>63</v>
      </c>
      <c r="Y1468" s="15" t="s">
        <v>49</v>
      </c>
      <c r="AA1468" s="15"/>
      <c r="AB1468" s="15"/>
      <c r="AC1468" s="13">
        <v>4.1500000000000004</v>
      </c>
      <c r="AD1468" s="44">
        <v>350.35491540229049</v>
      </c>
      <c r="AE1468" s="44" t="s">
        <v>55</v>
      </c>
      <c r="AF1468" s="44" t="s">
        <v>55</v>
      </c>
      <c r="AG1468" s="152">
        <v>84.4</v>
      </c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5"/>
      <c r="BP1468" s="15"/>
      <c r="BQ1468" s="15"/>
      <c r="BR1468" s="15"/>
      <c r="BS1468" s="15"/>
      <c r="BT1468" s="15"/>
      <c r="BU1468" s="15"/>
      <c r="BV1468" s="15"/>
      <c r="BW1468" s="15"/>
      <c r="BX1468" s="15"/>
      <c r="BY1468" s="15"/>
      <c r="BZ1468" s="15"/>
      <c r="CA1468" s="15"/>
      <c r="CB1468" s="15"/>
      <c r="CC1468" s="15"/>
      <c r="CD1468" s="15"/>
      <c r="CE1468" s="15"/>
      <c r="CF1468" s="15"/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/>
      <c r="CU1468" s="15"/>
      <c r="CV1468" s="15"/>
      <c r="CW1468" s="15"/>
      <c r="CX1468" s="15"/>
      <c r="CY1468" s="15"/>
      <c r="CZ1468" s="15"/>
      <c r="DA1468" s="15"/>
      <c r="DB1468" s="15"/>
      <c r="DC1468" s="15"/>
      <c r="DD1468" s="15"/>
      <c r="DE1468" s="15"/>
      <c r="DF1468" s="15"/>
      <c r="DG1468" s="15"/>
      <c r="DH1468" s="15"/>
      <c r="DI1468" s="15"/>
      <c r="DJ1468" s="15"/>
      <c r="DK1468" s="15"/>
      <c r="DL1468" s="15"/>
      <c r="DM1468" s="15"/>
      <c r="DN1468" s="15"/>
      <c r="DO1468" s="15"/>
      <c r="DP1468" s="15"/>
      <c r="DQ1468" s="15"/>
      <c r="DR1468" s="15"/>
      <c r="DS1468" s="15"/>
      <c r="DT1468" s="15"/>
      <c r="DU1468" s="15"/>
      <c r="DV1468" s="15"/>
      <c r="DW1468" s="15"/>
      <c r="DX1468" s="15"/>
      <c r="DY1468" s="15"/>
      <c r="DZ1468" s="15"/>
      <c r="EA1468" s="15"/>
      <c r="EB1468" s="15"/>
      <c r="EC1468" s="15"/>
      <c r="ED1468" s="15"/>
      <c r="EE1468" s="15"/>
      <c r="EF1468" s="15"/>
      <c r="EG1468" s="15"/>
      <c r="EH1468" s="15"/>
      <c r="EI1468" s="15"/>
      <c r="EJ1468" s="15"/>
      <c r="EK1468" s="15"/>
      <c r="EL1468" s="15"/>
      <c r="EM1468" s="15"/>
      <c r="EN1468" s="15"/>
      <c r="EO1468" s="15"/>
      <c r="EP1468" s="15"/>
      <c r="EQ1468" s="15"/>
      <c r="ER1468" s="15"/>
      <c r="ES1468" s="15"/>
      <c r="ET1468" s="15"/>
      <c r="EU1468" s="15"/>
      <c r="EV1468" s="15"/>
      <c r="EW1468" s="15"/>
    </row>
    <row r="1469" spans="1:153" s="15" customFormat="1" x14ac:dyDescent="0.2">
      <c r="A1469" s="8" t="s">
        <v>114</v>
      </c>
      <c r="B1469" s="8" t="s">
        <v>142</v>
      </c>
      <c r="C1469" s="8" t="s">
        <v>142</v>
      </c>
      <c r="D1469" s="8"/>
      <c r="E1469" s="9">
        <v>587</v>
      </c>
      <c r="F1469" s="10" t="s">
        <v>247</v>
      </c>
      <c r="G1469" s="60">
        <v>12.25</v>
      </c>
      <c r="H1469" s="7">
        <v>12</v>
      </c>
      <c r="I1469" s="12" t="e">
        <v>#N/A</v>
      </c>
      <c r="J1469" s="12">
        <v>1.18</v>
      </c>
      <c r="K1469" s="13">
        <v>1.18</v>
      </c>
      <c r="L1469" s="12" t="e">
        <v>#N/A</v>
      </c>
      <c r="M1469" s="12" t="e">
        <v>#N/A</v>
      </c>
      <c r="N1469" s="12" t="e">
        <v>#N/A</v>
      </c>
      <c r="O1469" s="12" t="e">
        <v>#N/A</v>
      </c>
      <c r="P1469" s="12" t="e">
        <v>#N/A</v>
      </c>
      <c r="Q1469" s="12" t="e">
        <v>#N/A</v>
      </c>
      <c r="R1469" s="12" t="e">
        <v>#N/A</v>
      </c>
      <c r="S1469" s="12" t="e">
        <v>#N/A</v>
      </c>
      <c r="T1469" s="12" t="e">
        <v>#N/A</v>
      </c>
      <c r="U1469" s="12" t="e">
        <v>#N/A</v>
      </c>
      <c r="X1469" s="15" t="s">
        <v>63</v>
      </c>
      <c r="Y1469" s="15" t="s">
        <v>49</v>
      </c>
      <c r="Z1469" s="16"/>
      <c r="AC1469" s="13">
        <v>1.18</v>
      </c>
      <c r="AD1469" s="44">
        <v>99.61898799390427</v>
      </c>
      <c r="AE1469" s="44" t="s">
        <v>55</v>
      </c>
      <c r="AF1469" s="44" t="s">
        <v>55</v>
      </c>
      <c r="AG1469" s="152">
        <v>84.4</v>
      </c>
    </row>
    <row r="1470" spans="1:153" s="16" customFormat="1" x14ac:dyDescent="0.2">
      <c r="A1470" s="8" t="s">
        <v>114</v>
      </c>
      <c r="B1470" s="8" t="s">
        <v>142</v>
      </c>
      <c r="C1470" s="8" t="s">
        <v>142</v>
      </c>
      <c r="D1470" s="8"/>
      <c r="E1470" s="9">
        <v>587</v>
      </c>
      <c r="F1470" s="10" t="s">
        <v>247</v>
      </c>
      <c r="G1470" s="60">
        <v>12.26</v>
      </c>
      <c r="H1470" s="7">
        <v>12</v>
      </c>
      <c r="I1470" s="12">
        <v>1.1599999999999999</v>
      </c>
      <c r="J1470" s="12">
        <v>1.1599999999999999</v>
      </c>
      <c r="K1470" s="13">
        <v>1.1599999999999999</v>
      </c>
      <c r="L1470" s="12">
        <v>108.92036400000001</v>
      </c>
      <c r="M1470" s="12">
        <v>13.1067064</v>
      </c>
      <c r="N1470" s="12">
        <v>93.896865517241395</v>
      </c>
      <c r="O1470" s="12">
        <v>11.298884827586209</v>
      </c>
      <c r="P1470" s="12">
        <v>120.33292874416027</v>
      </c>
      <c r="Q1470" s="12" t="s">
        <v>53</v>
      </c>
      <c r="R1470" s="12" t="s">
        <v>196</v>
      </c>
      <c r="S1470" s="12" t="s">
        <v>176</v>
      </c>
      <c r="T1470" s="12">
        <v>13.31</v>
      </c>
      <c r="U1470" s="12">
        <v>150.4177</v>
      </c>
      <c r="V1470" s="15"/>
      <c r="W1470" s="15"/>
      <c r="X1470" s="15" t="s">
        <v>63</v>
      </c>
      <c r="Y1470" s="15" t="s">
        <v>49</v>
      </c>
      <c r="AA1470" s="15"/>
      <c r="AB1470" s="15"/>
      <c r="AC1470" s="13">
        <v>1.1599999999999999</v>
      </c>
      <c r="AD1470" s="44">
        <v>97.930530570278776</v>
      </c>
      <c r="AE1470" s="44" t="s">
        <v>176</v>
      </c>
      <c r="AF1470" s="44" t="s">
        <v>176</v>
      </c>
      <c r="AG1470" s="152">
        <v>84.4</v>
      </c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5"/>
      <c r="BP1470" s="15"/>
      <c r="BQ1470" s="15"/>
      <c r="BR1470" s="15"/>
      <c r="BS1470" s="15"/>
      <c r="BT1470" s="15"/>
      <c r="BU1470" s="15"/>
      <c r="BV1470" s="15"/>
      <c r="BW1470" s="15"/>
      <c r="BX1470" s="15"/>
      <c r="BY1470" s="15"/>
      <c r="BZ1470" s="15"/>
      <c r="CA1470" s="15"/>
      <c r="CB1470" s="15"/>
      <c r="CC1470" s="15"/>
      <c r="CD1470" s="15"/>
      <c r="CE1470" s="15"/>
      <c r="CF1470" s="15"/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/>
      <c r="CW1470" s="15"/>
      <c r="CX1470" s="15"/>
      <c r="CY1470" s="15"/>
      <c r="CZ1470" s="15"/>
      <c r="DA1470" s="15"/>
      <c r="DB1470" s="15"/>
      <c r="DC1470" s="15"/>
      <c r="DD1470" s="15"/>
      <c r="DE1470" s="15"/>
      <c r="DF1470" s="15"/>
      <c r="DG1470" s="15"/>
      <c r="DH1470" s="15"/>
      <c r="DI1470" s="15"/>
      <c r="DJ1470" s="15"/>
      <c r="DK1470" s="15"/>
      <c r="DL1470" s="15"/>
      <c r="DM1470" s="15"/>
      <c r="DN1470" s="15"/>
      <c r="DO1470" s="15"/>
      <c r="DP1470" s="15"/>
      <c r="DQ1470" s="15"/>
      <c r="DR1470" s="15"/>
      <c r="DS1470" s="15"/>
      <c r="DT1470" s="15"/>
      <c r="DU1470" s="15"/>
      <c r="DV1470" s="15"/>
      <c r="DW1470" s="15"/>
      <c r="DX1470" s="15"/>
      <c r="DY1470" s="15"/>
      <c r="DZ1470" s="15"/>
      <c r="EA1470" s="15"/>
      <c r="EB1470" s="15"/>
      <c r="EC1470" s="15"/>
      <c r="ED1470" s="15"/>
      <c r="EE1470" s="15"/>
      <c r="EF1470" s="15"/>
      <c r="EG1470" s="15"/>
      <c r="EH1470" s="15"/>
      <c r="EI1470" s="15"/>
      <c r="EJ1470" s="15"/>
      <c r="EK1470" s="15"/>
      <c r="EL1470" s="15"/>
      <c r="EM1470" s="15"/>
      <c r="EN1470" s="15"/>
      <c r="EO1470" s="15"/>
      <c r="EP1470" s="15"/>
      <c r="EQ1470" s="15"/>
      <c r="ER1470" s="15"/>
      <c r="ES1470" s="15"/>
      <c r="ET1470" s="15"/>
      <c r="EU1470" s="15"/>
      <c r="EV1470" s="15"/>
      <c r="EW1470" s="15"/>
    </row>
    <row r="1471" spans="1:153" s="16" customFormat="1" x14ac:dyDescent="0.2">
      <c r="A1471" s="8" t="s">
        <v>114</v>
      </c>
      <c r="B1471" s="8" t="s">
        <v>142</v>
      </c>
      <c r="C1471" s="8" t="s">
        <v>142</v>
      </c>
      <c r="D1471" s="8"/>
      <c r="E1471" s="9">
        <v>587</v>
      </c>
      <c r="F1471" s="10" t="s">
        <v>247</v>
      </c>
      <c r="G1471" s="11">
        <v>2.2000000000000002</v>
      </c>
      <c r="H1471" s="9">
        <v>1</v>
      </c>
      <c r="I1471" s="12" t="e">
        <v>#N/A</v>
      </c>
      <c r="J1471" s="12">
        <v>6.65</v>
      </c>
      <c r="K1471" s="13">
        <v>6.65</v>
      </c>
      <c r="L1471" s="12" t="e">
        <v>#N/A</v>
      </c>
      <c r="M1471" s="12" t="e">
        <v>#N/A</v>
      </c>
      <c r="N1471" s="12" t="e">
        <v>#N/A</v>
      </c>
      <c r="O1471" s="12" t="e">
        <v>#N/A</v>
      </c>
      <c r="P1471" s="12" t="e">
        <v>#N/A</v>
      </c>
      <c r="Q1471" s="12" t="e">
        <v>#N/A</v>
      </c>
      <c r="R1471" s="12" t="e">
        <v>#N/A</v>
      </c>
      <c r="S1471" s="12" t="e">
        <v>#N/A</v>
      </c>
      <c r="T1471" s="12" t="e">
        <v>#N/A</v>
      </c>
      <c r="U1471" s="12" t="e">
        <v>#N/A</v>
      </c>
      <c r="V1471" s="21"/>
      <c r="W1471" s="21"/>
      <c r="X1471" s="15" t="s">
        <v>63</v>
      </c>
      <c r="Y1471" s="15" t="s">
        <v>49</v>
      </c>
      <c r="AC1471" s="13">
        <v>5</v>
      </c>
      <c r="AD1471" s="44">
        <v>468.11435590637404</v>
      </c>
      <c r="AE1471" s="44" t="s">
        <v>135</v>
      </c>
      <c r="AF1471" s="44" t="s">
        <v>135</v>
      </c>
      <c r="AG1471" s="152">
        <v>93.6</v>
      </c>
    </row>
    <row r="1472" spans="1:153" s="16" customFormat="1" x14ac:dyDescent="0.2">
      <c r="A1472" s="8" t="s">
        <v>114</v>
      </c>
      <c r="B1472" s="8" t="s">
        <v>142</v>
      </c>
      <c r="C1472" s="8" t="s">
        <v>142</v>
      </c>
      <c r="D1472" s="8"/>
      <c r="E1472" s="9">
        <v>587</v>
      </c>
      <c r="F1472" s="10" t="s">
        <v>247</v>
      </c>
      <c r="G1472" s="11">
        <v>1.1100000000000001</v>
      </c>
      <c r="H1472" s="9">
        <v>1</v>
      </c>
      <c r="I1472" s="12">
        <v>5.22</v>
      </c>
      <c r="J1472" s="12">
        <v>6.37</v>
      </c>
      <c r="K1472" s="13">
        <v>6.37</v>
      </c>
      <c r="L1472" s="12">
        <v>620.57229200000006</v>
      </c>
      <c r="M1472" s="12">
        <v>50.768686599999995</v>
      </c>
      <c r="N1472" s="12">
        <v>118.8835808429119</v>
      </c>
      <c r="O1472" s="12">
        <v>9.7258020306513409</v>
      </c>
      <c r="P1472" s="12">
        <v>81.8094640293737</v>
      </c>
      <c r="Q1472" s="12" t="s">
        <v>53</v>
      </c>
      <c r="R1472" s="12" t="s">
        <v>54</v>
      </c>
      <c r="S1472" s="12" t="s">
        <v>55</v>
      </c>
      <c r="T1472" s="12">
        <v>12.55</v>
      </c>
      <c r="U1472" s="12">
        <v>113.83955</v>
      </c>
      <c r="V1472" s="21"/>
      <c r="W1472" s="21"/>
      <c r="X1472" s="15" t="s">
        <v>63</v>
      </c>
      <c r="Y1472" s="15" t="s">
        <v>49</v>
      </c>
      <c r="AC1472" s="13">
        <v>6.65</v>
      </c>
      <c r="AD1472" s="44">
        <v>740.1879059608417</v>
      </c>
      <c r="AE1472" s="44" t="s">
        <v>55</v>
      </c>
      <c r="AF1472" s="44" t="s">
        <v>55</v>
      </c>
      <c r="AG1472" s="152">
        <v>111.3</v>
      </c>
      <c r="EH1472" s="15"/>
      <c r="EI1472" s="15"/>
      <c r="EJ1472" s="15"/>
      <c r="EK1472" s="15"/>
      <c r="EL1472" s="15"/>
      <c r="EM1472" s="15"/>
      <c r="EN1472" s="15"/>
      <c r="EO1472" s="15"/>
      <c r="EP1472" s="15"/>
      <c r="EQ1472" s="15"/>
      <c r="ER1472" s="15"/>
      <c r="ES1472" s="15"/>
      <c r="ET1472" s="15"/>
      <c r="EU1472" s="15"/>
      <c r="EV1472" s="15"/>
      <c r="EW1472" s="15"/>
    </row>
    <row r="1473" spans="1:153" s="16" customFormat="1" x14ac:dyDescent="0.2">
      <c r="A1473" s="8" t="s">
        <v>114</v>
      </c>
      <c r="B1473" s="8" t="s">
        <v>142</v>
      </c>
      <c r="C1473" s="8" t="s">
        <v>142</v>
      </c>
      <c r="D1473" s="8"/>
      <c r="E1473" s="9">
        <v>587</v>
      </c>
      <c r="F1473" s="10" t="s">
        <v>247</v>
      </c>
      <c r="G1473" s="7">
        <v>2.21</v>
      </c>
      <c r="H1473" s="7">
        <v>1</v>
      </c>
      <c r="I1473" s="12">
        <v>2.98</v>
      </c>
      <c r="J1473" s="12">
        <v>5.94</v>
      </c>
      <c r="K1473" s="13">
        <v>5.94</v>
      </c>
      <c r="L1473" s="12">
        <v>352.791112</v>
      </c>
      <c r="M1473" s="12">
        <v>31.4428032</v>
      </c>
      <c r="N1473" s="12">
        <v>118.38627919463087</v>
      </c>
      <c r="O1473" s="12">
        <v>10.551276241610738</v>
      </c>
      <c r="P1473" s="12">
        <v>89.125837161113068</v>
      </c>
      <c r="Q1473" s="12" t="s">
        <v>99</v>
      </c>
      <c r="R1473" s="12" t="s">
        <v>54</v>
      </c>
      <c r="S1473" s="12" t="s">
        <v>55</v>
      </c>
      <c r="T1473" s="12">
        <v>11.24</v>
      </c>
      <c r="U1473" s="12">
        <v>121.15345000000001</v>
      </c>
      <c r="V1473" s="15"/>
      <c r="W1473" s="15"/>
      <c r="X1473" s="15" t="s">
        <v>63</v>
      </c>
      <c r="Y1473" s="15" t="s">
        <v>49</v>
      </c>
      <c r="Z1473" s="15"/>
      <c r="AA1473" s="15"/>
      <c r="AB1473" s="15"/>
      <c r="AC1473" s="13">
        <v>10</v>
      </c>
      <c r="AD1473" s="44">
        <v>936.22871181274809</v>
      </c>
      <c r="AE1473" s="44" t="s">
        <v>135</v>
      </c>
      <c r="AF1473" s="44" t="s">
        <v>135</v>
      </c>
      <c r="AG1473" s="152">
        <v>93.6</v>
      </c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5"/>
      <c r="BP1473" s="15"/>
      <c r="BQ1473" s="15"/>
      <c r="BR1473" s="15"/>
      <c r="BS1473" s="15"/>
      <c r="BT1473" s="15"/>
      <c r="BU1473" s="15"/>
      <c r="BV1473" s="15"/>
      <c r="BW1473" s="15"/>
      <c r="BX1473" s="15"/>
      <c r="BY1473" s="15"/>
      <c r="BZ1473" s="15"/>
      <c r="CA1473" s="15"/>
      <c r="CB1473" s="15"/>
      <c r="CC1473" s="15"/>
      <c r="CD1473" s="15"/>
      <c r="CE1473" s="15"/>
      <c r="CF1473" s="15"/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/>
      <c r="CU1473" s="15"/>
      <c r="CV1473" s="15"/>
      <c r="CW1473" s="15"/>
      <c r="CX1473" s="15"/>
      <c r="CY1473" s="15"/>
      <c r="CZ1473" s="15"/>
      <c r="DA1473" s="15"/>
      <c r="DB1473" s="15"/>
      <c r="DC1473" s="15"/>
      <c r="DD1473" s="15"/>
      <c r="DE1473" s="15"/>
      <c r="DF1473" s="15"/>
      <c r="DG1473" s="15"/>
      <c r="DH1473" s="15"/>
      <c r="DI1473" s="15"/>
      <c r="DJ1473" s="15"/>
      <c r="DK1473" s="15"/>
      <c r="DL1473" s="15"/>
      <c r="DM1473" s="15"/>
      <c r="DN1473" s="15"/>
      <c r="DO1473" s="15"/>
      <c r="DP1473" s="15"/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5"/>
      <c r="ED1473" s="15"/>
      <c r="EE1473" s="15"/>
      <c r="EF1473" s="15"/>
      <c r="EG1473" s="15"/>
      <c r="EH1473" s="15"/>
      <c r="EI1473" s="15"/>
      <c r="EJ1473" s="15"/>
      <c r="EK1473" s="15"/>
      <c r="EL1473" s="15"/>
      <c r="EM1473" s="15"/>
      <c r="EN1473" s="15"/>
      <c r="EO1473" s="15"/>
      <c r="EP1473" s="15"/>
      <c r="EQ1473" s="15"/>
      <c r="ER1473" s="15"/>
      <c r="ES1473" s="15"/>
      <c r="ET1473" s="15"/>
      <c r="EU1473" s="15"/>
      <c r="EV1473" s="15"/>
      <c r="EW1473" s="15"/>
    </row>
    <row r="1474" spans="1:153" s="16" customFormat="1" x14ac:dyDescent="0.2">
      <c r="A1474" s="8" t="s">
        <v>114</v>
      </c>
      <c r="B1474" s="8" t="s">
        <v>142</v>
      </c>
      <c r="C1474" s="8" t="s">
        <v>142</v>
      </c>
      <c r="D1474" s="15"/>
      <c r="E1474" s="9">
        <v>587</v>
      </c>
      <c r="F1474" s="10" t="s">
        <v>247</v>
      </c>
      <c r="G1474" s="60">
        <v>2.2200000000000002</v>
      </c>
      <c r="H1474" s="15"/>
      <c r="I1474" s="12" t="e">
        <v>#N/A</v>
      </c>
      <c r="J1474" s="15"/>
      <c r="K1474" s="15"/>
      <c r="L1474" s="12" t="e">
        <v>#N/A</v>
      </c>
      <c r="M1474" s="12" t="e">
        <v>#N/A</v>
      </c>
      <c r="N1474" s="12" t="e">
        <v>#N/A</v>
      </c>
      <c r="O1474" s="12" t="e">
        <v>#N/A</v>
      </c>
      <c r="P1474" s="12" t="e">
        <v>#N/A</v>
      </c>
      <c r="Q1474" s="12" t="e">
        <v>#N/A</v>
      </c>
      <c r="R1474" s="12" t="e">
        <v>#N/A</v>
      </c>
      <c r="S1474" s="12" t="e">
        <v>#N/A</v>
      </c>
      <c r="T1474" s="12" t="e">
        <v>#N/A</v>
      </c>
      <c r="U1474" s="12" t="e">
        <v>#N/A</v>
      </c>
      <c r="V1474" s="15"/>
      <c r="W1474" s="15"/>
      <c r="X1474" s="15"/>
      <c r="Y1474" s="15"/>
      <c r="Z1474" s="15"/>
      <c r="AA1474" s="15"/>
      <c r="AB1474" s="15"/>
      <c r="AC1474" s="13">
        <v>3</v>
      </c>
      <c r="AD1474" s="44">
        <v>280.86861354382438</v>
      </c>
      <c r="AE1474" s="44" t="s">
        <v>135</v>
      </c>
      <c r="AF1474" s="44" t="s">
        <v>135</v>
      </c>
      <c r="AG1474" s="152">
        <v>93.6</v>
      </c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</row>
    <row r="1475" spans="1:153" s="15" customFormat="1" x14ac:dyDescent="0.2">
      <c r="A1475" s="8" t="s">
        <v>114</v>
      </c>
      <c r="B1475" s="8" t="s">
        <v>142</v>
      </c>
      <c r="C1475" s="8" t="s">
        <v>142</v>
      </c>
      <c r="E1475" s="9">
        <v>587</v>
      </c>
      <c r="F1475" s="10" t="s">
        <v>247</v>
      </c>
      <c r="G1475" s="60">
        <v>2.23</v>
      </c>
      <c r="I1475" s="12">
        <v>1</v>
      </c>
      <c r="L1475" s="12">
        <v>60.26018400000001</v>
      </c>
      <c r="M1475" s="12">
        <v>2.7868686</v>
      </c>
      <c r="N1475" s="12">
        <v>60.26018400000001</v>
      </c>
      <c r="O1475" s="12">
        <v>2.7868686</v>
      </c>
      <c r="P1475" s="12">
        <v>46.24726336713475</v>
      </c>
      <c r="Q1475" s="12" t="s">
        <v>60</v>
      </c>
      <c r="R1475" s="12" t="s">
        <v>134</v>
      </c>
      <c r="S1475" s="12" t="s">
        <v>135</v>
      </c>
      <c r="T1475" s="12">
        <v>9.26</v>
      </c>
      <c r="U1475" s="12">
        <v>83.376549999999995</v>
      </c>
      <c r="AC1475" s="13">
        <v>7</v>
      </c>
      <c r="AD1475" s="44">
        <v>655.36009826892359</v>
      </c>
      <c r="AE1475" s="44" t="s">
        <v>135</v>
      </c>
      <c r="AF1475" s="44" t="s">
        <v>135</v>
      </c>
      <c r="AG1475" s="152">
        <v>93.6</v>
      </c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</row>
    <row r="1476" spans="1:153" s="15" customFormat="1" x14ac:dyDescent="0.2">
      <c r="A1476" s="8" t="s">
        <v>114</v>
      </c>
      <c r="B1476" s="8" t="s">
        <v>142</v>
      </c>
      <c r="C1476" s="8" t="s">
        <v>142</v>
      </c>
      <c r="D1476" s="8"/>
      <c r="E1476" s="9">
        <v>587</v>
      </c>
      <c r="F1476" s="10" t="s">
        <v>247</v>
      </c>
      <c r="G1476" s="11">
        <v>2.08</v>
      </c>
      <c r="H1476" s="9">
        <v>2</v>
      </c>
      <c r="I1476" s="12">
        <v>8</v>
      </c>
      <c r="J1476" s="12">
        <v>8</v>
      </c>
      <c r="K1476" s="13">
        <v>8</v>
      </c>
      <c r="L1476" s="12">
        <v>796.96232800000007</v>
      </c>
      <c r="M1476" s="12">
        <v>80.614328400000005</v>
      </c>
      <c r="N1476" s="12">
        <v>118.94960119402985</v>
      </c>
      <c r="O1476" s="12">
        <v>12.031989313432836</v>
      </c>
      <c r="P1476" s="12">
        <v>101.15199372384889</v>
      </c>
      <c r="Q1476" s="12" t="s">
        <v>46</v>
      </c>
      <c r="R1476" s="12" t="s">
        <v>70</v>
      </c>
      <c r="S1476" s="12" t="s">
        <v>71</v>
      </c>
      <c r="T1476" s="12">
        <v>12.16</v>
      </c>
      <c r="U1476" s="12">
        <v>128.40729999999999</v>
      </c>
      <c r="V1476" s="21"/>
      <c r="W1476" s="21"/>
      <c r="X1476" s="15" t="s">
        <v>63</v>
      </c>
      <c r="Y1476" s="15" t="s">
        <v>49</v>
      </c>
      <c r="Z1476" s="16"/>
      <c r="AA1476" s="16"/>
      <c r="AB1476" s="16"/>
      <c r="AC1476" s="13">
        <v>8</v>
      </c>
      <c r="AD1476" s="44">
        <v>675.38296945019852</v>
      </c>
      <c r="AE1476" s="44" t="s">
        <v>55</v>
      </c>
      <c r="AF1476" s="44" t="s">
        <v>55</v>
      </c>
      <c r="AG1476" s="152">
        <v>84.4</v>
      </c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  <c r="AR1476" s="16"/>
      <c r="AS1476" s="16"/>
      <c r="AT1476" s="16"/>
      <c r="AU1476" s="16"/>
      <c r="AV1476" s="16"/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  <c r="DG1476" s="16"/>
      <c r="DH1476" s="16"/>
      <c r="DI1476" s="16"/>
      <c r="DJ1476" s="16"/>
      <c r="DK1476" s="16"/>
      <c r="DL1476" s="16"/>
      <c r="DM1476" s="16"/>
      <c r="DN1476" s="16"/>
      <c r="DO1476" s="16"/>
      <c r="DP1476" s="16"/>
      <c r="DQ1476" s="16"/>
      <c r="DR1476" s="16"/>
      <c r="DS1476" s="16"/>
      <c r="DT1476" s="16"/>
      <c r="DU1476" s="16"/>
      <c r="DV1476" s="16"/>
      <c r="DW1476" s="16"/>
      <c r="DX1476" s="16"/>
      <c r="DY1476" s="16"/>
      <c r="DZ1476" s="16"/>
      <c r="EA1476" s="16"/>
      <c r="EB1476" s="16"/>
      <c r="EC1476" s="16"/>
      <c r="ED1476" s="16"/>
      <c r="EE1476" s="16"/>
      <c r="EF1476" s="16"/>
      <c r="EG1476" s="16"/>
      <c r="EH1476" s="16"/>
      <c r="EI1476" s="16"/>
      <c r="EJ1476" s="16"/>
      <c r="EK1476" s="16"/>
      <c r="EL1476" s="16"/>
      <c r="EM1476" s="16"/>
      <c r="EN1476" s="16"/>
      <c r="EO1476" s="16"/>
      <c r="EP1476" s="16"/>
      <c r="EQ1476" s="16"/>
      <c r="ER1476" s="16"/>
      <c r="ES1476" s="16"/>
      <c r="ET1476" s="16"/>
      <c r="EU1476" s="16"/>
      <c r="EV1476" s="16"/>
      <c r="EW1476" s="16"/>
    </row>
    <row r="1477" spans="1:153" s="15" customFormat="1" x14ac:dyDescent="0.2">
      <c r="A1477" s="8" t="s">
        <v>114</v>
      </c>
      <c r="B1477" s="8" t="s">
        <v>142</v>
      </c>
      <c r="C1477" s="8" t="s">
        <v>142</v>
      </c>
      <c r="D1477" s="8"/>
      <c r="E1477" s="9">
        <v>587</v>
      </c>
      <c r="F1477" s="10" t="s">
        <v>247</v>
      </c>
      <c r="G1477" s="11">
        <v>5.03</v>
      </c>
      <c r="H1477" s="9">
        <v>5</v>
      </c>
      <c r="I1477" s="12">
        <v>3.14</v>
      </c>
      <c r="J1477" s="12">
        <v>3.14</v>
      </c>
      <c r="K1477" s="13">
        <v>3.14</v>
      </c>
      <c r="L1477" s="12">
        <v>276.45080000000002</v>
      </c>
      <c r="M1477" s="12">
        <v>26.422390800000002</v>
      </c>
      <c r="N1477" s="12">
        <v>88.04165605095541</v>
      </c>
      <c r="O1477" s="12">
        <v>8.4147741401273883</v>
      </c>
      <c r="P1477" s="12">
        <v>95.577190588705122</v>
      </c>
      <c r="Q1477" s="12" t="s">
        <v>99</v>
      </c>
      <c r="R1477" s="12" t="s">
        <v>54</v>
      </c>
      <c r="S1477" s="12" t="s">
        <v>55</v>
      </c>
      <c r="T1477" s="12">
        <v>13.93</v>
      </c>
      <c r="U1477" s="12">
        <v>117.7381</v>
      </c>
      <c r="V1477" s="21"/>
      <c r="W1477" s="21"/>
      <c r="X1477" s="15" t="s">
        <v>63</v>
      </c>
      <c r="Y1477" s="15" t="s">
        <v>49</v>
      </c>
      <c r="Z1477" s="16"/>
      <c r="AA1477" s="16"/>
      <c r="AB1477" s="16"/>
      <c r="AC1477" s="13">
        <v>3.14</v>
      </c>
      <c r="AD1477" s="44">
        <v>279.53181550920289</v>
      </c>
      <c r="AE1477" s="44" t="s">
        <v>55</v>
      </c>
      <c r="AF1477" s="44" t="s">
        <v>55</v>
      </c>
      <c r="AG1477" s="152">
        <v>89</v>
      </c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  <c r="AR1477" s="16"/>
      <c r="AS1477" s="16"/>
      <c r="AT1477" s="16"/>
      <c r="AU1477" s="16"/>
      <c r="AV1477" s="16"/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  <c r="DG1477" s="16"/>
      <c r="DH1477" s="16"/>
      <c r="DI1477" s="16"/>
      <c r="DJ1477" s="16"/>
      <c r="DK1477" s="16"/>
      <c r="DL1477" s="16"/>
      <c r="DM1477" s="16"/>
      <c r="DN1477" s="16"/>
      <c r="DO1477" s="16"/>
      <c r="DP1477" s="16"/>
      <c r="DQ1477" s="16"/>
      <c r="DR1477" s="16"/>
      <c r="DS1477" s="16"/>
      <c r="DT1477" s="16"/>
      <c r="DU1477" s="16"/>
      <c r="DV1477" s="16"/>
      <c r="DW1477" s="16"/>
      <c r="DX1477" s="16"/>
      <c r="DY1477" s="16"/>
      <c r="DZ1477" s="16"/>
      <c r="EA1477" s="16"/>
      <c r="EB1477" s="16"/>
      <c r="EC1477" s="16"/>
      <c r="ED1477" s="16"/>
      <c r="EE1477" s="16"/>
      <c r="EF1477" s="16"/>
      <c r="EG1477" s="16"/>
      <c r="EH1477" s="16"/>
      <c r="EI1477" s="16"/>
      <c r="EJ1477" s="16"/>
      <c r="EK1477" s="16"/>
      <c r="EL1477" s="16"/>
      <c r="EM1477" s="16"/>
      <c r="EN1477" s="16"/>
      <c r="EO1477" s="16"/>
      <c r="EP1477" s="16"/>
      <c r="EQ1477" s="16"/>
      <c r="ER1477" s="16"/>
      <c r="ES1477" s="16"/>
      <c r="ET1477" s="16"/>
      <c r="EU1477" s="16"/>
      <c r="EV1477" s="16"/>
      <c r="EW1477" s="16"/>
    </row>
    <row r="1478" spans="1:153" s="15" customFormat="1" x14ac:dyDescent="0.2">
      <c r="A1478" s="8" t="s">
        <v>114</v>
      </c>
      <c r="B1478" s="8" t="s">
        <v>142</v>
      </c>
      <c r="C1478" s="8" t="s">
        <v>142</v>
      </c>
      <c r="D1478" s="8"/>
      <c r="E1478" s="9">
        <v>587</v>
      </c>
      <c r="F1478" s="10" t="s">
        <v>247</v>
      </c>
      <c r="G1478" s="11">
        <v>5.04</v>
      </c>
      <c r="H1478" s="9">
        <v>5</v>
      </c>
      <c r="I1478" s="12">
        <v>2</v>
      </c>
      <c r="J1478" s="12">
        <v>2</v>
      </c>
      <c r="K1478" s="13">
        <v>2</v>
      </c>
      <c r="L1478" s="12">
        <v>646.22226000000001</v>
      </c>
      <c r="M1478" s="12">
        <v>54.931447400000003</v>
      </c>
      <c r="N1478" s="12">
        <v>323.11113</v>
      </c>
      <c r="O1478" s="12">
        <v>27.465723700000002</v>
      </c>
      <c r="P1478" s="12">
        <v>85.003954212286047</v>
      </c>
      <c r="Q1478" s="12" t="s">
        <v>99</v>
      </c>
      <c r="R1478" s="12" t="s">
        <v>54</v>
      </c>
      <c r="S1478" s="12" t="s">
        <v>55</v>
      </c>
      <c r="T1478" s="12">
        <v>13.96</v>
      </c>
      <c r="U1478" s="12">
        <v>111.1739</v>
      </c>
      <c r="V1478" s="21"/>
      <c r="W1478" s="21"/>
      <c r="X1478" s="15" t="s">
        <v>63</v>
      </c>
      <c r="Y1478" s="15" t="s">
        <v>49</v>
      </c>
      <c r="Z1478" s="16"/>
      <c r="AA1478" s="16"/>
      <c r="AB1478" s="16"/>
      <c r="AC1478" s="13">
        <v>2</v>
      </c>
      <c r="AD1478" s="44">
        <v>178.04574236254962</v>
      </c>
      <c r="AE1478" s="44" t="s">
        <v>55</v>
      </c>
      <c r="AF1478" s="44" t="s">
        <v>55</v>
      </c>
      <c r="AG1478" s="152">
        <v>89</v>
      </c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  <c r="AR1478" s="16"/>
      <c r="AS1478" s="16"/>
      <c r="AT1478" s="16"/>
      <c r="AU1478" s="16"/>
      <c r="AV1478" s="16"/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  <c r="DG1478" s="16"/>
      <c r="DH1478" s="16"/>
      <c r="DI1478" s="16"/>
      <c r="DJ1478" s="16"/>
      <c r="DK1478" s="16"/>
      <c r="DL1478" s="16"/>
      <c r="DM1478" s="16"/>
      <c r="DN1478" s="16"/>
      <c r="DO1478" s="16"/>
      <c r="DP1478" s="16"/>
      <c r="DQ1478" s="16"/>
      <c r="DR1478" s="16"/>
      <c r="DS1478" s="16"/>
      <c r="DT1478" s="16"/>
      <c r="DU1478" s="16"/>
      <c r="DV1478" s="16"/>
      <c r="DW1478" s="16"/>
      <c r="DX1478" s="16"/>
      <c r="DY1478" s="16"/>
      <c r="DZ1478" s="16"/>
      <c r="EA1478" s="16"/>
      <c r="EB1478" s="16"/>
      <c r="EC1478" s="16"/>
      <c r="ED1478" s="16"/>
      <c r="EE1478" s="16"/>
      <c r="EF1478" s="16"/>
      <c r="EG1478" s="16"/>
      <c r="EH1478" s="16"/>
      <c r="EI1478" s="16"/>
      <c r="EJ1478" s="16"/>
      <c r="EK1478" s="16"/>
      <c r="EL1478" s="16"/>
      <c r="EM1478" s="16"/>
      <c r="EN1478" s="16"/>
      <c r="EO1478" s="16"/>
      <c r="EP1478" s="16"/>
      <c r="EQ1478" s="16"/>
      <c r="ER1478" s="16"/>
      <c r="ES1478" s="16"/>
      <c r="ET1478" s="16"/>
      <c r="EU1478" s="16"/>
      <c r="EV1478" s="16"/>
      <c r="EW1478" s="16"/>
    </row>
    <row r="1479" spans="1:153" s="15" customFormat="1" x14ac:dyDescent="0.2">
      <c r="A1479" s="8" t="s">
        <v>114</v>
      </c>
      <c r="B1479" s="8" t="s">
        <v>142</v>
      </c>
      <c r="C1479" s="8" t="s">
        <v>142</v>
      </c>
      <c r="D1479" s="8"/>
      <c r="E1479" s="9">
        <v>587</v>
      </c>
      <c r="F1479" s="10" t="s">
        <v>247</v>
      </c>
      <c r="G1479" s="60">
        <v>12.03</v>
      </c>
      <c r="H1479" s="7">
        <v>12</v>
      </c>
      <c r="I1479" s="12">
        <v>3.77</v>
      </c>
      <c r="J1479" s="12">
        <v>3.77</v>
      </c>
      <c r="K1479" s="13">
        <v>3.77</v>
      </c>
      <c r="L1479" s="12">
        <v>462.83663600000006</v>
      </c>
      <c r="M1479" s="12">
        <v>51.370582800000001</v>
      </c>
      <c r="N1479" s="12">
        <v>122.76833846153848</v>
      </c>
      <c r="O1479" s="12">
        <v>13.626149283819629</v>
      </c>
      <c r="P1479" s="12">
        <v>110.99074447511971</v>
      </c>
      <c r="Q1479" s="12" t="s">
        <v>99</v>
      </c>
      <c r="R1479" s="12" t="s">
        <v>54</v>
      </c>
      <c r="S1479" s="12" t="s">
        <v>55</v>
      </c>
      <c r="T1479" s="12">
        <v>13.6</v>
      </c>
      <c r="U1479" s="12">
        <v>139.55735000000001</v>
      </c>
      <c r="X1479" s="15" t="s">
        <v>63</v>
      </c>
      <c r="Y1479" s="15" t="s">
        <v>49</v>
      </c>
      <c r="Z1479" s="16"/>
      <c r="AC1479" s="13">
        <v>3.77</v>
      </c>
      <c r="AD1479" s="44">
        <v>318.27422435340605</v>
      </c>
      <c r="AE1479" s="44" t="s">
        <v>55</v>
      </c>
      <c r="AF1479" s="44" t="s">
        <v>55</v>
      </c>
      <c r="AG1479" s="152">
        <v>84.4</v>
      </c>
    </row>
    <row r="1480" spans="1:153" s="15" customFormat="1" x14ac:dyDescent="0.2">
      <c r="A1480" s="8" t="s">
        <v>114</v>
      </c>
      <c r="B1480" s="8" t="s">
        <v>142</v>
      </c>
      <c r="C1480" s="8" t="s">
        <v>142</v>
      </c>
      <c r="D1480" s="8"/>
      <c r="E1480" s="9">
        <v>587</v>
      </c>
      <c r="F1480" s="10" t="s">
        <v>247</v>
      </c>
      <c r="G1480" s="7">
        <v>11.14</v>
      </c>
      <c r="H1480" s="7">
        <v>8</v>
      </c>
      <c r="I1480" s="12" t="e">
        <v>#N/A</v>
      </c>
      <c r="J1480" s="12">
        <v>1.88</v>
      </c>
      <c r="K1480" s="13">
        <v>1.88</v>
      </c>
      <c r="L1480" s="12" t="e">
        <v>#N/A</v>
      </c>
      <c r="M1480" s="12" t="e">
        <v>#N/A</v>
      </c>
      <c r="N1480" s="12" t="e">
        <v>#N/A</v>
      </c>
      <c r="O1480" s="12" t="e">
        <v>#N/A</v>
      </c>
      <c r="P1480" s="12" t="e">
        <v>#N/A</v>
      </c>
      <c r="Q1480" s="12" t="e">
        <v>#N/A</v>
      </c>
      <c r="R1480" s="12" t="e">
        <v>#N/A</v>
      </c>
      <c r="S1480" s="12" t="e">
        <v>#N/A</v>
      </c>
      <c r="T1480" s="12" t="e">
        <v>#N/A</v>
      </c>
      <c r="U1480" s="12" t="e">
        <v>#N/A</v>
      </c>
      <c r="X1480" s="15" t="s">
        <v>63</v>
      </c>
      <c r="Y1480" s="15" t="s">
        <v>49</v>
      </c>
      <c r="AC1480" s="13">
        <v>1.88</v>
      </c>
      <c r="AD1480" s="44">
        <v>158.71499782079664</v>
      </c>
      <c r="AE1480" s="44" t="s">
        <v>55</v>
      </c>
      <c r="AF1480" s="44" t="s">
        <v>55</v>
      </c>
      <c r="AG1480" s="152">
        <v>84.4</v>
      </c>
    </row>
    <row r="1481" spans="1:153" s="15" customFormat="1" x14ac:dyDescent="0.2">
      <c r="A1481" s="8" t="s">
        <v>114</v>
      </c>
      <c r="B1481" s="8" t="s">
        <v>142</v>
      </c>
      <c r="C1481" s="8" t="s">
        <v>142</v>
      </c>
      <c r="D1481" s="8"/>
      <c r="E1481" s="9">
        <v>587</v>
      </c>
      <c r="F1481" s="10" t="s">
        <v>247</v>
      </c>
      <c r="G1481" s="11">
        <v>5.0199999999999996</v>
      </c>
      <c r="H1481" s="9">
        <v>4</v>
      </c>
      <c r="I1481" s="12">
        <v>12</v>
      </c>
      <c r="J1481" s="12">
        <v>12</v>
      </c>
      <c r="K1481" s="13">
        <v>12</v>
      </c>
      <c r="L1481" s="12">
        <v>1525.8548680000001</v>
      </c>
      <c r="M1481" s="12">
        <v>143.99138500000001</v>
      </c>
      <c r="N1481" s="12">
        <v>127.15457233333335</v>
      </c>
      <c r="O1481" s="12">
        <v>11.999282083333334</v>
      </c>
      <c r="P1481" s="12">
        <v>94.367680714441306</v>
      </c>
      <c r="Q1481" s="12" t="s">
        <v>53</v>
      </c>
      <c r="R1481" s="12" t="s">
        <v>193</v>
      </c>
      <c r="S1481" s="12" t="s">
        <v>194</v>
      </c>
      <c r="T1481" s="12">
        <v>12.62</v>
      </c>
      <c r="U1481" s="12">
        <v>123.4999</v>
      </c>
      <c r="V1481" s="21"/>
      <c r="W1481" s="21"/>
      <c r="X1481" s="15" t="s">
        <v>63</v>
      </c>
      <c r="Y1481" s="15" t="s">
        <v>49</v>
      </c>
      <c r="Z1481" s="16"/>
      <c r="AA1481" s="16"/>
      <c r="AB1481" s="16"/>
      <c r="AC1481" s="13">
        <v>12</v>
      </c>
      <c r="AD1481" s="44">
        <v>1344.2744541752977</v>
      </c>
      <c r="AE1481" s="44" t="s">
        <v>194</v>
      </c>
      <c r="AF1481" s="44" t="s">
        <v>194</v>
      </c>
      <c r="AG1481" s="152">
        <v>112</v>
      </c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  <c r="AR1481" s="16"/>
      <c r="AS1481" s="16"/>
      <c r="AT1481" s="16"/>
      <c r="AU1481" s="16"/>
      <c r="AV1481" s="16"/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  <c r="DG1481" s="16"/>
      <c r="DH1481" s="16"/>
      <c r="DI1481" s="16"/>
      <c r="DJ1481" s="16"/>
      <c r="DK1481" s="16"/>
      <c r="DL1481" s="16"/>
      <c r="DM1481" s="16"/>
      <c r="DN1481" s="16"/>
      <c r="DO1481" s="16"/>
      <c r="DP1481" s="16"/>
      <c r="DQ1481" s="16"/>
      <c r="DR1481" s="16"/>
      <c r="DS1481" s="16"/>
      <c r="DT1481" s="16"/>
      <c r="DU1481" s="16"/>
      <c r="DV1481" s="16"/>
      <c r="DW1481" s="16"/>
      <c r="DX1481" s="16"/>
      <c r="DY1481" s="16"/>
      <c r="DZ1481" s="16"/>
      <c r="EA1481" s="16"/>
      <c r="EB1481" s="16"/>
      <c r="EC1481" s="16"/>
      <c r="ED1481" s="16"/>
      <c r="EE1481" s="16"/>
      <c r="EF1481" s="16"/>
      <c r="EG1481" s="16"/>
      <c r="EH1481" s="16"/>
      <c r="EI1481" s="16"/>
      <c r="EJ1481" s="16"/>
      <c r="EK1481" s="16"/>
      <c r="EL1481" s="16"/>
      <c r="EM1481" s="16"/>
      <c r="EN1481" s="16"/>
      <c r="EO1481" s="16"/>
      <c r="EP1481" s="16"/>
      <c r="EQ1481" s="16"/>
      <c r="ER1481" s="16"/>
      <c r="ES1481" s="16"/>
      <c r="ET1481" s="16"/>
      <c r="EU1481" s="16"/>
      <c r="EV1481" s="16"/>
      <c r="EW1481" s="16"/>
    </row>
    <row r="1482" spans="1:153" s="15" customFormat="1" x14ac:dyDescent="0.2">
      <c r="A1482" s="8" t="s">
        <v>114</v>
      </c>
      <c r="B1482" s="8" t="s">
        <v>142</v>
      </c>
      <c r="C1482" s="8" t="s">
        <v>142</v>
      </c>
      <c r="D1482" s="8"/>
      <c r="E1482" s="9">
        <v>587</v>
      </c>
      <c r="F1482" s="10" t="s">
        <v>247</v>
      </c>
      <c r="G1482" s="60">
        <v>10.1</v>
      </c>
      <c r="H1482" s="7">
        <v>10</v>
      </c>
      <c r="I1482" s="12">
        <v>2.37</v>
      </c>
      <c r="J1482" s="12">
        <v>2.37</v>
      </c>
      <c r="K1482" s="13">
        <v>2.37</v>
      </c>
      <c r="L1482" s="12">
        <v>426.60160800000006</v>
      </c>
      <c r="M1482" s="12">
        <v>42.794922399999997</v>
      </c>
      <c r="N1482" s="12">
        <v>180.00067848101267</v>
      </c>
      <c r="O1482" s="12">
        <v>18.05692928270042</v>
      </c>
      <c r="P1482" s="12">
        <v>100.31589566816633</v>
      </c>
      <c r="Q1482" s="12" t="s">
        <v>99</v>
      </c>
      <c r="R1482" s="12" t="s">
        <v>70</v>
      </c>
      <c r="S1482" s="12" t="s">
        <v>71</v>
      </c>
      <c r="T1482" s="12">
        <v>12.62</v>
      </c>
      <c r="U1482" s="12">
        <v>126.6533</v>
      </c>
      <c r="X1482" s="15" t="s">
        <v>63</v>
      </c>
      <c r="Y1482" s="15" t="s">
        <v>49</v>
      </c>
      <c r="Z1482" s="16"/>
      <c r="AC1482" s="13">
        <v>2.37</v>
      </c>
      <c r="AD1482" s="44">
        <v>232.78820469962128</v>
      </c>
      <c r="AE1482" s="44" t="s">
        <v>71</v>
      </c>
      <c r="AF1482" s="44" t="s">
        <v>71</v>
      </c>
      <c r="AG1482" s="152">
        <v>98.2</v>
      </c>
    </row>
    <row r="1483" spans="1:153" s="15" customFormat="1" x14ac:dyDescent="0.2">
      <c r="A1483" s="8" t="s">
        <v>114</v>
      </c>
      <c r="B1483" s="8" t="s">
        <v>142</v>
      </c>
      <c r="C1483" s="8" t="s">
        <v>142</v>
      </c>
      <c r="D1483" s="8"/>
      <c r="E1483" s="9">
        <v>587</v>
      </c>
      <c r="F1483" s="10" t="s">
        <v>247</v>
      </c>
      <c r="G1483" s="60">
        <v>10.14</v>
      </c>
      <c r="H1483" s="7">
        <v>10</v>
      </c>
      <c r="I1483" s="12">
        <v>5.74</v>
      </c>
      <c r="J1483" s="12">
        <v>5.74</v>
      </c>
      <c r="K1483" s="13">
        <v>5.74</v>
      </c>
      <c r="L1483" s="12">
        <v>439.52135199999998</v>
      </c>
      <c r="M1483" s="12">
        <v>46.879823600000002</v>
      </c>
      <c r="N1483" s="12">
        <v>76.571664111498251</v>
      </c>
      <c r="O1483" s="12">
        <v>8.1672166550522647</v>
      </c>
      <c r="P1483" s="12">
        <v>106.66108344151617</v>
      </c>
      <c r="Q1483" s="12" t="s">
        <v>99</v>
      </c>
      <c r="R1483" s="12" t="s">
        <v>70</v>
      </c>
      <c r="S1483" s="12" t="s">
        <v>71</v>
      </c>
      <c r="T1483" s="12">
        <v>12.55</v>
      </c>
      <c r="U1483" s="12">
        <v>125.86085</v>
      </c>
      <c r="X1483" s="15" t="s">
        <v>63</v>
      </c>
      <c r="Y1483" s="15" t="s">
        <v>49</v>
      </c>
      <c r="Z1483" s="16"/>
      <c r="AC1483" s="13">
        <v>5.74</v>
      </c>
      <c r="AD1483" s="44">
        <v>563.79928058051735</v>
      </c>
      <c r="AE1483" s="44" t="s">
        <v>71</v>
      </c>
      <c r="AF1483" s="44" t="s">
        <v>71</v>
      </c>
      <c r="AG1483" s="152">
        <v>98.2</v>
      </c>
    </row>
    <row r="1484" spans="1:153" s="15" customFormat="1" x14ac:dyDescent="0.2">
      <c r="A1484" s="8" t="s">
        <v>114</v>
      </c>
      <c r="B1484" s="8" t="s">
        <v>142</v>
      </c>
      <c r="C1484" s="8" t="s">
        <v>142</v>
      </c>
      <c r="D1484" s="8"/>
      <c r="E1484" s="9">
        <v>587</v>
      </c>
      <c r="F1484" s="10" t="s">
        <v>247</v>
      </c>
      <c r="G1484" s="60">
        <v>11.39</v>
      </c>
      <c r="H1484" s="7">
        <v>11</v>
      </c>
      <c r="I1484" s="12">
        <v>1.81</v>
      </c>
      <c r="J1484" s="12">
        <v>1.81</v>
      </c>
      <c r="K1484" s="13">
        <v>1.81</v>
      </c>
      <c r="L1484" s="12">
        <v>48.540120000000002</v>
      </c>
      <c r="M1484" s="12">
        <v>6.2475452000000002</v>
      </c>
      <c r="N1484" s="12">
        <v>138.68605714285715</v>
      </c>
      <c r="O1484" s="12">
        <v>17.850129142857146</v>
      </c>
      <c r="P1484" s="12">
        <v>128.70889482761888</v>
      </c>
      <c r="Q1484" s="12" t="s">
        <v>99</v>
      </c>
      <c r="R1484" s="12" t="s">
        <v>196</v>
      </c>
      <c r="S1484" s="12" t="s">
        <v>176</v>
      </c>
      <c r="T1484" s="12">
        <v>12.02</v>
      </c>
      <c r="U1484" s="12">
        <v>156.04165</v>
      </c>
      <c r="X1484" s="15" t="s">
        <v>63</v>
      </c>
      <c r="Y1484" s="15" t="s">
        <v>49</v>
      </c>
      <c r="Z1484" s="16"/>
      <c r="AC1484" s="13">
        <v>1.81</v>
      </c>
      <c r="AD1484" s="44">
        <v>152.80539683810741</v>
      </c>
      <c r="AE1484" s="44" t="s">
        <v>176</v>
      </c>
      <c r="AF1484" s="44" t="s">
        <v>176</v>
      </c>
      <c r="AG1484" s="152">
        <v>84.4</v>
      </c>
    </row>
    <row r="1485" spans="1:153" s="15" customFormat="1" x14ac:dyDescent="0.2">
      <c r="A1485" s="8" t="s">
        <v>114</v>
      </c>
      <c r="B1485" s="8" t="s">
        <v>142</v>
      </c>
      <c r="C1485" s="8" t="s">
        <v>142</v>
      </c>
      <c r="D1485" s="8"/>
      <c r="E1485" s="9">
        <v>587</v>
      </c>
      <c r="F1485" s="10" t="s">
        <v>247</v>
      </c>
      <c r="G1485" s="60">
        <v>11.4</v>
      </c>
      <c r="H1485" s="7">
        <v>11</v>
      </c>
      <c r="I1485" s="12">
        <v>3.53</v>
      </c>
      <c r="J1485" s="12">
        <v>3.53</v>
      </c>
      <c r="K1485" s="13">
        <v>3.53</v>
      </c>
      <c r="L1485" s="12">
        <v>183.97571200000002</v>
      </c>
      <c r="M1485" s="12">
        <v>23.700511000000002</v>
      </c>
      <c r="N1485" s="12">
        <v>52.117765439093489</v>
      </c>
      <c r="O1485" s="12">
        <v>6.7140257790368283</v>
      </c>
      <c r="P1485" s="12">
        <v>128.82412978513165</v>
      </c>
      <c r="Q1485" s="12" t="s">
        <v>99</v>
      </c>
      <c r="R1485" s="12" t="s">
        <v>196</v>
      </c>
      <c r="S1485" s="12" t="s">
        <v>176</v>
      </c>
      <c r="T1485" s="12">
        <v>12.02</v>
      </c>
      <c r="U1485" s="12">
        <v>159.16079999999999</v>
      </c>
      <c r="X1485" s="15" t="s">
        <v>63</v>
      </c>
      <c r="Y1485" s="15" t="s">
        <v>49</v>
      </c>
      <c r="Z1485" s="16"/>
      <c r="AC1485" s="13">
        <v>3.53</v>
      </c>
      <c r="AD1485" s="44">
        <v>298.01273526990008</v>
      </c>
      <c r="AE1485" s="44" t="s">
        <v>176</v>
      </c>
      <c r="AF1485" s="44" t="s">
        <v>176</v>
      </c>
      <c r="AG1485" s="152">
        <v>84.4</v>
      </c>
    </row>
    <row r="1486" spans="1:153" s="15" customFormat="1" x14ac:dyDescent="0.2">
      <c r="A1486" s="8" t="s">
        <v>114</v>
      </c>
      <c r="B1486" s="8" t="s">
        <v>142</v>
      </c>
      <c r="C1486" s="8" t="s">
        <v>142</v>
      </c>
      <c r="D1486" s="8"/>
      <c r="E1486" s="9">
        <v>587</v>
      </c>
      <c r="F1486" s="10" t="s">
        <v>247</v>
      </c>
      <c r="G1486" s="11">
        <v>1.1299999999999999</v>
      </c>
      <c r="H1486" s="9">
        <v>1</v>
      </c>
      <c r="I1486" s="12">
        <v>2.4</v>
      </c>
      <c r="J1486" s="12">
        <v>2.4</v>
      </c>
      <c r="K1486" s="13">
        <v>2.4</v>
      </c>
      <c r="L1486" s="12">
        <v>296.670928</v>
      </c>
      <c r="M1486" s="12">
        <v>21.293597799999997</v>
      </c>
      <c r="N1486" s="12">
        <v>123.61288666666667</v>
      </c>
      <c r="O1486" s="12">
        <v>8.8723324166666657</v>
      </c>
      <c r="P1486" s="12">
        <v>71.77514137819395</v>
      </c>
      <c r="Q1486" s="12" t="s">
        <v>99</v>
      </c>
      <c r="R1486" s="12" t="s">
        <v>70</v>
      </c>
      <c r="S1486" s="12" t="s">
        <v>71</v>
      </c>
      <c r="T1486" s="12">
        <v>10.51</v>
      </c>
      <c r="U1486" s="12">
        <v>99.151200000000003</v>
      </c>
      <c r="V1486" s="21"/>
      <c r="W1486" s="21"/>
      <c r="X1486" s="15" t="s">
        <v>63</v>
      </c>
      <c r="Y1486" s="15" t="s">
        <v>49</v>
      </c>
      <c r="Z1486" s="16"/>
      <c r="AA1486" s="16"/>
      <c r="AB1486" s="16"/>
      <c r="AC1486" s="13">
        <v>2.4</v>
      </c>
      <c r="AD1486" s="44">
        <v>278.48581883505955</v>
      </c>
      <c r="AE1486" s="44" t="s">
        <v>71</v>
      </c>
      <c r="AF1486" s="44" t="s">
        <v>71</v>
      </c>
      <c r="AG1486" s="152">
        <v>116</v>
      </c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  <c r="AR1486" s="16"/>
      <c r="AS1486" s="16"/>
      <c r="AT1486" s="16"/>
      <c r="AU1486" s="16"/>
      <c r="AV1486" s="16"/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  <c r="DG1486" s="16"/>
      <c r="DH1486" s="16"/>
      <c r="DI1486" s="16"/>
      <c r="DJ1486" s="16"/>
      <c r="DK1486" s="16"/>
      <c r="DL1486" s="16"/>
      <c r="DM1486" s="16"/>
      <c r="DN1486" s="16"/>
      <c r="DO1486" s="16"/>
      <c r="DP1486" s="16"/>
      <c r="DQ1486" s="16"/>
      <c r="DR1486" s="16"/>
      <c r="DS1486" s="16"/>
      <c r="DT1486" s="16"/>
      <c r="DU1486" s="16"/>
      <c r="DV1486" s="16"/>
      <c r="DW1486" s="16"/>
      <c r="DX1486" s="16"/>
      <c r="DY1486" s="16"/>
      <c r="DZ1486" s="16"/>
      <c r="EA1486" s="16"/>
      <c r="EB1486" s="16"/>
      <c r="EC1486" s="16"/>
      <c r="ED1486" s="16"/>
      <c r="EE1486" s="16"/>
      <c r="EF1486" s="16"/>
      <c r="EG1486" s="16"/>
      <c r="EH1486" s="16"/>
      <c r="EI1486" s="16"/>
      <c r="EJ1486" s="16"/>
      <c r="EK1486" s="16"/>
      <c r="EL1486" s="16"/>
      <c r="EM1486" s="16"/>
      <c r="EN1486" s="16"/>
      <c r="EO1486" s="16"/>
      <c r="EP1486" s="16"/>
      <c r="EQ1486" s="16"/>
      <c r="ER1486" s="16"/>
      <c r="ES1486" s="16"/>
      <c r="ET1486" s="16"/>
      <c r="EU1486" s="16"/>
      <c r="EV1486" s="16"/>
      <c r="EW1486" s="16"/>
    </row>
    <row r="1487" spans="1:153" s="15" customFormat="1" x14ac:dyDescent="0.2">
      <c r="A1487" s="8" t="s">
        <v>114</v>
      </c>
      <c r="B1487" s="8" t="s">
        <v>142</v>
      </c>
      <c r="C1487" s="8" t="s">
        <v>142</v>
      </c>
      <c r="D1487" s="8"/>
      <c r="E1487" s="9">
        <v>587</v>
      </c>
      <c r="F1487" s="10" t="s">
        <v>247</v>
      </c>
      <c r="G1487" s="11">
        <v>1.08</v>
      </c>
      <c r="H1487" s="9">
        <v>1</v>
      </c>
      <c r="I1487" s="12">
        <v>5.25</v>
      </c>
      <c r="J1487" s="12">
        <v>5.61</v>
      </c>
      <c r="K1487" s="13">
        <v>5.61</v>
      </c>
      <c r="L1487" s="12">
        <v>61.880212</v>
      </c>
      <c r="M1487" s="12">
        <v>5.2495291999999996</v>
      </c>
      <c r="N1487" s="12">
        <v>61.880212</v>
      </c>
      <c r="O1487" s="12">
        <v>5.2495291999999996</v>
      </c>
      <c r="P1487" s="12">
        <v>84.833730046044437</v>
      </c>
      <c r="Q1487" s="12" t="s">
        <v>99</v>
      </c>
      <c r="R1487" s="12" t="s">
        <v>54</v>
      </c>
      <c r="S1487" s="12" t="s">
        <v>55</v>
      </c>
      <c r="T1487" s="12">
        <v>10.38</v>
      </c>
      <c r="U1487" s="12">
        <v>117.6639</v>
      </c>
      <c r="V1487" s="21"/>
      <c r="W1487" s="21"/>
      <c r="X1487" s="15" t="s">
        <v>63</v>
      </c>
      <c r="Y1487" s="15" t="s">
        <v>49</v>
      </c>
      <c r="Z1487" s="16"/>
      <c r="AA1487" s="16"/>
      <c r="AB1487" s="16"/>
      <c r="AC1487" s="13">
        <v>5.25</v>
      </c>
      <c r="AD1487" s="44">
        <v>612.27007370169281</v>
      </c>
      <c r="AE1487" s="44" t="s">
        <v>55</v>
      </c>
      <c r="AF1487" s="44" t="s">
        <v>55</v>
      </c>
      <c r="AG1487" s="152">
        <v>116.6</v>
      </c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  <c r="AR1487" s="16"/>
      <c r="AS1487" s="16"/>
      <c r="AT1487" s="16"/>
      <c r="AU1487" s="16"/>
      <c r="AV1487" s="16"/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  <c r="DG1487" s="16"/>
      <c r="DH1487" s="16"/>
      <c r="DI1487" s="16"/>
      <c r="DJ1487" s="16"/>
      <c r="DK1487" s="16"/>
      <c r="DL1487" s="16"/>
      <c r="DM1487" s="16"/>
      <c r="DN1487" s="16"/>
      <c r="DO1487" s="16"/>
      <c r="DP1487" s="16"/>
      <c r="DQ1487" s="16"/>
      <c r="DR1487" s="16"/>
      <c r="DS1487" s="16"/>
      <c r="DT1487" s="16"/>
      <c r="DU1487" s="16"/>
      <c r="DV1487" s="16"/>
      <c r="DW1487" s="16"/>
      <c r="DX1487" s="16"/>
      <c r="DY1487" s="16"/>
      <c r="DZ1487" s="16"/>
      <c r="EA1487" s="16"/>
      <c r="EB1487" s="16"/>
      <c r="EC1487" s="16"/>
      <c r="ED1487" s="16"/>
      <c r="EE1487" s="16"/>
      <c r="EF1487" s="16"/>
      <c r="EG1487" s="16"/>
      <c r="EH1487" s="16"/>
      <c r="EI1487" s="16"/>
      <c r="EJ1487" s="16"/>
      <c r="EK1487" s="16"/>
      <c r="EL1487" s="16"/>
      <c r="EM1487" s="16"/>
      <c r="EN1487" s="16"/>
      <c r="EO1487" s="16"/>
      <c r="EP1487" s="16"/>
      <c r="EQ1487" s="16"/>
      <c r="ER1487" s="16"/>
      <c r="ES1487" s="16"/>
      <c r="ET1487" s="16"/>
      <c r="EU1487" s="16"/>
      <c r="EV1487" s="16"/>
      <c r="EW1487" s="16"/>
    </row>
    <row r="1488" spans="1:153" s="15" customFormat="1" x14ac:dyDescent="0.2">
      <c r="A1488" s="8" t="s">
        <v>114</v>
      </c>
      <c r="B1488" s="8" t="s">
        <v>142</v>
      </c>
      <c r="C1488" s="8" t="s">
        <v>142</v>
      </c>
      <c r="D1488" s="8"/>
      <c r="E1488" s="9">
        <v>587</v>
      </c>
      <c r="F1488" s="10" t="s">
        <v>247</v>
      </c>
      <c r="G1488" s="11">
        <v>2.0099999999999998</v>
      </c>
      <c r="H1488" s="9">
        <v>2</v>
      </c>
      <c r="I1488" s="12">
        <v>12</v>
      </c>
      <c r="J1488" s="12">
        <v>12</v>
      </c>
      <c r="K1488" s="13">
        <v>12</v>
      </c>
      <c r="L1488" s="12">
        <v>135.79062000000002</v>
      </c>
      <c r="M1488" s="12">
        <v>13.621878799999999</v>
      </c>
      <c r="N1488" s="12">
        <v>100.58564444444445</v>
      </c>
      <c r="O1488" s="12">
        <v>10.090280592592592</v>
      </c>
      <c r="P1488" s="12">
        <v>100.3153148575358</v>
      </c>
      <c r="Q1488" s="12" t="s">
        <v>53</v>
      </c>
      <c r="R1488" s="12" t="s">
        <v>70</v>
      </c>
      <c r="S1488" s="12" t="s">
        <v>71</v>
      </c>
      <c r="T1488" s="12">
        <v>10.68</v>
      </c>
      <c r="U1488" s="12">
        <v>136.47200000000001</v>
      </c>
      <c r="V1488" s="21"/>
      <c r="W1488" s="21"/>
      <c r="X1488" s="15" t="s">
        <v>63</v>
      </c>
      <c r="Y1488" s="15" t="s">
        <v>49</v>
      </c>
      <c r="Z1488" s="16"/>
      <c r="AA1488" s="16"/>
      <c r="AB1488" s="16"/>
      <c r="AC1488" s="13">
        <v>12</v>
      </c>
      <c r="AD1488" s="44">
        <v>1013.0744541752978</v>
      </c>
      <c r="AE1488" s="44" t="s">
        <v>71</v>
      </c>
      <c r="AF1488" s="44" t="s">
        <v>71</v>
      </c>
      <c r="AG1488" s="152">
        <v>84.4</v>
      </c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  <c r="AR1488" s="16"/>
      <c r="AS1488" s="16"/>
      <c r="AT1488" s="16"/>
      <c r="AU1488" s="16"/>
      <c r="AV1488" s="16"/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  <c r="DG1488" s="16"/>
      <c r="DH1488" s="16"/>
      <c r="DI1488" s="16"/>
      <c r="DJ1488" s="16"/>
      <c r="DK1488" s="16"/>
      <c r="DL1488" s="16"/>
      <c r="DM1488" s="16"/>
      <c r="DN1488" s="16"/>
      <c r="DO1488" s="16"/>
      <c r="DP1488" s="16"/>
      <c r="DQ1488" s="16"/>
      <c r="DR1488" s="16"/>
      <c r="DS1488" s="16"/>
      <c r="DT1488" s="16"/>
      <c r="DU1488" s="16"/>
      <c r="DV1488" s="16"/>
      <c r="DW1488" s="16"/>
      <c r="DX1488" s="16"/>
      <c r="DY1488" s="16"/>
      <c r="DZ1488" s="16"/>
      <c r="EA1488" s="16"/>
      <c r="EB1488" s="16"/>
      <c r="EC1488" s="16"/>
      <c r="ED1488" s="16"/>
      <c r="EE1488" s="16"/>
      <c r="EF1488" s="16"/>
      <c r="EG1488" s="16"/>
      <c r="EH1488" s="16"/>
      <c r="EI1488" s="16"/>
      <c r="EJ1488" s="16"/>
      <c r="EK1488" s="16"/>
      <c r="EL1488" s="16"/>
      <c r="EM1488" s="16"/>
      <c r="EN1488" s="16"/>
      <c r="EO1488" s="16"/>
      <c r="EP1488" s="16"/>
      <c r="EQ1488" s="16"/>
      <c r="ER1488" s="16"/>
      <c r="ES1488" s="16"/>
      <c r="ET1488" s="16"/>
      <c r="EU1488" s="16"/>
      <c r="EV1488" s="16"/>
      <c r="EW1488" s="16"/>
    </row>
    <row r="1489" spans="1:153" s="15" customFormat="1" x14ac:dyDescent="0.2">
      <c r="A1489" s="8" t="s">
        <v>114</v>
      </c>
      <c r="B1489" s="8" t="s">
        <v>142</v>
      </c>
      <c r="C1489" s="8" t="s">
        <v>142</v>
      </c>
      <c r="D1489" s="8"/>
      <c r="E1489" s="9">
        <v>587</v>
      </c>
      <c r="F1489" s="10" t="s">
        <v>247</v>
      </c>
      <c r="G1489" s="11">
        <v>2.02</v>
      </c>
      <c r="H1489" s="7">
        <v>2</v>
      </c>
      <c r="I1489" s="12">
        <v>17</v>
      </c>
      <c r="J1489" s="12">
        <v>17</v>
      </c>
      <c r="K1489" s="13">
        <v>17</v>
      </c>
      <c r="L1489" s="12">
        <v>610.54180799999995</v>
      </c>
      <c r="M1489" s="12">
        <v>61.459592599999993</v>
      </c>
      <c r="N1489" s="12">
        <v>87.22025828571428</v>
      </c>
      <c r="O1489" s="12">
        <v>8.7799417999999996</v>
      </c>
      <c r="P1489" s="12">
        <v>100.66401971935066</v>
      </c>
      <c r="Q1489" s="12" t="s">
        <v>53</v>
      </c>
      <c r="R1489" s="12" t="s">
        <v>70</v>
      </c>
      <c r="S1489" s="12" t="s">
        <v>71</v>
      </c>
      <c r="T1489" s="12">
        <v>12.48</v>
      </c>
      <c r="U1489" s="12">
        <v>131.83324999999999</v>
      </c>
      <c r="X1489" s="15" t="s">
        <v>63</v>
      </c>
      <c r="Y1489" s="15" t="s">
        <v>42</v>
      </c>
      <c r="Z1489" s="16"/>
      <c r="AC1489" s="13">
        <v>17</v>
      </c>
      <c r="AD1489" s="44">
        <v>1353.9332009388149</v>
      </c>
      <c r="AE1489" s="44" t="s">
        <v>71</v>
      </c>
      <c r="AF1489" s="44" t="s">
        <v>71</v>
      </c>
      <c r="AG1489" s="152">
        <v>79.599999999999994</v>
      </c>
    </row>
    <row r="1490" spans="1:153" s="15" customFormat="1" x14ac:dyDescent="0.2">
      <c r="A1490" s="8" t="s">
        <v>114</v>
      </c>
      <c r="B1490" s="8" t="s">
        <v>142</v>
      </c>
      <c r="C1490" s="8" t="s">
        <v>142</v>
      </c>
      <c r="D1490" s="8"/>
      <c r="E1490" s="9">
        <v>587</v>
      </c>
      <c r="F1490" s="10" t="s">
        <v>247</v>
      </c>
      <c r="G1490" s="11">
        <v>5.01</v>
      </c>
      <c r="H1490" s="9">
        <v>5</v>
      </c>
      <c r="I1490" s="12">
        <v>3.4</v>
      </c>
      <c r="J1490" s="12">
        <v>3.99</v>
      </c>
      <c r="K1490" s="13">
        <v>3.99</v>
      </c>
      <c r="L1490" s="12">
        <v>370.87150400000002</v>
      </c>
      <c r="M1490" s="12">
        <v>27.702340799999998</v>
      </c>
      <c r="N1490" s="12">
        <v>182.69532216748772</v>
      </c>
      <c r="O1490" s="12">
        <v>13.646473300492611</v>
      </c>
      <c r="P1490" s="12">
        <v>74.695252941299046</v>
      </c>
      <c r="Q1490" s="12" t="s">
        <v>46</v>
      </c>
      <c r="R1490" s="12" t="s">
        <v>70</v>
      </c>
      <c r="S1490" s="12" t="s">
        <v>71</v>
      </c>
      <c r="T1490" s="12">
        <v>14.36</v>
      </c>
      <c r="U1490" s="12">
        <v>102.6211</v>
      </c>
      <c r="V1490" s="21"/>
      <c r="W1490" s="21"/>
      <c r="X1490" s="15" t="s">
        <v>63</v>
      </c>
      <c r="Y1490" s="15" t="s">
        <v>49</v>
      </c>
      <c r="Z1490" s="16"/>
      <c r="AA1490" s="16"/>
      <c r="AB1490" s="16"/>
      <c r="AC1490" s="13">
        <v>3.99</v>
      </c>
      <c r="AD1490" s="44">
        <v>355.20125601328652</v>
      </c>
      <c r="AE1490" s="44" t="s">
        <v>71</v>
      </c>
      <c r="AF1490" s="44" t="s">
        <v>71</v>
      </c>
      <c r="AG1490" s="152">
        <v>89</v>
      </c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  <c r="AR1490" s="16"/>
      <c r="AS1490" s="16"/>
      <c r="AT1490" s="16"/>
      <c r="AU1490" s="16"/>
      <c r="AV1490" s="16"/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  <c r="DG1490" s="16"/>
      <c r="DH1490" s="16"/>
      <c r="DI1490" s="16"/>
      <c r="DJ1490" s="16"/>
      <c r="DK1490" s="16"/>
      <c r="DL1490" s="16"/>
      <c r="DM1490" s="16"/>
      <c r="DN1490" s="16"/>
      <c r="DO1490" s="16"/>
      <c r="DP1490" s="16"/>
      <c r="DQ1490" s="16"/>
      <c r="DR1490" s="16"/>
      <c r="DS1490" s="16"/>
      <c r="DT1490" s="16"/>
      <c r="DU1490" s="16"/>
      <c r="DV1490" s="16"/>
      <c r="DW1490" s="16"/>
      <c r="DX1490" s="16"/>
      <c r="DY1490" s="16"/>
      <c r="DZ1490" s="16"/>
      <c r="EA1490" s="16"/>
      <c r="EB1490" s="16"/>
      <c r="EC1490" s="16"/>
      <c r="ED1490" s="16"/>
      <c r="EE1490" s="16"/>
      <c r="EF1490" s="16"/>
      <c r="EG1490" s="16"/>
    </row>
    <row r="1491" spans="1:153" s="15" customFormat="1" x14ac:dyDescent="0.2">
      <c r="A1491" s="8" t="s">
        <v>114</v>
      </c>
      <c r="B1491" s="8" t="s">
        <v>142</v>
      </c>
      <c r="C1491" s="8" t="s">
        <v>142</v>
      </c>
      <c r="D1491" s="8"/>
      <c r="E1491" s="9">
        <v>587</v>
      </c>
      <c r="F1491" s="10" t="s">
        <v>247</v>
      </c>
      <c r="G1491" s="11">
        <v>1.0900000000000001</v>
      </c>
      <c r="H1491" s="9">
        <v>1</v>
      </c>
      <c r="I1491" s="12">
        <v>4</v>
      </c>
      <c r="J1491" s="12">
        <v>4</v>
      </c>
      <c r="K1491" s="13">
        <v>4</v>
      </c>
      <c r="L1491" s="12">
        <v>411.44129600000002</v>
      </c>
      <c r="M1491" s="12">
        <v>37.6872112</v>
      </c>
      <c r="N1491" s="12">
        <v>137.14709866666666</v>
      </c>
      <c r="O1491" s="12">
        <v>12.562403733333333</v>
      </c>
      <c r="P1491" s="12">
        <v>91.59802763211205</v>
      </c>
      <c r="Q1491" s="12" t="s">
        <v>53</v>
      </c>
      <c r="R1491" s="12" t="s">
        <v>54</v>
      </c>
      <c r="S1491" s="12" t="s">
        <v>55</v>
      </c>
      <c r="T1491" s="12">
        <v>14.98</v>
      </c>
      <c r="U1491" s="12">
        <v>121.63485</v>
      </c>
      <c r="V1491" s="21"/>
      <c r="W1491" s="21"/>
      <c r="X1491" s="15" t="s">
        <v>63</v>
      </c>
      <c r="Y1491" s="15" t="s">
        <v>49</v>
      </c>
      <c r="Z1491" s="16"/>
      <c r="AA1491" s="16"/>
      <c r="AB1491" s="16"/>
      <c r="AC1491" s="13">
        <v>4</v>
      </c>
      <c r="AD1491" s="44">
        <v>518.27987939176592</v>
      </c>
      <c r="AE1491" s="44" t="s">
        <v>55</v>
      </c>
      <c r="AF1491" s="44" t="s">
        <v>55</v>
      </c>
      <c r="AG1491" s="152">
        <v>129.6</v>
      </c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  <c r="AR1491" s="16"/>
      <c r="AS1491" s="16"/>
      <c r="AT1491" s="16"/>
      <c r="AU1491" s="16"/>
      <c r="AV1491" s="16"/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  <c r="DG1491" s="16"/>
      <c r="DH1491" s="16"/>
      <c r="DI1491" s="16"/>
      <c r="DJ1491" s="16"/>
      <c r="DK1491" s="16"/>
      <c r="DL1491" s="16"/>
      <c r="DM1491" s="16"/>
      <c r="DN1491" s="16"/>
      <c r="DO1491" s="16"/>
      <c r="DP1491" s="16"/>
      <c r="DQ1491" s="16"/>
      <c r="DR1491" s="16"/>
      <c r="DS1491" s="16"/>
      <c r="DT1491" s="16"/>
      <c r="DU1491" s="16"/>
      <c r="DV1491" s="16"/>
      <c r="DW1491" s="16"/>
      <c r="DX1491" s="16"/>
      <c r="DY1491" s="16"/>
      <c r="DZ1491" s="16"/>
      <c r="EA1491" s="16"/>
      <c r="EB1491" s="16"/>
      <c r="EC1491" s="16"/>
      <c r="ED1491" s="16"/>
      <c r="EE1491" s="16"/>
      <c r="EF1491" s="16"/>
      <c r="EG1491" s="16"/>
      <c r="EH1491" s="16"/>
      <c r="EI1491" s="16"/>
      <c r="EJ1491" s="16"/>
      <c r="EK1491" s="16"/>
      <c r="EL1491" s="16"/>
      <c r="EM1491" s="16"/>
      <c r="EN1491" s="16"/>
      <c r="EO1491" s="16"/>
      <c r="EP1491" s="16"/>
      <c r="EQ1491" s="16"/>
      <c r="ER1491" s="16"/>
      <c r="ES1491" s="16"/>
      <c r="ET1491" s="16"/>
      <c r="EU1491" s="16"/>
      <c r="EV1491" s="16"/>
      <c r="EW1491" s="16"/>
    </row>
    <row r="1492" spans="1:153" s="15" customFormat="1" x14ac:dyDescent="0.2">
      <c r="A1492" s="8" t="s">
        <v>114</v>
      </c>
      <c r="B1492" s="8" t="s">
        <v>142</v>
      </c>
      <c r="C1492" s="8" t="s">
        <v>142</v>
      </c>
      <c r="D1492" s="8"/>
      <c r="E1492" s="9">
        <v>587</v>
      </c>
      <c r="F1492" s="10" t="s">
        <v>247</v>
      </c>
      <c r="G1492" s="60">
        <v>12.19</v>
      </c>
      <c r="H1492" s="7">
        <v>12</v>
      </c>
      <c r="I1492" s="12">
        <v>3.66</v>
      </c>
      <c r="J1492" s="12">
        <v>3.66</v>
      </c>
      <c r="K1492" s="13">
        <v>3.66</v>
      </c>
      <c r="L1492" s="12">
        <v>380.47106000000002</v>
      </c>
      <c r="M1492" s="12">
        <v>36.257660000000001</v>
      </c>
      <c r="N1492" s="12">
        <v>103.95384153005465</v>
      </c>
      <c r="O1492" s="12">
        <v>9.9064644808743161</v>
      </c>
      <c r="P1492" s="12">
        <v>95.296761861467203</v>
      </c>
      <c r="Q1492" s="12" t="s">
        <v>53</v>
      </c>
      <c r="R1492" s="12" t="s">
        <v>54</v>
      </c>
      <c r="S1492" s="12" t="s">
        <v>55</v>
      </c>
      <c r="T1492" s="12">
        <v>14.72</v>
      </c>
      <c r="U1492" s="12">
        <v>133.83154999999999</v>
      </c>
      <c r="X1492" s="15" t="s">
        <v>63</v>
      </c>
      <c r="Y1492" s="15" t="s">
        <v>49</v>
      </c>
      <c r="Z1492" s="16"/>
      <c r="AC1492" s="13">
        <v>3.66</v>
      </c>
      <c r="AD1492" s="44">
        <v>308.98770852346581</v>
      </c>
      <c r="AE1492" s="44" t="s">
        <v>55</v>
      </c>
      <c r="AF1492" s="44" t="s">
        <v>55</v>
      </c>
      <c r="AG1492" s="152">
        <v>84.4</v>
      </c>
    </row>
    <row r="1493" spans="1:153" s="15" customFormat="1" x14ac:dyDescent="0.2">
      <c r="A1493" s="8" t="s">
        <v>114</v>
      </c>
      <c r="B1493" s="8" t="s">
        <v>142</v>
      </c>
      <c r="C1493" s="8" t="s">
        <v>142</v>
      </c>
      <c r="D1493" s="8"/>
      <c r="E1493" s="9">
        <v>587</v>
      </c>
      <c r="F1493" s="10" t="s">
        <v>247</v>
      </c>
      <c r="G1493" s="60">
        <v>12.2</v>
      </c>
      <c r="H1493" s="7">
        <v>12</v>
      </c>
      <c r="I1493" s="12">
        <v>1.55</v>
      </c>
      <c r="J1493" s="12">
        <v>1.55</v>
      </c>
      <c r="K1493" s="13">
        <v>1.55</v>
      </c>
      <c r="L1493" s="12">
        <v>114.80036000000001</v>
      </c>
      <c r="M1493" s="12">
        <v>10.5165246</v>
      </c>
      <c r="N1493" s="12">
        <v>74.064748387096785</v>
      </c>
      <c r="O1493" s="12">
        <v>6.7848545806451614</v>
      </c>
      <c r="P1493" s="12">
        <v>91.607069873300048</v>
      </c>
      <c r="Q1493" s="12" t="s">
        <v>53</v>
      </c>
      <c r="R1493" s="12" t="s">
        <v>196</v>
      </c>
      <c r="S1493" s="12" t="s">
        <v>176</v>
      </c>
      <c r="T1493" s="12">
        <v>14.69</v>
      </c>
      <c r="U1493" s="12">
        <v>133.2364</v>
      </c>
      <c r="X1493" s="15" t="s">
        <v>63</v>
      </c>
      <c r="Y1493" s="15" t="s">
        <v>49</v>
      </c>
      <c r="Z1493" s="16"/>
      <c r="AC1493" s="13">
        <v>1.55</v>
      </c>
      <c r="AD1493" s="44">
        <v>130.85545033097597</v>
      </c>
      <c r="AE1493" s="44" t="s">
        <v>176</v>
      </c>
      <c r="AF1493" s="44" t="s">
        <v>176</v>
      </c>
      <c r="AG1493" s="152">
        <v>84.4</v>
      </c>
    </row>
    <row r="1494" spans="1:153" s="15" customFormat="1" x14ac:dyDescent="0.2">
      <c r="A1494" s="8" t="s">
        <v>114</v>
      </c>
      <c r="B1494" s="8" t="s">
        <v>142</v>
      </c>
      <c r="C1494" s="8" t="s">
        <v>142</v>
      </c>
      <c r="D1494" s="8"/>
      <c r="E1494" s="9">
        <v>587</v>
      </c>
      <c r="F1494" s="10" t="s">
        <v>247</v>
      </c>
      <c r="G1494" s="60">
        <v>12.29</v>
      </c>
      <c r="H1494" s="7">
        <v>12</v>
      </c>
      <c r="I1494" s="12">
        <v>3.99</v>
      </c>
      <c r="J1494" s="12">
        <v>3.99</v>
      </c>
      <c r="K1494" s="13">
        <v>3.99</v>
      </c>
      <c r="L1494" s="12">
        <v>375.80123200000003</v>
      </c>
      <c r="M1494" s="12">
        <v>42.650832000000001</v>
      </c>
      <c r="N1494" s="12">
        <v>94.185772431077694</v>
      </c>
      <c r="O1494" s="12">
        <v>10.689431578947367</v>
      </c>
      <c r="P1494" s="12">
        <v>113.49306060816745</v>
      </c>
      <c r="Q1494" s="12" t="s">
        <v>53</v>
      </c>
      <c r="R1494" s="12" t="s">
        <v>54</v>
      </c>
      <c r="S1494" s="12" t="s">
        <v>55</v>
      </c>
      <c r="T1494" s="12">
        <v>14.65</v>
      </c>
      <c r="U1494" s="12">
        <v>149.58494999999999</v>
      </c>
      <c r="X1494" s="15" t="s">
        <v>63</v>
      </c>
      <c r="Y1494" s="15" t="s">
        <v>49</v>
      </c>
      <c r="Z1494" s="16"/>
      <c r="AC1494" s="13">
        <v>3.99</v>
      </c>
      <c r="AD1494" s="44">
        <v>336.84725601328654</v>
      </c>
      <c r="AE1494" s="44" t="s">
        <v>55</v>
      </c>
      <c r="AF1494" s="44" t="s">
        <v>55</v>
      </c>
      <c r="AG1494" s="152">
        <v>84.4</v>
      </c>
    </row>
    <row r="1495" spans="1:153" s="15" customFormat="1" x14ac:dyDescent="0.2">
      <c r="A1495" s="8" t="s">
        <v>114</v>
      </c>
      <c r="B1495" s="8" t="s">
        <v>142</v>
      </c>
      <c r="C1495" s="8" t="s">
        <v>142</v>
      </c>
      <c r="D1495" s="8"/>
      <c r="E1495" s="9">
        <v>587</v>
      </c>
      <c r="F1495" s="10" t="s">
        <v>247</v>
      </c>
      <c r="G1495" s="60">
        <v>10.039999999999999</v>
      </c>
      <c r="H1495" s="7">
        <v>10</v>
      </c>
      <c r="I1495" s="12">
        <v>6.5</v>
      </c>
      <c r="J1495" s="12">
        <v>6.5</v>
      </c>
      <c r="K1495" s="13">
        <v>6.5</v>
      </c>
      <c r="L1495" s="12">
        <v>473.77166400000004</v>
      </c>
      <c r="M1495" s="12">
        <v>52.359518399999992</v>
      </c>
      <c r="N1495" s="12">
        <v>72.887948307692312</v>
      </c>
      <c r="O1495" s="12">
        <v>8.0553105230769226</v>
      </c>
      <c r="P1495" s="12">
        <v>110.51635709475438</v>
      </c>
      <c r="Q1495" s="12" t="s">
        <v>46</v>
      </c>
      <c r="R1495" s="12" t="s">
        <v>196</v>
      </c>
      <c r="S1495" s="12" t="s">
        <v>176</v>
      </c>
      <c r="T1495" s="12">
        <v>13.77</v>
      </c>
      <c r="U1495" s="12">
        <v>135.61185</v>
      </c>
      <c r="X1495" s="15" t="s">
        <v>63</v>
      </c>
      <c r="Y1495" s="15" t="s">
        <v>49</v>
      </c>
      <c r="Z1495" s="16"/>
      <c r="AC1495" s="13">
        <v>6.5</v>
      </c>
      <c r="AD1495" s="44">
        <v>638.44866267828638</v>
      </c>
      <c r="AE1495" s="44" t="s">
        <v>176</v>
      </c>
      <c r="AF1495" s="44" t="s">
        <v>176</v>
      </c>
      <c r="AG1495" s="152">
        <v>98.2</v>
      </c>
    </row>
    <row r="1496" spans="1:153" s="15" customFormat="1" x14ac:dyDescent="0.2">
      <c r="A1496" s="8" t="s">
        <v>114</v>
      </c>
      <c r="B1496" s="8" t="s">
        <v>142</v>
      </c>
      <c r="C1496" s="8" t="s">
        <v>142</v>
      </c>
      <c r="D1496" s="8"/>
      <c r="E1496" s="9">
        <v>587</v>
      </c>
      <c r="F1496" s="10" t="s">
        <v>247</v>
      </c>
      <c r="G1496" s="60">
        <v>10.029999999999999</v>
      </c>
      <c r="H1496" s="7">
        <v>10</v>
      </c>
      <c r="I1496" s="12">
        <v>6.32</v>
      </c>
      <c r="J1496" s="12">
        <v>6.32</v>
      </c>
      <c r="K1496" s="13">
        <v>6.32</v>
      </c>
      <c r="L1496" s="12">
        <v>498.32177200000001</v>
      </c>
      <c r="M1496" s="12">
        <v>50.406542399999999</v>
      </c>
      <c r="N1496" s="12">
        <v>78.848381645569617</v>
      </c>
      <c r="O1496" s="12">
        <v>7.9757187341772147</v>
      </c>
      <c r="P1496" s="12">
        <v>101.15259904799022</v>
      </c>
      <c r="Q1496" s="12" t="s">
        <v>46</v>
      </c>
      <c r="R1496" s="12" t="s">
        <v>54</v>
      </c>
      <c r="S1496" s="12" t="s">
        <v>55</v>
      </c>
      <c r="T1496" s="12">
        <v>13.67</v>
      </c>
      <c r="U1496" s="12">
        <v>130.6601</v>
      </c>
      <c r="X1496" s="15" t="s">
        <v>63</v>
      </c>
      <c r="Y1496" s="15" t="s">
        <v>49</v>
      </c>
      <c r="Z1496" s="16"/>
      <c r="AC1496" s="13">
        <v>6.32</v>
      </c>
      <c r="AD1496" s="44">
        <v>620.76854586565696</v>
      </c>
      <c r="AE1496" s="44" t="s">
        <v>55</v>
      </c>
      <c r="AF1496" s="44" t="s">
        <v>55</v>
      </c>
      <c r="AG1496" s="152">
        <v>98.2</v>
      </c>
    </row>
    <row r="1497" spans="1:153" s="15" customFormat="1" x14ac:dyDescent="0.2">
      <c r="A1497" s="8" t="s">
        <v>114</v>
      </c>
      <c r="B1497" s="8" t="s">
        <v>142</v>
      </c>
      <c r="C1497" s="8" t="s">
        <v>142</v>
      </c>
      <c r="D1497" s="8"/>
      <c r="E1497" s="9">
        <v>587</v>
      </c>
      <c r="F1497" s="10" t="s">
        <v>247</v>
      </c>
      <c r="G1497" s="11">
        <v>1.19</v>
      </c>
      <c r="H1497" s="9">
        <v>1</v>
      </c>
      <c r="I1497" s="12">
        <v>9.98</v>
      </c>
      <c r="J1497" s="12">
        <v>9.98</v>
      </c>
      <c r="K1497" s="13">
        <v>9.98</v>
      </c>
      <c r="L1497" s="12">
        <v>1187.8640720000001</v>
      </c>
      <c r="M1497" s="12">
        <v>95.184345400000012</v>
      </c>
      <c r="N1497" s="12">
        <v>119.02445611222446</v>
      </c>
      <c r="O1497" s="12">
        <v>9.5375095591182379</v>
      </c>
      <c r="P1497" s="12">
        <v>80.130671213700964</v>
      </c>
      <c r="Q1497" s="12" t="s">
        <v>53</v>
      </c>
      <c r="R1497" s="12" t="s">
        <v>54</v>
      </c>
      <c r="S1497" s="12" t="s">
        <v>55</v>
      </c>
      <c r="T1497" s="12">
        <v>14.16</v>
      </c>
      <c r="U1497" s="12">
        <v>110.64794999999999</v>
      </c>
      <c r="V1497" s="21"/>
      <c r="W1497" s="21"/>
      <c r="X1497" s="15" t="s">
        <v>63</v>
      </c>
      <c r="Y1497" s="15" t="s">
        <v>49</v>
      </c>
      <c r="Z1497" s="16"/>
      <c r="AA1497" s="16"/>
      <c r="AB1497" s="16"/>
      <c r="AC1497" s="13">
        <v>9.98</v>
      </c>
      <c r="AD1497" s="44">
        <v>1112.2443263891225</v>
      </c>
      <c r="AE1497" s="44" t="s">
        <v>55</v>
      </c>
      <c r="AF1497" s="44" t="s">
        <v>55</v>
      </c>
      <c r="AG1497" s="152">
        <v>111.4</v>
      </c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  <c r="AR1497" s="16"/>
      <c r="AS1497" s="16"/>
      <c r="AT1497" s="16"/>
      <c r="AU1497" s="16"/>
      <c r="AV1497" s="16"/>
      <c r="AW1497" s="16"/>
      <c r="AX1497" s="16"/>
      <c r="AY1497" s="16"/>
      <c r="AZ1497" s="16"/>
      <c r="BA1497" s="16"/>
      <c r="BB1497" s="16"/>
      <c r="BC1497" s="16"/>
      <c r="BD1497" s="16"/>
      <c r="BE1497" s="16"/>
      <c r="BF1497" s="16"/>
      <c r="BG1497" s="16"/>
      <c r="BH1497" s="16"/>
      <c r="BI1497" s="16"/>
      <c r="BJ1497" s="16"/>
      <c r="BK1497" s="16"/>
      <c r="BL1497" s="16"/>
      <c r="BM1497" s="16"/>
      <c r="BN1497" s="16"/>
      <c r="BO1497" s="16"/>
      <c r="BP1497" s="16"/>
      <c r="BQ1497" s="16"/>
      <c r="BR1497" s="16"/>
      <c r="BS1497" s="16"/>
      <c r="BT1497" s="16"/>
      <c r="BU1497" s="16"/>
      <c r="BV1497" s="16"/>
      <c r="BW1497" s="16"/>
      <c r="BX1497" s="16"/>
      <c r="BY1497" s="16"/>
      <c r="BZ1497" s="16"/>
      <c r="CA1497" s="16"/>
      <c r="CB1497" s="16"/>
      <c r="CC1497" s="16"/>
      <c r="CD1497" s="16"/>
      <c r="CE1497" s="16"/>
      <c r="CF1497" s="16"/>
      <c r="CG1497" s="16"/>
      <c r="CH1497" s="16"/>
      <c r="CI1497" s="16"/>
      <c r="CJ1497" s="16"/>
      <c r="CK1497" s="16"/>
      <c r="CL1497" s="16"/>
      <c r="CM1497" s="16"/>
      <c r="CN1497" s="16"/>
      <c r="CO1497" s="16"/>
      <c r="CP1497" s="16"/>
      <c r="CQ1497" s="16"/>
      <c r="CR1497" s="16"/>
      <c r="CS1497" s="16"/>
      <c r="CT1497" s="16"/>
      <c r="CU1497" s="16"/>
      <c r="CV1497" s="16"/>
      <c r="CW1497" s="16"/>
      <c r="CX1497" s="16"/>
      <c r="CY1497" s="16"/>
      <c r="CZ1497" s="16"/>
      <c r="DA1497" s="16"/>
      <c r="DB1497" s="16"/>
      <c r="DC1497" s="16"/>
      <c r="DD1497" s="16"/>
      <c r="DE1497" s="16"/>
      <c r="DF1497" s="16"/>
      <c r="DG1497" s="16"/>
      <c r="DH1497" s="16"/>
      <c r="DI1497" s="16"/>
      <c r="DJ1497" s="16"/>
      <c r="DK1497" s="16"/>
      <c r="DL1497" s="16"/>
      <c r="DM1497" s="16"/>
      <c r="DN1497" s="16"/>
      <c r="DO1497" s="16"/>
      <c r="DP1497" s="16"/>
      <c r="DQ1497" s="16"/>
      <c r="DR1497" s="16"/>
      <c r="DS1497" s="16"/>
      <c r="DT1497" s="16"/>
      <c r="DU1497" s="16"/>
      <c r="DV1497" s="16"/>
      <c r="DW1497" s="16"/>
      <c r="DX1497" s="16"/>
      <c r="DY1497" s="16"/>
      <c r="DZ1497" s="16"/>
      <c r="EA1497" s="16"/>
      <c r="EB1497" s="16"/>
      <c r="EC1497" s="16"/>
      <c r="ED1497" s="16"/>
      <c r="EE1497" s="16"/>
      <c r="EF1497" s="16"/>
      <c r="EG1497" s="16"/>
      <c r="EH1497" s="16"/>
      <c r="EI1497" s="16"/>
      <c r="EJ1497" s="16"/>
      <c r="EK1497" s="16"/>
      <c r="EL1497" s="16"/>
      <c r="EM1497" s="16"/>
      <c r="EN1497" s="16"/>
      <c r="EO1497" s="16"/>
      <c r="EP1497" s="16"/>
      <c r="EQ1497" s="16"/>
      <c r="ER1497" s="16"/>
      <c r="ES1497" s="16"/>
      <c r="ET1497" s="16"/>
      <c r="EU1497" s="16"/>
      <c r="EV1497" s="16"/>
      <c r="EW1497" s="16"/>
    </row>
    <row r="1498" spans="1:153" s="15" customFormat="1" x14ac:dyDescent="0.2">
      <c r="A1498" s="8" t="s">
        <v>114</v>
      </c>
      <c r="B1498" s="8" t="s">
        <v>142</v>
      </c>
      <c r="C1498" s="8" t="s">
        <v>142</v>
      </c>
      <c r="D1498" s="8"/>
      <c r="E1498" s="9">
        <v>587</v>
      </c>
      <c r="F1498" s="10" t="s">
        <v>247</v>
      </c>
      <c r="G1498" s="60">
        <v>10.06</v>
      </c>
      <c r="H1498" s="7">
        <v>10</v>
      </c>
      <c r="I1498" s="12">
        <v>6.43</v>
      </c>
      <c r="J1498" s="12">
        <v>6.43</v>
      </c>
      <c r="K1498" s="13">
        <v>6.43</v>
      </c>
      <c r="L1498" s="12">
        <v>732.11226399999998</v>
      </c>
      <c r="M1498" s="12">
        <v>83.135202000000007</v>
      </c>
      <c r="N1498" s="12">
        <v>113.85882799377916</v>
      </c>
      <c r="O1498" s="12">
        <v>12.92926936236392</v>
      </c>
      <c r="P1498" s="12">
        <v>113.55526479747648</v>
      </c>
      <c r="Q1498" s="12" t="s">
        <v>46</v>
      </c>
      <c r="R1498" s="12" t="s">
        <v>54</v>
      </c>
      <c r="S1498" s="12" t="s">
        <v>55</v>
      </c>
      <c r="T1498" s="12">
        <v>12.94</v>
      </c>
      <c r="U1498" s="12">
        <v>140.4229</v>
      </c>
      <c r="X1498" s="15" t="s">
        <v>63</v>
      </c>
      <c r="Y1498" s="15" t="s">
        <v>49</v>
      </c>
      <c r="Z1498" s="16"/>
      <c r="AC1498" s="13">
        <v>6.43</v>
      </c>
      <c r="AD1498" s="44">
        <v>631.57306169559695</v>
      </c>
      <c r="AE1498" s="44" t="s">
        <v>55</v>
      </c>
      <c r="AF1498" s="44" t="s">
        <v>55</v>
      </c>
      <c r="AG1498" s="152">
        <v>98.2</v>
      </c>
    </row>
    <row r="1499" spans="1:153" s="15" customFormat="1" x14ac:dyDescent="0.2">
      <c r="A1499" s="8" t="s">
        <v>114</v>
      </c>
      <c r="B1499" s="8" t="s">
        <v>142</v>
      </c>
      <c r="C1499" s="8" t="s">
        <v>142</v>
      </c>
      <c r="D1499" s="8"/>
      <c r="E1499" s="9">
        <v>587</v>
      </c>
      <c r="F1499" s="10" t="s">
        <v>247</v>
      </c>
      <c r="G1499" s="60">
        <v>11.35</v>
      </c>
      <c r="H1499" s="7">
        <v>11</v>
      </c>
      <c r="I1499" s="12">
        <v>1.76</v>
      </c>
      <c r="J1499" s="12">
        <v>1.76</v>
      </c>
      <c r="K1499" s="13">
        <v>1.76</v>
      </c>
      <c r="L1499" s="12">
        <v>174.4504</v>
      </c>
      <c r="M1499" s="12">
        <v>18.152680999999998</v>
      </c>
      <c r="N1499" s="12">
        <v>99.11954545454546</v>
      </c>
      <c r="O1499" s="12">
        <v>10.314023295454543</v>
      </c>
      <c r="P1499" s="12">
        <v>104.05640227824067</v>
      </c>
      <c r="Q1499" s="12" t="s">
        <v>99</v>
      </c>
      <c r="R1499" s="12" t="s">
        <v>54</v>
      </c>
      <c r="S1499" s="12" t="s">
        <v>55</v>
      </c>
      <c r="T1499" s="12">
        <v>13.63</v>
      </c>
      <c r="U1499" s="12">
        <v>141.0789</v>
      </c>
      <c r="X1499" s="15" t="s">
        <v>63</v>
      </c>
      <c r="Y1499" s="15" t="s">
        <v>49</v>
      </c>
      <c r="Z1499" s="16"/>
      <c r="AC1499" s="13">
        <v>1.76</v>
      </c>
      <c r="AD1499" s="44">
        <v>148.58425327904368</v>
      </c>
      <c r="AE1499" s="44" t="s">
        <v>55</v>
      </c>
      <c r="AF1499" s="44" t="s">
        <v>55</v>
      </c>
      <c r="AG1499" s="152">
        <v>84.4</v>
      </c>
    </row>
    <row r="1500" spans="1:153" s="15" customFormat="1" x14ac:dyDescent="0.2">
      <c r="A1500" s="8" t="s">
        <v>114</v>
      </c>
      <c r="B1500" s="8" t="s">
        <v>142</v>
      </c>
      <c r="C1500" s="8" t="s">
        <v>142</v>
      </c>
      <c r="D1500" s="8"/>
      <c r="E1500" s="9">
        <v>587</v>
      </c>
      <c r="F1500" s="10" t="s">
        <v>247</v>
      </c>
      <c r="G1500" s="60">
        <v>12.04</v>
      </c>
      <c r="H1500" s="7">
        <v>12</v>
      </c>
      <c r="I1500" s="12">
        <v>2.37</v>
      </c>
      <c r="J1500" s="12">
        <v>2.37</v>
      </c>
      <c r="K1500" s="13">
        <v>2.37</v>
      </c>
      <c r="L1500" s="12">
        <v>157.33545599999999</v>
      </c>
      <c r="M1500" s="12">
        <v>16.191779199999999</v>
      </c>
      <c r="N1500" s="12">
        <v>66.386268354430371</v>
      </c>
      <c r="O1500" s="12">
        <v>6.8319743459915605</v>
      </c>
      <c r="P1500" s="12">
        <v>102.91246240135473</v>
      </c>
      <c r="Q1500" s="12" t="s">
        <v>99</v>
      </c>
      <c r="R1500" s="12" t="s">
        <v>54</v>
      </c>
      <c r="S1500" s="12" t="s">
        <v>55</v>
      </c>
      <c r="T1500" s="12">
        <v>13.6</v>
      </c>
      <c r="U1500" s="12">
        <v>131.8682</v>
      </c>
      <c r="X1500" s="15" t="s">
        <v>63</v>
      </c>
      <c r="Y1500" s="15" t="s">
        <v>49</v>
      </c>
      <c r="Z1500" s="16"/>
      <c r="AC1500" s="13">
        <v>2.37</v>
      </c>
      <c r="AD1500" s="44">
        <v>200.08220469962131</v>
      </c>
      <c r="AE1500" s="44" t="s">
        <v>55</v>
      </c>
      <c r="AF1500" s="44" t="s">
        <v>55</v>
      </c>
      <c r="AG1500" s="152">
        <v>84.4</v>
      </c>
    </row>
    <row r="1501" spans="1:153" s="15" customFormat="1" x14ac:dyDescent="0.2">
      <c r="A1501" s="8" t="s">
        <v>114</v>
      </c>
      <c r="B1501" s="8" t="s">
        <v>142</v>
      </c>
      <c r="C1501" s="8" t="s">
        <v>142</v>
      </c>
      <c r="D1501" s="8"/>
      <c r="E1501" s="9">
        <v>587</v>
      </c>
      <c r="F1501" s="10" t="s">
        <v>247</v>
      </c>
      <c r="G1501" s="60">
        <v>10.17</v>
      </c>
      <c r="H1501" s="7">
        <v>10</v>
      </c>
      <c r="I1501" s="12">
        <v>8.44</v>
      </c>
      <c r="J1501" s="12">
        <v>8.44</v>
      </c>
      <c r="K1501" s="13">
        <v>8.44</v>
      </c>
      <c r="L1501" s="12">
        <v>957.42283999999995</v>
      </c>
      <c r="M1501" s="12">
        <v>96.781957599999984</v>
      </c>
      <c r="N1501" s="12">
        <v>113.43872511848342</v>
      </c>
      <c r="O1501" s="12">
        <v>11.467056587677725</v>
      </c>
      <c r="P1501" s="12">
        <v>101.08590849994761</v>
      </c>
      <c r="Q1501" s="12" t="s">
        <v>99</v>
      </c>
      <c r="R1501" s="12" t="s">
        <v>70</v>
      </c>
      <c r="S1501" s="12" t="s">
        <v>71</v>
      </c>
      <c r="T1501" s="12">
        <v>12.62</v>
      </c>
      <c r="U1501" s="12">
        <v>130.21924999999999</v>
      </c>
      <c r="X1501" s="15" t="s">
        <v>63</v>
      </c>
      <c r="Y1501" s="15" t="s">
        <v>49</v>
      </c>
      <c r="Z1501" s="16"/>
      <c r="AC1501" s="13">
        <v>8.44</v>
      </c>
      <c r="AD1501" s="44">
        <v>829.00103276995947</v>
      </c>
      <c r="AE1501" s="44" t="s">
        <v>71</v>
      </c>
      <c r="AF1501" s="44" t="s">
        <v>71</v>
      </c>
      <c r="AG1501" s="152">
        <v>98.2</v>
      </c>
    </row>
    <row r="1502" spans="1:153" s="15" customFormat="1" x14ac:dyDescent="0.2">
      <c r="A1502" s="8" t="s">
        <v>114</v>
      </c>
      <c r="B1502" s="8" t="s">
        <v>142</v>
      </c>
      <c r="C1502" s="8" t="s">
        <v>142</v>
      </c>
      <c r="D1502" s="8"/>
      <c r="E1502" s="9">
        <v>587</v>
      </c>
      <c r="F1502" s="10" t="s">
        <v>247</v>
      </c>
      <c r="G1502" s="60">
        <v>10.09</v>
      </c>
      <c r="H1502" s="7">
        <v>10</v>
      </c>
      <c r="I1502" s="12">
        <v>1</v>
      </c>
      <c r="J1502" s="12">
        <v>1</v>
      </c>
      <c r="K1502" s="13">
        <v>1</v>
      </c>
      <c r="L1502" s="12">
        <v>281.301132</v>
      </c>
      <c r="M1502" s="12">
        <v>29.812370000000001</v>
      </c>
      <c r="N1502" s="12">
        <v>281.301132</v>
      </c>
      <c r="O1502" s="12">
        <v>29.812370000000001</v>
      </c>
      <c r="P1502" s="12">
        <v>105.98027028202645</v>
      </c>
      <c r="Q1502" s="12" t="s">
        <v>99</v>
      </c>
      <c r="R1502" s="12" t="s">
        <v>70</v>
      </c>
      <c r="S1502" s="12" t="s">
        <v>71</v>
      </c>
      <c r="T1502" s="12">
        <v>12.52</v>
      </c>
      <c r="U1502" s="12">
        <v>135.62729999999999</v>
      </c>
      <c r="X1502" s="15" t="s">
        <v>63</v>
      </c>
      <c r="Y1502" s="15" t="s">
        <v>49</v>
      </c>
      <c r="Z1502" s="16"/>
      <c r="AC1502" s="13">
        <v>1</v>
      </c>
      <c r="AD1502" s="44">
        <v>98.222871181274826</v>
      </c>
      <c r="AE1502" s="44" t="s">
        <v>71</v>
      </c>
      <c r="AF1502" s="44" t="s">
        <v>71</v>
      </c>
      <c r="AG1502" s="152">
        <v>98.2</v>
      </c>
    </row>
    <row r="1503" spans="1:153" s="15" customFormat="1" x14ac:dyDescent="0.2">
      <c r="A1503" s="8" t="s">
        <v>114</v>
      </c>
      <c r="B1503" s="8" t="s">
        <v>142</v>
      </c>
      <c r="C1503" s="8" t="s">
        <v>142</v>
      </c>
      <c r="D1503" s="8"/>
      <c r="E1503" s="9">
        <v>587</v>
      </c>
      <c r="F1503" s="10" t="s">
        <v>247</v>
      </c>
      <c r="G1503" s="60">
        <v>10.18</v>
      </c>
      <c r="H1503" s="7">
        <v>10</v>
      </c>
      <c r="I1503" s="12">
        <v>6.4</v>
      </c>
      <c r="J1503" s="12">
        <v>3.84</v>
      </c>
      <c r="K1503" s="13">
        <v>3.84</v>
      </c>
      <c r="L1503" s="12">
        <v>829.50291200000004</v>
      </c>
      <c r="M1503" s="12">
        <v>74.103769</v>
      </c>
      <c r="N1503" s="12">
        <v>129.60982999999999</v>
      </c>
      <c r="O1503" s="12">
        <v>11.57871390625</v>
      </c>
      <c r="P1503" s="12">
        <v>89.335152327952272</v>
      </c>
      <c r="Q1503" s="12" t="s">
        <v>99</v>
      </c>
      <c r="R1503" s="12" t="s">
        <v>70</v>
      </c>
      <c r="S1503" s="12" t="s">
        <v>71</v>
      </c>
      <c r="T1503" s="12">
        <v>12.55</v>
      </c>
      <c r="U1503" s="12">
        <v>114.50315000000001</v>
      </c>
      <c r="X1503" s="15" t="s">
        <v>63</v>
      </c>
      <c r="Y1503" s="15" t="s">
        <v>49</v>
      </c>
      <c r="Z1503" s="16"/>
      <c r="AC1503" s="13">
        <v>6.4</v>
      </c>
      <c r="AD1503" s="44">
        <v>628.62637556015875</v>
      </c>
      <c r="AE1503" s="44" t="s">
        <v>71</v>
      </c>
      <c r="AF1503" s="44" t="s">
        <v>71</v>
      </c>
      <c r="AG1503" s="152">
        <v>98.2</v>
      </c>
    </row>
    <row r="1504" spans="1:153" s="15" customFormat="1" x14ac:dyDescent="0.2">
      <c r="A1504" s="8" t="s">
        <v>114</v>
      </c>
      <c r="B1504" s="8" t="s">
        <v>142</v>
      </c>
      <c r="C1504" s="8" t="s">
        <v>142</v>
      </c>
      <c r="D1504" s="8"/>
      <c r="E1504" s="9">
        <v>587</v>
      </c>
      <c r="F1504" s="10" t="s">
        <v>247</v>
      </c>
      <c r="G1504" s="11">
        <v>1.22</v>
      </c>
      <c r="H1504" s="9">
        <v>1</v>
      </c>
      <c r="I1504" s="12">
        <v>1.33</v>
      </c>
      <c r="J1504" s="12">
        <v>1.33</v>
      </c>
      <c r="K1504" s="13">
        <v>1.33</v>
      </c>
      <c r="L1504" s="12">
        <v>33.250087999999998</v>
      </c>
      <c r="M1504" s="12">
        <v>4.3337611999999996</v>
      </c>
      <c r="N1504" s="12">
        <v>25.000066165413532</v>
      </c>
      <c r="O1504" s="12">
        <v>3.2584670676691725</v>
      </c>
      <c r="P1504" s="12">
        <v>130.33833775116625</v>
      </c>
      <c r="Q1504" s="12" t="s">
        <v>60</v>
      </c>
      <c r="R1504" s="12" t="s">
        <v>54</v>
      </c>
      <c r="S1504" s="12" t="s">
        <v>55</v>
      </c>
      <c r="T1504" s="12">
        <v>12.45</v>
      </c>
      <c r="U1504" s="12">
        <v>151.61105000000001</v>
      </c>
      <c r="V1504" s="21"/>
      <c r="W1504" s="21"/>
      <c r="X1504" s="15" t="s">
        <v>63</v>
      </c>
      <c r="Y1504" s="15" t="s">
        <v>49</v>
      </c>
      <c r="Z1504" s="16"/>
      <c r="AA1504" s="16"/>
      <c r="AB1504" s="16"/>
      <c r="AC1504" s="13">
        <v>1.33</v>
      </c>
      <c r="AD1504" s="44">
        <v>112.28241867109551</v>
      </c>
      <c r="AE1504" s="44" t="s">
        <v>55</v>
      </c>
      <c r="AF1504" s="44" t="s">
        <v>55</v>
      </c>
      <c r="AG1504" s="152">
        <v>84.4</v>
      </c>
      <c r="AH1504" s="16"/>
      <c r="AI1504" s="16"/>
      <c r="AJ1504" s="16"/>
      <c r="AK1504" s="16"/>
      <c r="AL1504" s="16"/>
      <c r="AM1504" s="16"/>
      <c r="AN1504" s="16"/>
      <c r="AO1504" s="16"/>
      <c r="AP1504" s="16"/>
      <c r="AQ1504" s="16"/>
      <c r="AR1504" s="16"/>
      <c r="AS1504" s="16"/>
      <c r="AT1504" s="16"/>
      <c r="AU1504" s="16"/>
      <c r="AV1504" s="16"/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  <c r="DG1504" s="16"/>
      <c r="DH1504" s="16"/>
      <c r="DI1504" s="16"/>
      <c r="DJ1504" s="16"/>
      <c r="DK1504" s="16"/>
      <c r="DL1504" s="16"/>
      <c r="DM1504" s="16"/>
      <c r="DN1504" s="16"/>
      <c r="DO1504" s="16"/>
      <c r="DP1504" s="16"/>
      <c r="DQ1504" s="16"/>
      <c r="DR1504" s="16"/>
      <c r="DS1504" s="16"/>
      <c r="DT1504" s="16"/>
      <c r="DU1504" s="16"/>
      <c r="DV1504" s="16"/>
      <c r="DW1504" s="16"/>
      <c r="DX1504" s="16"/>
      <c r="DY1504" s="16"/>
      <c r="DZ1504" s="16"/>
      <c r="EA1504" s="16"/>
      <c r="EB1504" s="16"/>
      <c r="EC1504" s="16"/>
      <c r="ED1504" s="16"/>
      <c r="EE1504" s="16"/>
      <c r="EF1504" s="16"/>
      <c r="EG1504" s="16"/>
      <c r="EH1504" s="16"/>
      <c r="EI1504" s="16"/>
      <c r="EJ1504" s="16"/>
      <c r="EK1504" s="16"/>
      <c r="EL1504" s="16"/>
      <c r="EM1504" s="16"/>
      <c r="EN1504" s="16"/>
      <c r="EO1504" s="16"/>
      <c r="EP1504" s="16"/>
      <c r="EQ1504" s="16"/>
      <c r="ER1504" s="16"/>
      <c r="ES1504" s="16"/>
      <c r="ET1504" s="16"/>
      <c r="EU1504" s="16"/>
      <c r="EV1504" s="16"/>
      <c r="EW1504" s="16"/>
    </row>
    <row r="1505" spans="1:153" s="15" customFormat="1" x14ac:dyDescent="0.2">
      <c r="A1505" s="8" t="s">
        <v>114</v>
      </c>
      <c r="B1505" s="8" t="s">
        <v>142</v>
      </c>
      <c r="C1505" s="8" t="s">
        <v>142</v>
      </c>
      <c r="D1505" s="8"/>
      <c r="E1505" s="9">
        <v>587</v>
      </c>
      <c r="F1505" s="10" t="s">
        <v>247</v>
      </c>
      <c r="G1505" s="11">
        <v>1.07</v>
      </c>
      <c r="H1505" s="9">
        <v>1</v>
      </c>
      <c r="I1505" s="12">
        <v>3</v>
      </c>
      <c r="J1505" s="12">
        <v>3.14</v>
      </c>
      <c r="K1505" s="13">
        <v>3.14</v>
      </c>
      <c r="L1505" s="12">
        <v>649.98202400000002</v>
      </c>
      <c r="M1505" s="12">
        <v>55.817664999999998</v>
      </c>
      <c r="N1505" s="12">
        <v>216.66067466666667</v>
      </c>
      <c r="O1505" s="12">
        <v>18.605888333333333</v>
      </c>
      <c r="P1505" s="12">
        <v>85.875705694900873</v>
      </c>
      <c r="Q1505" s="12" t="s">
        <v>99</v>
      </c>
      <c r="R1505" s="12" t="s">
        <v>54</v>
      </c>
      <c r="S1505" s="12" t="s">
        <v>55</v>
      </c>
      <c r="T1505" s="12">
        <v>12.52</v>
      </c>
      <c r="U1505" s="12">
        <v>113.48645</v>
      </c>
      <c r="V1505" s="21"/>
      <c r="W1505" s="21"/>
      <c r="X1505" s="15" t="s">
        <v>63</v>
      </c>
      <c r="Y1505" s="15" t="s">
        <v>49</v>
      </c>
      <c r="Z1505" s="16"/>
      <c r="AA1505" s="16"/>
      <c r="AB1505" s="16"/>
      <c r="AC1505" s="13">
        <v>3</v>
      </c>
      <c r="AD1505" s="44">
        <v>349.86861354382438</v>
      </c>
      <c r="AE1505" s="44" t="s">
        <v>55</v>
      </c>
      <c r="AF1505" s="44" t="s">
        <v>55</v>
      </c>
      <c r="AG1505" s="152">
        <v>116.6</v>
      </c>
      <c r="AH1505" s="16"/>
      <c r="AI1505" s="16"/>
      <c r="AJ1505" s="16"/>
      <c r="AK1505" s="16"/>
      <c r="AL1505" s="16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  <c r="DG1505" s="16"/>
      <c r="DH1505" s="16"/>
      <c r="DI1505" s="16"/>
      <c r="DJ1505" s="16"/>
      <c r="DK1505" s="16"/>
      <c r="DL1505" s="16"/>
      <c r="DM1505" s="16"/>
      <c r="DN1505" s="16"/>
      <c r="DO1505" s="16"/>
      <c r="DP1505" s="16"/>
      <c r="DQ1505" s="16"/>
      <c r="DR1505" s="16"/>
      <c r="DS1505" s="16"/>
      <c r="DT1505" s="16"/>
      <c r="DU1505" s="16"/>
      <c r="DV1505" s="16"/>
      <c r="DW1505" s="16"/>
      <c r="DX1505" s="16"/>
      <c r="DY1505" s="16"/>
      <c r="DZ1505" s="16"/>
      <c r="EA1505" s="16"/>
      <c r="EB1505" s="16"/>
      <c r="EC1505" s="16"/>
      <c r="ED1505" s="16"/>
      <c r="EE1505" s="16"/>
      <c r="EF1505" s="16"/>
      <c r="EG1505" s="16"/>
      <c r="EH1505" s="16"/>
      <c r="EI1505" s="16"/>
      <c r="EJ1505" s="16"/>
      <c r="EK1505" s="16"/>
      <c r="EL1505" s="16"/>
      <c r="EM1505" s="16"/>
      <c r="EN1505" s="16"/>
      <c r="EO1505" s="16"/>
      <c r="EP1505" s="16"/>
      <c r="EQ1505" s="16"/>
      <c r="ER1505" s="16"/>
      <c r="ES1505" s="16"/>
      <c r="ET1505" s="16"/>
      <c r="EU1505" s="16"/>
      <c r="EV1505" s="16"/>
      <c r="EW1505" s="16"/>
    </row>
    <row r="1506" spans="1:153" s="15" customFormat="1" x14ac:dyDescent="0.2">
      <c r="A1506" s="8" t="s">
        <v>114</v>
      </c>
      <c r="B1506" s="8" t="s">
        <v>142</v>
      </c>
      <c r="C1506" s="8" t="s">
        <v>142</v>
      </c>
      <c r="D1506" s="8"/>
      <c r="E1506" s="9">
        <v>587</v>
      </c>
      <c r="F1506" s="10" t="s">
        <v>247</v>
      </c>
      <c r="G1506" s="11">
        <v>2.0299999999999998</v>
      </c>
      <c r="H1506" s="9">
        <v>1</v>
      </c>
      <c r="I1506" s="12">
        <v>3.41</v>
      </c>
      <c r="J1506" s="12">
        <v>8.1</v>
      </c>
      <c r="K1506" s="13">
        <v>8.1</v>
      </c>
      <c r="L1506" s="12">
        <v>514.04190400000005</v>
      </c>
      <c r="M1506" s="12">
        <v>57.438171399999995</v>
      </c>
      <c r="N1506" s="12">
        <v>150.74542639296189</v>
      </c>
      <c r="O1506" s="12">
        <v>16.844038533724337</v>
      </c>
      <c r="P1506" s="12">
        <v>111.73830567711848</v>
      </c>
      <c r="Q1506" s="12" t="s">
        <v>73</v>
      </c>
      <c r="R1506" s="12" t="s">
        <v>134</v>
      </c>
      <c r="S1506" s="12" t="s">
        <v>135</v>
      </c>
      <c r="T1506" s="12">
        <v>13.21</v>
      </c>
      <c r="U1506" s="12">
        <v>132.40289999999999</v>
      </c>
      <c r="V1506" s="21"/>
      <c r="W1506" s="21"/>
      <c r="X1506" s="15" t="s">
        <v>63</v>
      </c>
      <c r="Y1506" s="15" t="s">
        <v>49</v>
      </c>
      <c r="Z1506" s="16"/>
      <c r="AA1506" s="16"/>
      <c r="AB1506" s="16"/>
      <c r="AC1506" s="13">
        <v>8.1</v>
      </c>
      <c r="AD1506" s="44">
        <v>1159.6632103513173</v>
      </c>
      <c r="AE1506" s="44" t="s">
        <v>71</v>
      </c>
      <c r="AF1506" s="44" t="s">
        <v>71</v>
      </c>
      <c r="AG1506" s="152">
        <v>143.19999999999999</v>
      </c>
      <c r="AH1506" s="16"/>
      <c r="AI1506" s="16"/>
      <c r="AJ1506" s="16"/>
      <c r="AK1506" s="16"/>
      <c r="AL1506" s="16"/>
      <c r="AM1506" s="16"/>
      <c r="AN1506" s="16"/>
      <c r="AO1506" s="16"/>
      <c r="AP1506" s="16"/>
      <c r="AQ1506" s="16"/>
      <c r="AR1506" s="16"/>
      <c r="AS1506" s="16"/>
      <c r="AT1506" s="16"/>
      <c r="AU1506" s="16"/>
      <c r="AV1506" s="16"/>
      <c r="AW1506" s="16"/>
      <c r="AX1506" s="16"/>
      <c r="AY1506" s="16"/>
      <c r="AZ1506" s="16"/>
      <c r="BA1506" s="16"/>
      <c r="BB1506" s="16"/>
      <c r="BC1506" s="16"/>
      <c r="BD1506" s="16"/>
      <c r="BE1506" s="16"/>
      <c r="BF1506" s="16"/>
      <c r="BG1506" s="16"/>
      <c r="BH1506" s="16"/>
      <c r="BI1506" s="16"/>
      <c r="BJ1506" s="16"/>
      <c r="BK1506" s="16"/>
      <c r="BL1506" s="16"/>
      <c r="BM1506" s="16"/>
      <c r="BN1506" s="16"/>
      <c r="BO1506" s="16"/>
      <c r="BP1506" s="16"/>
      <c r="BQ1506" s="16"/>
      <c r="BR1506" s="16"/>
      <c r="BS1506" s="16"/>
      <c r="BT1506" s="16"/>
      <c r="BU1506" s="16"/>
      <c r="BV1506" s="16"/>
      <c r="BW1506" s="16"/>
      <c r="BX1506" s="16"/>
      <c r="BY1506" s="16"/>
      <c r="BZ1506" s="16"/>
      <c r="CA1506" s="16"/>
      <c r="CB1506" s="16"/>
      <c r="CC1506" s="16"/>
      <c r="CD1506" s="16"/>
      <c r="CE1506" s="16"/>
      <c r="CF1506" s="16"/>
      <c r="CG1506" s="16"/>
      <c r="CH1506" s="16"/>
      <c r="CI1506" s="16"/>
      <c r="CJ1506" s="16"/>
      <c r="CK1506" s="16"/>
      <c r="CL1506" s="16"/>
      <c r="CM1506" s="16"/>
      <c r="CN1506" s="16"/>
      <c r="CO1506" s="16"/>
      <c r="CP1506" s="16"/>
      <c r="CQ1506" s="16"/>
      <c r="CR1506" s="16"/>
      <c r="CS1506" s="16"/>
      <c r="CT1506" s="16"/>
      <c r="CU1506" s="16"/>
      <c r="CV1506" s="16"/>
      <c r="CW1506" s="16"/>
      <c r="CX1506" s="16"/>
      <c r="CY1506" s="16"/>
      <c r="CZ1506" s="16"/>
      <c r="DA1506" s="16"/>
      <c r="DB1506" s="16"/>
      <c r="DC1506" s="16"/>
      <c r="DD1506" s="16"/>
      <c r="DE1506" s="16"/>
      <c r="DF1506" s="16"/>
      <c r="DG1506" s="16"/>
      <c r="DH1506" s="16"/>
      <c r="DI1506" s="16"/>
      <c r="DJ1506" s="16"/>
      <c r="DK1506" s="16"/>
      <c r="DL1506" s="16"/>
      <c r="DM1506" s="16"/>
      <c r="DN1506" s="16"/>
      <c r="DO1506" s="16"/>
      <c r="DP1506" s="16"/>
      <c r="DQ1506" s="16"/>
      <c r="DR1506" s="16"/>
      <c r="DS1506" s="16"/>
      <c r="DT1506" s="16"/>
      <c r="DU1506" s="16"/>
      <c r="DV1506" s="16"/>
      <c r="DW1506" s="16"/>
      <c r="DX1506" s="16"/>
      <c r="DY1506" s="16"/>
      <c r="DZ1506" s="16"/>
      <c r="EA1506" s="16"/>
      <c r="EB1506" s="16"/>
      <c r="EC1506" s="16"/>
      <c r="ED1506" s="16"/>
      <c r="EE1506" s="16"/>
      <c r="EF1506" s="16"/>
      <c r="EG1506" s="16"/>
      <c r="EH1506" s="16"/>
      <c r="EI1506" s="16"/>
      <c r="EJ1506" s="16"/>
      <c r="EK1506" s="16"/>
      <c r="EL1506" s="16"/>
      <c r="EM1506" s="16"/>
      <c r="EN1506" s="16"/>
      <c r="EO1506" s="16"/>
      <c r="EP1506" s="16"/>
      <c r="EQ1506" s="16"/>
      <c r="ER1506" s="16"/>
      <c r="ES1506" s="16"/>
      <c r="ET1506" s="16"/>
      <c r="EU1506" s="16"/>
      <c r="EV1506" s="16"/>
      <c r="EW1506" s="16"/>
    </row>
    <row r="1507" spans="1:153" s="15" customFormat="1" x14ac:dyDescent="0.2">
      <c r="A1507" s="8" t="s">
        <v>114</v>
      </c>
      <c r="B1507" s="8" t="s">
        <v>142</v>
      </c>
      <c r="C1507" s="8" t="s">
        <v>142</v>
      </c>
      <c r="D1507" s="8"/>
      <c r="E1507" s="9">
        <v>587</v>
      </c>
      <c r="F1507" s="10" t="s">
        <v>247</v>
      </c>
      <c r="G1507" s="11">
        <v>5.07</v>
      </c>
      <c r="H1507" s="9">
        <v>5</v>
      </c>
      <c r="I1507" s="12">
        <v>2</v>
      </c>
      <c r="J1507" s="12">
        <v>2</v>
      </c>
      <c r="K1507" s="13">
        <v>2</v>
      </c>
      <c r="L1507" s="12">
        <v>109.61027199999999</v>
      </c>
      <c r="M1507" s="12">
        <v>9.7073661999999992</v>
      </c>
      <c r="N1507" s="12">
        <v>150.15105753424658</v>
      </c>
      <c r="O1507" s="12">
        <v>13.297761917808218</v>
      </c>
      <c r="P1507" s="12">
        <v>88.562559173286232</v>
      </c>
      <c r="Q1507" s="12" t="s">
        <v>46</v>
      </c>
      <c r="R1507" s="12" t="s">
        <v>54</v>
      </c>
      <c r="S1507" s="12" t="s">
        <v>55</v>
      </c>
      <c r="T1507" s="12">
        <v>14.52</v>
      </c>
      <c r="U1507" s="12">
        <v>117.28815</v>
      </c>
      <c r="V1507" s="21"/>
      <c r="W1507" s="21"/>
      <c r="X1507" s="15" t="s">
        <v>63</v>
      </c>
      <c r="Y1507" s="15" t="s">
        <v>49</v>
      </c>
      <c r="Z1507" s="16"/>
      <c r="AA1507" s="16"/>
      <c r="AB1507" s="16"/>
      <c r="AC1507" s="13">
        <v>2</v>
      </c>
      <c r="AD1507" s="44">
        <v>178.04574236254962</v>
      </c>
      <c r="AE1507" s="44" t="s">
        <v>55</v>
      </c>
      <c r="AF1507" s="44" t="s">
        <v>55</v>
      </c>
      <c r="AG1507" s="152">
        <v>89</v>
      </c>
      <c r="AH1507" s="16"/>
      <c r="AI1507" s="16"/>
      <c r="AJ1507" s="16"/>
      <c r="AK1507" s="16"/>
      <c r="AL1507" s="16"/>
      <c r="AM1507" s="16"/>
      <c r="AN1507" s="16"/>
      <c r="AO1507" s="16"/>
      <c r="AP1507" s="16"/>
      <c r="AQ1507" s="16"/>
      <c r="AR1507" s="16"/>
      <c r="AS1507" s="16"/>
      <c r="AT1507" s="16"/>
      <c r="AU1507" s="16"/>
      <c r="AV1507" s="16"/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  <c r="DG1507" s="16"/>
      <c r="DH1507" s="16"/>
      <c r="DI1507" s="16"/>
      <c r="DJ1507" s="16"/>
      <c r="DK1507" s="16"/>
      <c r="DL1507" s="16"/>
      <c r="DM1507" s="16"/>
      <c r="DN1507" s="16"/>
      <c r="DO1507" s="16"/>
      <c r="DP1507" s="16"/>
      <c r="DQ1507" s="16"/>
      <c r="DR1507" s="16"/>
      <c r="DS1507" s="16"/>
      <c r="DT1507" s="16"/>
      <c r="DU1507" s="16"/>
      <c r="DV1507" s="16"/>
      <c r="DW1507" s="16"/>
      <c r="DX1507" s="16"/>
      <c r="DY1507" s="16"/>
      <c r="DZ1507" s="16"/>
      <c r="EA1507" s="16"/>
      <c r="EB1507" s="16"/>
      <c r="EC1507" s="16"/>
      <c r="ED1507" s="16"/>
      <c r="EE1507" s="16"/>
      <c r="EF1507" s="16"/>
      <c r="EG1507" s="16"/>
      <c r="EH1507" s="16"/>
      <c r="EI1507" s="16"/>
      <c r="EJ1507" s="16"/>
      <c r="EK1507" s="16"/>
      <c r="EL1507" s="16"/>
      <c r="EM1507" s="16"/>
      <c r="EN1507" s="16"/>
      <c r="EO1507" s="16"/>
      <c r="EP1507" s="16"/>
      <c r="EQ1507" s="16"/>
      <c r="ER1507" s="16"/>
      <c r="ES1507" s="16"/>
      <c r="ET1507" s="16"/>
      <c r="EU1507" s="16"/>
      <c r="EV1507" s="16"/>
      <c r="EW1507" s="16"/>
    </row>
    <row r="1508" spans="1:153" s="15" customFormat="1" x14ac:dyDescent="0.2">
      <c r="A1508" s="8" t="s">
        <v>114</v>
      </c>
      <c r="B1508" s="8" t="s">
        <v>142</v>
      </c>
      <c r="C1508" s="8" t="s">
        <v>142</v>
      </c>
      <c r="D1508" s="8"/>
      <c r="E1508" s="9">
        <v>587</v>
      </c>
      <c r="F1508" s="10" t="s">
        <v>247</v>
      </c>
      <c r="G1508" s="11">
        <v>7.01</v>
      </c>
      <c r="H1508" s="9">
        <v>4</v>
      </c>
      <c r="I1508" s="12">
        <v>5.5</v>
      </c>
      <c r="J1508" s="12">
        <v>2.33</v>
      </c>
      <c r="K1508" s="13">
        <v>2.33</v>
      </c>
      <c r="L1508" s="12">
        <v>306.83104000000003</v>
      </c>
      <c r="M1508" s="12">
        <v>22.9597546</v>
      </c>
      <c r="N1508" s="12">
        <v>87.666011428571437</v>
      </c>
      <c r="O1508" s="12">
        <v>6.5599298857142854</v>
      </c>
      <c r="P1508" s="12">
        <v>74.828656839933785</v>
      </c>
      <c r="Q1508" s="12" t="s">
        <v>46</v>
      </c>
      <c r="R1508" s="12" t="s">
        <v>134</v>
      </c>
      <c r="S1508" s="12" t="s">
        <v>135</v>
      </c>
      <c r="T1508" s="12">
        <v>14.82</v>
      </c>
      <c r="U1508" s="12">
        <v>105.6611</v>
      </c>
      <c r="V1508" s="21"/>
      <c r="W1508" s="21"/>
      <c r="X1508" s="15" t="s">
        <v>63</v>
      </c>
      <c r="Y1508" s="15" t="s">
        <v>49</v>
      </c>
      <c r="Z1508" s="16"/>
      <c r="AA1508" s="16"/>
      <c r="AB1508" s="16"/>
      <c r="AC1508" s="13">
        <v>5.5</v>
      </c>
      <c r="AD1508" s="44">
        <v>464.32579149701149</v>
      </c>
      <c r="AE1508" s="44" t="s">
        <v>135</v>
      </c>
      <c r="AF1508" s="44" t="s">
        <v>135</v>
      </c>
      <c r="AG1508" s="152">
        <v>84.4</v>
      </c>
      <c r="AH1508" s="16"/>
      <c r="AI1508" s="16"/>
      <c r="AJ1508" s="16"/>
      <c r="AK1508" s="16"/>
      <c r="AL1508" s="16"/>
      <c r="AM1508" s="16"/>
      <c r="AN1508" s="16"/>
      <c r="AO1508" s="16"/>
      <c r="AP1508" s="16"/>
      <c r="AQ1508" s="16"/>
      <c r="AR1508" s="16"/>
      <c r="AS1508" s="16"/>
      <c r="AT1508" s="16"/>
      <c r="AU1508" s="16"/>
      <c r="AV1508" s="16"/>
      <c r="AW1508" s="16"/>
      <c r="AX1508" s="16"/>
      <c r="AY1508" s="16"/>
      <c r="AZ1508" s="16"/>
      <c r="BA1508" s="16"/>
      <c r="BB1508" s="16"/>
      <c r="BC1508" s="16"/>
      <c r="BD1508" s="16"/>
      <c r="BE1508" s="16"/>
      <c r="BF1508" s="16"/>
      <c r="BG1508" s="16"/>
      <c r="BH1508" s="16"/>
      <c r="BI1508" s="16"/>
      <c r="BJ1508" s="16"/>
      <c r="BK1508" s="16"/>
      <c r="BL1508" s="16"/>
      <c r="BM1508" s="16"/>
      <c r="BN1508" s="16"/>
      <c r="BO1508" s="16"/>
      <c r="BP1508" s="16"/>
      <c r="BQ1508" s="16"/>
      <c r="BR1508" s="16"/>
      <c r="BS1508" s="16"/>
      <c r="BT1508" s="16"/>
      <c r="BU1508" s="16"/>
      <c r="BV1508" s="16"/>
      <c r="BW1508" s="16"/>
      <c r="BX1508" s="16"/>
      <c r="BY1508" s="16"/>
      <c r="BZ1508" s="16"/>
      <c r="CA1508" s="16"/>
      <c r="CB1508" s="16"/>
      <c r="CC1508" s="16"/>
      <c r="CD1508" s="16"/>
      <c r="CE1508" s="16"/>
      <c r="CF1508" s="16"/>
      <c r="CG1508" s="16"/>
      <c r="CH1508" s="16"/>
      <c r="CI1508" s="16"/>
      <c r="CJ1508" s="16"/>
      <c r="CK1508" s="16"/>
      <c r="CL1508" s="16"/>
      <c r="CM1508" s="16"/>
      <c r="CN1508" s="16"/>
      <c r="CO1508" s="16"/>
      <c r="CP1508" s="16"/>
      <c r="CQ1508" s="16"/>
      <c r="CR1508" s="16"/>
      <c r="CS1508" s="16"/>
      <c r="CT1508" s="16"/>
      <c r="CU1508" s="16"/>
      <c r="CV1508" s="16"/>
      <c r="CW1508" s="16"/>
      <c r="CX1508" s="16"/>
      <c r="CY1508" s="16"/>
      <c r="CZ1508" s="16"/>
      <c r="DA1508" s="16"/>
      <c r="DB1508" s="16"/>
      <c r="DC1508" s="16"/>
      <c r="DD1508" s="16"/>
      <c r="DE1508" s="16"/>
      <c r="DF1508" s="16"/>
      <c r="DG1508" s="16"/>
      <c r="DH1508" s="16"/>
      <c r="DI1508" s="16"/>
      <c r="DJ1508" s="16"/>
      <c r="DK1508" s="16"/>
      <c r="DL1508" s="16"/>
      <c r="DM1508" s="16"/>
      <c r="DN1508" s="16"/>
      <c r="DO1508" s="16"/>
      <c r="DP1508" s="16"/>
      <c r="DQ1508" s="16"/>
      <c r="DR1508" s="16"/>
      <c r="DS1508" s="16"/>
      <c r="DT1508" s="16"/>
      <c r="DU1508" s="16"/>
      <c r="DV1508" s="16"/>
      <c r="DW1508" s="16"/>
      <c r="DX1508" s="16"/>
      <c r="DY1508" s="16"/>
      <c r="DZ1508" s="16"/>
      <c r="EA1508" s="16"/>
      <c r="EB1508" s="16"/>
      <c r="EC1508" s="16"/>
      <c r="ED1508" s="16"/>
      <c r="EE1508" s="16"/>
      <c r="EF1508" s="16"/>
      <c r="EG1508" s="16"/>
      <c r="EH1508" s="16"/>
      <c r="EI1508" s="16"/>
      <c r="EJ1508" s="16"/>
      <c r="EK1508" s="16"/>
      <c r="EL1508" s="16"/>
      <c r="EM1508" s="16"/>
      <c r="EN1508" s="16"/>
      <c r="EO1508" s="16"/>
      <c r="EP1508" s="16"/>
      <c r="EQ1508" s="16"/>
      <c r="ER1508" s="16"/>
      <c r="ES1508" s="16"/>
      <c r="ET1508" s="16"/>
      <c r="EU1508" s="16"/>
      <c r="EV1508" s="16"/>
      <c r="EW1508" s="16"/>
    </row>
    <row r="1509" spans="1:153" s="15" customFormat="1" x14ac:dyDescent="0.2">
      <c r="A1509" s="8" t="s">
        <v>114</v>
      </c>
      <c r="B1509" s="8" t="s">
        <v>142</v>
      </c>
      <c r="C1509" s="8" t="s">
        <v>142</v>
      </c>
      <c r="D1509" s="8"/>
      <c r="E1509" s="9">
        <v>587</v>
      </c>
      <c r="F1509" s="10" t="s">
        <v>247</v>
      </c>
      <c r="G1509" s="60">
        <v>12.05</v>
      </c>
      <c r="H1509" s="7">
        <v>12</v>
      </c>
      <c r="I1509" s="12">
        <v>2.96</v>
      </c>
      <c r="J1509" s="12">
        <v>2.96</v>
      </c>
      <c r="K1509" s="13">
        <v>2.96</v>
      </c>
      <c r="L1509" s="12">
        <v>209.52061600000002</v>
      </c>
      <c r="M1509" s="12">
        <v>28.716272799999999</v>
      </c>
      <c r="N1509" s="12">
        <v>70.783991891891901</v>
      </c>
      <c r="O1509" s="12">
        <v>9.7014435135135138</v>
      </c>
      <c r="P1509" s="12">
        <v>137.05702736192794</v>
      </c>
      <c r="Q1509" s="12" t="s">
        <v>53</v>
      </c>
      <c r="R1509" s="12" t="s">
        <v>54</v>
      </c>
      <c r="S1509" s="12" t="s">
        <v>55</v>
      </c>
      <c r="T1509" s="12">
        <v>14.88</v>
      </c>
      <c r="U1509" s="12">
        <v>165.46844999999999</v>
      </c>
      <c r="X1509" s="15" t="s">
        <v>63</v>
      </c>
      <c r="Y1509" s="15" t="s">
        <v>49</v>
      </c>
      <c r="Z1509" s="16"/>
      <c r="AC1509" s="13">
        <v>2.96</v>
      </c>
      <c r="AD1509" s="44">
        <v>249.89169869657346</v>
      </c>
      <c r="AE1509" s="44" t="s">
        <v>55</v>
      </c>
      <c r="AF1509" s="44" t="s">
        <v>55</v>
      </c>
      <c r="AG1509" s="152">
        <v>84.4</v>
      </c>
    </row>
    <row r="1510" spans="1:153" s="15" customFormat="1" x14ac:dyDescent="0.2">
      <c r="A1510" s="8" t="s">
        <v>114</v>
      </c>
      <c r="B1510" s="8" t="s">
        <v>142</v>
      </c>
      <c r="C1510" s="8" t="s">
        <v>142</v>
      </c>
      <c r="D1510" s="8"/>
      <c r="E1510" s="9">
        <v>587</v>
      </c>
      <c r="F1510" s="10" t="s">
        <v>247</v>
      </c>
      <c r="G1510" s="60">
        <v>12.23</v>
      </c>
      <c r="H1510" s="7">
        <v>12</v>
      </c>
      <c r="I1510" s="12">
        <v>2.16</v>
      </c>
      <c r="J1510" s="12">
        <v>2.16</v>
      </c>
      <c r="K1510" s="13">
        <v>2.16</v>
      </c>
      <c r="L1510" s="12">
        <v>229.06068000000002</v>
      </c>
      <c r="M1510" s="12">
        <v>28.900815599999998</v>
      </c>
      <c r="N1510" s="12">
        <v>106.04661111111112</v>
      </c>
      <c r="O1510" s="12">
        <v>13.38000722222222</v>
      </c>
      <c r="P1510" s="12">
        <v>126.17100237369414</v>
      </c>
      <c r="Q1510" s="12" t="s">
        <v>53</v>
      </c>
      <c r="R1510" s="12" t="s">
        <v>70</v>
      </c>
      <c r="S1510" s="12" t="s">
        <v>71</v>
      </c>
      <c r="T1510" s="12">
        <v>14.23</v>
      </c>
      <c r="U1510" s="12">
        <v>149.21209999999999</v>
      </c>
      <c r="X1510" s="15" t="s">
        <v>63</v>
      </c>
      <c r="Y1510" s="15" t="s">
        <v>49</v>
      </c>
      <c r="Z1510" s="16"/>
      <c r="AC1510" s="13">
        <v>2.16</v>
      </c>
      <c r="AD1510" s="44">
        <v>182.3534017515536</v>
      </c>
      <c r="AE1510" s="44" t="s">
        <v>71</v>
      </c>
      <c r="AF1510" s="44" t="s">
        <v>71</v>
      </c>
      <c r="AG1510" s="152">
        <v>84.4</v>
      </c>
    </row>
    <row r="1511" spans="1:153" s="15" customFormat="1" x14ac:dyDescent="0.2">
      <c r="A1511" s="8" t="s">
        <v>114</v>
      </c>
      <c r="B1511" s="8" t="s">
        <v>142</v>
      </c>
      <c r="C1511" s="8" t="s">
        <v>142</v>
      </c>
      <c r="D1511" s="8"/>
      <c r="E1511" s="9">
        <v>587</v>
      </c>
      <c r="F1511" s="10" t="s">
        <v>247</v>
      </c>
      <c r="G1511" s="60">
        <v>12.3</v>
      </c>
      <c r="H1511" s="7">
        <v>12</v>
      </c>
      <c r="I1511" s="12">
        <v>1.22</v>
      </c>
      <c r="J1511" s="12">
        <v>1.22</v>
      </c>
      <c r="K1511" s="13">
        <v>1.22</v>
      </c>
      <c r="L1511" s="12">
        <v>248.65060800000001</v>
      </c>
      <c r="M1511" s="12">
        <v>29.06579</v>
      </c>
      <c r="N1511" s="12">
        <v>203.81197377049182</v>
      </c>
      <c r="O1511" s="12">
        <v>23.824418032786884</v>
      </c>
      <c r="P1511" s="12">
        <v>116.89410387446146</v>
      </c>
      <c r="Q1511" s="12" t="s">
        <v>53</v>
      </c>
      <c r="R1511" s="12" t="s">
        <v>54</v>
      </c>
      <c r="S1511" s="12" t="s">
        <v>55</v>
      </c>
      <c r="T1511" s="12">
        <v>14.69</v>
      </c>
      <c r="U1511" s="12">
        <v>150.03559999999999</v>
      </c>
      <c r="X1511" s="15" t="s">
        <v>63</v>
      </c>
      <c r="Y1511" s="15" t="s">
        <v>49</v>
      </c>
      <c r="Z1511" s="16"/>
      <c r="AC1511" s="13">
        <v>1.22</v>
      </c>
      <c r="AD1511" s="44">
        <v>102.99590284115527</v>
      </c>
      <c r="AE1511" s="44" t="s">
        <v>55</v>
      </c>
      <c r="AF1511" s="44" t="s">
        <v>55</v>
      </c>
      <c r="AG1511" s="152">
        <v>84.4</v>
      </c>
    </row>
    <row r="1512" spans="1:153" s="15" customFormat="1" x14ac:dyDescent="0.2">
      <c r="A1512" s="8" t="s">
        <v>114</v>
      </c>
      <c r="B1512" s="8" t="s">
        <v>142</v>
      </c>
      <c r="C1512" s="8" t="s">
        <v>142</v>
      </c>
      <c r="D1512" s="8"/>
      <c r="E1512" s="9">
        <v>587</v>
      </c>
      <c r="F1512" s="10" t="s">
        <v>247</v>
      </c>
      <c r="G1512" s="11">
        <v>1.1399999999999999</v>
      </c>
      <c r="H1512" s="9">
        <v>1</v>
      </c>
      <c r="I1512" s="12">
        <v>5.85</v>
      </c>
      <c r="J1512" s="12">
        <v>5.85</v>
      </c>
      <c r="K1512" s="13">
        <v>5.85</v>
      </c>
      <c r="L1512" s="12">
        <v>824.62249600000007</v>
      </c>
      <c r="M1512" s="12">
        <v>75.685157000000004</v>
      </c>
      <c r="N1512" s="12">
        <v>140.96111042735043</v>
      </c>
      <c r="O1512" s="12">
        <v>12.937633675213677</v>
      </c>
      <c r="P1512" s="12">
        <v>91.781581714210233</v>
      </c>
      <c r="Q1512" s="12" t="s">
        <v>53</v>
      </c>
      <c r="R1512" s="12" t="s">
        <v>70</v>
      </c>
      <c r="S1512" s="12" t="s">
        <v>71</v>
      </c>
      <c r="T1512" s="12">
        <v>14.16</v>
      </c>
      <c r="U1512" s="12">
        <v>120.143</v>
      </c>
      <c r="V1512" s="21"/>
      <c r="W1512" s="21"/>
      <c r="X1512" s="15" t="s">
        <v>63</v>
      </c>
      <c r="Y1512" s="15" t="s">
        <v>49</v>
      </c>
      <c r="Z1512" s="16"/>
      <c r="AA1512" s="16"/>
      <c r="AB1512" s="16"/>
      <c r="AC1512" s="13">
        <v>5.85</v>
      </c>
      <c r="AD1512" s="44">
        <v>780.2962924104578</v>
      </c>
      <c r="AE1512" s="44" t="s">
        <v>71</v>
      </c>
      <c r="AF1512" s="44" t="s">
        <v>71</v>
      </c>
      <c r="AG1512" s="152">
        <v>133.4</v>
      </c>
      <c r="AH1512" s="16"/>
      <c r="AI1512" s="16"/>
      <c r="AJ1512" s="16"/>
      <c r="AK1512" s="16"/>
      <c r="AL1512" s="16"/>
      <c r="AM1512" s="16"/>
      <c r="AN1512" s="16"/>
      <c r="AO1512" s="16"/>
      <c r="AP1512" s="16"/>
      <c r="AQ1512" s="16"/>
      <c r="AR1512" s="16"/>
      <c r="AS1512" s="16"/>
      <c r="AT1512" s="16"/>
      <c r="AU1512" s="16"/>
      <c r="AV1512" s="16"/>
      <c r="AW1512" s="16"/>
      <c r="AX1512" s="16"/>
      <c r="AY1512" s="16"/>
      <c r="AZ1512" s="16"/>
      <c r="BA1512" s="16"/>
      <c r="BB1512" s="16"/>
      <c r="BC1512" s="16"/>
      <c r="BD1512" s="16"/>
      <c r="BE1512" s="16"/>
      <c r="BF1512" s="16"/>
      <c r="BG1512" s="16"/>
      <c r="BH1512" s="16"/>
      <c r="BI1512" s="16"/>
      <c r="BJ1512" s="16"/>
      <c r="BK1512" s="16"/>
      <c r="BL1512" s="16"/>
      <c r="BM1512" s="16"/>
      <c r="BN1512" s="16"/>
      <c r="BO1512" s="16"/>
      <c r="BP1512" s="16"/>
      <c r="BQ1512" s="16"/>
      <c r="BR1512" s="16"/>
      <c r="BS1512" s="16"/>
      <c r="BT1512" s="16"/>
      <c r="BU1512" s="16"/>
      <c r="BV1512" s="16"/>
      <c r="BW1512" s="16"/>
      <c r="BX1512" s="16"/>
      <c r="BY1512" s="16"/>
      <c r="BZ1512" s="16"/>
      <c r="CA1512" s="16"/>
      <c r="CB1512" s="16"/>
      <c r="CC1512" s="16"/>
      <c r="CD1512" s="16"/>
      <c r="CE1512" s="16"/>
      <c r="CF1512" s="16"/>
      <c r="CG1512" s="16"/>
      <c r="CH1512" s="16"/>
      <c r="CI1512" s="16"/>
      <c r="CJ1512" s="16"/>
      <c r="CK1512" s="16"/>
      <c r="CL1512" s="16"/>
      <c r="CM1512" s="16"/>
      <c r="CN1512" s="16"/>
      <c r="CO1512" s="16"/>
      <c r="CP1512" s="16"/>
      <c r="CQ1512" s="16"/>
      <c r="CR1512" s="16"/>
      <c r="CS1512" s="16"/>
      <c r="CT1512" s="16"/>
      <c r="CU1512" s="16"/>
      <c r="CV1512" s="16"/>
      <c r="CW1512" s="16"/>
      <c r="CX1512" s="16"/>
      <c r="CY1512" s="16"/>
      <c r="CZ1512" s="16"/>
      <c r="DA1512" s="16"/>
      <c r="DB1512" s="16"/>
      <c r="DC1512" s="16"/>
      <c r="DD1512" s="16"/>
      <c r="DE1512" s="16"/>
      <c r="DF1512" s="16"/>
      <c r="DG1512" s="16"/>
      <c r="DH1512" s="16"/>
      <c r="DI1512" s="16"/>
      <c r="DJ1512" s="16"/>
      <c r="DK1512" s="16"/>
      <c r="DL1512" s="16"/>
      <c r="DM1512" s="16"/>
      <c r="DN1512" s="16"/>
      <c r="DO1512" s="16"/>
      <c r="DP1512" s="16"/>
      <c r="DQ1512" s="16"/>
      <c r="DR1512" s="16"/>
      <c r="DS1512" s="16"/>
      <c r="DT1512" s="16"/>
      <c r="DU1512" s="16"/>
      <c r="DV1512" s="16"/>
      <c r="DW1512" s="16"/>
      <c r="DX1512" s="16"/>
      <c r="DY1512" s="16"/>
      <c r="DZ1512" s="16"/>
      <c r="EA1512" s="16"/>
      <c r="EB1512" s="16"/>
      <c r="EC1512" s="16"/>
      <c r="ED1512" s="16"/>
      <c r="EE1512" s="16"/>
      <c r="EF1512" s="16"/>
      <c r="EG1512" s="16"/>
      <c r="EH1512" s="16"/>
      <c r="EI1512" s="16"/>
      <c r="EJ1512" s="16"/>
      <c r="EK1512" s="16"/>
      <c r="EL1512" s="16"/>
      <c r="EM1512" s="16"/>
      <c r="EN1512" s="16"/>
      <c r="EO1512" s="16"/>
      <c r="EP1512" s="16"/>
      <c r="EQ1512" s="16"/>
      <c r="ER1512" s="16"/>
      <c r="ES1512" s="16"/>
      <c r="ET1512" s="16"/>
      <c r="EU1512" s="16"/>
      <c r="EV1512" s="16"/>
      <c r="EW1512" s="16"/>
    </row>
    <row r="1513" spans="1:153" s="15" customFormat="1" x14ac:dyDescent="0.2">
      <c r="A1513" s="8" t="s">
        <v>114</v>
      </c>
      <c r="B1513" s="8" t="s">
        <v>142</v>
      </c>
      <c r="C1513" s="8" t="s">
        <v>142</v>
      </c>
      <c r="D1513" s="8"/>
      <c r="E1513" s="9">
        <v>587</v>
      </c>
      <c r="F1513" s="10" t="s">
        <v>247</v>
      </c>
      <c r="G1513" s="11">
        <v>1.24</v>
      </c>
      <c r="H1513" s="9">
        <v>1</v>
      </c>
      <c r="I1513" s="12">
        <v>5.5</v>
      </c>
      <c r="J1513" s="12">
        <v>5.5</v>
      </c>
      <c r="K1513" s="13">
        <v>5.5</v>
      </c>
      <c r="L1513" s="12">
        <v>540.60175200000003</v>
      </c>
      <c r="M1513" s="12">
        <v>41.483476199999998</v>
      </c>
      <c r="N1513" s="12">
        <v>98.291227636363644</v>
      </c>
      <c r="O1513" s="12">
        <v>7.542450218181818</v>
      </c>
      <c r="P1513" s="12">
        <v>76.735741322569737</v>
      </c>
      <c r="Q1513" s="12" t="s">
        <v>99</v>
      </c>
      <c r="R1513" s="12" t="s">
        <v>54</v>
      </c>
      <c r="S1513" s="12" t="s">
        <v>55</v>
      </c>
      <c r="T1513" s="12">
        <v>14.09</v>
      </c>
      <c r="U1513" s="12">
        <v>106.48139999999999</v>
      </c>
      <c r="V1513" s="21"/>
      <c r="W1513" s="21"/>
      <c r="X1513" s="15" t="s">
        <v>63</v>
      </c>
      <c r="Y1513" s="15" t="s">
        <v>49</v>
      </c>
      <c r="Z1513" s="16"/>
      <c r="AA1513" s="16"/>
      <c r="AB1513" s="16"/>
      <c r="AC1513" s="13">
        <v>5.5</v>
      </c>
      <c r="AD1513" s="44">
        <v>439.02579149701148</v>
      </c>
      <c r="AE1513" s="44" t="s">
        <v>55</v>
      </c>
      <c r="AF1513" s="44" t="s">
        <v>55</v>
      </c>
      <c r="AG1513" s="152">
        <v>79.8</v>
      </c>
      <c r="AH1513" s="16"/>
      <c r="AI1513" s="16"/>
      <c r="AJ1513" s="16"/>
      <c r="AK1513" s="16"/>
      <c r="AL1513" s="16"/>
      <c r="AM1513" s="16"/>
      <c r="AN1513" s="16"/>
      <c r="AO1513" s="16"/>
      <c r="AP1513" s="16"/>
      <c r="AQ1513" s="16"/>
      <c r="AR1513" s="16"/>
      <c r="AS1513" s="16"/>
      <c r="AT1513" s="16"/>
      <c r="AU1513" s="16"/>
      <c r="AV1513" s="16"/>
      <c r="AW1513" s="16"/>
      <c r="AX1513" s="16"/>
      <c r="AY1513" s="16"/>
      <c r="AZ1513" s="16"/>
      <c r="BA1513" s="16"/>
      <c r="BB1513" s="16"/>
      <c r="BC1513" s="16"/>
      <c r="BD1513" s="16"/>
      <c r="BE1513" s="16"/>
      <c r="BF1513" s="16"/>
      <c r="BG1513" s="16"/>
      <c r="BH1513" s="16"/>
      <c r="BI1513" s="16"/>
      <c r="BJ1513" s="16"/>
      <c r="BK1513" s="16"/>
      <c r="BL1513" s="16"/>
      <c r="BM1513" s="16"/>
      <c r="BN1513" s="16"/>
      <c r="BO1513" s="16"/>
      <c r="BP1513" s="16"/>
      <c r="BQ1513" s="16"/>
      <c r="BR1513" s="16"/>
      <c r="BS1513" s="16"/>
      <c r="BT1513" s="16"/>
      <c r="BU1513" s="16"/>
      <c r="BV1513" s="16"/>
      <c r="BW1513" s="16"/>
      <c r="BX1513" s="16"/>
      <c r="BY1513" s="16"/>
      <c r="BZ1513" s="16"/>
      <c r="CA1513" s="16"/>
      <c r="CB1513" s="16"/>
      <c r="CC1513" s="16"/>
      <c r="CD1513" s="16"/>
      <c r="CE1513" s="16"/>
      <c r="CF1513" s="16"/>
      <c r="CG1513" s="16"/>
      <c r="CH1513" s="16"/>
      <c r="CI1513" s="16"/>
      <c r="CJ1513" s="16"/>
      <c r="CK1513" s="16"/>
      <c r="CL1513" s="16"/>
      <c r="CM1513" s="16"/>
      <c r="CN1513" s="16"/>
      <c r="CO1513" s="16"/>
      <c r="CP1513" s="16"/>
      <c r="CQ1513" s="16"/>
      <c r="CR1513" s="16"/>
      <c r="CS1513" s="16"/>
      <c r="CT1513" s="16"/>
      <c r="CU1513" s="16"/>
      <c r="CV1513" s="16"/>
      <c r="CW1513" s="16"/>
      <c r="CX1513" s="16"/>
      <c r="CY1513" s="16"/>
      <c r="CZ1513" s="16"/>
      <c r="DA1513" s="16"/>
      <c r="DB1513" s="16"/>
      <c r="DC1513" s="16"/>
      <c r="DD1513" s="16"/>
      <c r="DE1513" s="16"/>
      <c r="DF1513" s="16"/>
      <c r="DG1513" s="16"/>
      <c r="DH1513" s="16"/>
      <c r="DI1513" s="16"/>
      <c r="DJ1513" s="16"/>
      <c r="DK1513" s="16"/>
      <c r="DL1513" s="16"/>
      <c r="DM1513" s="16"/>
      <c r="DN1513" s="16"/>
      <c r="DO1513" s="16"/>
      <c r="DP1513" s="16"/>
      <c r="DQ1513" s="16"/>
      <c r="DR1513" s="16"/>
      <c r="DS1513" s="16"/>
      <c r="DT1513" s="16"/>
      <c r="DU1513" s="16"/>
      <c r="DV1513" s="16"/>
      <c r="DW1513" s="16"/>
      <c r="DX1513" s="16"/>
      <c r="DY1513" s="16"/>
      <c r="DZ1513" s="16"/>
      <c r="EA1513" s="16"/>
      <c r="EB1513" s="16"/>
      <c r="EC1513" s="16"/>
      <c r="ED1513" s="16"/>
      <c r="EE1513" s="16"/>
      <c r="EF1513" s="16"/>
      <c r="EG1513" s="16"/>
      <c r="EH1513" s="16"/>
      <c r="EI1513" s="16"/>
      <c r="EJ1513" s="16"/>
      <c r="EK1513" s="16"/>
      <c r="EL1513" s="16"/>
      <c r="EM1513" s="16"/>
      <c r="EN1513" s="16"/>
      <c r="EO1513" s="16"/>
      <c r="EP1513" s="16"/>
      <c r="EQ1513" s="16"/>
      <c r="ER1513" s="16"/>
      <c r="ES1513" s="16"/>
      <c r="ET1513" s="16"/>
      <c r="EU1513" s="16"/>
      <c r="EV1513" s="16"/>
      <c r="EW1513" s="16"/>
    </row>
    <row r="1514" spans="1:153" s="15" customFormat="1" x14ac:dyDescent="0.2">
      <c r="A1514" s="8" t="s">
        <v>114</v>
      </c>
      <c r="B1514" s="8" t="s">
        <v>142</v>
      </c>
      <c r="C1514" s="8" t="s">
        <v>142</v>
      </c>
      <c r="D1514" s="8"/>
      <c r="E1514" s="9">
        <v>587</v>
      </c>
      <c r="F1514" s="10" t="s">
        <v>247</v>
      </c>
      <c r="G1514" s="60">
        <v>11.13</v>
      </c>
      <c r="H1514" s="7">
        <v>11</v>
      </c>
      <c r="I1514" s="12">
        <v>0.95</v>
      </c>
      <c r="J1514" s="12">
        <v>0.95</v>
      </c>
      <c r="K1514" s="13">
        <v>0.95</v>
      </c>
      <c r="L1514" s="12">
        <v>142.920344</v>
      </c>
      <c r="M1514" s="12">
        <v>15.968292799999999</v>
      </c>
      <c r="N1514" s="12">
        <v>150.44246736842106</v>
      </c>
      <c r="O1514" s="12">
        <v>16.808729263157893</v>
      </c>
      <c r="P1514" s="12">
        <v>111.72861996469864</v>
      </c>
      <c r="Q1514" s="12" t="s">
        <v>53</v>
      </c>
      <c r="R1514" s="12" t="s">
        <v>54</v>
      </c>
      <c r="S1514" s="12" t="s">
        <v>55</v>
      </c>
      <c r="T1514" s="12">
        <v>13.5</v>
      </c>
      <c r="U1514" s="12">
        <v>142.27930000000001</v>
      </c>
      <c r="X1514" s="15" t="s">
        <v>63</v>
      </c>
      <c r="Y1514" s="15" t="s">
        <v>49</v>
      </c>
      <c r="Z1514" s="16"/>
      <c r="AC1514" s="13">
        <v>0.95</v>
      </c>
      <c r="AD1514" s="44">
        <v>80.201727622211067</v>
      </c>
      <c r="AE1514" s="44" t="s">
        <v>55</v>
      </c>
      <c r="AF1514" s="44" t="s">
        <v>55</v>
      </c>
      <c r="AG1514" s="152">
        <v>84.4</v>
      </c>
    </row>
    <row r="1515" spans="1:153" s="15" customFormat="1" x14ac:dyDescent="0.2">
      <c r="A1515" s="8" t="s">
        <v>114</v>
      </c>
      <c r="B1515" s="8" t="s">
        <v>142</v>
      </c>
      <c r="C1515" s="8" t="s">
        <v>142</v>
      </c>
      <c r="D1515" s="8"/>
      <c r="E1515" s="9">
        <v>587</v>
      </c>
      <c r="F1515" s="10" t="s">
        <v>247</v>
      </c>
      <c r="G1515" s="60">
        <v>12.17</v>
      </c>
      <c r="H1515" s="7">
        <v>8</v>
      </c>
      <c r="I1515" s="12">
        <v>0.87</v>
      </c>
      <c r="J1515" s="12">
        <v>0.87</v>
      </c>
      <c r="K1515" s="13">
        <v>0.87</v>
      </c>
      <c r="L1515" s="12">
        <v>68.115328000000005</v>
      </c>
      <c r="M1515" s="12">
        <v>9.0879256000000002</v>
      </c>
      <c r="N1515" s="12">
        <v>78.293480459770123</v>
      </c>
      <c r="O1515" s="12">
        <v>10.445891494252875</v>
      </c>
      <c r="P1515" s="12">
        <v>133.41968492025757</v>
      </c>
      <c r="Q1515" s="12" t="s">
        <v>99</v>
      </c>
      <c r="R1515" s="12" t="s">
        <v>54</v>
      </c>
      <c r="S1515" s="12" t="s">
        <v>55</v>
      </c>
      <c r="T1515" s="12">
        <v>12.71</v>
      </c>
      <c r="U1515" s="12">
        <v>160.01589999999999</v>
      </c>
      <c r="X1515" s="15" t="s">
        <v>63</v>
      </c>
      <c r="Y1515" s="15" t="s">
        <v>49</v>
      </c>
      <c r="AC1515" s="13">
        <v>0.87</v>
      </c>
      <c r="AD1515" s="44">
        <v>73.447897927709093</v>
      </c>
      <c r="AE1515" s="44" t="s">
        <v>55</v>
      </c>
      <c r="AF1515" s="44" t="s">
        <v>55</v>
      </c>
      <c r="AG1515" s="152">
        <v>84.4</v>
      </c>
    </row>
    <row r="1516" spans="1:153" s="15" customFormat="1" x14ac:dyDescent="0.2">
      <c r="A1516" s="8" t="s">
        <v>114</v>
      </c>
      <c r="B1516" s="8" t="s">
        <v>142</v>
      </c>
      <c r="C1516" s="8" t="s">
        <v>142</v>
      </c>
      <c r="D1516" s="8"/>
      <c r="E1516" s="9">
        <v>587</v>
      </c>
      <c r="F1516" s="10" t="s">
        <v>247</v>
      </c>
      <c r="G1516" s="60">
        <v>12.06</v>
      </c>
      <c r="H1516" s="7">
        <v>12</v>
      </c>
      <c r="I1516" s="12">
        <v>2.36</v>
      </c>
      <c r="J1516" s="12">
        <v>2.36</v>
      </c>
      <c r="K1516" s="13">
        <v>2.36</v>
      </c>
      <c r="L1516" s="12">
        <v>167.56539600000002</v>
      </c>
      <c r="M1516" s="12">
        <v>23.111135999999998</v>
      </c>
      <c r="N1516" s="12">
        <v>71.002286440677977</v>
      </c>
      <c r="O1516" s="12">
        <v>9.792854237288136</v>
      </c>
      <c r="P1516" s="12">
        <v>137.92308287804241</v>
      </c>
      <c r="Q1516" s="12" t="s">
        <v>53</v>
      </c>
      <c r="R1516" s="12" t="s">
        <v>196</v>
      </c>
      <c r="S1516" s="12" t="s">
        <v>176</v>
      </c>
      <c r="T1516" s="12">
        <v>12.71</v>
      </c>
      <c r="U1516" s="12">
        <v>162.42375000000001</v>
      </c>
      <c r="X1516" s="15" t="s">
        <v>63</v>
      </c>
      <c r="Y1516" s="15" t="s">
        <v>49</v>
      </c>
      <c r="Z1516" s="16"/>
      <c r="AC1516" s="13">
        <v>2.36</v>
      </c>
      <c r="AD1516" s="44">
        <v>199.23797598780854</v>
      </c>
      <c r="AE1516" s="44" t="s">
        <v>176</v>
      </c>
      <c r="AF1516" s="44" t="s">
        <v>176</v>
      </c>
      <c r="AG1516" s="152">
        <v>84.4</v>
      </c>
    </row>
    <row r="1517" spans="1:153" s="15" customFormat="1" x14ac:dyDescent="0.2">
      <c r="A1517" s="8" t="s">
        <v>114</v>
      </c>
      <c r="B1517" s="8" t="s">
        <v>142</v>
      </c>
      <c r="C1517" s="8" t="s">
        <v>142</v>
      </c>
      <c r="D1517" s="8"/>
      <c r="E1517" s="9">
        <v>587</v>
      </c>
      <c r="F1517" s="10" t="s">
        <v>247</v>
      </c>
      <c r="G1517" s="60">
        <v>12.07</v>
      </c>
      <c r="H1517" s="7">
        <v>12</v>
      </c>
      <c r="I1517" s="12">
        <v>0.65</v>
      </c>
      <c r="J1517" s="12">
        <v>0.65</v>
      </c>
      <c r="K1517" s="13">
        <v>0.65</v>
      </c>
      <c r="L1517" s="12">
        <v>22.990064</v>
      </c>
      <c r="M1517" s="12">
        <v>2.6891967999999999</v>
      </c>
      <c r="N1517" s="12">
        <v>35.369329230769232</v>
      </c>
      <c r="O1517" s="12">
        <v>4.1372258461538456</v>
      </c>
      <c r="P1517" s="12">
        <v>116.97213196100715</v>
      </c>
      <c r="Q1517" s="12" t="s">
        <v>53</v>
      </c>
      <c r="R1517" s="12" t="s">
        <v>196</v>
      </c>
      <c r="S1517" s="12" t="s">
        <v>176</v>
      </c>
      <c r="T1517" s="12">
        <v>12.71</v>
      </c>
      <c r="U1517" s="12">
        <v>151.82830000000001</v>
      </c>
      <c r="X1517" s="15" t="s">
        <v>63</v>
      </c>
      <c r="Y1517" s="15" t="s">
        <v>49</v>
      </c>
      <c r="Z1517" s="16"/>
      <c r="AC1517" s="13">
        <v>0.65</v>
      </c>
      <c r="AD1517" s="44">
        <v>54.874866267828629</v>
      </c>
      <c r="AE1517" s="44" t="s">
        <v>176</v>
      </c>
      <c r="AF1517" s="44" t="s">
        <v>176</v>
      </c>
      <c r="AG1517" s="152">
        <v>84.4</v>
      </c>
    </row>
    <row r="1518" spans="1:153" s="15" customFormat="1" x14ac:dyDescent="0.2">
      <c r="A1518" s="8" t="s">
        <v>114</v>
      </c>
      <c r="B1518" s="8" t="s">
        <v>142</v>
      </c>
      <c r="C1518" s="8" t="s">
        <v>142</v>
      </c>
      <c r="D1518" s="8"/>
      <c r="E1518" s="9">
        <v>587</v>
      </c>
      <c r="F1518" s="10" t="s">
        <v>247</v>
      </c>
      <c r="G1518" s="60">
        <v>12.08</v>
      </c>
      <c r="H1518" s="7">
        <v>12</v>
      </c>
      <c r="I1518" s="12">
        <v>1</v>
      </c>
      <c r="J1518" s="12">
        <v>1</v>
      </c>
      <c r="K1518" s="13">
        <v>1</v>
      </c>
      <c r="L1518" s="12">
        <v>125.365548</v>
      </c>
      <c r="M1518" s="12">
        <v>16.519579799999999</v>
      </c>
      <c r="N1518" s="12">
        <v>125.365548</v>
      </c>
      <c r="O1518" s="12">
        <v>16.519579799999999</v>
      </c>
      <c r="P1518" s="12">
        <v>131.77128855209887</v>
      </c>
      <c r="Q1518" s="12" t="s">
        <v>53</v>
      </c>
      <c r="R1518" s="12" t="s">
        <v>54</v>
      </c>
      <c r="S1518" s="12" t="s">
        <v>55</v>
      </c>
      <c r="T1518" s="12">
        <v>12.68</v>
      </c>
      <c r="U1518" s="12">
        <v>161.24189999999999</v>
      </c>
      <c r="X1518" s="15" t="s">
        <v>63</v>
      </c>
      <c r="Y1518" s="15" t="s">
        <v>49</v>
      </c>
      <c r="Z1518" s="16"/>
      <c r="AC1518" s="13">
        <v>1</v>
      </c>
      <c r="AD1518" s="44">
        <v>84.422871181274814</v>
      </c>
      <c r="AE1518" s="44" t="s">
        <v>55</v>
      </c>
      <c r="AF1518" s="44" t="s">
        <v>55</v>
      </c>
      <c r="AG1518" s="152">
        <v>84.4</v>
      </c>
    </row>
    <row r="1519" spans="1:153" s="15" customFormat="1" x14ac:dyDescent="0.2">
      <c r="A1519" s="8" t="s">
        <v>114</v>
      </c>
      <c r="B1519" s="8" t="s">
        <v>142</v>
      </c>
      <c r="C1519" s="8" t="s">
        <v>142</v>
      </c>
      <c r="D1519" s="8"/>
      <c r="E1519" s="9">
        <v>587</v>
      </c>
      <c r="F1519" s="10" t="s">
        <v>247</v>
      </c>
      <c r="G1519" s="11">
        <v>1.18</v>
      </c>
      <c r="H1519" s="9">
        <v>1</v>
      </c>
      <c r="I1519" s="12">
        <v>5.7</v>
      </c>
      <c r="J1519" s="12">
        <v>5.7</v>
      </c>
      <c r="K1519" s="13">
        <v>5.7</v>
      </c>
      <c r="L1519" s="12">
        <v>537.36160400000006</v>
      </c>
      <c r="M1519" s="12">
        <v>49.769074400000001</v>
      </c>
      <c r="N1519" s="12">
        <v>94.273965614035092</v>
      </c>
      <c r="O1519" s="12">
        <v>8.731416561403508</v>
      </c>
      <c r="P1519" s="12">
        <v>92.617474024065174</v>
      </c>
      <c r="Q1519" s="12" t="s">
        <v>99</v>
      </c>
      <c r="R1519" s="12" t="s">
        <v>70</v>
      </c>
      <c r="S1519" s="12" t="s">
        <v>71</v>
      </c>
      <c r="T1519" s="12">
        <v>12.62</v>
      </c>
      <c r="U1519" s="12">
        <v>124.9067</v>
      </c>
      <c r="V1519" s="21"/>
      <c r="W1519" s="21"/>
      <c r="X1519" s="15" t="s">
        <v>63</v>
      </c>
      <c r="Y1519" s="15" t="s">
        <v>42</v>
      </c>
      <c r="Z1519" s="16"/>
      <c r="AA1519" s="16"/>
      <c r="AB1519" s="16"/>
      <c r="AC1519" s="13">
        <v>5.7</v>
      </c>
      <c r="AD1519" s="44">
        <v>494.17196973326651</v>
      </c>
      <c r="AE1519" s="44" t="s">
        <v>71</v>
      </c>
      <c r="AF1519" s="44" t="s">
        <v>71</v>
      </c>
      <c r="AG1519" s="152">
        <v>86.7</v>
      </c>
      <c r="AH1519" s="16"/>
      <c r="AI1519" s="16"/>
      <c r="AJ1519" s="16"/>
      <c r="AK1519" s="16"/>
      <c r="AL1519" s="16"/>
      <c r="AM1519" s="16"/>
      <c r="AN1519" s="16"/>
      <c r="AO1519" s="16"/>
      <c r="AP1519" s="16"/>
      <c r="AQ1519" s="16"/>
      <c r="AR1519" s="16"/>
      <c r="AS1519" s="16"/>
      <c r="AT1519" s="16"/>
      <c r="AU1519" s="16"/>
      <c r="AV1519" s="16"/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  <c r="DG1519" s="16"/>
      <c r="DH1519" s="16"/>
      <c r="DI1519" s="16"/>
      <c r="DJ1519" s="16"/>
      <c r="DK1519" s="16"/>
      <c r="DL1519" s="16"/>
      <c r="DM1519" s="16"/>
      <c r="DN1519" s="16"/>
      <c r="DO1519" s="16"/>
      <c r="DP1519" s="16"/>
      <c r="DQ1519" s="16"/>
      <c r="DR1519" s="16"/>
      <c r="DS1519" s="16"/>
      <c r="DT1519" s="16"/>
      <c r="DU1519" s="16"/>
      <c r="DV1519" s="16"/>
      <c r="DW1519" s="16"/>
      <c r="DX1519" s="16"/>
      <c r="DY1519" s="16"/>
      <c r="DZ1519" s="16"/>
      <c r="EA1519" s="16"/>
      <c r="EB1519" s="16"/>
      <c r="EC1519" s="16"/>
      <c r="ED1519" s="16"/>
      <c r="EE1519" s="16"/>
      <c r="EF1519" s="16"/>
      <c r="EG1519" s="16"/>
      <c r="EH1519" s="16"/>
      <c r="EI1519" s="16"/>
      <c r="EJ1519" s="16"/>
      <c r="EK1519" s="16"/>
      <c r="EL1519" s="16"/>
      <c r="EM1519" s="16"/>
      <c r="EN1519" s="16"/>
      <c r="EO1519" s="16"/>
      <c r="EP1519" s="16"/>
      <c r="EQ1519" s="16"/>
      <c r="ER1519" s="16"/>
      <c r="ES1519" s="16"/>
      <c r="ET1519" s="16"/>
      <c r="EU1519" s="16"/>
      <c r="EV1519" s="16"/>
      <c r="EW1519" s="16"/>
    </row>
    <row r="1520" spans="1:153" s="16" customFormat="1" x14ac:dyDescent="0.2">
      <c r="A1520" s="8" t="s">
        <v>114</v>
      </c>
      <c r="B1520" s="8" t="s">
        <v>142</v>
      </c>
      <c r="C1520" s="8" t="s">
        <v>142</v>
      </c>
      <c r="D1520" s="8"/>
      <c r="E1520" s="9">
        <v>587</v>
      </c>
      <c r="F1520" s="10" t="s">
        <v>247</v>
      </c>
      <c r="G1520" s="60">
        <v>1.06</v>
      </c>
      <c r="H1520" s="7">
        <v>1</v>
      </c>
      <c r="I1520" s="12">
        <v>2.8</v>
      </c>
      <c r="J1520" s="12">
        <v>2.8</v>
      </c>
      <c r="K1520" s="13">
        <v>2.8</v>
      </c>
      <c r="L1520" s="12">
        <v>276.17084399999999</v>
      </c>
      <c r="M1520" s="12">
        <v>23.685335599999998</v>
      </c>
      <c r="N1520" s="12">
        <v>98.632444285714286</v>
      </c>
      <c r="O1520" s="12">
        <v>8.4590484285714282</v>
      </c>
      <c r="P1520" s="12">
        <v>85.763345822269343</v>
      </c>
      <c r="Q1520" s="12" t="s">
        <v>50</v>
      </c>
      <c r="R1520" s="12" t="s">
        <v>54</v>
      </c>
      <c r="S1520" s="12" t="s">
        <v>55</v>
      </c>
      <c r="T1520" s="12">
        <v>12.42</v>
      </c>
      <c r="U1520" s="12">
        <v>121.5436</v>
      </c>
      <c r="V1520" s="15"/>
      <c r="W1520" s="15"/>
      <c r="X1520" s="15" t="s">
        <v>63</v>
      </c>
      <c r="Y1520" s="15" t="s">
        <v>49</v>
      </c>
      <c r="AA1520" s="15"/>
      <c r="AB1520" s="15"/>
      <c r="AC1520" s="13">
        <v>2.8</v>
      </c>
      <c r="AD1520" s="44">
        <v>254.95488330756947</v>
      </c>
      <c r="AE1520" s="44" t="s">
        <v>55</v>
      </c>
      <c r="AF1520" s="44" t="s">
        <v>55</v>
      </c>
      <c r="AG1520" s="152">
        <v>91.1</v>
      </c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/>
      <c r="CB1520" s="15"/>
      <c r="CC1520" s="15"/>
      <c r="CD1520" s="15"/>
      <c r="CE1520" s="15"/>
      <c r="CF1520" s="15"/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/>
      <c r="CU1520" s="15"/>
      <c r="CV1520" s="15"/>
      <c r="CW1520" s="15"/>
      <c r="CX1520" s="15"/>
      <c r="CY1520" s="15"/>
      <c r="CZ1520" s="15"/>
      <c r="DA1520" s="15"/>
      <c r="DB1520" s="15"/>
      <c r="DC1520" s="15"/>
      <c r="DD1520" s="15"/>
      <c r="DE1520" s="15"/>
      <c r="DF1520" s="15"/>
      <c r="DG1520" s="15"/>
      <c r="DH1520" s="15"/>
      <c r="DI1520" s="15"/>
      <c r="DJ1520" s="15"/>
      <c r="DK1520" s="15"/>
      <c r="DL1520" s="15"/>
      <c r="DM1520" s="15"/>
      <c r="DN1520" s="15"/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5"/>
      <c r="ED1520" s="15"/>
      <c r="EE1520" s="15"/>
      <c r="EF1520" s="15"/>
      <c r="EG1520" s="15"/>
      <c r="EH1520" s="15"/>
      <c r="EI1520" s="15"/>
      <c r="EJ1520" s="15"/>
      <c r="EK1520" s="15"/>
      <c r="EL1520" s="15"/>
      <c r="EM1520" s="15"/>
      <c r="EN1520" s="15"/>
      <c r="EO1520" s="15"/>
      <c r="EP1520" s="15"/>
      <c r="EQ1520" s="15"/>
      <c r="ER1520" s="15"/>
      <c r="ES1520" s="15"/>
      <c r="ET1520" s="15"/>
      <c r="EU1520" s="15"/>
      <c r="EV1520" s="15"/>
      <c r="EW1520" s="15"/>
    </row>
    <row r="1521" spans="1:153" s="15" customFormat="1" x14ac:dyDescent="0.2">
      <c r="A1521" s="8" t="s">
        <v>114</v>
      </c>
      <c r="B1521" s="8" t="s">
        <v>142</v>
      </c>
      <c r="C1521" s="8" t="s">
        <v>142</v>
      </c>
      <c r="D1521" s="8"/>
      <c r="E1521" s="9">
        <v>587</v>
      </c>
      <c r="F1521" s="10" t="s">
        <v>247</v>
      </c>
      <c r="G1521" s="11">
        <v>1.02</v>
      </c>
      <c r="H1521" s="9">
        <v>1</v>
      </c>
      <c r="I1521" s="12">
        <v>2.25</v>
      </c>
      <c r="J1521" s="12">
        <v>5</v>
      </c>
      <c r="K1521" s="13">
        <v>5</v>
      </c>
      <c r="L1521" s="12">
        <v>281.17095200000006</v>
      </c>
      <c r="M1521" s="12">
        <v>23.620880399999997</v>
      </c>
      <c r="N1521" s="12">
        <v>124.96486755555559</v>
      </c>
      <c r="O1521" s="12">
        <v>10.498169066666666</v>
      </c>
      <c r="P1521" s="12">
        <v>84.00896405543341</v>
      </c>
      <c r="Q1521" s="12" t="s">
        <v>53</v>
      </c>
      <c r="R1521" s="12" t="s">
        <v>70</v>
      </c>
      <c r="S1521" s="12" t="s">
        <v>71</v>
      </c>
      <c r="T1521" s="12">
        <v>12.39</v>
      </c>
      <c r="U1521" s="12">
        <v>109.8652</v>
      </c>
      <c r="V1521" s="16"/>
      <c r="W1521" s="16"/>
      <c r="X1521" s="15" t="s">
        <v>63</v>
      </c>
      <c r="Y1521" s="15" t="s">
        <v>49</v>
      </c>
      <c r="Z1521" s="16"/>
      <c r="AA1521" s="16"/>
      <c r="AB1521" s="16"/>
      <c r="AC1521" s="13">
        <v>2.25</v>
      </c>
      <c r="AD1521" s="44">
        <v>264.12241215786838</v>
      </c>
      <c r="AE1521" s="44" t="s">
        <v>71</v>
      </c>
      <c r="AF1521" s="44" t="s">
        <v>71</v>
      </c>
      <c r="AG1521" s="152">
        <v>117.4</v>
      </c>
      <c r="AH1521" s="16"/>
      <c r="AI1521" s="16"/>
      <c r="AJ1521" s="16"/>
      <c r="AK1521" s="16"/>
      <c r="AL1521" s="16"/>
      <c r="AM1521" s="16"/>
      <c r="AN1521" s="16"/>
      <c r="AO1521" s="16"/>
      <c r="AP1521" s="16"/>
      <c r="AQ1521" s="16"/>
      <c r="AR1521" s="16"/>
      <c r="AS1521" s="16"/>
      <c r="AT1521" s="16"/>
      <c r="AU1521" s="16"/>
      <c r="AV1521" s="16"/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  <c r="DG1521" s="16"/>
      <c r="DH1521" s="16"/>
      <c r="DI1521" s="16"/>
      <c r="DJ1521" s="16"/>
      <c r="DK1521" s="16"/>
      <c r="DL1521" s="16"/>
      <c r="DM1521" s="16"/>
      <c r="DN1521" s="16"/>
      <c r="DO1521" s="16"/>
      <c r="DP1521" s="16"/>
      <c r="DQ1521" s="16"/>
      <c r="DR1521" s="16"/>
      <c r="DS1521" s="16"/>
      <c r="DT1521" s="16"/>
      <c r="DU1521" s="16"/>
      <c r="DV1521" s="16"/>
      <c r="DW1521" s="16"/>
      <c r="DX1521" s="16"/>
      <c r="DY1521" s="16"/>
      <c r="DZ1521" s="16"/>
      <c r="EA1521" s="16"/>
      <c r="EB1521" s="16"/>
      <c r="EC1521" s="16"/>
      <c r="ED1521" s="16"/>
      <c r="EE1521" s="16"/>
      <c r="EF1521" s="16"/>
      <c r="EG1521" s="16"/>
      <c r="EH1521" s="16"/>
      <c r="EI1521" s="16"/>
      <c r="EJ1521" s="16"/>
      <c r="EK1521" s="16"/>
      <c r="EL1521" s="16"/>
      <c r="EM1521" s="16"/>
      <c r="EN1521" s="16"/>
      <c r="EO1521" s="16"/>
      <c r="EP1521" s="16"/>
      <c r="EQ1521" s="16"/>
      <c r="ER1521" s="16"/>
      <c r="ES1521" s="16"/>
      <c r="ET1521" s="16"/>
      <c r="EU1521" s="16"/>
      <c r="EV1521" s="16"/>
      <c r="EW1521" s="16"/>
    </row>
    <row r="1522" spans="1:153" s="16" customFormat="1" x14ac:dyDescent="0.2">
      <c r="A1522" s="8" t="s">
        <v>114</v>
      </c>
      <c r="B1522" s="8" t="s">
        <v>142</v>
      </c>
      <c r="C1522" s="8" t="s">
        <v>142</v>
      </c>
      <c r="D1522" s="8"/>
      <c r="E1522" s="9">
        <v>587</v>
      </c>
      <c r="F1522" s="10" t="s">
        <v>247</v>
      </c>
      <c r="G1522" s="11">
        <v>1.25</v>
      </c>
      <c r="H1522" s="9">
        <v>1</v>
      </c>
      <c r="I1522" s="12" t="e">
        <v>#N/A</v>
      </c>
      <c r="J1522" s="12">
        <v>0.88</v>
      </c>
      <c r="K1522" s="13">
        <v>0.88</v>
      </c>
      <c r="L1522" s="12" t="e">
        <v>#N/A</v>
      </c>
      <c r="M1522" s="12" t="e">
        <v>#N/A</v>
      </c>
      <c r="N1522" s="12" t="e">
        <v>#N/A</v>
      </c>
      <c r="O1522" s="12" t="e">
        <v>#N/A</v>
      </c>
      <c r="P1522" s="12" t="e">
        <v>#N/A</v>
      </c>
      <c r="Q1522" s="12" t="e">
        <v>#N/A</v>
      </c>
      <c r="R1522" s="12" t="e">
        <v>#N/A</v>
      </c>
      <c r="S1522" s="12" t="e">
        <v>#N/A</v>
      </c>
      <c r="T1522" s="12" t="e">
        <v>#N/A</v>
      </c>
      <c r="U1522" s="12" t="e">
        <v>#N/A</v>
      </c>
      <c r="V1522" s="21"/>
      <c r="W1522" s="21"/>
      <c r="X1522" s="15" t="s">
        <v>63</v>
      </c>
      <c r="Y1522" s="15" t="s">
        <v>49</v>
      </c>
      <c r="AC1522" s="13">
        <v>3</v>
      </c>
      <c r="AD1522" s="44">
        <v>308.4686135438244</v>
      </c>
      <c r="AE1522" s="44" t="s">
        <v>55</v>
      </c>
      <c r="AF1522" s="44" t="s">
        <v>55</v>
      </c>
      <c r="AG1522" s="152">
        <v>102.8</v>
      </c>
    </row>
    <row r="1523" spans="1:153" s="15" customFormat="1" x14ac:dyDescent="0.2">
      <c r="A1523" s="8" t="s">
        <v>114</v>
      </c>
      <c r="B1523" s="8" t="s">
        <v>142</v>
      </c>
      <c r="C1523" s="8" t="s">
        <v>142</v>
      </c>
      <c r="D1523" s="8"/>
      <c r="E1523" s="9">
        <v>587</v>
      </c>
      <c r="F1523" s="10" t="s">
        <v>247</v>
      </c>
      <c r="G1523" s="11">
        <v>1.26</v>
      </c>
      <c r="H1523" s="9">
        <v>1</v>
      </c>
      <c r="I1523" s="12">
        <v>6.08</v>
      </c>
      <c r="J1523" s="12">
        <v>6.08</v>
      </c>
      <c r="K1523" s="13">
        <v>6.08</v>
      </c>
      <c r="L1523" s="12">
        <v>370.46118400000006</v>
      </c>
      <c r="M1523" s="12">
        <v>31.472965399999996</v>
      </c>
      <c r="N1523" s="12">
        <v>102.90588444444445</v>
      </c>
      <c r="O1523" s="12">
        <v>8.7424903888888874</v>
      </c>
      <c r="P1523" s="12">
        <v>84.956175597603206</v>
      </c>
      <c r="Q1523" s="12" t="s">
        <v>65</v>
      </c>
      <c r="R1523" s="12" t="s">
        <v>47</v>
      </c>
      <c r="S1523" s="12" t="s">
        <v>48</v>
      </c>
      <c r="T1523" s="12">
        <v>10.58</v>
      </c>
      <c r="U1523" s="12">
        <v>110.1918</v>
      </c>
      <c r="V1523" s="21"/>
      <c r="W1523" s="21"/>
      <c r="X1523" s="15" t="s">
        <v>63</v>
      </c>
      <c r="Y1523" s="15" t="s">
        <v>49</v>
      </c>
      <c r="Z1523" s="16"/>
      <c r="AA1523" s="16"/>
      <c r="AB1523" s="16"/>
      <c r="AC1523" s="13">
        <v>5</v>
      </c>
      <c r="AD1523" s="44">
        <v>422.11435590637404</v>
      </c>
      <c r="AE1523" s="44" t="s">
        <v>55</v>
      </c>
      <c r="AF1523" s="44" t="s">
        <v>55</v>
      </c>
      <c r="AG1523" s="152">
        <v>84.4</v>
      </c>
      <c r="AH1523" s="16"/>
      <c r="AI1523" s="16"/>
      <c r="AJ1523" s="16"/>
      <c r="AK1523" s="16"/>
      <c r="AL1523" s="16"/>
      <c r="AM1523" s="16"/>
      <c r="AN1523" s="16"/>
      <c r="AO1523" s="16"/>
      <c r="AP1523" s="16"/>
      <c r="AQ1523" s="16"/>
      <c r="AR1523" s="16"/>
      <c r="AS1523" s="16"/>
      <c r="AT1523" s="16"/>
      <c r="AU1523" s="16"/>
      <c r="AV1523" s="16"/>
      <c r="AW1523" s="16"/>
      <c r="AX1523" s="16"/>
      <c r="AY1523" s="16"/>
      <c r="AZ1523" s="16"/>
      <c r="BA1523" s="16"/>
      <c r="BB1523" s="16"/>
      <c r="BC1523" s="16"/>
      <c r="BD1523" s="16"/>
      <c r="BE1523" s="16"/>
      <c r="BF1523" s="16"/>
      <c r="BG1523" s="16"/>
      <c r="BH1523" s="16"/>
      <c r="BI1523" s="16"/>
      <c r="BJ1523" s="16"/>
      <c r="BK1523" s="16"/>
      <c r="BL1523" s="16"/>
      <c r="BM1523" s="16"/>
      <c r="BN1523" s="16"/>
      <c r="BO1523" s="16"/>
      <c r="BP1523" s="16"/>
      <c r="BQ1523" s="16"/>
      <c r="BR1523" s="16"/>
      <c r="BS1523" s="16"/>
      <c r="BT1523" s="16"/>
      <c r="BU1523" s="16"/>
      <c r="BV1523" s="16"/>
      <c r="BW1523" s="16"/>
      <c r="BX1523" s="16"/>
      <c r="BY1523" s="16"/>
      <c r="BZ1523" s="16"/>
      <c r="CA1523" s="16"/>
      <c r="CB1523" s="16"/>
      <c r="CC1523" s="16"/>
      <c r="CD1523" s="16"/>
      <c r="CE1523" s="16"/>
      <c r="CF1523" s="16"/>
      <c r="CG1523" s="16"/>
      <c r="CH1523" s="16"/>
      <c r="CI1523" s="16"/>
      <c r="CJ1523" s="16"/>
      <c r="CK1523" s="16"/>
      <c r="CL1523" s="16"/>
      <c r="CM1523" s="16"/>
      <c r="CN1523" s="16"/>
      <c r="CO1523" s="16"/>
      <c r="CP1523" s="16"/>
      <c r="CQ1523" s="16"/>
      <c r="CR1523" s="16"/>
      <c r="CS1523" s="16"/>
      <c r="CT1523" s="16"/>
      <c r="CU1523" s="16"/>
      <c r="CV1523" s="16"/>
      <c r="CW1523" s="16"/>
      <c r="CX1523" s="16"/>
      <c r="CY1523" s="16"/>
      <c r="CZ1523" s="16"/>
      <c r="DA1523" s="16"/>
      <c r="DB1523" s="16"/>
      <c r="DC1523" s="16"/>
      <c r="DD1523" s="16"/>
      <c r="DE1523" s="16"/>
      <c r="DF1523" s="16"/>
      <c r="DG1523" s="16"/>
      <c r="DH1523" s="16"/>
      <c r="DI1523" s="16"/>
      <c r="DJ1523" s="16"/>
      <c r="DK1523" s="16"/>
      <c r="DL1523" s="16"/>
      <c r="DM1523" s="16"/>
      <c r="DN1523" s="16"/>
      <c r="DO1523" s="16"/>
      <c r="DP1523" s="16"/>
      <c r="DQ1523" s="16"/>
      <c r="DR1523" s="16"/>
      <c r="DS1523" s="16"/>
      <c r="DT1523" s="16"/>
      <c r="DU1523" s="16"/>
      <c r="DV1523" s="16"/>
      <c r="DW1523" s="16"/>
      <c r="DX1523" s="16"/>
      <c r="DY1523" s="16"/>
      <c r="DZ1523" s="16"/>
      <c r="EA1523" s="16"/>
      <c r="EB1523" s="16"/>
      <c r="EC1523" s="16"/>
      <c r="ED1523" s="16"/>
      <c r="EE1523" s="16"/>
      <c r="EF1523" s="16"/>
      <c r="EG1523" s="16"/>
      <c r="EH1523" s="16"/>
      <c r="EI1523" s="16"/>
      <c r="EJ1523" s="16"/>
      <c r="EK1523" s="16"/>
      <c r="EL1523" s="16"/>
      <c r="EM1523" s="16"/>
      <c r="EN1523" s="16"/>
      <c r="EO1523" s="16"/>
      <c r="EP1523" s="16"/>
      <c r="EQ1523" s="16"/>
      <c r="ER1523" s="16"/>
      <c r="ES1523" s="16"/>
      <c r="ET1523" s="16"/>
      <c r="EU1523" s="16"/>
      <c r="EV1523" s="16"/>
      <c r="EW1523" s="16"/>
    </row>
    <row r="1524" spans="1:153" s="16" customFormat="1" x14ac:dyDescent="0.2">
      <c r="A1524" s="8" t="s">
        <v>114</v>
      </c>
      <c r="B1524" s="8" t="s">
        <v>142</v>
      </c>
      <c r="C1524" s="8" t="s">
        <v>142</v>
      </c>
      <c r="D1524" s="8"/>
      <c r="E1524" s="9">
        <v>587</v>
      </c>
      <c r="F1524" s="10" t="s">
        <v>247</v>
      </c>
      <c r="G1524" s="60">
        <v>12.21</v>
      </c>
      <c r="H1524" s="7">
        <v>12</v>
      </c>
      <c r="I1524" s="12">
        <v>3</v>
      </c>
      <c r="J1524" s="12">
        <v>3</v>
      </c>
      <c r="K1524" s="13">
        <v>3</v>
      </c>
      <c r="L1524" s="12">
        <v>255.48584</v>
      </c>
      <c r="M1524" s="12">
        <v>31.938756799999997</v>
      </c>
      <c r="N1524" s="12">
        <v>85.161946666666665</v>
      </c>
      <c r="O1524" s="12">
        <v>10.646252266666666</v>
      </c>
      <c r="P1524" s="12">
        <v>125.01184723192485</v>
      </c>
      <c r="Q1524" s="12" t="s">
        <v>53</v>
      </c>
      <c r="R1524" s="12" t="s">
        <v>70</v>
      </c>
      <c r="S1524" s="12" t="s">
        <v>71</v>
      </c>
      <c r="T1524" s="12">
        <v>14.59</v>
      </c>
      <c r="U1524" s="12">
        <v>152.81030000000001</v>
      </c>
      <c r="V1524" s="15"/>
      <c r="W1524" s="15"/>
      <c r="X1524" s="15" t="s">
        <v>63</v>
      </c>
      <c r="Y1524" s="15" t="s">
        <v>49</v>
      </c>
      <c r="AA1524" s="15"/>
      <c r="AB1524" s="15"/>
      <c r="AC1524" s="13">
        <v>3</v>
      </c>
      <c r="AD1524" s="44">
        <v>253.26861354382444</v>
      </c>
      <c r="AE1524" s="44" t="s">
        <v>71</v>
      </c>
      <c r="AF1524" s="44" t="s">
        <v>71</v>
      </c>
      <c r="AG1524" s="152">
        <v>84.4</v>
      </c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/>
      <c r="BQ1524" s="15"/>
      <c r="BR1524" s="15"/>
      <c r="BS1524" s="15"/>
      <c r="BT1524" s="15"/>
      <c r="BU1524" s="15"/>
      <c r="BV1524" s="15"/>
      <c r="BW1524" s="15"/>
      <c r="BX1524" s="15"/>
      <c r="BY1524" s="15"/>
      <c r="BZ1524" s="15"/>
      <c r="CA1524" s="15"/>
      <c r="CB1524" s="15"/>
      <c r="CC1524" s="15"/>
      <c r="CD1524" s="15"/>
      <c r="CE1524" s="15"/>
      <c r="CF1524" s="15"/>
      <c r="CG1524" s="15"/>
      <c r="CH1524" s="15"/>
      <c r="CI1524" s="15"/>
      <c r="CJ1524" s="15"/>
      <c r="CK1524" s="15"/>
      <c r="CL1524" s="15"/>
      <c r="CM1524" s="15"/>
      <c r="CN1524" s="15"/>
      <c r="CO1524" s="15"/>
      <c r="CP1524" s="15"/>
      <c r="CQ1524" s="15"/>
      <c r="CR1524" s="15"/>
      <c r="CS1524" s="15"/>
      <c r="CT1524" s="15"/>
      <c r="CU1524" s="15"/>
      <c r="CV1524" s="15"/>
      <c r="CW1524" s="15"/>
      <c r="CX1524" s="15"/>
      <c r="CY1524" s="15"/>
      <c r="CZ1524" s="15"/>
      <c r="DA1524" s="15"/>
      <c r="DB1524" s="15"/>
      <c r="DC1524" s="15"/>
      <c r="DD1524" s="15"/>
      <c r="DE1524" s="15"/>
      <c r="DF1524" s="15"/>
      <c r="DG1524" s="15"/>
      <c r="DH1524" s="15"/>
      <c r="DI1524" s="15"/>
      <c r="DJ1524" s="15"/>
      <c r="DK1524" s="15"/>
      <c r="DL1524" s="15"/>
      <c r="DM1524" s="15"/>
      <c r="DN1524" s="15"/>
      <c r="DO1524" s="15"/>
      <c r="DP1524" s="15"/>
      <c r="DQ1524" s="15"/>
      <c r="DR1524" s="15"/>
      <c r="DS1524" s="15"/>
      <c r="DT1524" s="15"/>
      <c r="DU1524" s="15"/>
      <c r="DV1524" s="15"/>
      <c r="DW1524" s="15"/>
      <c r="DX1524" s="15"/>
      <c r="DY1524" s="15"/>
      <c r="DZ1524" s="15"/>
      <c r="EA1524" s="15"/>
      <c r="EB1524" s="15"/>
      <c r="EC1524" s="15"/>
      <c r="ED1524" s="15"/>
      <c r="EE1524" s="15"/>
      <c r="EF1524" s="15"/>
      <c r="EG1524" s="15"/>
      <c r="EH1524" s="15"/>
      <c r="EI1524" s="15"/>
      <c r="EJ1524" s="15"/>
      <c r="EK1524" s="15"/>
      <c r="EL1524" s="15"/>
      <c r="EM1524" s="15"/>
      <c r="EN1524" s="15"/>
      <c r="EO1524" s="15"/>
      <c r="EP1524" s="15"/>
      <c r="EQ1524" s="15"/>
      <c r="ER1524" s="15"/>
      <c r="ES1524" s="15"/>
      <c r="ET1524" s="15"/>
      <c r="EU1524" s="15"/>
      <c r="EV1524" s="15"/>
      <c r="EW1524" s="15"/>
    </row>
    <row r="1525" spans="1:153" s="16" customFormat="1" x14ac:dyDescent="0.2">
      <c r="A1525" s="8" t="s">
        <v>114</v>
      </c>
      <c r="B1525" s="8" t="s">
        <v>142</v>
      </c>
      <c r="C1525" s="8" t="s">
        <v>142</v>
      </c>
      <c r="D1525" s="8"/>
      <c r="E1525" s="9">
        <v>587</v>
      </c>
      <c r="F1525" s="10" t="s">
        <v>247</v>
      </c>
      <c r="G1525" s="7">
        <v>11.15</v>
      </c>
      <c r="H1525" s="7">
        <v>8</v>
      </c>
      <c r="I1525" s="12">
        <v>0.4</v>
      </c>
      <c r="J1525" s="12">
        <v>0.4</v>
      </c>
      <c r="K1525" s="13">
        <v>0.4</v>
      </c>
      <c r="L1525" s="12">
        <v>65.680272000000002</v>
      </c>
      <c r="M1525" s="12">
        <v>6.4670387999999992</v>
      </c>
      <c r="N1525" s="12">
        <v>164.20068000000001</v>
      </c>
      <c r="O1525" s="12">
        <v>16.167596999999997</v>
      </c>
      <c r="P1525" s="12">
        <v>98.462424150740418</v>
      </c>
      <c r="Q1525" s="12" t="s">
        <v>99</v>
      </c>
      <c r="R1525" s="12" t="s">
        <v>196</v>
      </c>
      <c r="S1525" s="12" t="s">
        <v>176</v>
      </c>
      <c r="T1525" s="12">
        <v>15.38</v>
      </c>
      <c r="U1525" s="12">
        <v>125.7107</v>
      </c>
      <c r="V1525" s="15"/>
      <c r="W1525" s="15"/>
      <c r="X1525" s="15" t="s">
        <v>63</v>
      </c>
      <c r="Y1525" s="15" t="s">
        <v>49</v>
      </c>
      <c r="Z1525" s="15"/>
      <c r="AA1525" s="15"/>
      <c r="AB1525" s="15"/>
      <c r="AC1525" s="13">
        <v>0.4</v>
      </c>
      <c r="AD1525" s="44">
        <v>33.769148472509926</v>
      </c>
      <c r="AE1525" s="44" t="s">
        <v>176</v>
      </c>
      <c r="AF1525" s="44" t="s">
        <v>176</v>
      </c>
      <c r="AG1525" s="152">
        <v>84.4</v>
      </c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5"/>
      <c r="BP1525" s="15"/>
      <c r="BQ1525" s="15"/>
      <c r="BR1525" s="15"/>
      <c r="BS1525" s="15"/>
      <c r="BT1525" s="15"/>
      <c r="BU1525" s="15"/>
      <c r="BV1525" s="15"/>
      <c r="BW1525" s="15"/>
      <c r="BX1525" s="15"/>
      <c r="BY1525" s="15"/>
      <c r="BZ1525" s="15"/>
      <c r="CA1525" s="15"/>
      <c r="CB1525" s="15"/>
      <c r="CC1525" s="15"/>
      <c r="CD1525" s="15"/>
      <c r="CE1525" s="15"/>
      <c r="CF1525" s="15"/>
      <c r="CG1525" s="15"/>
      <c r="CH1525" s="15"/>
      <c r="CI1525" s="15"/>
      <c r="CJ1525" s="15"/>
      <c r="CK1525" s="15"/>
      <c r="CL1525" s="15"/>
      <c r="CM1525" s="15"/>
      <c r="CN1525" s="15"/>
      <c r="CO1525" s="15"/>
      <c r="CP1525" s="15"/>
      <c r="CQ1525" s="15"/>
      <c r="CR1525" s="15"/>
      <c r="CS1525" s="15"/>
      <c r="CT1525" s="15"/>
      <c r="CU1525" s="15"/>
      <c r="CV1525" s="15"/>
      <c r="CW1525" s="15"/>
      <c r="CX1525" s="15"/>
      <c r="CY1525" s="15"/>
      <c r="CZ1525" s="15"/>
      <c r="DA1525" s="15"/>
      <c r="DB1525" s="15"/>
      <c r="DC1525" s="15"/>
      <c r="DD1525" s="15"/>
      <c r="DE1525" s="15"/>
      <c r="DF1525" s="15"/>
      <c r="DG1525" s="15"/>
      <c r="DH1525" s="15"/>
      <c r="DI1525" s="15"/>
      <c r="DJ1525" s="15"/>
      <c r="DK1525" s="15"/>
      <c r="DL1525" s="15"/>
      <c r="DM1525" s="15"/>
      <c r="DN1525" s="15"/>
      <c r="DO1525" s="15"/>
      <c r="DP1525" s="15"/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5"/>
      <c r="ED1525" s="15"/>
      <c r="EE1525" s="15"/>
      <c r="EF1525" s="15"/>
      <c r="EG1525" s="15"/>
      <c r="EH1525" s="15"/>
      <c r="EI1525" s="15"/>
      <c r="EJ1525" s="15"/>
      <c r="EK1525" s="15"/>
      <c r="EL1525" s="15"/>
      <c r="EM1525" s="15"/>
      <c r="EN1525" s="15"/>
      <c r="EO1525" s="15"/>
      <c r="EP1525" s="15"/>
      <c r="EQ1525" s="15"/>
      <c r="ER1525" s="15"/>
      <c r="ES1525" s="15"/>
      <c r="ET1525" s="15"/>
      <c r="EU1525" s="15"/>
      <c r="EV1525" s="15"/>
      <c r="EW1525" s="15"/>
    </row>
    <row r="1526" spans="1:153" s="16" customFormat="1" x14ac:dyDescent="0.2">
      <c r="A1526" s="8" t="s">
        <v>114</v>
      </c>
      <c r="B1526" s="8" t="s">
        <v>142</v>
      </c>
      <c r="C1526" s="8" t="s">
        <v>142</v>
      </c>
      <c r="D1526" s="8"/>
      <c r="E1526" s="9">
        <v>587</v>
      </c>
      <c r="F1526" s="10" t="s">
        <v>247</v>
      </c>
      <c r="G1526" s="60">
        <v>2.0699999999999998</v>
      </c>
      <c r="H1526" s="7">
        <v>2</v>
      </c>
      <c r="I1526" s="12">
        <v>8</v>
      </c>
      <c r="J1526" s="12">
        <v>8</v>
      </c>
      <c r="K1526" s="13">
        <v>8</v>
      </c>
      <c r="L1526" s="12">
        <v>1198.5285280000001</v>
      </c>
      <c r="M1526" s="12">
        <v>129.82926839999999</v>
      </c>
      <c r="N1526" s="12">
        <v>157.49389329829171</v>
      </c>
      <c r="O1526" s="12">
        <v>17.060350643889617</v>
      </c>
      <c r="P1526" s="12">
        <v>108.32388663843301</v>
      </c>
      <c r="Q1526" s="12" t="s">
        <v>99</v>
      </c>
      <c r="R1526" s="12" t="s">
        <v>134</v>
      </c>
      <c r="S1526" s="12" t="s">
        <v>135</v>
      </c>
      <c r="T1526" s="12">
        <v>13.57</v>
      </c>
      <c r="U1526" s="12">
        <v>136.15254999999999</v>
      </c>
      <c r="V1526" s="15"/>
      <c r="W1526" s="15"/>
      <c r="X1526" s="15" t="s">
        <v>63</v>
      </c>
      <c r="Y1526" s="15" t="s">
        <v>42</v>
      </c>
      <c r="AA1526" s="15"/>
      <c r="AB1526" s="15"/>
      <c r="AC1526" s="13">
        <v>8</v>
      </c>
      <c r="AD1526" s="44">
        <v>1199.3341158365324</v>
      </c>
      <c r="AE1526" s="44" t="s">
        <v>55</v>
      </c>
      <c r="AF1526" s="44" t="s">
        <v>55</v>
      </c>
      <c r="AG1526" s="152">
        <v>149.9</v>
      </c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5"/>
      <c r="BP1526" s="15"/>
      <c r="BQ1526" s="15"/>
      <c r="BR1526" s="15"/>
      <c r="BS1526" s="15"/>
      <c r="BT1526" s="15"/>
      <c r="BU1526" s="15"/>
      <c r="BV1526" s="15"/>
      <c r="BW1526" s="15"/>
      <c r="BX1526" s="15"/>
      <c r="BY1526" s="15"/>
      <c r="BZ1526" s="15"/>
      <c r="CA1526" s="15"/>
      <c r="CB1526" s="15"/>
      <c r="CC1526" s="15"/>
      <c r="CD1526" s="15"/>
      <c r="CE1526" s="15"/>
      <c r="CF1526" s="15"/>
      <c r="CG1526" s="15"/>
      <c r="CH1526" s="15"/>
      <c r="CI1526" s="15"/>
      <c r="CJ1526" s="15"/>
      <c r="CK1526" s="15"/>
      <c r="CL1526" s="15"/>
      <c r="CM1526" s="15"/>
      <c r="CN1526" s="15"/>
      <c r="CO1526" s="15"/>
      <c r="CP1526" s="15"/>
      <c r="CQ1526" s="15"/>
      <c r="CR1526" s="15"/>
      <c r="CS1526" s="15"/>
      <c r="CT1526" s="15"/>
      <c r="CU1526" s="15"/>
      <c r="CV1526" s="15"/>
      <c r="CW1526" s="15"/>
      <c r="CX1526" s="15"/>
      <c r="CY1526" s="15"/>
      <c r="CZ1526" s="15"/>
      <c r="DA1526" s="15"/>
      <c r="DB1526" s="15"/>
      <c r="DC1526" s="15"/>
      <c r="DD1526" s="15"/>
      <c r="DE1526" s="15"/>
      <c r="DF1526" s="15"/>
      <c r="DG1526" s="15"/>
      <c r="DH1526" s="15"/>
      <c r="DI1526" s="15"/>
      <c r="DJ1526" s="15"/>
      <c r="DK1526" s="15"/>
      <c r="DL1526" s="15"/>
      <c r="DM1526" s="15"/>
      <c r="DN1526" s="15"/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5"/>
      <c r="ED1526" s="15"/>
      <c r="EE1526" s="15"/>
      <c r="EF1526" s="15"/>
      <c r="EG1526" s="15"/>
      <c r="EH1526" s="15"/>
      <c r="EI1526" s="15"/>
      <c r="EJ1526" s="15"/>
      <c r="EK1526" s="15"/>
      <c r="EL1526" s="15"/>
      <c r="EM1526" s="15"/>
      <c r="EN1526" s="15"/>
      <c r="EO1526" s="15"/>
      <c r="EP1526" s="15"/>
      <c r="EQ1526" s="15"/>
      <c r="ER1526" s="15"/>
      <c r="ES1526" s="15"/>
      <c r="ET1526" s="15"/>
      <c r="EU1526" s="15"/>
      <c r="EV1526" s="15"/>
      <c r="EW1526" s="15"/>
    </row>
    <row r="1527" spans="1:153" s="16" customFormat="1" x14ac:dyDescent="0.2">
      <c r="A1527" s="8" t="s">
        <v>114</v>
      </c>
      <c r="B1527" s="8" t="s">
        <v>142</v>
      </c>
      <c r="C1527" s="8" t="s">
        <v>142</v>
      </c>
      <c r="D1527" s="15"/>
      <c r="E1527" s="9">
        <v>587</v>
      </c>
      <c r="F1527" s="10" t="s">
        <v>247</v>
      </c>
      <c r="G1527" s="60">
        <v>2.04</v>
      </c>
      <c r="H1527" s="15"/>
      <c r="I1527" s="12">
        <v>1.4</v>
      </c>
      <c r="J1527" s="15"/>
      <c r="K1527" s="15"/>
      <c r="L1527" s="12">
        <v>112.50045200000001</v>
      </c>
      <c r="M1527" s="12">
        <v>4.9842977999999993</v>
      </c>
      <c r="N1527" s="12">
        <v>80.357465714285723</v>
      </c>
      <c r="O1527" s="12">
        <v>3.5602127142857141</v>
      </c>
      <c r="P1527" s="12">
        <v>44.30469132692906</v>
      </c>
      <c r="Q1527" s="12" t="s">
        <v>60</v>
      </c>
      <c r="R1527" s="12" t="s">
        <v>134</v>
      </c>
      <c r="S1527" s="12" t="s">
        <v>135</v>
      </c>
      <c r="T1527" s="12">
        <v>10.15</v>
      </c>
      <c r="U1527" s="12">
        <v>83.463099999999997</v>
      </c>
      <c r="V1527" s="15"/>
      <c r="W1527" s="15"/>
      <c r="X1527" s="15"/>
      <c r="Y1527" s="15"/>
      <c r="Z1527" s="15"/>
      <c r="AA1527" s="15"/>
      <c r="AB1527" s="15"/>
      <c r="AC1527" s="13">
        <v>1.2</v>
      </c>
      <c r="AD1527" s="44">
        <v>87.336404274672645</v>
      </c>
      <c r="AE1527" s="44" t="s">
        <v>55</v>
      </c>
      <c r="AF1527" s="44" t="s">
        <v>55</v>
      </c>
      <c r="AG1527" s="152">
        <v>72.8</v>
      </c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</row>
    <row r="1528" spans="1:153" s="16" customFormat="1" x14ac:dyDescent="0.2">
      <c r="A1528" s="8" t="s">
        <v>114</v>
      </c>
      <c r="B1528" s="8"/>
      <c r="C1528" s="8"/>
      <c r="D1528" s="15"/>
      <c r="E1528" s="9">
        <v>587</v>
      </c>
      <c r="F1528" s="10" t="s">
        <v>247</v>
      </c>
      <c r="G1528" s="60">
        <v>2.09</v>
      </c>
      <c r="H1528" s="15">
        <v>2</v>
      </c>
      <c r="I1528" s="12"/>
      <c r="J1528" s="15"/>
      <c r="K1528" s="15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5"/>
      <c r="W1528" s="15"/>
      <c r="X1528" s="15"/>
      <c r="Y1528" s="15"/>
      <c r="Z1528" s="15"/>
      <c r="AA1528" s="15"/>
      <c r="AB1528" s="15"/>
      <c r="AC1528" s="13">
        <v>5.18</v>
      </c>
      <c r="AD1528" s="44">
        <v>437.31047271900354</v>
      </c>
      <c r="AE1528" s="44" t="s">
        <v>55</v>
      </c>
      <c r="AF1528" s="44" t="s">
        <v>55</v>
      </c>
      <c r="AG1528" s="152">
        <v>84.4</v>
      </c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</row>
    <row r="1529" spans="1:153" s="16" customFormat="1" x14ac:dyDescent="0.2">
      <c r="A1529" s="8" t="s">
        <v>114</v>
      </c>
      <c r="B1529" s="8" t="s">
        <v>142</v>
      </c>
      <c r="C1529" s="8" t="s">
        <v>142</v>
      </c>
      <c r="D1529" s="15"/>
      <c r="E1529" s="9">
        <v>587</v>
      </c>
      <c r="F1529" s="10" t="s">
        <v>247</v>
      </c>
      <c r="G1529" s="60">
        <v>2.1</v>
      </c>
      <c r="H1529" s="15"/>
      <c r="I1529" s="12">
        <v>3</v>
      </c>
      <c r="J1529" s="15"/>
      <c r="K1529" s="15"/>
      <c r="L1529" s="12">
        <v>376.33152000000001</v>
      </c>
      <c r="M1529" s="12">
        <v>39.2160948</v>
      </c>
      <c r="N1529" s="12">
        <v>125.44384000000001</v>
      </c>
      <c r="O1529" s="12">
        <v>13.072031600000001</v>
      </c>
      <c r="P1529" s="12">
        <v>104.20624559962451</v>
      </c>
      <c r="Q1529" s="12" t="s">
        <v>60</v>
      </c>
      <c r="R1529" s="12" t="s">
        <v>134</v>
      </c>
      <c r="S1529" s="12" t="s">
        <v>135</v>
      </c>
      <c r="T1529" s="12">
        <v>12.94</v>
      </c>
      <c r="U1529" s="12">
        <v>140.61699999999999</v>
      </c>
      <c r="V1529" s="15"/>
      <c r="W1529" s="15"/>
      <c r="X1529" s="15"/>
      <c r="Y1529" s="15"/>
      <c r="Z1529" s="15"/>
      <c r="AA1529" s="15"/>
      <c r="AB1529" s="15"/>
      <c r="AC1529" s="13">
        <v>3</v>
      </c>
      <c r="AD1529" s="44">
        <v>253.26861354382444</v>
      </c>
      <c r="AE1529" s="44" t="s">
        <v>55</v>
      </c>
      <c r="AF1529" s="44" t="s">
        <v>55</v>
      </c>
      <c r="AG1529" s="152">
        <v>84.4</v>
      </c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</row>
    <row r="1530" spans="1:153" s="16" customFormat="1" x14ac:dyDescent="0.2">
      <c r="A1530" s="8" t="s">
        <v>114</v>
      </c>
      <c r="B1530" s="8" t="s">
        <v>142</v>
      </c>
      <c r="C1530" s="8" t="s">
        <v>142</v>
      </c>
      <c r="D1530" s="15"/>
      <c r="E1530" s="9">
        <v>587</v>
      </c>
      <c r="F1530" s="10" t="s">
        <v>247</v>
      </c>
      <c r="G1530" s="60">
        <v>2.14</v>
      </c>
      <c r="H1530" s="15"/>
      <c r="I1530" s="12" t="e">
        <v>#N/A</v>
      </c>
      <c r="J1530" s="15"/>
      <c r="K1530" s="15"/>
      <c r="L1530" s="12" t="e">
        <v>#N/A</v>
      </c>
      <c r="M1530" s="12" t="e">
        <v>#N/A</v>
      </c>
      <c r="N1530" s="12" t="e">
        <v>#N/A</v>
      </c>
      <c r="O1530" s="12" t="e">
        <v>#N/A</v>
      </c>
      <c r="P1530" s="12" t="e">
        <v>#N/A</v>
      </c>
      <c r="Q1530" s="12" t="e">
        <v>#N/A</v>
      </c>
      <c r="R1530" s="12" t="e">
        <v>#N/A</v>
      </c>
      <c r="S1530" s="12" t="e">
        <v>#N/A</v>
      </c>
      <c r="T1530" s="12" t="e">
        <v>#N/A</v>
      </c>
      <c r="U1530" s="12" t="e">
        <v>#N/A</v>
      </c>
      <c r="V1530" s="15"/>
      <c r="W1530" s="15"/>
      <c r="X1530" s="15"/>
      <c r="Y1530" s="15"/>
      <c r="Z1530" s="15"/>
      <c r="AA1530" s="15"/>
      <c r="AB1530" s="15"/>
      <c r="AC1530" s="13">
        <v>3.3</v>
      </c>
      <c r="AD1530" s="44">
        <v>308.95547489820694</v>
      </c>
      <c r="AE1530" s="44" t="s">
        <v>55</v>
      </c>
      <c r="AF1530" s="44" t="s">
        <v>55</v>
      </c>
      <c r="AG1530" s="152">
        <v>93.6</v>
      </c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</row>
    <row r="1531" spans="1:153" s="16" customFormat="1" x14ac:dyDescent="0.2">
      <c r="A1531" s="8" t="s">
        <v>114</v>
      </c>
      <c r="B1531" s="8" t="s">
        <v>142</v>
      </c>
      <c r="C1531" s="8" t="s">
        <v>142</v>
      </c>
      <c r="D1531" s="15"/>
      <c r="E1531" s="9">
        <v>587</v>
      </c>
      <c r="F1531" s="10" t="s">
        <v>247</v>
      </c>
      <c r="G1531" s="60">
        <v>2.15</v>
      </c>
      <c r="H1531" s="15"/>
      <c r="I1531" s="12" t="e">
        <v>#N/A</v>
      </c>
      <c r="J1531" s="15"/>
      <c r="K1531" s="15"/>
      <c r="L1531" s="12" t="e">
        <v>#N/A</v>
      </c>
      <c r="M1531" s="12" t="e">
        <v>#N/A</v>
      </c>
      <c r="N1531" s="12" t="e">
        <v>#N/A</v>
      </c>
      <c r="O1531" s="12" t="e">
        <v>#N/A</v>
      </c>
      <c r="P1531" s="12" t="e">
        <v>#N/A</v>
      </c>
      <c r="Q1531" s="12" t="e">
        <v>#N/A</v>
      </c>
      <c r="R1531" s="12" t="e">
        <v>#N/A</v>
      </c>
      <c r="S1531" s="12" t="e">
        <v>#N/A</v>
      </c>
      <c r="T1531" s="12" t="e">
        <v>#N/A</v>
      </c>
      <c r="U1531" s="12" t="e">
        <v>#N/A</v>
      </c>
      <c r="V1531" s="15"/>
      <c r="W1531" s="15"/>
      <c r="X1531" s="15"/>
      <c r="Y1531" s="15"/>
      <c r="Z1531" s="15"/>
      <c r="AA1531" s="15"/>
      <c r="AB1531" s="15"/>
      <c r="AC1531" s="13">
        <v>7.3</v>
      </c>
      <c r="AD1531" s="44">
        <v>683.44695962330604</v>
      </c>
      <c r="AE1531" s="44" t="s">
        <v>55</v>
      </c>
      <c r="AF1531" s="44" t="s">
        <v>55</v>
      </c>
      <c r="AG1531" s="152">
        <v>93.6</v>
      </c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</row>
    <row r="1532" spans="1:153" s="15" customFormat="1" x14ac:dyDescent="0.2">
      <c r="A1532" s="8" t="s">
        <v>114</v>
      </c>
      <c r="B1532" s="8" t="s">
        <v>114</v>
      </c>
      <c r="C1532" s="8" t="s">
        <v>116</v>
      </c>
      <c r="D1532" s="8"/>
      <c r="E1532" s="9">
        <v>231</v>
      </c>
      <c r="F1532" s="10" t="s">
        <v>251</v>
      </c>
      <c r="G1532" s="11">
        <v>2.1</v>
      </c>
      <c r="H1532" s="9">
        <v>2</v>
      </c>
      <c r="I1532" s="12">
        <v>6.99</v>
      </c>
      <c r="J1532" s="12">
        <v>6.99</v>
      </c>
      <c r="K1532" s="13">
        <v>6.99</v>
      </c>
      <c r="L1532" s="12">
        <v>375.24131999999997</v>
      </c>
      <c r="M1532" s="12">
        <v>30.150387200000001</v>
      </c>
      <c r="N1532" s="12">
        <v>53.682592274678107</v>
      </c>
      <c r="O1532" s="12">
        <v>4.3133601144492131</v>
      </c>
      <c r="P1532" s="12">
        <v>80.349326134978952</v>
      </c>
      <c r="Q1532" s="12" t="s">
        <v>248</v>
      </c>
      <c r="R1532" s="12" t="s">
        <v>37</v>
      </c>
      <c r="S1532" s="12" t="s">
        <v>38</v>
      </c>
      <c r="T1532" s="12">
        <v>10.97</v>
      </c>
      <c r="U1532" s="12">
        <v>106.0693</v>
      </c>
      <c r="V1532" s="21"/>
      <c r="W1532" s="21"/>
      <c r="X1532" s="15" t="s">
        <v>41</v>
      </c>
      <c r="Y1532" s="15" t="s">
        <v>42</v>
      </c>
      <c r="Z1532" s="16"/>
      <c r="AA1532" s="16"/>
      <c r="AB1532" s="16"/>
      <c r="AC1532" s="13" t="e">
        <v>#N/A</v>
      </c>
      <c r="AD1532" s="13" t="e">
        <v>#N/A</v>
      </c>
      <c r="AE1532" s="44" t="e">
        <v>#N/A</v>
      </c>
      <c r="AF1532" s="44" t="e">
        <v>#N/A</v>
      </c>
      <c r="AG1532" s="152" t="e">
        <v>#N/A</v>
      </c>
      <c r="AH1532" s="16"/>
      <c r="AI1532" s="16"/>
      <c r="AJ1532" s="16"/>
      <c r="AK1532" s="16"/>
      <c r="AL1532" s="16"/>
      <c r="AM1532" s="16"/>
      <c r="AN1532" s="16"/>
      <c r="AO1532" s="16"/>
      <c r="AP1532" s="16"/>
      <c r="AQ1532" s="16"/>
      <c r="AR1532" s="16"/>
      <c r="AS1532" s="16"/>
      <c r="AT1532" s="16"/>
      <c r="AU1532" s="16"/>
      <c r="AV1532" s="16"/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  <c r="DG1532" s="16"/>
      <c r="DH1532" s="16"/>
      <c r="DI1532" s="16"/>
      <c r="DJ1532" s="16"/>
      <c r="DK1532" s="16"/>
      <c r="DL1532" s="16"/>
      <c r="DM1532" s="16"/>
      <c r="DN1532" s="16"/>
      <c r="DO1532" s="16"/>
      <c r="DP1532" s="16"/>
      <c r="DQ1532" s="16"/>
      <c r="DR1532" s="16"/>
      <c r="DS1532" s="16"/>
      <c r="DT1532" s="16"/>
      <c r="DU1532" s="16"/>
      <c r="DV1532" s="16"/>
      <c r="DW1532" s="16"/>
      <c r="DX1532" s="16"/>
      <c r="DY1532" s="16"/>
      <c r="DZ1532" s="16"/>
      <c r="EA1532" s="16"/>
      <c r="EB1532" s="16"/>
      <c r="EC1532" s="16"/>
      <c r="ED1532" s="16"/>
      <c r="EE1532" s="16"/>
      <c r="EF1532" s="16"/>
      <c r="EG1532" s="16"/>
      <c r="EH1532" s="16"/>
      <c r="EI1532" s="16"/>
      <c r="EJ1532" s="16"/>
      <c r="EK1532" s="16"/>
      <c r="EL1532" s="16"/>
      <c r="EM1532" s="16"/>
      <c r="EN1532" s="16"/>
      <c r="EO1532" s="16"/>
      <c r="EP1532" s="16"/>
      <c r="EQ1532" s="16"/>
      <c r="ER1532" s="16"/>
      <c r="ES1532" s="16"/>
      <c r="ET1532" s="16"/>
      <c r="EU1532" s="16"/>
      <c r="EV1532" s="16"/>
      <c r="EW1532" s="16"/>
    </row>
    <row r="1533" spans="1:153" s="16" customFormat="1" x14ac:dyDescent="0.2">
      <c r="A1533" s="8" t="s">
        <v>114</v>
      </c>
      <c r="B1533" s="8" t="s">
        <v>114</v>
      </c>
      <c r="C1533" s="8" t="s">
        <v>116</v>
      </c>
      <c r="D1533" s="8"/>
      <c r="E1533" s="9">
        <v>408</v>
      </c>
      <c r="F1533" s="10" t="s">
        <v>143</v>
      </c>
      <c r="G1533" s="11">
        <v>1.05</v>
      </c>
      <c r="H1533" s="9">
        <v>1</v>
      </c>
      <c r="I1533" s="12">
        <v>3.2</v>
      </c>
      <c r="J1533" s="12">
        <v>3.2</v>
      </c>
      <c r="K1533" s="13">
        <v>3.2</v>
      </c>
      <c r="L1533" s="12">
        <v>247.846712</v>
      </c>
      <c r="M1533" s="12">
        <v>28.934257599999999</v>
      </c>
      <c r="N1533" s="12">
        <v>77.452097499999994</v>
      </c>
      <c r="O1533" s="12">
        <v>9.0419554999999985</v>
      </c>
      <c r="P1533" s="12">
        <v>116.74255174303057</v>
      </c>
      <c r="Q1533" s="12" t="s">
        <v>60</v>
      </c>
      <c r="R1533" s="12" t="s">
        <v>54</v>
      </c>
      <c r="S1533" s="12" t="s">
        <v>55</v>
      </c>
      <c r="T1533" s="12">
        <v>11.4</v>
      </c>
      <c r="U1533" s="12">
        <v>142.23099999999999</v>
      </c>
      <c r="V1533" s="21" t="s">
        <v>118</v>
      </c>
      <c r="W1533" s="21" t="s">
        <v>118</v>
      </c>
      <c r="X1533" s="15" t="s">
        <v>63</v>
      </c>
      <c r="Y1533" s="15" t="s">
        <v>42</v>
      </c>
      <c r="AC1533" s="13">
        <v>3.2</v>
      </c>
      <c r="AD1533" s="44">
        <v>320</v>
      </c>
      <c r="AE1533" s="44" t="s">
        <v>55</v>
      </c>
      <c r="AF1533" s="44" t="s">
        <v>55</v>
      </c>
      <c r="AG1533" s="152">
        <v>100</v>
      </c>
      <c r="AH1533" s="22"/>
      <c r="AI1533" s="22"/>
      <c r="AJ1533" s="22"/>
      <c r="AK1533" s="22"/>
      <c r="AL1533" s="22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  <c r="BC1533" s="22"/>
      <c r="BD1533" s="22"/>
      <c r="BE1533" s="22"/>
      <c r="BF1533" s="22"/>
      <c r="BG1533" s="22"/>
      <c r="BH1533" s="22"/>
      <c r="BI1533" s="22"/>
      <c r="BJ1533" s="22"/>
      <c r="BK1533" s="22"/>
      <c r="BL1533" s="22"/>
      <c r="BM1533" s="22"/>
      <c r="BN1533" s="22"/>
      <c r="BO1533" s="22"/>
      <c r="BP1533" s="22"/>
      <c r="BQ1533" s="22"/>
      <c r="BR1533" s="22"/>
      <c r="BS1533" s="22"/>
      <c r="BT1533" s="22"/>
      <c r="BU1533" s="22"/>
      <c r="BV1533" s="22"/>
      <c r="BW1533" s="22"/>
      <c r="BX1533" s="22"/>
      <c r="BY1533" s="22"/>
      <c r="BZ1533" s="22"/>
      <c r="CA1533" s="22"/>
      <c r="CB1533" s="22"/>
      <c r="CC1533" s="22"/>
      <c r="CD1533" s="22"/>
      <c r="CE1533" s="22"/>
      <c r="CF1533" s="22"/>
      <c r="CG1533" s="22"/>
      <c r="CH1533" s="22"/>
      <c r="CI1533" s="22"/>
      <c r="CJ1533" s="22"/>
      <c r="CK1533" s="22"/>
      <c r="CL1533" s="22"/>
      <c r="CM1533" s="22"/>
      <c r="CN1533" s="22"/>
      <c r="CO1533" s="22"/>
      <c r="CP1533" s="22"/>
      <c r="CQ1533" s="22"/>
      <c r="CR1533" s="22"/>
      <c r="CS1533" s="22"/>
      <c r="CT1533" s="22"/>
      <c r="CU1533" s="22"/>
      <c r="CV1533" s="22"/>
      <c r="CW1533" s="22"/>
      <c r="CX1533" s="22"/>
      <c r="CY1533" s="22"/>
      <c r="CZ1533" s="22"/>
      <c r="DA1533" s="22"/>
      <c r="DB1533" s="22"/>
      <c r="DC1533" s="22"/>
      <c r="DD1533" s="22"/>
      <c r="DE1533" s="22"/>
      <c r="DF1533" s="22"/>
      <c r="DG1533" s="22"/>
      <c r="DH1533" s="22"/>
      <c r="DI1533" s="22"/>
      <c r="DJ1533" s="22"/>
      <c r="DK1533" s="22"/>
      <c r="DL1533" s="22"/>
      <c r="DM1533" s="22"/>
      <c r="DN1533" s="22"/>
      <c r="DO1533" s="22"/>
      <c r="DP1533" s="22"/>
      <c r="DQ1533" s="22"/>
      <c r="DR1533" s="22"/>
      <c r="DS1533" s="22"/>
      <c r="DT1533" s="22"/>
      <c r="DU1533" s="22"/>
      <c r="DV1533" s="22"/>
      <c r="DW1533" s="22"/>
      <c r="DX1533" s="22"/>
      <c r="DY1533" s="22"/>
      <c r="DZ1533" s="22"/>
      <c r="EA1533" s="22"/>
      <c r="EB1533" s="22"/>
      <c r="EC1533" s="22"/>
      <c r="ED1533" s="22"/>
      <c r="EE1533" s="22"/>
      <c r="EF1533" s="22"/>
      <c r="EG1533" s="22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</row>
    <row r="1534" spans="1:153" s="16" customFormat="1" x14ac:dyDescent="0.2">
      <c r="A1534" s="8" t="s">
        <v>114</v>
      </c>
      <c r="B1534" s="8" t="s">
        <v>142</v>
      </c>
      <c r="C1534" s="8" t="s">
        <v>142</v>
      </c>
      <c r="D1534" s="8"/>
      <c r="E1534" s="9">
        <v>586</v>
      </c>
      <c r="F1534" s="10" t="s">
        <v>234</v>
      </c>
      <c r="G1534" s="11">
        <v>1.37</v>
      </c>
      <c r="H1534" s="9">
        <v>1</v>
      </c>
      <c r="I1534" s="12">
        <v>5</v>
      </c>
      <c r="J1534" s="12">
        <v>5</v>
      </c>
      <c r="K1534" s="13">
        <v>5</v>
      </c>
      <c r="L1534" s="12">
        <v>440.98157600000002</v>
      </c>
      <c r="M1534" s="12">
        <v>46.415596200000003</v>
      </c>
      <c r="N1534" s="12">
        <v>88.196315200000001</v>
      </c>
      <c r="O1534" s="12">
        <v>9.2831192400000013</v>
      </c>
      <c r="P1534" s="12">
        <v>105.25518236163227</v>
      </c>
      <c r="Q1534" s="12" t="s">
        <v>53</v>
      </c>
      <c r="R1534" s="12" t="s">
        <v>54</v>
      </c>
      <c r="S1534" s="12" t="s">
        <v>55</v>
      </c>
      <c r="T1534" s="12">
        <v>10.71</v>
      </c>
      <c r="U1534" s="12">
        <v>131.41165000000001</v>
      </c>
      <c r="V1534" s="21" t="s">
        <v>118</v>
      </c>
      <c r="W1534" s="21" t="s">
        <v>118</v>
      </c>
      <c r="X1534" s="15" t="s">
        <v>63</v>
      </c>
      <c r="Y1534" s="15" t="s">
        <v>49</v>
      </c>
      <c r="AC1534" s="13">
        <v>5</v>
      </c>
      <c r="AD1534" s="44">
        <v>458.50487944238438</v>
      </c>
      <c r="AE1534" s="44" t="s">
        <v>55</v>
      </c>
      <c r="AF1534" s="44" t="s">
        <v>55</v>
      </c>
      <c r="AG1534" s="152">
        <v>91.7</v>
      </c>
    </row>
    <row r="1535" spans="1:153" s="16" customFormat="1" x14ac:dyDescent="0.2">
      <c r="A1535" s="8" t="s">
        <v>114</v>
      </c>
      <c r="B1535" s="8" t="s">
        <v>142</v>
      </c>
      <c r="C1535" s="8" t="s">
        <v>142</v>
      </c>
      <c r="D1535" s="8"/>
      <c r="E1535" s="9">
        <v>586</v>
      </c>
      <c r="F1535" s="10" t="s">
        <v>234</v>
      </c>
      <c r="G1535" s="7">
        <v>3.06</v>
      </c>
      <c r="H1535" s="7">
        <v>3</v>
      </c>
      <c r="I1535" s="12">
        <v>3.55</v>
      </c>
      <c r="J1535" s="12">
        <v>3.55</v>
      </c>
      <c r="K1535" s="13">
        <v>3.55</v>
      </c>
      <c r="L1535" s="12">
        <v>272.07067999999998</v>
      </c>
      <c r="M1535" s="12">
        <v>22.4035318</v>
      </c>
      <c r="N1535" s="12">
        <v>76.639628169014088</v>
      </c>
      <c r="O1535" s="12">
        <v>6.3108540281690146</v>
      </c>
      <c r="P1535" s="12">
        <v>82.344528267434029</v>
      </c>
      <c r="Q1535" s="12" t="s">
        <v>60</v>
      </c>
      <c r="R1535" s="12" t="s">
        <v>54</v>
      </c>
      <c r="S1535" s="12" t="s">
        <v>55</v>
      </c>
      <c r="T1535" s="12">
        <v>11.3</v>
      </c>
      <c r="U1535" s="12">
        <v>117.20895</v>
      </c>
      <c r="V1535" s="15"/>
      <c r="W1535" s="15"/>
      <c r="X1535" s="15" t="s">
        <v>63</v>
      </c>
      <c r="Y1535" s="15" t="s">
        <v>49</v>
      </c>
      <c r="AA1535" s="15"/>
      <c r="AB1535" s="15"/>
      <c r="AC1535" s="13">
        <v>3.55</v>
      </c>
      <c r="AD1535" s="44">
        <v>274.93846440409288</v>
      </c>
      <c r="AE1535" s="44" t="s">
        <v>55</v>
      </c>
      <c r="AF1535" s="44" t="s">
        <v>55</v>
      </c>
      <c r="AG1535" s="152">
        <v>77.400000000000006</v>
      </c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5"/>
      <c r="BP1535" s="15"/>
      <c r="BQ1535" s="15"/>
      <c r="BR1535" s="15"/>
      <c r="BS1535" s="15"/>
      <c r="BT1535" s="15"/>
      <c r="BU1535" s="15"/>
      <c r="BV1535" s="15"/>
      <c r="BW1535" s="15"/>
      <c r="BX1535" s="15"/>
      <c r="BY1535" s="15"/>
      <c r="BZ1535" s="15"/>
      <c r="CA1535" s="15"/>
      <c r="CB1535" s="15"/>
      <c r="CC1535" s="15"/>
      <c r="CD1535" s="15"/>
      <c r="CE1535" s="15"/>
      <c r="CF1535" s="15"/>
      <c r="CG1535" s="15"/>
      <c r="CH1535" s="15"/>
      <c r="CI1535" s="15"/>
      <c r="CJ1535" s="15"/>
      <c r="CK1535" s="15"/>
      <c r="CL1535" s="15"/>
      <c r="CM1535" s="15"/>
      <c r="CN1535" s="15"/>
      <c r="CO1535" s="15"/>
      <c r="CP1535" s="15"/>
      <c r="CQ1535" s="15"/>
      <c r="CR1535" s="15"/>
      <c r="CS1535" s="15"/>
      <c r="CT1535" s="15"/>
      <c r="CU1535" s="15"/>
      <c r="CV1535" s="15"/>
      <c r="CW1535" s="15"/>
      <c r="CX1535" s="15"/>
      <c r="CY1535" s="15"/>
      <c r="CZ1535" s="15"/>
      <c r="DA1535" s="15"/>
      <c r="DB1535" s="15"/>
      <c r="DC1535" s="15"/>
      <c r="DD1535" s="15"/>
      <c r="DE1535" s="15"/>
      <c r="DF1535" s="15"/>
      <c r="DG1535" s="15"/>
      <c r="DH1535" s="15"/>
      <c r="DI1535" s="15"/>
      <c r="DJ1535" s="15"/>
      <c r="DK1535" s="15"/>
      <c r="DL1535" s="15"/>
      <c r="DM1535" s="15"/>
      <c r="DN1535" s="15"/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5"/>
      <c r="ED1535" s="15"/>
      <c r="EE1535" s="15"/>
      <c r="EF1535" s="15"/>
      <c r="EG1535" s="15"/>
      <c r="EH1535" s="15"/>
      <c r="EI1535" s="15"/>
      <c r="EJ1535" s="15"/>
      <c r="EK1535" s="15"/>
      <c r="EL1535" s="15"/>
      <c r="EM1535" s="15"/>
      <c r="EN1535" s="15"/>
      <c r="EO1535" s="15"/>
      <c r="EP1535" s="15"/>
      <c r="EQ1535" s="15"/>
      <c r="ER1535" s="15"/>
      <c r="ES1535" s="15"/>
      <c r="ET1535" s="15"/>
      <c r="EU1535" s="15"/>
      <c r="EV1535" s="15"/>
      <c r="EW1535" s="15"/>
    </row>
    <row r="1536" spans="1:153" s="16" customFormat="1" x14ac:dyDescent="0.2">
      <c r="A1536" s="8" t="s">
        <v>114</v>
      </c>
      <c r="B1536" s="8" t="s">
        <v>142</v>
      </c>
      <c r="C1536" s="8" t="s">
        <v>142</v>
      </c>
      <c r="D1536" s="8"/>
      <c r="E1536" s="9">
        <v>586</v>
      </c>
      <c r="F1536" s="10" t="s">
        <v>234</v>
      </c>
      <c r="G1536" s="7">
        <v>1.22</v>
      </c>
      <c r="H1536" s="7">
        <v>1</v>
      </c>
      <c r="I1536" s="12">
        <v>3.8</v>
      </c>
      <c r="J1536" s="12">
        <v>5.27</v>
      </c>
      <c r="K1536" s="13">
        <v>5.27</v>
      </c>
      <c r="L1536" s="12">
        <v>117.53036800000001</v>
      </c>
      <c r="M1536" s="12">
        <v>11.4390638</v>
      </c>
      <c r="N1536" s="12">
        <v>30.929044210526321</v>
      </c>
      <c r="O1536" s="12">
        <v>3.0102799473684212</v>
      </c>
      <c r="P1536" s="12">
        <v>97.328579793096537</v>
      </c>
      <c r="Q1536" s="12" t="s">
        <v>99</v>
      </c>
      <c r="R1536" s="12" t="s">
        <v>54</v>
      </c>
      <c r="S1536" s="12" t="s">
        <v>55</v>
      </c>
      <c r="T1536" s="12">
        <v>10.71</v>
      </c>
      <c r="U1536" s="12">
        <v>124.8629</v>
      </c>
      <c r="V1536" s="15"/>
      <c r="W1536" s="15"/>
      <c r="X1536" s="15" t="s">
        <v>63</v>
      </c>
      <c r="Y1536" s="15" t="s">
        <v>49</v>
      </c>
      <c r="AA1536" s="15"/>
      <c r="AB1536" s="15"/>
      <c r="AC1536" s="13">
        <v>2</v>
      </c>
      <c r="AD1536" s="44">
        <v>183.40195177695375</v>
      </c>
      <c r="AE1536" s="44" t="s">
        <v>55</v>
      </c>
      <c r="AF1536" s="44" t="s">
        <v>55</v>
      </c>
      <c r="AG1536" s="152">
        <v>91.7</v>
      </c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5"/>
      <c r="BP1536" s="15"/>
      <c r="BQ1536" s="15"/>
      <c r="BR1536" s="15"/>
      <c r="BS1536" s="15"/>
      <c r="BT1536" s="15"/>
      <c r="BU1536" s="15"/>
      <c r="BV1536" s="15"/>
      <c r="BW1536" s="15"/>
      <c r="BX1536" s="15"/>
      <c r="BY1536" s="15"/>
      <c r="BZ1536" s="15"/>
      <c r="CA1536" s="15"/>
      <c r="CB1536" s="15"/>
      <c r="CC1536" s="15"/>
      <c r="CD1536" s="15"/>
      <c r="CE1536" s="15"/>
      <c r="CF1536" s="15"/>
      <c r="CG1536" s="15"/>
      <c r="CH1536" s="15"/>
      <c r="CI1536" s="15"/>
      <c r="CJ1536" s="15"/>
      <c r="CK1536" s="15"/>
      <c r="CL1536" s="15"/>
      <c r="CM1536" s="15"/>
      <c r="CN1536" s="15"/>
      <c r="CO1536" s="15"/>
      <c r="CP1536" s="15"/>
      <c r="CQ1536" s="15"/>
      <c r="CR1536" s="15"/>
      <c r="CS1536" s="15"/>
      <c r="CT1536" s="15"/>
      <c r="CU1536" s="15"/>
      <c r="CV1536" s="15"/>
      <c r="CW1536" s="15"/>
      <c r="CX1536" s="15"/>
      <c r="CY1536" s="15"/>
      <c r="CZ1536" s="15"/>
      <c r="DA1536" s="15"/>
      <c r="DB1536" s="15"/>
      <c r="DC1536" s="15"/>
      <c r="DD1536" s="15"/>
      <c r="DE1536" s="15"/>
      <c r="DF1536" s="15"/>
      <c r="DG1536" s="15"/>
      <c r="DH1536" s="15"/>
      <c r="DI1536" s="15"/>
      <c r="DJ1536" s="15"/>
      <c r="DK1536" s="15"/>
      <c r="DL1536" s="15"/>
      <c r="DM1536" s="15"/>
      <c r="DN1536" s="15"/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5"/>
      <c r="EC1536" s="15"/>
      <c r="ED1536" s="15"/>
      <c r="EE1536" s="15"/>
      <c r="EF1536" s="15"/>
      <c r="EG1536" s="15"/>
      <c r="EH1536" s="15"/>
      <c r="EI1536" s="15"/>
      <c r="EJ1536" s="15"/>
      <c r="EK1536" s="15"/>
      <c r="EL1536" s="15"/>
      <c r="EM1536" s="15"/>
      <c r="EN1536" s="15"/>
      <c r="EO1536" s="15"/>
      <c r="EP1536" s="15"/>
      <c r="EQ1536" s="15"/>
      <c r="ER1536" s="15"/>
      <c r="ES1536" s="15"/>
      <c r="ET1536" s="15"/>
      <c r="EU1536" s="15"/>
      <c r="EV1536" s="15"/>
      <c r="EW1536" s="15"/>
    </row>
    <row r="1537" spans="1:153" s="66" customFormat="1" x14ac:dyDescent="0.2">
      <c r="A1537" s="8" t="s">
        <v>114</v>
      </c>
      <c r="B1537" s="8" t="s">
        <v>142</v>
      </c>
      <c r="C1537" s="8" t="s">
        <v>142</v>
      </c>
      <c r="D1537" s="8"/>
      <c r="E1537" s="9">
        <v>586</v>
      </c>
      <c r="F1537" s="10" t="s">
        <v>234</v>
      </c>
      <c r="G1537" s="11">
        <v>1.17</v>
      </c>
      <c r="H1537" s="9">
        <v>1</v>
      </c>
      <c r="I1537" s="12">
        <v>3.65</v>
      </c>
      <c r="J1537" s="12">
        <v>4.42</v>
      </c>
      <c r="K1537" s="13">
        <v>4.42</v>
      </c>
      <c r="L1537" s="12">
        <v>183.830444</v>
      </c>
      <c r="M1537" s="12">
        <v>22.477490599999999</v>
      </c>
      <c r="N1537" s="12">
        <v>50.364505205479453</v>
      </c>
      <c r="O1537" s="12">
        <v>6.158216602739726</v>
      </c>
      <c r="P1537" s="12">
        <v>122.27294952298543</v>
      </c>
      <c r="Q1537" s="12" t="s">
        <v>53</v>
      </c>
      <c r="R1537" s="12" t="s">
        <v>54</v>
      </c>
      <c r="S1537" s="12" t="s">
        <v>55</v>
      </c>
      <c r="T1537" s="12">
        <v>11.66</v>
      </c>
      <c r="U1537" s="12">
        <v>150.83090000000001</v>
      </c>
      <c r="V1537" s="21" t="s">
        <v>118</v>
      </c>
      <c r="W1537" s="21" t="s">
        <v>118</v>
      </c>
      <c r="X1537" s="15" t="s">
        <v>63</v>
      </c>
      <c r="Y1537" s="15" t="s">
        <v>42</v>
      </c>
      <c r="Z1537" s="16"/>
      <c r="AA1537" s="16"/>
      <c r="AB1537" s="16"/>
      <c r="AC1537" s="13">
        <v>3.65</v>
      </c>
      <c r="AD1537" s="44">
        <v>205.90856199294063</v>
      </c>
      <c r="AE1537" s="44" t="s">
        <v>55</v>
      </c>
      <c r="AF1537" s="44" t="s">
        <v>55</v>
      </c>
      <c r="AG1537" s="152">
        <v>56.4</v>
      </c>
      <c r="AH1537" s="16"/>
      <c r="AI1537" s="16"/>
      <c r="AJ1537" s="16"/>
      <c r="AK1537" s="16"/>
      <c r="AL1537" s="16"/>
      <c r="AM1537" s="16"/>
      <c r="AN1537" s="16"/>
      <c r="AO1537" s="16"/>
      <c r="AP1537" s="16"/>
      <c r="AQ1537" s="16"/>
      <c r="AR1537" s="16"/>
      <c r="AS1537" s="16"/>
      <c r="AT1537" s="16"/>
      <c r="AU1537" s="16"/>
      <c r="AV1537" s="16"/>
      <c r="AW1537" s="16"/>
      <c r="AX1537" s="16"/>
      <c r="AY1537" s="16"/>
      <c r="AZ1537" s="16"/>
      <c r="BA1537" s="16"/>
      <c r="BB1537" s="16"/>
      <c r="BC1537" s="16"/>
      <c r="BD1537" s="16"/>
      <c r="BE1537" s="16"/>
      <c r="BF1537" s="16"/>
      <c r="BG1537" s="16"/>
      <c r="BH1537" s="16"/>
      <c r="BI1537" s="16"/>
      <c r="BJ1537" s="16"/>
      <c r="BK1537" s="16"/>
      <c r="BL1537" s="16"/>
      <c r="BM1537" s="16"/>
      <c r="BN1537" s="16"/>
      <c r="BO1537" s="16"/>
      <c r="BP1537" s="16"/>
      <c r="BQ1537" s="16"/>
      <c r="BR1537" s="16"/>
      <c r="BS1537" s="16"/>
      <c r="BT1537" s="16"/>
      <c r="BU1537" s="16"/>
      <c r="BV1537" s="16"/>
      <c r="BW1537" s="16"/>
      <c r="BX1537" s="16"/>
      <c r="BY1537" s="16"/>
      <c r="BZ1537" s="16"/>
      <c r="CA1537" s="16"/>
      <c r="CB1537" s="16"/>
      <c r="CC1537" s="16"/>
      <c r="CD1537" s="16"/>
      <c r="CE1537" s="16"/>
      <c r="CF1537" s="16"/>
      <c r="CG1537" s="16"/>
      <c r="CH1537" s="16"/>
      <c r="CI1537" s="16"/>
      <c r="CJ1537" s="16"/>
      <c r="CK1537" s="16"/>
      <c r="CL1537" s="16"/>
      <c r="CM1537" s="16"/>
      <c r="CN1537" s="16"/>
      <c r="CO1537" s="16"/>
      <c r="CP1537" s="16"/>
      <c r="CQ1537" s="16"/>
      <c r="CR1537" s="16"/>
      <c r="CS1537" s="16"/>
      <c r="CT1537" s="16"/>
      <c r="CU1537" s="16"/>
      <c r="CV1537" s="16"/>
      <c r="CW1537" s="16"/>
      <c r="CX1537" s="16"/>
      <c r="CY1537" s="16"/>
      <c r="CZ1537" s="16"/>
      <c r="DA1537" s="16"/>
      <c r="DB1537" s="16"/>
      <c r="DC1537" s="16"/>
      <c r="DD1537" s="16"/>
      <c r="DE1537" s="16"/>
      <c r="DF1537" s="16"/>
      <c r="DG1537" s="16"/>
      <c r="DH1537" s="16"/>
      <c r="DI1537" s="16"/>
      <c r="DJ1537" s="16"/>
      <c r="DK1537" s="16"/>
      <c r="DL1537" s="16"/>
      <c r="DM1537" s="16"/>
      <c r="DN1537" s="16"/>
      <c r="DO1537" s="16"/>
      <c r="DP1537" s="16"/>
      <c r="DQ1537" s="16"/>
      <c r="DR1537" s="16"/>
      <c r="DS1537" s="16"/>
      <c r="DT1537" s="16"/>
      <c r="DU1537" s="16"/>
      <c r="DV1537" s="16"/>
      <c r="DW1537" s="16"/>
      <c r="DX1537" s="16"/>
      <c r="DY1537" s="16"/>
      <c r="DZ1537" s="16"/>
      <c r="EA1537" s="16"/>
      <c r="EB1537" s="16"/>
      <c r="EC1537" s="16"/>
      <c r="ED1537" s="16"/>
      <c r="EE1537" s="16"/>
      <c r="EF1537" s="16"/>
      <c r="EG1537" s="16"/>
      <c r="EH1537" s="16"/>
      <c r="EI1537" s="16"/>
      <c r="EJ1537" s="16"/>
      <c r="EK1537" s="16"/>
      <c r="EL1537" s="16"/>
      <c r="EM1537" s="16"/>
      <c r="EN1537" s="16"/>
      <c r="EO1537" s="16"/>
      <c r="EP1537" s="16"/>
      <c r="EQ1537" s="16"/>
      <c r="ER1537" s="16"/>
      <c r="ES1537" s="16"/>
      <c r="ET1537" s="16"/>
      <c r="EU1537" s="16"/>
      <c r="EV1537" s="16"/>
      <c r="EW1537" s="16"/>
    </row>
    <row r="1538" spans="1:153" s="16" customFormat="1" x14ac:dyDescent="0.2">
      <c r="A1538" s="8" t="s">
        <v>114</v>
      </c>
      <c r="B1538" s="8" t="s">
        <v>142</v>
      </c>
      <c r="C1538" s="8" t="s">
        <v>142</v>
      </c>
      <c r="D1538" s="8"/>
      <c r="E1538" s="9">
        <v>586</v>
      </c>
      <c r="F1538" s="10" t="s">
        <v>234</v>
      </c>
      <c r="G1538" s="7">
        <v>3.12</v>
      </c>
      <c r="H1538" s="7">
        <v>3</v>
      </c>
      <c r="I1538" s="12">
        <v>4.5</v>
      </c>
      <c r="J1538" s="12">
        <v>4.5</v>
      </c>
      <c r="K1538" s="13">
        <v>4.5</v>
      </c>
      <c r="L1538" s="12">
        <v>262.46072799999996</v>
      </c>
      <c r="M1538" s="12">
        <v>24.985939599999998</v>
      </c>
      <c r="N1538" s="12">
        <v>58.324606222222215</v>
      </c>
      <c r="O1538" s="12">
        <v>5.5524310222222217</v>
      </c>
      <c r="P1538" s="12">
        <v>95.198774271478825</v>
      </c>
      <c r="Q1538" s="12" t="s">
        <v>99</v>
      </c>
      <c r="R1538" s="12" t="s">
        <v>54</v>
      </c>
      <c r="S1538" s="12" t="s">
        <v>55</v>
      </c>
      <c r="T1538" s="12">
        <v>10.78</v>
      </c>
      <c r="U1538" s="12">
        <v>122.08029999999999</v>
      </c>
      <c r="V1538" s="15"/>
      <c r="W1538" s="15"/>
      <c r="X1538" s="15" t="s">
        <v>63</v>
      </c>
      <c r="Y1538" s="15" t="s">
        <v>42</v>
      </c>
      <c r="AA1538" s="15"/>
      <c r="AB1538" s="15"/>
      <c r="AC1538" s="13">
        <v>4.5</v>
      </c>
      <c r="AD1538" s="44">
        <v>274.65439149814597</v>
      </c>
      <c r="AE1538" s="44" t="s">
        <v>55</v>
      </c>
      <c r="AF1538" s="44" t="s">
        <v>55</v>
      </c>
      <c r="AG1538" s="152">
        <v>61</v>
      </c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5"/>
      <c r="BP1538" s="15"/>
      <c r="BQ1538" s="15"/>
      <c r="BR1538" s="15"/>
      <c r="BS1538" s="15"/>
      <c r="BT1538" s="15"/>
      <c r="BU1538" s="15"/>
      <c r="BV1538" s="15"/>
      <c r="BW1538" s="15"/>
      <c r="BX1538" s="15"/>
      <c r="BY1538" s="15"/>
      <c r="BZ1538" s="15"/>
      <c r="CA1538" s="15"/>
      <c r="CB1538" s="15"/>
      <c r="CC1538" s="15"/>
      <c r="CD1538" s="15"/>
      <c r="CE1538" s="15"/>
      <c r="CF1538" s="15"/>
      <c r="CG1538" s="15"/>
      <c r="CH1538" s="15"/>
      <c r="CI1538" s="15"/>
      <c r="CJ1538" s="15"/>
      <c r="CK1538" s="15"/>
      <c r="CL1538" s="15"/>
      <c r="CM1538" s="15"/>
      <c r="CN1538" s="15"/>
      <c r="CO1538" s="15"/>
      <c r="CP1538" s="15"/>
      <c r="CQ1538" s="15"/>
      <c r="CR1538" s="15"/>
      <c r="CS1538" s="15"/>
      <c r="CT1538" s="15"/>
      <c r="CU1538" s="15"/>
      <c r="CV1538" s="15"/>
      <c r="CW1538" s="15"/>
      <c r="CX1538" s="15"/>
      <c r="CY1538" s="15"/>
      <c r="CZ1538" s="15"/>
      <c r="DA1538" s="15"/>
      <c r="DB1538" s="15"/>
      <c r="DC1538" s="15"/>
      <c r="DD1538" s="15"/>
      <c r="DE1538" s="15"/>
      <c r="DF1538" s="15"/>
      <c r="DG1538" s="15"/>
      <c r="DH1538" s="15"/>
      <c r="DI1538" s="15"/>
      <c r="DJ1538" s="15"/>
      <c r="DK1538" s="15"/>
      <c r="DL1538" s="15"/>
      <c r="DM1538" s="15"/>
      <c r="DN1538" s="15"/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5"/>
      <c r="EC1538" s="15"/>
      <c r="ED1538" s="15"/>
      <c r="EE1538" s="15"/>
      <c r="EF1538" s="15"/>
      <c r="EG1538" s="15"/>
      <c r="EH1538" s="15"/>
      <c r="EI1538" s="15"/>
      <c r="EJ1538" s="15"/>
      <c r="EK1538" s="15"/>
      <c r="EL1538" s="15"/>
      <c r="EM1538" s="15"/>
      <c r="EN1538" s="15"/>
      <c r="EO1538" s="15"/>
      <c r="EP1538" s="15"/>
      <c r="EQ1538" s="15"/>
      <c r="ER1538" s="15"/>
      <c r="ES1538" s="15"/>
      <c r="ET1538" s="15"/>
      <c r="EU1538" s="15"/>
      <c r="EV1538" s="15"/>
      <c r="EW1538" s="15"/>
    </row>
    <row r="1539" spans="1:153" s="16" customFormat="1" x14ac:dyDescent="0.2">
      <c r="A1539" s="8" t="s">
        <v>114</v>
      </c>
      <c r="B1539" s="8" t="s">
        <v>142</v>
      </c>
      <c r="C1539" s="8" t="s">
        <v>142</v>
      </c>
      <c r="D1539" s="8"/>
      <c r="E1539" s="9">
        <v>586</v>
      </c>
      <c r="F1539" s="10" t="s">
        <v>234</v>
      </c>
      <c r="G1539" s="7">
        <v>1.02</v>
      </c>
      <c r="H1539" s="7">
        <v>1</v>
      </c>
      <c r="I1539" s="12">
        <v>2</v>
      </c>
      <c r="J1539" s="12">
        <v>2</v>
      </c>
      <c r="K1539" s="13">
        <v>2</v>
      </c>
      <c r="L1539" s="12">
        <v>267.97051599999998</v>
      </c>
      <c r="M1539" s="12">
        <v>25.6952918</v>
      </c>
      <c r="N1539" s="12">
        <v>133.98525799999999</v>
      </c>
      <c r="O1539" s="12">
        <v>12.8476459</v>
      </c>
      <c r="P1539" s="12">
        <v>95.88850364418451</v>
      </c>
      <c r="Q1539" s="12" t="s">
        <v>53</v>
      </c>
      <c r="R1539" s="12" t="s">
        <v>54</v>
      </c>
      <c r="S1539" s="12" t="s">
        <v>55</v>
      </c>
      <c r="T1539" s="12">
        <v>15.87</v>
      </c>
      <c r="U1539" s="12">
        <v>121.9058</v>
      </c>
      <c r="V1539" s="15"/>
      <c r="W1539" s="15"/>
      <c r="X1539" s="15" t="s">
        <v>63</v>
      </c>
      <c r="Y1539" s="15" t="s">
        <v>42</v>
      </c>
      <c r="AA1539" s="15"/>
      <c r="AB1539" s="15"/>
      <c r="AC1539" s="13">
        <v>2</v>
      </c>
      <c r="AD1539" s="44">
        <v>275.40195177695375</v>
      </c>
      <c r="AE1539" s="44" t="s">
        <v>55</v>
      </c>
      <c r="AF1539" s="44" t="s">
        <v>55</v>
      </c>
      <c r="AG1539" s="152">
        <v>137.69999999999999</v>
      </c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5"/>
      <c r="BP1539" s="15"/>
      <c r="BQ1539" s="15"/>
      <c r="BR1539" s="15"/>
      <c r="BS1539" s="15"/>
      <c r="BT1539" s="15"/>
      <c r="BU1539" s="15"/>
      <c r="BV1539" s="15"/>
      <c r="BW1539" s="15"/>
      <c r="BX1539" s="15"/>
      <c r="BY1539" s="15"/>
      <c r="BZ1539" s="15"/>
      <c r="CA1539" s="15"/>
      <c r="CB1539" s="15"/>
      <c r="CC1539" s="15"/>
      <c r="CD1539" s="15"/>
      <c r="CE1539" s="15"/>
      <c r="CF1539" s="15"/>
      <c r="CG1539" s="15"/>
      <c r="CH1539" s="15"/>
      <c r="CI1539" s="15"/>
      <c r="CJ1539" s="15"/>
      <c r="CK1539" s="15"/>
      <c r="CL1539" s="15"/>
      <c r="CM1539" s="15"/>
      <c r="CN1539" s="15"/>
      <c r="CO1539" s="15"/>
      <c r="CP1539" s="15"/>
      <c r="CQ1539" s="15"/>
      <c r="CR1539" s="15"/>
      <c r="CS1539" s="15"/>
      <c r="CT1539" s="15"/>
      <c r="CU1539" s="15"/>
      <c r="CV1539" s="15"/>
      <c r="CW1539" s="15"/>
      <c r="CX1539" s="15"/>
      <c r="CY1539" s="15"/>
      <c r="CZ1539" s="15"/>
      <c r="DA1539" s="15"/>
      <c r="DB1539" s="15"/>
      <c r="DC1539" s="15"/>
      <c r="DD1539" s="15"/>
      <c r="DE1539" s="15"/>
      <c r="DF1539" s="15"/>
      <c r="DG1539" s="15"/>
      <c r="DH1539" s="15"/>
      <c r="DI1539" s="15"/>
      <c r="DJ1539" s="15"/>
      <c r="DK1539" s="15"/>
      <c r="DL1539" s="15"/>
      <c r="DM1539" s="15"/>
      <c r="DN1539" s="15"/>
      <c r="DO1539" s="15"/>
      <c r="DP1539" s="15"/>
      <c r="DQ1539" s="15"/>
      <c r="DR1539" s="15"/>
      <c r="DS1539" s="15"/>
      <c r="DT1539" s="15"/>
      <c r="DU1539" s="15"/>
      <c r="DV1539" s="15"/>
      <c r="DW1539" s="15"/>
      <c r="DX1539" s="15"/>
      <c r="DY1539" s="15"/>
      <c r="DZ1539" s="15"/>
      <c r="EA1539" s="15"/>
      <c r="EB1539" s="15"/>
      <c r="EC1539" s="15"/>
      <c r="ED1539" s="15"/>
      <c r="EE1539" s="15"/>
      <c r="EF1539" s="15"/>
      <c r="EG1539" s="15"/>
      <c r="EH1539" s="15"/>
      <c r="EI1539" s="15"/>
      <c r="EJ1539" s="15"/>
      <c r="EK1539" s="15"/>
      <c r="EL1539" s="15"/>
      <c r="EM1539" s="15"/>
      <c r="EN1539" s="15"/>
      <c r="EO1539" s="15"/>
      <c r="EP1539" s="15"/>
      <c r="EQ1539" s="15"/>
      <c r="ER1539" s="15"/>
      <c r="ES1539" s="15"/>
      <c r="ET1539" s="15"/>
      <c r="EU1539" s="15"/>
      <c r="EV1539" s="15"/>
      <c r="EW1539" s="15"/>
    </row>
    <row r="1540" spans="1:153" s="16" customFormat="1" x14ac:dyDescent="0.2">
      <c r="A1540" s="8" t="s">
        <v>114</v>
      </c>
      <c r="B1540" s="8" t="s">
        <v>142</v>
      </c>
      <c r="C1540" s="8" t="s">
        <v>142</v>
      </c>
      <c r="D1540" s="8"/>
      <c r="E1540" s="9">
        <v>586</v>
      </c>
      <c r="F1540" s="10" t="s">
        <v>234</v>
      </c>
      <c r="G1540" s="11">
        <v>1.32</v>
      </c>
      <c r="H1540" s="15"/>
      <c r="I1540" s="12">
        <v>3.27</v>
      </c>
      <c r="J1540" s="15"/>
      <c r="K1540" s="15"/>
      <c r="L1540" s="12">
        <v>479.80152800000008</v>
      </c>
      <c r="M1540" s="12">
        <v>46.978558</v>
      </c>
      <c r="N1540" s="12">
        <v>146.72829602446487</v>
      </c>
      <c r="O1540" s="12">
        <v>14.366531498470948</v>
      </c>
      <c r="P1540" s="12">
        <v>97.912481012357247</v>
      </c>
      <c r="Q1540" s="12" t="s">
        <v>99</v>
      </c>
      <c r="R1540" s="12" t="s">
        <v>54</v>
      </c>
      <c r="S1540" s="12" t="s">
        <v>55</v>
      </c>
      <c r="T1540" s="12">
        <v>16</v>
      </c>
      <c r="U1540" s="12">
        <v>124.11660000000001</v>
      </c>
      <c r="V1540" s="15"/>
      <c r="W1540" s="15"/>
      <c r="X1540" s="15"/>
      <c r="Y1540" s="15"/>
      <c r="Z1540" s="15"/>
      <c r="AA1540" s="15"/>
      <c r="AB1540" s="15"/>
      <c r="AC1540" s="13">
        <v>3.27</v>
      </c>
      <c r="AD1540" s="44">
        <v>505.02219115531938</v>
      </c>
      <c r="AE1540" s="44" t="s">
        <v>55</v>
      </c>
      <c r="AF1540" s="44" t="s">
        <v>55</v>
      </c>
      <c r="AG1540" s="152">
        <v>154.4</v>
      </c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</row>
    <row r="1541" spans="1:153" s="15" customFormat="1" x14ac:dyDescent="0.2">
      <c r="A1541" s="8" t="s">
        <v>114</v>
      </c>
      <c r="B1541" s="8" t="s">
        <v>142</v>
      </c>
      <c r="C1541" s="8" t="s">
        <v>142</v>
      </c>
      <c r="E1541" s="9">
        <v>587</v>
      </c>
      <c r="F1541" s="10" t="s">
        <v>247</v>
      </c>
      <c r="G1541" s="60">
        <v>2.1800000000000002</v>
      </c>
      <c r="I1541" s="12" t="e">
        <v>#N/A</v>
      </c>
      <c r="L1541" s="12" t="e">
        <v>#N/A</v>
      </c>
      <c r="M1541" s="12" t="e">
        <v>#N/A</v>
      </c>
      <c r="N1541" s="12" t="e">
        <v>#N/A</v>
      </c>
      <c r="O1541" s="12" t="e">
        <v>#N/A</v>
      </c>
      <c r="P1541" s="12" t="e">
        <v>#N/A</v>
      </c>
      <c r="Q1541" s="12" t="e">
        <v>#N/A</v>
      </c>
      <c r="R1541" s="12" t="e">
        <v>#N/A</v>
      </c>
      <c r="S1541" s="12" t="e">
        <v>#N/A</v>
      </c>
      <c r="T1541" s="12" t="e">
        <v>#N/A</v>
      </c>
      <c r="U1541" s="12" t="e">
        <v>#N/A</v>
      </c>
      <c r="AC1541" s="13">
        <v>1.25</v>
      </c>
      <c r="AD1541" s="44">
        <v>117.02858897659351</v>
      </c>
      <c r="AE1541" s="44" t="s">
        <v>71</v>
      </c>
      <c r="AF1541" s="44" t="s">
        <v>71</v>
      </c>
      <c r="AG1541" s="152">
        <v>93.6</v>
      </c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</row>
    <row r="1542" spans="1:153" s="16" customFormat="1" x14ac:dyDescent="0.2">
      <c r="A1542" s="8" t="s">
        <v>32</v>
      </c>
      <c r="B1542" s="8" t="s">
        <v>32</v>
      </c>
      <c r="C1542" s="8" t="s">
        <v>33</v>
      </c>
      <c r="D1542" s="8" t="s">
        <v>34</v>
      </c>
      <c r="E1542" s="9">
        <v>70</v>
      </c>
      <c r="F1542" s="10" t="s">
        <v>254</v>
      </c>
      <c r="G1542" s="11">
        <v>70.010000000000005</v>
      </c>
      <c r="H1542" s="9"/>
      <c r="I1542" s="12">
        <v>35.31</v>
      </c>
      <c r="J1542" s="12">
        <v>35.31</v>
      </c>
      <c r="K1542" s="13">
        <v>35.31</v>
      </c>
      <c r="L1542" s="12">
        <v>3399.4899760000003</v>
      </c>
      <c r="M1542" s="12">
        <v>393.27664120000003</v>
      </c>
      <c r="N1542" s="12">
        <v>96.27555865193996</v>
      </c>
      <c r="O1542" s="12">
        <v>11.137826145567828</v>
      </c>
      <c r="P1542" s="12">
        <v>115.68695421268687</v>
      </c>
      <c r="Q1542" s="12" t="s">
        <v>50</v>
      </c>
      <c r="R1542" s="12" t="s">
        <v>124</v>
      </c>
      <c r="S1542" s="12" t="s">
        <v>125</v>
      </c>
      <c r="T1542" s="12">
        <v>12.42</v>
      </c>
      <c r="U1542" s="12">
        <v>141.0634</v>
      </c>
      <c r="V1542" s="13" t="s">
        <v>156</v>
      </c>
      <c r="W1542" s="14" t="s">
        <v>157</v>
      </c>
      <c r="X1542" s="15" t="s">
        <v>63</v>
      </c>
      <c r="Y1542" s="15" t="s">
        <v>49</v>
      </c>
      <c r="AB1542" s="17">
        <v>0.13027470971396204</v>
      </c>
      <c r="AC1542" s="18">
        <v>35.31</v>
      </c>
      <c r="AD1542" s="19">
        <v>3625</v>
      </c>
      <c r="AE1542" s="20" t="s">
        <v>125</v>
      </c>
      <c r="AF1542" s="20" t="s">
        <v>125</v>
      </c>
      <c r="AG1542" s="152">
        <v>102.7</v>
      </c>
      <c r="AH1542" s="22"/>
      <c r="AI1542" s="22"/>
      <c r="AJ1542" s="22"/>
      <c r="AK1542" s="22"/>
      <c r="AL1542" s="22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  <c r="BC1542" s="22"/>
      <c r="BD1542" s="22"/>
      <c r="BE1542" s="22"/>
      <c r="BF1542" s="22"/>
      <c r="BG1542" s="22"/>
      <c r="BH1542" s="22"/>
      <c r="BI1542" s="22"/>
      <c r="BJ1542" s="22"/>
      <c r="BK1542" s="22"/>
      <c r="BL1542" s="22"/>
      <c r="BM1542" s="22"/>
      <c r="BN1542" s="22"/>
      <c r="BO1542" s="22"/>
      <c r="BP1542" s="22"/>
      <c r="BQ1542" s="22"/>
      <c r="BR1542" s="22"/>
      <c r="BS1542" s="22"/>
      <c r="BT1542" s="22"/>
      <c r="BU1542" s="22"/>
      <c r="BV1542" s="22"/>
      <c r="BW1542" s="22"/>
      <c r="BX1542" s="22"/>
      <c r="BY1542" s="22"/>
      <c r="BZ1542" s="22"/>
      <c r="CA1542" s="22"/>
      <c r="CB1542" s="22"/>
      <c r="CC1542" s="22"/>
      <c r="CD1542" s="22"/>
      <c r="CE1542" s="22"/>
      <c r="CF1542" s="22"/>
      <c r="CG1542" s="22"/>
      <c r="CH1542" s="22"/>
      <c r="CI1542" s="22"/>
      <c r="CJ1542" s="22"/>
      <c r="CK1542" s="22"/>
      <c r="CL1542" s="22"/>
      <c r="CM1542" s="22"/>
      <c r="CN1542" s="22"/>
      <c r="CO1542" s="22"/>
      <c r="CP1542" s="22"/>
      <c r="CQ1542" s="22"/>
      <c r="CR1542" s="22"/>
      <c r="CS1542" s="22"/>
      <c r="CT1542" s="22"/>
      <c r="CU1542" s="22"/>
      <c r="CV1542" s="22"/>
      <c r="CW1542" s="22"/>
      <c r="CX1542" s="22"/>
      <c r="CY1542" s="22"/>
      <c r="CZ1542" s="22"/>
      <c r="DA1542" s="22"/>
      <c r="DB1542" s="22"/>
      <c r="DC1542" s="22"/>
      <c r="DD1542" s="22"/>
      <c r="DE1542" s="22"/>
      <c r="DF1542" s="22"/>
      <c r="DG1542" s="22"/>
      <c r="DH1542" s="22"/>
      <c r="DI1542" s="22"/>
      <c r="DJ1542" s="22"/>
      <c r="DK1542" s="22"/>
      <c r="DL1542" s="22"/>
      <c r="DM1542" s="22"/>
      <c r="DN1542" s="22"/>
      <c r="DO1542" s="22"/>
      <c r="DP1542" s="22"/>
      <c r="DQ1542" s="22"/>
      <c r="DR1542" s="22"/>
      <c r="DS1542" s="22"/>
      <c r="DT1542" s="22"/>
      <c r="DU1542" s="22"/>
      <c r="DV1542" s="22"/>
      <c r="DW1542" s="22"/>
      <c r="DX1542" s="22"/>
      <c r="DY1542" s="22"/>
      <c r="DZ1542" s="22"/>
      <c r="EA1542" s="22"/>
      <c r="EB1542" s="22"/>
      <c r="EC1542" s="22"/>
      <c r="ED1542" s="22"/>
      <c r="EE1542" s="22"/>
      <c r="EF1542" s="22"/>
      <c r="EG1542" s="22"/>
      <c r="EH1542" s="22"/>
      <c r="EI1542" s="22"/>
      <c r="EJ1542" s="22"/>
      <c r="EK1542" s="22"/>
      <c r="EL1542" s="22"/>
      <c r="EM1542" s="22"/>
      <c r="EN1542" s="22"/>
      <c r="EO1542" s="22"/>
      <c r="EP1542" s="22"/>
      <c r="EQ1542" s="22"/>
      <c r="ER1542" s="22"/>
      <c r="ES1542" s="22"/>
      <c r="ET1542" s="22"/>
      <c r="EU1542" s="22"/>
      <c r="EV1542" s="22"/>
      <c r="EW1542" s="22"/>
    </row>
    <row r="1543" spans="1:153" s="15" customFormat="1" x14ac:dyDescent="0.2">
      <c r="A1543" s="8" t="s">
        <v>32</v>
      </c>
      <c r="B1543" s="8" t="s">
        <v>32</v>
      </c>
      <c r="C1543" s="8" t="s">
        <v>33</v>
      </c>
      <c r="D1543" s="8" t="s">
        <v>34</v>
      </c>
      <c r="E1543" s="9">
        <v>52</v>
      </c>
      <c r="F1543" s="10" t="s">
        <v>228</v>
      </c>
      <c r="G1543" s="7">
        <v>52.06</v>
      </c>
      <c r="H1543" s="7"/>
      <c r="I1543" s="12">
        <v>22.24</v>
      </c>
      <c r="J1543" s="12">
        <v>22.24</v>
      </c>
      <c r="K1543" s="13">
        <v>22.24</v>
      </c>
      <c r="L1543" s="12">
        <v>2174.5811840000001</v>
      </c>
      <c r="M1543" s="12">
        <v>309.43688479999997</v>
      </c>
      <c r="N1543" s="12">
        <v>97.777930935251817</v>
      </c>
      <c r="O1543" s="12">
        <v>13.913528992805755</v>
      </c>
      <c r="P1543" s="12">
        <v>142.2972327162378</v>
      </c>
      <c r="Q1543" s="12" t="s">
        <v>65</v>
      </c>
      <c r="R1543" s="12" t="s">
        <v>37</v>
      </c>
      <c r="S1543" s="12" t="s">
        <v>38</v>
      </c>
      <c r="T1543" s="12">
        <v>12.06</v>
      </c>
      <c r="U1543" s="12">
        <v>165.797</v>
      </c>
      <c r="W1543" s="14" t="s">
        <v>157</v>
      </c>
      <c r="X1543" s="15" t="s">
        <v>63</v>
      </c>
      <c r="Y1543" s="15" t="s">
        <v>49</v>
      </c>
      <c r="Z1543" s="16"/>
      <c r="AB1543" s="17">
        <v>0.16996402877697844</v>
      </c>
      <c r="AC1543" s="18">
        <v>22.240000000000002</v>
      </c>
      <c r="AD1543" s="19">
        <v>2157.1845345280003</v>
      </c>
      <c r="AE1543" s="20" t="s">
        <v>38</v>
      </c>
      <c r="AF1543" s="20" t="s">
        <v>38</v>
      </c>
      <c r="AG1543" s="152">
        <v>97</v>
      </c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</row>
    <row r="1544" spans="1:153" s="16" customFormat="1" x14ac:dyDescent="0.2">
      <c r="A1544" s="8" t="s">
        <v>32</v>
      </c>
      <c r="B1544" s="8" t="s">
        <v>32</v>
      </c>
      <c r="C1544" s="8" t="s">
        <v>43</v>
      </c>
      <c r="D1544" s="8" t="s">
        <v>56</v>
      </c>
      <c r="E1544" s="7">
        <v>81</v>
      </c>
      <c r="F1544" s="10" t="s">
        <v>237</v>
      </c>
      <c r="G1544" s="15">
        <v>81.08</v>
      </c>
      <c r="H1544" s="15"/>
      <c r="I1544" s="12" t="e">
        <v>#N/A</v>
      </c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8">
        <v>3.85</v>
      </c>
      <c r="AD1544" s="18">
        <v>384.27543000000003</v>
      </c>
      <c r="AE1544" s="20" t="s">
        <v>38</v>
      </c>
      <c r="AF1544" s="20" t="s">
        <v>38</v>
      </c>
      <c r="AG1544" s="152">
        <v>99.8</v>
      </c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</row>
    <row r="1545" spans="1:153" s="16" customFormat="1" x14ac:dyDescent="0.2">
      <c r="A1545" s="8" t="s">
        <v>32</v>
      </c>
      <c r="B1545" s="8" t="s">
        <v>32</v>
      </c>
      <c r="C1545" s="8" t="s">
        <v>33</v>
      </c>
      <c r="D1545" s="8" t="s">
        <v>34</v>
      </c>
      <c r="E1545" s="9">
        <v>52</v>
      </c>
      <c r="F1545" s="10" t="s">
        <v>228</v>
      </c>
      <c r="G1545" s="11">
        <v>52.02</v>
      </c>
      <c r="H1545" s="9"/>
      <c r="I1545" s="12">
        <v>30.32</v>
      </c>
      <c r="J1545" s="12">
        <v>30.32</v>
      </c>
      <c r="K1545" s="13">
        <v>30.32</v>
      </c>
      <c r="L1545" s="12">
        <v>2756.187152</v>
      </c>
      <c r="M1545" s="12">
        <v>361.91910819999998</v>
      </c>
      <c r="N1545" s="12">
        <v>90.903270184696567</v>
      </c>
      <c r="O1545" s="12">
        <v>11.936646048812664</v>
      </c>
      <c r="P1545" s="12">
        <v>131.31151414640945</v>
      </c>
      <c r="Q1545" s="12" t="s">
        <v>65</v>
      </c>
      <c r="R1545" s="12" t="s">
        <v>170</v>
      </c>
      <c r="S1545" s="12" t="s">
        <v>171</v>
      </c>
      <c r="T1545" s="12">
        <v>12.19</v>
      </c>
      <c r="U1545" s="12">
        <v>156.18340000000001</v>
      </c>
      <c r="V1545" s="13" t="s">
        <v>173</v>
      </c>
      <c r="W1545" s="14" t="s">
        <v>157</v>
      </c>
      <c r="X1545" s="15" t="s">
        <v>63</v>
      </c>
      <c r="Y1545" s="15" t="s">
        <v>49</v>
      </c>
      <c r="AB1545" s="17">
        <v>0.18997361477572558</v>
      </c>
      <c r="AC1545" s="18">
        <v>30.32</v>
      </c>
      <c r="AD1545" s="19">
        <v>2734.137654784</v>
      </c>
      <c r="AE1545" s="20" t="s">
        <v>172</v>
      </c>
      <c r="AF1545" s="20" t="s">
        <v>172</v>
      </c>
      <c r="AG1545" s="152">
        <v>90.2</v>
      </c>
      <c r="AH1545" s="22"/>
      <c r="AI1545" s="22"/>
      <c r="AJ1545" s="22"/>
      <c r="AK1545" s="22"/>
      <c r="AL1545" s="22"/>
      <c r="AM1545" s="22"/>
      <c r="AN1545" s="22"/>
      <c r="AO1545" s="22"/>
      <c r="AP1545" s="22"/>
      <c r="AQ1545" s="22"/>
      <c r="AR1545" s="22"/>
      <c r="AS1545" s="22"/>
      <c r="AT1545" s="22"/>
      <c r="AU1545" s="22"/>
      <c r="AV1545" s="22"/>
      <c r="AW1545" s="22"/>
      <c r="AX1545" s="22"/>
      <c r="AY1545" s="22"/>
      <c r="AZ1545" s="22"/>
      <c r="BA1545" s="22"/>
      <c r="BB1545" s="22"/>
      <c r="BC1545" s="22"/>
      <c r="BD1545" s="22"/>
      <c r="BE1545" s="22"/>
      <c r="BF1545" s="22"/>
      <c r="BG1545" s="22"/>
      <c r="BH1545" s="22"/>
      <c r="BI1545" s="22"/>
      <c r="BJ1545" s="22"/>
      <c r="BK1545" s="22"/>
      <c r="BL1545" s="22"/>
      <c r="BM1545" s="22"/>
      <c r="BN1545" s="22"/>
      <c r="BO1545" s="22"/>
      <c r="BP1545" s="22"/>
      <c r="BQ1545" s="22"/>
      <c r="BR1545" s="22"/>
      <c r="BS1545" s="22"/>
      <c r="BT1545" s="22"/>
      <c r="BU1545" s="22"/>
      <c r="BV1545" s="22"/>
      <c r="BW1545" s="22"/>
      <c r="BX1545" s="22"/>
      <c r="BY1545" s="22"/>
      <c r="BZ1545" s="22"/>
      <c r="CA1545" s="22"/>
      <c r="CB1545" s="22"/>
      <c r="CC1545" s="22"/>
      <c r="CD1545" s="22"/>
      <c r="CE1545" s="22"/>
      <c r="CF1545" s="22"/>
      <c r="CG1545" s="22"/>
      <c r="CH1545" s="22"/>
      <c r="CI1545" s="22"/>
      <c r="CJ1545" s="22"/>
      <c r="CK1545" s="22"/>
      <c r="CL1545" s="22"/>
      <c r="CM1545" s="22"/>
      <c r="CN1545" s="22"/>
      <c r="CO1545" s="22"/>
      <c r="CP1545" s="22"/>
      <c r="CQ1545" s="22"/>
      <c r="CR1545" s="22"/>
      <c r="CS1545" s="22"/>
      <c r="CT1545" s="22"/>
      <c r="CU1545" s="22"/>
      <c r="CV1545" s="22"/>
      <c r="CW1545" s="22"/>
      <c r="CX1545" s="22"/>
      <c r="CY1545" s="22"/>
      <c r="CZ1545" s="22"/>
      <c r="DA1545" s="22"/>
      <c r="DB1545" s="22"/>
      <c r="DC1545" s="22"/>
      <c r="DD1545" s="22"/>
      <c r="DE1545" s="22"/>
      <c r="DF1545" s="22"/>
      <c r="DG1545" s="22"/>
      <c r="DH1545" s="22"/>
      <c r="DI1545" s="22"/>
      <c r="DJ1545" s="22"/>
      <c r="DK1545" s="22"/>
      <c r="DL1545" s="22"/>
      <c r="DM1545" s="22"/>
      <c r="DN1545" s="22"/>
      <c r="DO1545" s="22"/>
      <c r="DP1545" s="22"/>
      <c r="DQ1545" s="22"/>
      <c r="DR1545" s="22"/>
      <c r="DS1545" s="22"/>
      <c r="DT1545" s="22"/>
      <c r="DU1545" s="22"/>
      <c r="DV1545" s="22"/>
      <c r="DW1545" s="22"/>
      <c r="DX1545" s="22"/>
      <c r="DY1545" s="22"/>
      <c r="DZ1545" s="22"/>
      <c r="EA1545" s="22"/>
      <c r="EB1545" s="22"/>
      <c r="EC1545" s="22"/>
      <c r="ED1545" s="22"/>
      <c r="EE1545" s="22"/>
      <c r="EF1545" s="22"/>
      <c r="EG1545" s="22"/>
      <c r="EH1545" s="22"/>
      <c r="EI1545" s="22"/>
      <c r="EJ1545" s="22"/>
      <c r="EK1545" s="22"/>
      <c r="EL1545" s="22"/>
      <c r="EM1545" s="22"/>
      <c r="EN1545" s="22"/>
      <c r="EO1545" s="22"/>
      <c r="EP1545" s="22"/>
      <c r="EQ1545" s="22"/>
      <c r="ER1545" s="22"/>
      <c r="ES1545" s="22"/>
      <c r="ET1545" s="22"/>
      <c r="EU1545" s="22"/>
      <c r="EV1545" s="22"/>
      <c r="EW1545" s="22"/>
    </row>
    <row r="1546" spans="1:153" s="16" customFormat="1" x14ac:dyDescent="0.2">
      <c r="A1546" s="8" t="s">
        <v>114</v>
      </c>
      <c r="B1546" s="8" t="s">
        <v>142</v>
      </c>
      <c r="C1546" s="8" t="s">
        <v>142</v>
      </c>
      <c r="D1546" s="15"/>
      <c r="E1546" s="9">
        <v>587</v>
      </c>
      <c r="F1546" s="10" t="s">
        <v>247</v>
      </c>
      <c r="G1546" s="60">
        <v>2.19</v>
      </c>
      <c r="H1546" s="15"/>
      <c r="I1546" s="12" t="e">
        <v>#N/A</v>
      </c>
      <c r="J1546" s="15"/>
      <c r="K1546" s="15"/>
      <c r="L1546" s="12" t="e">
        <v>#N/A</v>
      </c>
      <c r="M1546" s="12" t="e">
        <v>#N/A</v>
      </c>
      <c r="N1546" s="12" t="e">
        <v>#N/A</v>
      </c>
      <c r="O1546" s="12" t="e">
        <v>#N/A</v>
      </c>
      <c r="P1546" s="12" t="e">
        <v>#N/A</v>
      </c>
      <c r="Q1546" s="12" t="e">
        <v>#N/A</v>
      </c>
      <c r="R1546" s="12" t="e">
        <v>#N/A</v>
      </c>
      <c r="S1546" s="12" t="e">
        <v>#N/A</v>
      </c>
      <c r="T1546" s="12" t="e">
        <v>#N/A</v>
      </c>
      <c r="U1546" s="12" t="e">
        <v>#N/A</v>
      </c>
      <c r="V1546" s="15"/>
      <c r="W1546" s="15"/>
      <c r="X1546" s="15"/>
      <c r="Y1546" s="15"/>
      <c r="Z1546" s="15"/>
      <c r="AA1546" s="15"/>
      <c r="AB1546" s="15"/>
      <c r="AC1546" s="13">
        <v>2.35</v>
      </c>
      <c r="AD1546" s="44">
        <v>220.0137472759958</v>
      </c>
      <c r="AE1546" s="44" t="s">
        <v>71</v>
      </c>
      <c r="AF1546" s="44" t="s">
        <v>71</v>
      </c>
      <c r="AG1546" s="152">
        <v>93.6</v>
      </c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</row>
    <row r="1547" spans="1:153" s="16" customFormat="1" x14ac:dyDescent="0.2">
      <c r="A1547" s="8" t="s">
        <v>114</v>
      </c>
      <c r="B1547" s="8" t="s">
        <v>142</v>
      </c>
      <c r="C1547" s="8" t="s">
        <v>142</v>
      </c>
      <c r="D1547" s="8"/>
      <c r="E1547" s="9">
        <v>586</v>
      </c>
      <c r="F1547" s="10" t="s">
        <v>234</v>
      </c>
      <c r="G1547" s="11">
        <v>2.15</v>
      </c>
      <c r="H1547" s="15"/>
      <c r="I1547" s="12">
        <v>2.4500000000000002</v>
      </c>
      <c r="J1547" s="15"/>
      <c r="K1547" s="15"/>
      <c r="L1547" s="12">
        <v>298.34072800000001</v>
      </c>
      <c r="M1547" s="12">
        <v>30.0009516</v>
      </c>
      <c r="N1547" s="12">
        <v>121.77172571428571</v>
      </c>
      <c r="O1547" s="12">
        <v>12.245286367346939</v>
      </c>
      <c r="P1547" s="12">
        <v>100.55935641479027</v>
      </c>
      <c r="Q1547" s="12" t="s">
        <v>99</v>
      </c>
      <c r="R1547" s="12" t="s">
        <v>196</v>
      </c>
      <c r="S1547" s="12" t="s">
        <v>176</v>
      </c>
      <c r="T1547" s="12">
        <v>16.46</v>
      </c>
      <c r="U1547" s="12">
        <v>131.23235</v>
      </c>
      <c r="V1547" s="15"/>
      <c r="W1547" s="15"/>
      <c r="X1547" s="15"/>
      <c r="Y1547" s="15"/>
      <c r="Z1547" s="15"/>
      <c r="AA1547" s="15"/>
      <c r="AB1547" s="15"/>
      <c r="AC1547" s="13">
        <v>2.4500000000000002</v>
      </c>
      <c r="AD1547" s="44">
        <v>293.66739092676841</v>
      </c>
      <c r="AE1547" s="44" t="s">
        <v>176</v>
      </c>
      <c r="AF1547" s="44" t="s">
        <v>176</v>
      </c>
      <c r="AG1547" s="152">
        <v>119.9</v>
      </c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</row>
    <row r="1548" spans="1:153" s="16" customFormat="1" x14ac:dyDescent="0.2">
      <c r="A1548" s="8" t="s">
        <v>114</v>
      </c>
      <c r="B1548" s="8" t="s">
        <v>142</v>
      </c>
      <c r="C1548" s="8" t="s">
        <v>142</v>
      </c>
      <c r="D1548" s="8"/>
      <c r="E1548" s="9">
        <v>586</v>
      </c>
      <c r="F1548" s="10" t="s">
        <v>234</v>
      </c>
      <c r="G1548" s="11">
        <v>3.03</v>
      </c>
      <c r="H1548" s="9">
        <v>3</v>
      </c>
      <c r="I1548" s="12">
        <v>1.1000000000000001</v>
      </c>
      <c r="J1548" s="12">
        <v>1.1000000000000001</v>
      </c>
      <c r="K1548" s="13">
        <v>1.1000000000000001</v>
      </c>
      <c r="L1548" s="12">
        <v>156.52052</v>
      </c>
      <c r="M1548" s="12">
        <v>14.605529000000001</v>
      </c>
      <c r="N1548" s="12">
        <v>142.2913818181818</v>
      </c>
      <c r="O1548" s="12">
        <v>13.277753636363636</v>
      </c>
      <c r="P1548" s="12">
        <v>93.31382875548843</v>
      </c>
      <c r="Q1548" s="12" t="s">
        <v>53</v>
      </c>
      <c r="R1548" s="12" t="s">
        <v>54</v>
      </c>
      <c r="S1548" s="12" t="s">
        <v>55</v>
      </c>
      <c r="T1548" s="12">
        <v>11.73</v>
      </c>
      <c r="U1548" s="12">
        <v>116.41804999999999</v>
      </c>
      <c r="V1548" s="21" t="s">
        <v>118</v>
      </c>
      <c r="W1548" s="21" t="s">
        <v>118</v>
      </c>
      <c r="X1548" s="15" t="s">
        <v>63</v>
      </c>
      <c r="Y1548" s="15" t="s">
        <v>42</v>
      </c>
      <c r="AC1548" s="13">
        <v>1.1000000000000001</v>
      </c>
      <c r="AD1548" s="44">
        <v>156.07107347732457</v>
      </c>
      <c r="AE1548" s="44" t="s">
        <v>55</v>
      </c>
      <c r="AF1548" s="44" t="s">
        <v>55</v>
      </c>
      <c r="AG1548" s="152">
        <v>141.9</v>
      </c>
    </row>
    <row r="1549" spans="1:153" s="15" customFormat="1" x14ac:dyDescent="0.2">
      <c r="A1549" s="8" t="s">
        <v>32</v>
      </c>
      <c r="B1549" s="8" t="s">
        <v>32</v>
      </c>
      <c r="C1549" s="8" t="s">
        <v>43</v>
      </c>
      <c r="D1549" s="8" t="s">
        <v>34</v>
      </c>
      <c r="E1549" s="9">
        <v>65</v>
      </c>
      <c r="F1549" s="10" t="s">
        <v>229</v>
      </c>
      <c r="G1549" s="11">
        <v>65.05</v>
      </c>
      <c r="H1549" s="9">
        <v>1</v>
      </c>
      <c r="I1549" s="12">
        <v>63.41</v>
      </c>
      <c r="J1549" s="12">
        <v>63.41</v>
      </c>
      <c r="K1549" s="13">
        <v>63.41</v>
      </c>
      <c r="L1549" s="12">
        <v>8705.5681719999993</v>
      </c>
      <c r="M1549" s="12">
        <v>976.41980500000011</v>
      </c>
      <c r="N1549" s="12">
        <v>137.29014622299323</v>
      </c>
      <c r="O1549" s="12">
        <v>15.398514508752566</v>
      </c>
      <c r="P1549" s="12">
        <v>112.16037663578246</v>
      </c>
      <c r="Q1549" s="12" t="s">
        <v>60</v>
      </c>
      <c r="R1549" s="12" t="s">
        <v>70</v>
      </c>
      <c r="S1549" s="12" t="s">
        <v>71</v>
      </c>
      <c r="T1549" s="12">
        <v>12.45</v>
      </c>
      <c r="U1549" s="12">
        <v>131.90795</v>
      </c>
      <c r="V1549" s="13" t="s">
        <v>58</v>
      </c>
      <c r="W1549" s="14" t="s">
        <v>62</v>
      </c>
      <c r="X1549" s="15" t="s">
        <v>41</v>
      </c>
      <c r="Y1549" s="15" t="s">
        <v>42</v>
      </c>
      <c r="Z1549" s="16"/>
      <c r="AA1549" s="16"/>
      <c r="AB1549" s="17">
        <v>0.17457814224885665</v>
      </c>
      <c r="AC1549" s="18">
        <v>89.21</v>
      </c>
      <c r="AD1549" s="19">
        <v>8905.7962399560001</v>
      </c>
      <c r="AE1549" s="20" t="s">
        <v>72</v>
      </c>
      <c r="AF1549" s="20" t="s">
        <v>72</v>
      </c>
      <c r="AG1549" s="152">
        <v>99.8</v>
      </c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K1549" s="16"/>
      <c r="BL1549" s="16"/>
      <c r="BM1549" s="16"/>
      <c r="BN1549" s="16"/>
      <c r="BO1549" s="16"/>
      <c r="BP1549" s="16"/>
      <c r="BQ1549" s="16"/>
      <c r="BR1549" s="16"/>
      <c r="BS1549" s="16"/>
      <c r="BT1549" s="16"/>
      <c r="BU1549" s="16"/>
      <c r="BV1549" s="16"/>
      <c r="BW1549" s="16"/>
      <c r="BX1549" s="16"/>
      <c r="BY1549" s="16"/>
      <c r="BZ1549" s="16"/>
      <c r="CA1549" s="16"/>
      <c r="CB1549" s="16"/>
      <c r="CC1549" s="16"/>
      <c r="CD1549" s="16"/>
      <c r="CE1549" s="16"/>
      <c r="CF1549" s="16"/>
      <c r="CG1549" s="16"/>
      <c r="CH1549" s="16"/>
      <c r="CI1549" s="16"/>
      <c r="CJ1549" s="16"/>
      <c r="CK1549" s="16"/>
      <c r="CL1549" s="16"/>
      <c r="CM1549" s="16"/>
      <c r="CN1549" s="16"/>
      <c r="CO1549" s="16"/>
      <c r="CP1549" s="16"/>
      <c r="CQ1549" s="16"/>
      <c r="CR1549" s="16"/>
      <c r="CS1549" s="16"/>
      <c r="CT1549" s="16"/>
      <c r="CU1549" s="16"/>
      <c r="CV1549" s="16"/>
      <c r="CW1549" s="16"/>
      <c r="CX1549" s="16"/>
      <c r="CY1549" s="16"/>
      <c r="CZ1549" s="16"/>
      <c r="DA1549" s="16"/>
      <c r="DB1549" s="16"/>
      <c r="DC1549" s="16"/>
      <c r="DD1549" s="16"/>
      <c r="DE1549" s="16"/>
      <c r="DF1549" s="16"/>
      <c r="DG1549" s="16"/>
      <c r="DH1549" s="16"/>
      <c r="DI1549" s="16"/>
      <c r="DJ1549" s="16"/>
      <c r="DK1549" s="16"/>
      <c r="DL1549" s="16"/>
      <c r="DM1549" s="16"/>
      <c r="DN1549" s="16"/>
      <c r="DO1549" s="16"/>
      <c r="DP1549" s="16"/>
      <c r="DQ1549" s="16"/>
      <c r="DR1549" s="16"/>
      <c r="DS1549" s="16"/>
      <c r="DT1549" s="16"/>
      <c r="DU1549" s="16"/>
      <c r="DV1549" s="16"/>
      <c r="DW1549" s="16"/>
      <c r="DX1549" s="16"/>
      <c r="DY1549" s="16"/>
      <c r="DZ1549" s="16"/>
      <c r="EA1549" s="16"/>
      <c r="EB1549" s="16"/>
      <c r="EC1549" s="16"/>
      <c r="ED1549" s="16"/>
      <c r="EE1549" s="16"/>
      <c r="EF1549" s="16"/>
      <c r="EG1549" s="16"/>
      <c r="EH1549" s="16"/>
      <c r="EI1549" s="16"/>
      <c r="EJ1549" s="16"/>
      <c r="EK1549" s="16"/>
      <c r="EL1549" s="16"/>
      <c r="EM1549" s="16"/>
      <c r="EN1549" s="16"/>
      <c r="EO1549" s="16"/>
      <c r="EP1549" s="16"/>
      <c r="EQ1549" s="16"/>
      <c r="ER1549" s="16"/>
      <c r="ES1549" s="16"/>
      <c r="ET1549" s="16"/>
      <c r="EU1549" s="16"/>
      <c r="EV1549" s="16"/>
      <c r="EW1549" s="16"/>
    </row>
    <row r="1550" spans="1:153" s="16" customFormat="1" x14ac:dyDescent="0.2">
      <c r="A1550" s="8" t="s">
        <v>32</v>
      </c>
      <c r="B1550" s="8" t="s">
        <v>32</v>
      </c>
      <c r="C1550" s="8" t="s">
        <v>33</v>
      </c>
      <c r="D1550" s="8" t="s">
        <v>34</v>
      </c>
      <c r="E1550" s="9">
        <v>52</v>
      </c>
      <c r="F1550" s="10" t="s">
        <v>228</v>
      </c>
      <c r="G1550" s="11">
        <v>52.01</v>
      </c>
      <c r="H1550" s="9"/>
      <c r="I1550" s="12">
        <v>38.96</v>
      </c>
      <c r="J1550" s="12">
        <v>38.96</v>
      </c>
      <c r="K1550" s="13">
        <v>38.96</v>
      </c>
      <c r="L1550" s="12">
        <v>3101.618172</v>
      </c>
      <c r="M1550" s="12">
        <v>393.12023200000004</v>
      </c>
      <c r="N1550" s="12">
        <v>79.6103226899384</v>
      </c>
      <c r="O1550" s="12">
        <v>10.090355030800822</v>
      </c>
      <c r="P1550" s="12">
        <v>126.74681737065863</v>
      </c>
      <c r="Q1550" s="12" t="s">
        <v>65</v>
      </c>
      <c r="R1550" s="12" t="s">
        <v>54</v>
      </c>
      <c r="S1550" s="12" t="s">
        <v>55</v>
      </c>
      <c r="T1550" s="12">
        <v>12.12</v>
      </c>
      <c r="U1550" s="12">
        <v>155.81890000000001</v>
      </c>
      <c r="V1550" s="13" t="s">
        <v>84</v>
      </c>
      <c r="W1550" s="14" t="s">
        <v>87</v>
      </c>
      <c r="X1550" s="15" t="s">
        <v>63</v>
      </c>
      <c r="Y1550" s="15" t="s">
        <v>49</v>
      </c>
      <c r="AB1550" s="17">
        <v>0.23767967145790553</v>
      </c>
      <c r="AC1550" s="18">
        <v>38.959999999999994</v>
      </c>
      <c r="AD1550" s="19">
        <v>3076.8052266240002</v>
      </c>
      <c r="AE1550" s="20" t="s">
        <v>55</v>
      </c>
      <c r="AF1550" s="20" t="s">
        <v>55</v>
      </c>
      <c r="AG1550" s="152">
        <v>79</v>
      </c>
      <c r="AH1550" s="22"/>
      <c r="AI1550" s="22"/>
      <c r="AJ1550" s="22"/>
      <c r="AK1550" s="22"/>
      <c r="AL1550" s="22"/>
      <c r="AM1550" s="22"/>
      <c r="AN1550" s="22"/>
      <c r="AO1550" s="22"/>
      <c r="AP1550" s="22"/>
      <c r="AQ1550" s="22"/>
      <c r="AR1550" s="22"/>
      <c r="AS1550" s="22"/>
      <c r="AT1550" s="22"/>
      <c r="AU1550" s="22"/>
      <c r="AV1550" s="22"/>
      <c r="AW1550" s="22"/>
      <c r="AX1550" s="22"/>
      <c r="AY1550" s="22"/>
      <c r="AZ1550" s="22"/>
      <c r="BA1550" s="22"/>
      <c r="BB1550" s="22"/>
      <c r="BC1550" s="22"/>
      <c r="BD1550" s="22"/>
      <c r="BE1550" s="22"/>
      <c r="BF1550" s="22"/>
      <c r="BG1550" s="22"/>
      <c r="BH1550" s="22"/>
      <c r="BI1550" s="22"/>
      <c r="BJ1550" s="22"/>
      <c r="BK1550" s="22"/>
      <c r="BL1550" s="22"/>
      <c r="BM1550" s="22"/>
      <c r="BN1550" s="22"/>
      <c r="BO1550" s="22"/>
      <c r="BP1550" s="22"/>
      <c r="BQ1550" s="22"/>
      <c r="BR1550" s="22"/>
      <c r="BS1550" s="22"/>
      <c r="BT1550" s="22"/>
      <c r="BU1550" s="22"/>
      <c r="BV1550" s="22"/>
      <c r="BW1550" s="22"/>
      <c r="BX1550" s="22"/>
      <c r="BY1550" s="22"/>
      <c r="BZ1550" s="22"/>
      <c r="CA1550" s="22"/>
      <c r="CB1550" s="22"/>
      <c r="CC1550" s="22"/>
      <c r="CD1550" s="22"/>
      <c r="CE1550" s="22"/>
      <c r="CF1550" s="22"/>
      <c r="CG1550" s="22"/>
      <c r="CH1550" s="22"/>
      <c r="CI1550" s="22"/>
      <c r="CJ1550" s="22"/>
      <c r="CK1550" s="22"/>
      <c r="CL1550" s="22"/>
      <c r="CM1550" s="22"/>
      <c r="CN1550" s="22"/>
      <c r="CO1550" s="22"/>
      <c r="CP1550" s="22"/>
      <c r="CQ1550" s="22"/>
      <c r="CR1550" s="22"/>
      <c r="CS1550" s="22"/>
      <c r="CT1550" s="22"/>
      <c r="CU1550" s="22"/>
      <c r="CV1550" s="22"/>
      <c r="CW1550" s="22"/>
      <c r="CX1550" s="22"/>
      <c r="CY1550" s="22"/>
      <c r="CZ1550" s="22"/>
      <c r="DA1550" s="22"/>
      <c r="DB1550" s="22"/>
      <c r="DC1550" s="22"/>
      <c r="DD1550" s="22"/>
      <c r="DE1550" s="22"/>
      <c r="DF1550" s="22"/>
      <c r="DG1550" s="22"/>
      <c r="DH1550" s="22"/>
      <c r="DI1550" s="22"/>
      <c r="DJ1550" s="22"/>
      <c r="DK1550" s="22"/>
      <c r="DL1550" s="22"/>
      <c r="DM1550" s="22"/>
      <c r="DN1550" s="22"/>
      <c r="DO1550" s="22"/>
      <c r="DP1550" s="22"/>
      <c r="DQ1550" s="22"/>
      <c r="DR1550" s="22"/>
      <c r="DS1550" s="22"/>
      <c r="DT1550" s="22"/>
      <c r="DU1550" s="22"/>
      <c r="DV1550" s="22"/>
      <c r="DW1550" s="22"/>
      <c r="DX1550" s="22"/>
      <c r="DY1550" s="22"/>
      <c r="DZ1550" s="22"/>
      <c r="EA1550" s="22"/>
      <c r="EB1550" s="22"/>
      <c r="EC1550" s="22"/>
      <c r="ED1550" s="22"/>
      <c r="EE1550" s="22"/>
      <c r="EF1550" s="22"/>
      <c r="EG1550" s="22"/>
      <c r="EH1550" s="22"/>
      <c r="EI1550" s="22"/>
      <c r="EJ1550" s="22"/>
      <c r="EK1550" s="22"/>
      <c r="EL1550" s="22"/>
      <c r="EM1550" s="22"/>
      <c r="EN1550" s="22"/>
      <c r="EO1550" s="22"/>
      <c r="EP1550" s="22"/>
      <c r="EQ1550" s="22"/>
      <c r="ER1550" s="22"/>
      <c r="ES1550" s="22"/>
      <c r="ET1550" s="22"/>
      <c r="EU1550" s="22"/>
      <c r="EV1550" s="22"/>
      <c r="EW1550" s="22"/>
    </row>
    <row r="1551" spans="1:153" s="16" customFormat="1" x14ac:dyDescent="0.2">
      <c r="A1551" s="8" t="s">
        <v>114</v>
      </c>
      <c r="B1551" s="8" t="s">
        <v>114</v>
      </c>
      <c r="C1551" s="8" t="s">
        <v>116</v>
      </c>
      <c r="D1551" s="8"/>
      <c r="E1551" s="9">
        <v>231</v>
      </c>
      <c r="F1551" s="10" t="s">
        <v>251</v>
      </c>
      <c r="G1551" s="11">
        <v>2.11</v>
      </c>
      <c r="H1551" s="9">
        <v>2</v>
      </c>
      <c r="I1551" s="12">
        <v>3.1</v>
      </c>
      <c r="J1551" s="12">
        <v>3.1</v>
      </c>
      <c r="K1551" s="13">
        <v>3.1</v>
      </c>
      <c r="L1551" s="12">
        <v>131.20046399999998</v>
      </c>
      <c r="M1551" s="12">
        <v>13.592250200000001</v>
      </c>
      <c r="N1551" s="12">
        <v>42.322730322580639</v>
      </c>
      <c r="O1551" s="12">
        <v>4.3845968387096779</v>
      </c>
      <c r="P1551" s="12">
        <v>103.59910160073827</v>
      </c>
      <c r="Q1551" s="12" t="s">
        <v>255</v>
      </c>
      <c r="R1551" s="12" t="s">
        <v>37</v>
      </c>
      <c r="S1551" s="12" t="s">
        <v>38</v>
      </c>
      <c r="T1551" s="12">
        <v>12.45</v>
      </c>
      <c r="U1551" s="12">
        <v>126.9885</v>
      </c>
      <c r="V1551" s="21"/>
      <c r="W1551" s="21"/>
      <c r="X1551" s="15" t="s">
        <v>41</v>
      </c>
      <c r="Y1551" s="15" t="s">
        <v>49</v>
      </c>
      <c r="AC1551" s="13" t="e">
        <v>#N/A</v>
      </c>
      <c r="AD1551" s="13" t="e">
        <v>#N/A</v>
      </c>
      <c r="AE1551" s="44" t="e">
        <v>#N/A</v>
      </c>
      <c r="AF1551" s="44" t="e">
        <v>#N/A</v>
      </c>
      <c r="AG1551" s="152" t="e">
        <v>#N/A</v>
      </c>
    </row>
    <row r="1552" spans="1:153" s="16" customFormat="1" x14ac:dyDescent="0.2">
      <c r="A1552" s="8" t="s">
        <v>32</v>
      </c>
      <c r="B1552" s="8" t="s">
        <v>32</v>
      </c>
      <c r="C1552" s="8" t="s">
        <v>33</v>
      </c>
      <c r="D1552" s="8" t="s">
        <v>34</v>
      </c>
      <c r="E1552" s="9">
        <v>52</v>
      </c>
      <c r="F1552" s="10" t="s">
        <v>228</v>
      </c>
      <c r="G1552" s="11">
        <v>52.04</v>
      </c>
      <c r="H1552" s="9"/>
      <c r="I1552" s="12">
        <v>14.78</v>
      </c>
      <c r="J1552" s="12">
        <v>14.78</v>
      </c>
      <c r="K1552" s="13">
        <v>14.78</v>
      </c>
      <c r="L1552" s="12">
        <v>1414.7938480000003</v>
      </c>
      <c r="M1552" s="12">
        <v>177.0602054</v>
      </c>
      <c r="N1552" s="12">
        <v>95.723535047361324</v>
      </c>
      <c r="O1552" s="12">
        <v>11.979716197564276</v>
      </c>
      <c r="P1552" s="12">
        <v>125.14912024129748</v>
      </c>
      <c r="Q1552" s="12" t="s">
        <v>36</v>
      </c>
      <c r="R1552" s="12" t="s">
        <v>54</v>
      </c>
      <c r="S1552" s="12" t="s">
        <v>55</v>
      </c>
      <c r="T1552" s="12">
        <v>12.29</v>
      </c>
      <c r="U1552" s="12">
        <v>151.26554999999999</v>
      </c>
      <c r="V1552" s="13" t="s">
        <v>173</v>
      </c>
      <c r="W1552" s="14" t="s">
        <v>62</v>
      </c>
      <c r="X1552" s="15" t="s">
        <v>63</v>
      </c>
      <c r="Y1552" s="15" t="s">
        <v>49</v>
      </c>
      <c r="AB1552" s="17">
        <v>0.10067114093959731</v>
      </c>
      <c r="AC1552" s="18">
        <v>14.780000000000001</v>
      </c>
      <c r="AD1552" s="19">
        <v>1403.4754972160003</v>
      </c>
      <c r="AE1552" s="20" t="s">
        <v>55</v>
      </c>
      <c r="AF1552" s="20" t="s">
        <v>55</v>
      </c>
      <c r="AG1552" s="152">
        <v>95</v>
      </c>
      <c r="AH1552" s="22"/>
      <c r="AI1552" s="22"/>
      <c r="AJ1552" s="22"/>
      <c r="AK1552" s="22"/>
      <c r="AL1552" s="22"/>
      <c r="AM1552" s="22"/>
      <c r="AN1552" s="22"/>
      <c r="AO1552" s="22"/>
      <c r="AP1552" s="22"/>
      <c r="AQ1552" s="22"/>
      <c r="AR1552" s="22"/>
      <c r="AS1552" s="22"/>
      <c r="AT1552" s="22"/>
      <c r="AU1552" s="22"/>
      <c r="AV1552" s="22"/>
      <c r="AW1552" s="22"/>
      <c r="AX1552" s="22"/>
      <c r="AY1552" s="22"/>
      <c r="AZ1552" s="22"/>
      <c r="BA1552" s="22"/>
      <c r="BB1552" s="22"/>
      <c r="BC1552" s="22"/>
      <c r="BD1552" s="22"/>
      <c r="BE1552" s="22"/>
      <c r="BF1552" s="22"/>
      <c r="BG1552" s="22"/>
      <c r="BH1552" s="22"/>
      <c r="BI1552" s="22"/>
      <c r="BJ1552" s="22"/>
      <c r="BK1552" s="22"/>
      <c r="BL1552" s="22"/>
      <c r="BM1552" s="22"/>
      <c r="BN1552" s="22"/>
      <c r="BO1552" s="22"/>
      <c r="BP1552" s="22"/>
      <c r="BQ1552" s="22"/>
      <c r="BR1552" s="22"/>
      <c r="BS1552" s="22"/>
      <c r="BT1552" s="22"/>
      <c r="BU1552" s="22"/>
      <c r="BV1552" s="22"/>
      <c r="BW1552" s="22"/>
      <c r="BX1552" s="22"/>
      <c r="BY1552" s="22"/>
      <c r="BZ1552" s="22"/>
      <c r="CA1552" s="22"/>
      <c r="CB1552" s="22"/>
      <c r="CC1552" s="22"/>
      <c r="CD1552" s="22"/>
      <c r="CE1552" s="22"/>
      <c r="CF1552" s="22"/>
      <c r="CG1552" s="22"/>
      <c r="CH1552" s="22"/>
      <c r="CI1552" s="22"/>
      <c r="CJ1552" s="22"/>
      <c r="CK1552" s="22"/>
      <c r="CL1552" s="22"/>
      <c r="CM1552" s="22"/>
      <c r="CN1552" s="22"/>
      <c r="CO1552" s="22"/>
      <c r="CP1552" s="22"/>
      <c r="CQ1552" s="22"/>
      <c r="CR1552" s="22"/>
      <c r="CS1552" s="22"/>
      <c r="CT1552" s="22"/>
      <c r="CU1552" s="22"/>
      <c r="CV1552" s="22"/>
      <c r="CW1552" s="22"/>
      <c r="CX1552" s="22"/>
      <c r="CY1552" s="22"/>
      <c r="CZ1552" s="22"/>
      <c r="DA1552" s="22"/>
      <c r="DB1552" s="22"/>
      <c r="DC1552" s="22"/>
      <c r="DD1552" s="22"/>
      <c r="DE1552" s="22"/>
      <c r="DF1552" s="22"/>
      <c r="DG1552" s="22"/>
      <c r="DH1552" s="22"/>
      <c r="DI1552" s="22"/>
      <c r="DJ1552" s="22"/>
      <c r="DK1552" s="22"/>
      <c r="DL1552" s="22"/>
      <c r="DM1552" s="22"/>
      <c r="DN1552" s="22"/>
      <c r="DO1552" s="22"/>
      <c r="DP1552" s="22"/>
      <c r="DQ1552" s="22"/>
      <c r="DR1552" s="22"/>
      <c r="DS1552" s="22"/>
      <c r="DT1552" s="22"/>
      <c r="DU1552" s="22"/>
      <c r="DV1552" s="22"/>
      <c r="DW1552" s="22"/>
      <c r="DX1552" s="22"/>
      <c r="DY1552" s="22"/>
      <c r="DZ1552" s="22"/>
      <c r="EA1552" s="22"/>
      <c r="EB1552" s="22"/>
      <c r="EC1552" s="22"/>
      <c r="ED1552" s="22"/>
      <c r="EE1552" s="22"/>
      <c r="EF1552" s="22"/>
      <c r="EG1552" s="22"/>
      <c r="EH1552" s="22"/>
      <c r="EI1552" s="22"/>
      <c r="EJ1552" s="22"/>
      <c r="EK1552" s="22"/>
      <c r="EL1552" s="22"/>
      <c r="EM1552" s="22"/>
      <c r="EN1552" s="22"/>
      <c r="EO1552" s="22"/>
      <c r="EP1552" s="22"/>
      <c r="EQ1552" s="22"/>
      <c r="ER1552" s="22"/>
      <c r="ES1552" s="22"/>
      <c r="ET1552" s="22"/>
      <c r="EU1552" s="22"/>
      <c r="EV1552" s="22"/>
      <c r="EW1552" s="22"/>
    </row>
    <row r="1553" spans="1:153" s="15" customFormat="1" x14ac:dyDescent="0.2">
      <c r="A1553" s="8" t="s">
        <v>114</v>
      </c>
      <c r="B1553" s="8" t="s">
        <v>114</v>
      </c>
      <c r="C1553" s="8" t="s">
        <v>116</v>
      </c>
      <c r="D1553" s="7"/>
      <c r="E1553" s="124">
        <v>532</v>
      </c>
      <c r="F1553" s="49" t="s">
        <v>163</v>
      </c>
      <c r="G1553" s="125">
        <v>1.06</v>
      </c>
      <c r="H1553" s="7">
        <v>1</v>
      </c>
      <c r="I1553" s="12">
        <v>24.52</v>
      </c>
      <c r="J1553" s="38">
        <v>73.599999999999994</v>
      </c>
      <c r="K1553" s="38">
        <v>73.599999999999994</v>
      </c>
      <c r="L1553" s="12">
        <v>406.03132799999997</v>
      </c>
      <c r="M1553" s="12">
        <v>45.861296199999998</v>
      </c>
      <c r="N1553" s="12">
        <v>65.069123076923077</v>
      </c>
      <c r="O1553" s="12">
        <v>7.3495666987179478</v>
      </c>
      <c r="P1553" s="12">
        <v>112.95014211317212</v>
      </c>
      <c r="Q1553" s="12" t="s">
        <v>46</v>
      </c>
      <c r="R1553" s="12" t="s">
        <v>54</v>
      </c>
      <c r="S1553" s="12" t="s">
        <v>55</v>
      </c>
      <c r="T1553" s="12">
        <v>12.81</v>
      </c>
      <c r="U1553" s="12">
        <v>135.41374999999999</v>
      </c>
      <c r="AC1553" s="13" t="e">
        <v>#N/A</v>
      </c>
      <c r="AD1553" s="13" t="e">
        <v>#N/A</v>
      </c>
      <c r="AE1553" s="44" t="e">
        <v>#N/A</v>
      </c>
      <c r="AF1553" s="44" t="e">
        <v>#N/A</v>
      </c>
      <c r="AG1553" s="152" t="e">
        <v>#N/A</v>
      </c>
    </row>
    <row r="1554" spans="1:153" s="15" customFormat="1" x14ac:dyDescent="0.2">
      <c r="A1554" s="8" t="s">
        <v>32</v>
      </c>
      <c r="B1554" s="8" t="s">
        <v>32</v>
      </c>
      <c r="C1554" s="8" t="s">
        <v>33</v>
      </c>
      <c r="D1554" s="8" t="s">
        <v>34</v>
      </c>
      <c r="E1554" s="9">
        <v>52</v>
      </c>
      <c r="F1554" s="10" t="s">
        <v>228</v>
      </c>
      <c r="G1554" s="11">
        <v>52.05</v>
      </c>
      <c r="H1554" s="9"/>
      <c r="I1554" s="12">
        <v>46.72</v>
      </c>
      <c r="J1554" s="12">
        <v>46.72</v>
      </c>
      <c r="K1554" s="13">
        <v>46.72</v>
      </c>
      <c r="L1554" s="12">
        <v>4023.4803440000005</v>
      </c>
      <c r="M1554" s="12">
        <v>475.50104319999997</v>
      </c>
      <c r="N1554" s="12">
        <v>86.119014212328779</v>
      </c>
      <c r="O1554" s="12">
        <v>10.177676438356164</v>
      </c>
      <c r="P1554" s="12">
        <v>118.18152508414489</v>
      </c>
      <c r="Q1554" s="12" t="s">
        <v>36</v>
      </c>
      <c r="R1554" s="12" t="s">
        <v>37</v>
      </c>
      <c r="S1554" s="12" t="s">
        <v>38</v>
      </c>
      <c r="T1554" s="12">
        <v>12.12</v>
      </c>
      <c r="U1554" s="12">
        <v>146.53215</v>
      </c>
      <c r="V1554" s="13" t="s">
        <v>156</v>
      </c>
      <c r="W1554" s="14" t="s">
        <v>87</v>
      </c>
      <c r="X1554" s="15" t="s">
        <v>41</v>
      </c>
      <c r="Y1554" s="15" t="s">
        <v>49</v>
      </c>
      <c r="Z1554" s="16"/>
      <c r="AA1554" s="16"/>
      <c r="AB1554" s="17">
        <v>0.18000856164383564</v>
      </c>
      <c r="AC1554" s="18">
        <v>46.72</v>
      </c>
      <c r="AD1554" s="19">
        <v>3885.3773371540842</v>
      </c>
      <c r="AE1554" s="20" t="s">
        <v>38</v>
      </c>
      <c r="AF1554" s="20" t="s">
        <v>38</v>
      </c>
      <c r="AG1554" s="152">
        <v>83.2</v>
      </c>
      <c r="AH1554" s="22"/>
      <c r="AI1554" s="22"/>
      <c r="AJ1554" s="22"/>
      <c r="AK1554" s="22"/>
      <c r="AL1554" s="22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  <c r="BC1554" s="22"/>
      <c r="BD1554" s="22"/>
      <c r="BE1554" s="22"/>
      <c r="BF1554" s="22"/>
      <c r="BG1554" s="22"/>
      <c r="BH1554" s="22"/>
      <c r="BI1554" s="22"/>
      <c r="BJ1554" s="22"/>
      <c r="BK1554" s="22"/>
      <c r="BL1554" s="22"/>
      <c r="BM1554" s="22"/>
      <c r="BN1554" s="22"/>
      <c r="BO1554" s="22"/>
      <c r="BP1554" s="22"/>
      <c r="BQ1554" s="22"/>
      <c r="BR1554" s="22"/>
      <c r="BS1554" s="22"/>
      <c r="BT1554" s="22"/>
      <c r="BU1554" s="22"/>
      <c r="BV1554" s="22"/>
      <c r="BW1554" s="22"/>
      <c r="BX1554" s="22"/>
      <c r="BY1554" s="22"/>
      <c r="BZ1554" s="22"/>
      <c r="CA1554" s="22"/>
      <c r="CB1554" s="22"/>
      <c r="CC1554" s="22"/>
      <c r="CD1554" s="22"/>
      <c r="CE1554" s="22"/>
      <c r="CF1554" s="22"/>
      <c r="CG1554" s="22"/>
      <c r="CH1554" s="22"/>
      <c r="CI1554" s="22"/>
      <c r="CJ1554" s="22"/>
      <c r="CK1554" s="22"/>
      <c r="CL1554" s="22"/>
      <c r="CM1554" s="22"/>
      <c r="CN1554" s="22"/>
      <c r="CO1554" s="22"/>
      <c r="CP1554" s="22"/>
      <c r="CQ1554" s="22"/>
      <c r="CR1554" s="22"/>
      <c r="CS1554" s="22"/>
      <c r="CT1554" s="22"/>
      <c r="CU1554" s="22"/>
      <c r="CV1554" s="22"/>
      <c r="CW1554" s="22"/>
      <c r="CX1554" s="22"/>
      <c r="CY1554" s="22"/>
      <c r="CZ1554" s="22"/>
      <c r="DA1554" s="22"/>
      <c r="DB1554" s="22"/>
      <c r="DC1554" s="22"/>
      <c r="DD1554" s="22"/>
      <c r="DE1554" s="22"/>
      <c r="DF1554" s="22"/>
      <c r="DG1554" s="22"/>
      <c r="DH1554" s="22"/>
      <c r="DI1554" s="22"/>
      <c r="DJ1554" s="22"/>
      <c r="DK1554" s="22"/>
      <c r="DL1554" s="22"/>
      <c r="DM1554" s="22"/>
      <c r="DN1554" s="22"/>
      <c r="DO1554" s="22"/>
      <c r="DP1554" s="22"/>
      <c r="DQ1554" s="22"/>
      <c r="DR1554" s="22"/>
      <c r="DS1554" s="22"/>
      <c r="DT1554" s="22"/>
      <c r="DU1554" s="22"/>
      <c r="DV1554" s="22"/>
      <c r="DW1554" s="22"/>
      <c r="DX1554" s="22"/>
      <c r="DY1554" s="22"/>
      <c r="DZ1554" s="22"/>
      <c r="EA1554" s="22"/>
      <c r="EB1554" s="22"/>
      <c r="EC1554" s="22"/>
      <c r="ED1554" s="22"/>
      <c r="EE1554" s="22"/>
      <c r="EF1554" s="22"/>
      <c r="EG1554" s="22"/>
      <c r="EH1554" s="22"/>
      <c r="EI1554" s="22"/>
      <c r="EJ1554" s="22"/>
      <c r="EK1554" s="22"/>
      <c r="EL1554" s="22"/>
      <c r="EM1554" s="22"/>
      <c r="EN1554" s="22"/>
      <c r="EO1554" s="22"/>
      <c r="EP1554" s="22"/>
      <c r="EQ1554" s="22"/>
      <c r="ER1554" s="22"/>
      <c r="ES1554" s="22"/>
      <c r="ET1554" s="22"/>
      <c r="EU1554" s="22"/>
      <c r="EV1554" s="22"/>
      <c r="EW1554" s="22"/>
    </row>
    <row r="1555" spans="1:153" s="16" customFormat="1" x14ac:dyDescent="0.2">
      <c r="A1555" s="8" t="s">
        <v>32</v>
      </c>
      <c r="B1555" s="8" t="s">
        <v>32</v>
      </c>
      <c r="C1555" s="8" t="s">
        <v>43</v>
      </c>
      <c r="D1555" s="8" t="s">
        <v>34</v>
      </c>
      <c r="E1555" s="139">
        <v>77</v>
      </c>
      <c r="F1555" s="139" t="s">
        <v>225</v>
      </c>
      <c r="G1555" s="139">
        <v>77.13</v>
      </c>
      <c r="H1555" s="7">
        <v>1</v>
      </c>
      <c r="I1555" s="12">
        <v>4.8600000000000003</v>
      </c>
      <c r="J1555" s="12">
        <v>4.62</v>
      </c>
      <c r="K1555" s="13">
        <v>4.62</v>
      </c>
      <c r="L1555" s="12">
        <v>508.93158000000005</v>
      </c>
      <c r="M1555" s="12">
        <v>55.534723599999992</v>
      </c>
      <c r="N1555" s="12">
        <v>104.71843209876543</v>
      </c>
      <c r="O1555" s="12">
        <v>11.426897860082303</v>
      </c>
      <c r="P1555" s="12">
        <v>109.12021533424982</v>
      </c>
      <c r="Q1555" s="12" t="s">
        <v>46</v>
      </c>
      <c r="R1555" s="12" t="s">
        <v>196</v>
      </c>
      <c r="S1555" s="12" t="s">
        <v>176</v>
      </c>
      <c r="T1555" s="12">
        <v>10.71</v>
      </c>
      <c r="U1555" s="12">
        <v>133.28065000000001</v>
      </c>
      <c r="V1555" s="15"/>
      <c r="W1555" s="15"/>
      <c r="X1555" s="15" t="s">
        <v>41</v>
      </c>
      <c r="Y1555" s="15" t="s">
        <v>49</v>
      </c>
      <c r="Z1555" s="15"/>
      <c r="AA1555" s="15"/>
      <c r="AB1555" s="15"/>
      <c r="AC1555" s="18">
        <v>4.83</v>
      </c>
      <c r="AD1555" s="19">
        <v>476.92</v>
      </c>
      <c r="AE1555" s="20" t="s">
        <v>176</v>
      </c>
      <c r="AF1555" s="20" t="s">
        <v>176</v>
      </c>
      <c r="AG1555" s="152">
        <v>98.7</v>
      </c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5"/>
      <c r="BP1555" s="15"/>
      <c r="BQ1555" s="15"/>
      <c r="BR1555" s="15"/>
      <c r="BS1555" s="15"/>
      <c r="BT1555" s="15"/>
      <c r="BU1555" s="15"/>
      <c r="BV1555" s="15"/>
      <c r="BW1555" s="15"/>
      <c r="BX1555" s="15"/>
      <c r="BY1555" s="15"/>
      <c r="BZ1555" s="15"/>
      <c r="CA1555" s="15"/>
      <c r="CB1555" s="15"/>
      <c r="CC1555" s="15"/>
      <c r="CD1555" s="15"/>
      <c r="CE1555" s="15"/>
      <c r="CF1555" s="15"/>
      <c r="CG1555" s="15"/>
      <c r="CH1555" s="15"/>
      <c r="CI1555" s="15"/>
      <c r="CJ1555" s="15"/>
      <c r="CK1555" s="15"/>
      <c r="CL1555" s="15"/>
      <c r="CM1555" s="15"/>
      <c r="CN1555" s="15"/>
      <c r="CO1555" s="15"/>
      <c r="CP1555" s="15"/>
      <c r="CQ1555" s="15"/>
      <c r="CR1555" s="15"/>
      <c r="CS1555" s="15"/>
      <c r="CT1555" s="15"/>
      <c r="CU1555" s="15"/>
      <c r="CV1555" s="15"/>
      <c r="CW1555" s="15"/>
      <c r="CX1555" s="15"/>
      <c r="CY1555" s="15"/>
      <c r="CZ1555" s="15"/>
      <c r="DA1555" s="15"/>
      <c r="DB1555" s="15"/>
      <c r="DC1555" s="15"/>
      <c r="DD1555" s="15"/>
      <c r="DE1555" s="15"/>
      <c r="DF1555" s="15"/>
      <c r="DG1555" s="15"/>
      <c r="DH1555" s="15"/>
      <c r="DI1555" s="15"/>
      <c r="DJ1555" s="15"/>
      <c r="DK1555" s="15"/>
      <c r="DL1555" s="15"/>
      <c r="DM1555" s="15"/>
      <c r="DN1555" s="15"/>
      <c r="DO1555" s="15"/>
      <c r="DP1555" s="15"/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5"/>
      <c r="ED1555" s="15"/>
      <c r="EE1555" s="15"/>
      <c r="EF1555" s="15"/>
      <c r="EG1555" s="15"/>
      <c r="EH1555" s="15"/>
      <c r="EI1555" s="15"/>
      <c r="EJ1555" s="15"/>
      <c r="EK1555" s="15"/>
      <c r="EL1555" s="15"/>
      <c r="EM1555" s="15"/>
      <c r="EN1555" s="15"/>
      <c r="EO1555" s="15"/>
      <c r="EP1555" s="15"/>
      <c r="EQ1555" s="15"/>
      <c r="ER1555" s="15"/>
      <c r="ES1555" s="15"/>
      <c r="ET1555" s="15"/>
      <c r="EU1555" s="15"/>
      <c r="EV1555" s="15"/>
      <c r="EW1555" s="15"/>
    </row>
    <row r="1556" spans="1:153" s="16" customFormat="1" x14ac:dyDescent="0.2">
      <c r="A1556" s="8" t="s">
        <v>32</v>
      </c>
      <c r="B1556" s="8" t="s">
        <v>32</v>
      </c>
      <c r="C1556" s="8" t="s">
        <v>43</v>
      </c>
      <c r="D1556" s="8" t="s">
        <v>34</v>
      </c>
      <c r="E1556" s="139">
        <v>77</v>
      </c>
      <c r="F1556" s="139" t="s">
        <v>225</v>
      </c>
      <c r="G1556" s="139">
        <v>77.14</v>
      </c>
      <c r="H1556" s="7">
        <v>1</v>
      </c>
      <c r="I1556" s="12">
        <v>14.62</v>
      </c>
      <c r="J1556" s="12">
        <v>13.93</v>
      </c>
      <c r="K1556" s="13">
        <v>13.93</v>
      </c>
      <c r="L1556" s="12">
        <v>1300.5041800000001</v>
      </c>
      <c r="M1556" s="12">
        <v>116.6816496</v>
      </c>
      <c r="N1556" s="12">
        <v>88.953774281805764</v>
      </c>
      <c r="O1556" s="12">
        <v>7.9809609849521213</v>
      </c>
      <c r="P1556" s="12">
        <v>89.72031877667628</v>
      </c>
      <c r="Q1556" s="12" t="s">
        <v>46</v>
      </c>
      <c r="R1556" s="12" t="s">
        <v>179</v>
      </c>
      <c r="S1556" s="12" t="s">
        <v>180</v>
      </c>
      <c r="T1556" s="12">
        <v>11.04</v>
      </c>
      <c r="U1556" s="12">
        <v>125.408</v>
      </c>
      <c r="V1556" s="15"/>
      <c r="W1556" s="15"/>
      <c r="X1556" s="15" t="s">
        <v>41</v>
      </c>
      <c r="Y1556" s="15" t="s">
        <v>49</v>
      </c>
      <c r="Z1556" s="15"/>
      <c r="AA1556" s="15"/>
      <c r="AB1556" s="15"/>
      <c r="AC1556" s="18">
        <v>14.619999999999997</v>
      </c>
      <c r="AD1556" s="19">
        <v>2016.55</v>
      </c>
      <c r="AE1556" s="20" t="s">
        <v>180</v>
      </c>
      <c r="AF1556" s="20" t="s">
        <v>180</v>
      </c>
      <c r="AG1556" s="152">
        <v>137.9</v>
      </c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5"/>
      <c r="BP1556" s="15"/>
      <c r="BQ1556" s="15"/>
      <c r="BR1556" s="15"/>
      <c r="BS1556" s="15"/>
      <c r="BT1556" s="15"/>
      <c r="BU1556" s="15"/>
      <c r="BV1556" s="15"/>
      <c r="BW1556" s="15"/>
      <c r="BX1556" s="15"/>
      <c r="BY1556" s="15"/>
      <c r="BZ1556" s="15"/>
      <c r="CA1556" s="15"/>
      <c r="CB1556" s="15"/>
      <c r="CC1556" s="15"/>
      <c r="CD1556" s="15"/>
      <c r="CE1556" s="15"/>
      <c r="CF1556" s="15"/>
      <c r="CG1556" s="15"/>
      <c r="CH1556" s="15"/>
      <c r="CI1556" s="15"/>
      <c r="CJ1556" s="15"/>
      <c r="CK1556" s="15"/>
      <c r="CL1556" s="15"/>
      <c r="CM1556" s="15"/>
      <c r="CN1556" s="15"/>
      <c r="CO1556" s="15"/>
      <c r="CP1556" s="15"/>
      <c r="CQ1556" s="15"/>
      <c r="CR1556" s="15"/>
      <c r="CS1556" s="15"/>
      <c r="CT1556" s="15"/>
      <c r="CU1556" s="15"/>
      <c r="CV1556" s="15"/>
      <c r="CW1556" s="15"/>
      <c r="CX1556" s="15"/>
      <c r="CY1556" s="15"/>
      <c r="CZ1556" s="15"/>
      <c r="DA1556" s="15"/>
      <c r="DB1556" s="15"/>
      <c r="DC1556" s="15"/>
      <c r="DD1556" s="15"/>
      <c r="DE1556" s="15"/>
      <c r="DF1556" s="15"/>
      <c r="DG1556" s="15"/>
      <c r="DH1556" s="15"/>
      <c r="DI1556" s="15"/>
      <c r="DJ1556" s="15"/>
      <c r="DK1556" s="15"/>
      <c r="DL1556" s="15"/>
      <c r="DM1556" s="15"/>
      <c r="DN1556" s="15"/>
      <c r="DO1556" s="15"/>
      <c r="DP1556" s="15"/>
      <c r="DQ1556" s="15"/>
      <c r="DR1556" s="15"/>
      <c r="DS1556" s="15"/>
      <c r="DT1556" s="15"/>
      <c r="DU1556" s="15"/>
      <c r="DV1556" s="15"/>
      <c r="DW1556" s="15"/>
      <c r="DX1556" s="15"/>
      <c r="DY1556" s="15"/>
      <c r="DZ1556" s="15"/>
      <c r="EA1556" s="15"/>
      <c r="EB1556" s="15"/>
      <c r="EC1556" s="15"/>
      <c r="ED1556" s="15"/>
      <c r="EE1556" s="15"/>
      <c r="EF1556" s="15"/>
      <c r="EG1556" s="15"/>
      <c r="EH1556" s="15"/>
      <c r="EI1556" s="15"/>
      <c r="EJ1556" s="15"/>
      <c r="EK1556" s="15"/>
      <c r="EL1556" s="15"/>
      <c r="EM1556" s="15"/>
      <c r="EN1556" s="15"/>
      <c r="EO1556" s="15"/>
      <c r="EP1556" s="15"/>
      <c r="EQ1556" s="15"/>
      <c r="ER1556" s="15"/>
      <c r="ES1556" s="15"/>
      <c r="ET1556" s="15"/>
      <c r="EU1556" s="15"/>
      <c r="EV1556" s="15"/>
      <c r="EW1556" s="15"/>
    </row>
    <row r="1557" spans="1:153" s="16" customFormat="1" x14ac:dyDescent="0.2">
      <c r="A1557" s="8" t="s">
        <v>32</v>
      </c>
      <c r="B1557" s="8" t="s">
        <v>32</v>
      </c>
      <c r="C1557" s="8" t="s">
        <v>43</v>
      </c>
      <c r="D1557" s="8" t="s">
        <v>34</v>
      </c>
      <c r="E1557" s="139">
        <v>77</v>
      </c>
      <c r="F1557" s="139" t="s">
        <v>225</v>
      </c>
      <c r="G1557" s="145">
        <v>77.150000000000006</v>
      </c>
      <c r="H1557" s="7">
        <v>1</v>
      </c>
      <c r="I1557" s="12">
        <v>7.06</v>
      </c>
      <c r="J1557" s="12">
        <v>7.06</v>
      </c>
      <c r="K1557" s="13">
        <v>7.06</v>
      </c>
      <c r="L1557" s="12">
        <v>597.72216000000003</v>
      </c>
      <c r="M1557" s="12">
        <v>72.362774799999997</v>
      </c>
      <c r="N1557" s="12">
        <v>84.663195467422099</v>
      </c>
      <c r="O1557" s="12">
        <v>10.249684815864022</v>
      </c>
      <c r="P1557" s="12">
        <v>121.06423292052614</v>
      </c>
      <c r="Q1557" s="12" t="s">
        <v>53</v>
      </c>
      <c r="R1557" s="12" t="s">
        <v>196</v>
      </c>
      <c r="S1557" s="12" t="s">
        <v>176</v>
      </c>
      <c r="T1557" s="12">
        <v>12.52</v>
      </c>
      <c r="U1557" s="12">
        <v>146.5831</v>
      </c>
      <c r="V1557" s="15"/>
      <c r="W1557" s="15"/>
      <c r="X1557" s="15" t="s">
        <v>63</v>
      </c>
      <c r="Y1557" s="15" t="s">
        <v>49</v>
      </c>
      <c r="Z1557" s="15"/>
      <c r="AA1557" s="15"/>
      <c r="AB1557" s="15"/>
      <c r="AC1557" s="18">
        <v>7.06</v>
      </c>
      <c r="AD1557" s="19">
        <v>824.28</v>
      </c>
      <c r="AE1557" s="20" t="s">
        <v>176</v>
      </c>
      <c r="AF1557" s="20" t="s">
        <v>176</v>
      </c>
      <c r="AG1557" s="152">
        <v>116.8</v>
      </c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5"/>
      <c r="BP1557" s="15"/>
      <c r="BQ1557" s="15"/>
      <c r="BR1557" s="15"/>
      <c r="BS1557" s="15"/>
      <c r="BT1557" s="15"/>
      <c r="BU1557" s="15"/>
      <c r="BV1557" s="15"/>
      <c r="BW1557" s="15"/>
      <c r="BX1557" s="15"/>
      <c r="BY1557" s="15"/>
      <c r="BZ1557" s="15"/>
      <c r="CA1557" s="15"/>
      <c r="CB1557" s="15"/>
      <c r="CC1557" s="15"/>
      <c r="CD1557" s="15"/>
      <c r="CE1557" s="15"/>
      <c r="CF1557" s="15"/>
      <c r="CG1557" s="15"/>
      <c r="CH1557" s="15"/>
      <c r="CI1557" s="15"/>
      <c r="CJ1557" s="15"/>
      <c r="CK1557" s="15"/>
      <c r="CL1557" s="15"/>
      <c r="CM1557" s="15"/>
      <c r="CN1557" s="15"/>
      <c r="CO1557" s="15"/>
      <c r="CP1557" s="15"/>
      <c r="CQ1557" s="15"/>
      <c r="CR1557" s="15"/>
      <c r="CS1557" s="15"/>
      <c r="CT1557" s="15"/>
      <c r="CU1557" s="15"/>
      <c r="CV1557" s="15"/>
      <c r="CW1557" s="15"/>
      <c r="CX1557" s="15"/>
      <c r="CY1557" s="15"/>
      <c r="CZ1557" s="15"/>
      <c r="DA1557" s="15"/>
      <c r="DB1557" s="15"/>
      <c r="DC1557" s="15"/>
      <c r="DD1557" s="15"/>
      <c r="DE1557" s="15"/>
      <c r="DF1557" s="15"/>
      <c r="DG1557" s="15"/>
      <c r="DH1557" s="15"/>
      <c r="DI1557" s="15"/>
      <c r="DJ1557" s="15"/>
      <c r="DK1557" s="15"/>
      <c r="DL1557" s="15"/>
      <c r="DM1557" s="15"/>
      <c r="DN1557" s="15"/>
      <c r="DO1557" s="15"/>
      <c r="DP1557" s="15"/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5"/>
      <c r="ED1557" s="15"/>
      <c r="EE1557" s="15"/>
      <c r="EF1557" s="15"/>
      <c r="EG1557" s="15"/>
      <c r="EH1557" s="15"/>
      <c r="EI1557" s="15"/>
      <c r="EJ1557" s="15"/>
      <c r="EK1557" s="15"/>
      <c r="EL1557" s="15"/>
      <c r="EM1557" s="15"/>
      <c r="EN1557" s="15"/>
      <c r="EO1557" s="15"/>
      <c r="EP1557" s="15"/>
      <c r="EQ1557" s="15"/>
      <c r="ER1557" s="15"/>
      <c r="ES1557" s="15"/>
      <c r="ET1557" s="15"/>
      <c r="EU1557" s="15"/>
      <c r="EV1557" s="15"/>
      <c r="EW1557" s="15"/>
    </row>
    <row r="1558" spans="1:153" x14ac:dyDescent="0.2">
      <c r="A1558" s="8" t="s">
        <v>32</v>
      </c>
      <c r="B1558" s="8" t="s">
        <v>32</v>
      </c>
      <c r="C1558" s="8" t="s">
        <v>43</v>
      </c>
      <c r="D1558" s="8" t="s">
        <v>34</v>
      </c>
      <c r="E1558" s="9">
        <v>56</v>
      </c>
      <c r="F1558" s="10" t="s">
        <v>256</v>
      </c>
      <c r="G1558" s="11">
        <v>56.01</v>
      </c>
      <c r="H1558" s="9"/>
      <c r="I1558" s="12">
        <v>31.15</v>
      </c>
      <c r="J1558" s="12">
        <v>31.15</v>
      </c>
      <c r="K1558" s="13">
        <v>31.15</v>
      </c>
      <c r="L1558" s="12">
        <v>3764.262432</v>
      </c>
      <c r="M1558" s="12">
        <v>416.69933980000002</v>
      </c>
      <c r="N1558" s="12">
        <v>120.84309573033708</v>
      </c>
      <c r="O1558" s="12">
        <v>13.377185868378813</v>
      </c>
      <c r="P1558" s="12">
        <v>110.69880151225334</v>
      </c>
      <c r="Q1558" s="12" t="s">
        <v>53</v>
      </c>
      <c r="R1558" s="12" t="s">
        <v>70</v>
      </c>
      <c r="S1558" s="12" t="s">
        <v>71</v>
      </c>
      <c r="T1558" s="12">
        <v>11.79</v>
      </c>
      <c r="U1558" s="12">
        <v>129.50774999999999</v>
      </c>
      <c r="V1558" s="13" t="s">
        <v>186</v>
      </c>
      <c r="W1558" s="14" t="s">
        <v>62</v>
      </c>
      <c r="X1558" s="15" t="s">
        <v>41</v>
      </c>
      <c r="Y1558" s="15" t="s">
        <v>49</v>
      </c>
      <c r="Z1558" s="16"/>
      <c r="AA1558" s="16"/>
      <c r="AB1558" s="17">
        <v>0</v>
      </c>
      <c r="AC1558" s="18">
        <v>31.150000000000002</v>
      </c>
      <c r="AD1558" s="19">
        <v>3600</v>
      </c>
      <c r="AE1558" s="20" t="s">
        <v>72</v>
      </c>
      <c r="AF1558" s="20" t="s">
        <v>72</v>
      </c>
      <c r="AG1558" s="152">
        <v>115.6</v>
      </c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K1558" s="16"/>
      <c r="BL1558" s="16"/>
      <c r="BM1558" s="16"/>
      <c r="BN1558" s="16"/>
      <c r="BO1558" s="16"/>
      <c r="BP1558" s="16"/>
      <c r="BQ1558" s="16"/>
      <c r="BR1558" s="16"/>
      <c r="BS1558" s="16"/>
      <c r="BT1558" s="16"/>
      <c r="BU1558" s="16"/>
      <c r="BV1558" s="16"/>
      <c r="BW1558" s="16"/>
      <c r="BX1558" s="16"/>
      <c r="BY1558" s="16"/>
      <c r="BZ1558" s="16"/>
      <c r="CA1558" s="16"/>
      <c r="CB1558" s="16"/>
      <c r="CC1558" s="16"/>
      <c r="CD1558" s="16"/>
      <c r="CE1558" s="16"/>
      <c r="CF1558" s="16"/>
      <c r="CG1558" s="16"/>
      <c r="CH1558" s="16"/>
      <c r="CI1558" s="16"/>
      <c r="CJ1558" s="16"/>
      <c r="CK1558" s="16"/>
      <c r="CL1558" s="16"/>
      <c r="CM1558" s="16"/>
      <c r="CN1558" s="16"/>
      <c r="CO1558" s="16"/>
      <c r="CP1558" s="16"/>
      <c r="CQ1558" s="16"/>
      <c r="CR1558" s="16"/>
      <c r="CS1558" s="16"/>
      <c r="CT1558" s="16"/>
      <c r="CU1558" s="16"/>
      <c r="CV1558" s="16"/>
      <c r="CW1558" s="16"/>
      <c r="CX1558" s="16"/>
      <c r="CY1558" s="16"/>
      <c r="CZ1558" s="16"/>
      <c r="DA1558" s="16"/>
      <c r="DB1558" s="16"/>
      <c r="DC1558" s="16"/>
      <c r="DD1558" s="16"/>
      <c r="DE1558" s="16"/>
      <c r="DF1558" s="16"/>
      <c r="DG1558" s="16"/>
      <c r="DH1558" s="16"/>
      <c r="DI1558" s="16"/>
      <c r="DJ1558" s="16"/>
      <c r="DK1558" s="16"/>
      <c r="DL1558" s="16"/>
      <c r="DM1558" s="16"/>
      <c r="DN1558" s="16"/>
      <c r="DO1558" s="16"/>
      <c r="DP1558" s="16"/>
      <c r="DQ1558" s="16"/>
      <c r="DR1558" s="16"/>
      <c r="DS1558" s="16"/>
      <c r="DT1558" s="16"/>
      <c r="DU1558" s="16"/>
      <c r="DV1558" s="16"/>
      <c r="DW1558" s="16"/>
      <c r="DX1558" s="16"/>
      <c r="DY1558" s="16"/>
      <c r="DZ1558" s="16"/>
      <c r="EA1558" s="16"/>
      <c r="EB1558" s="16"/>
      <c r="EC1558" s="16"/>
      <c r="ED1558" s="16"/>
      <c r="EE1558" s="16"/>
      <c r="EF1558" s="16"/>
      <c r="EG1558" s="16"/>
      <c r="EH1558" s="16"/>
      <c r="EI1558" s="16"/>
      <c r="EJ1558" s="16"/>
      <c r="EK1558" s="16"/>
      <c r="EL1558" s="16"/>
      <c r="EM1558" s="16"/>
      <c r="EN1558" s="16"/>
      <c r="EO1558" s="16"/>
      <c r="EP1558" s="16"/>
      <c r="EQ1558" s="16"/>
      <c r="ER1558" s="16"/>
      <c r="ES1558" s="16"/>
      <c r="ET1558" s="16"/>
      <c r="EU1558" s="16"/>
      <c r="EV1558" s="16"/>
      <c r="EW1558" s="16"/>
    </row>
    <row r="1559" spans="1:153" s="15" customFormat="1" x14ac:dyDescent="0.2">
      <c r="A1559" s="8" t="s">
        <v>114</v>
      </c>
      <c r="B1559" s="8" t="s">
        <v>142</v>
      </c>
      <c r="C1559" s="8" t="s">
        <v>142</v>
      </c>
      <c r="D1559" s="8"/>
      <c r="E1559" s="9">
        <v>586</v>
      </c>
      <c r="F1559" s="10" t="s">
        <v>234</v>
      </c>
      <c r="G1559" s="7">
        <v>3.02</v>
      </c>
      <c r="H1559" s="7">
        <v>3</v>
      </c>
      <c r="I1559" s="12" t="e">
        <v>#N/A</v>
      </c>
      <c r="J1559" s="12">
        <v>1</v>
      </c>
      <c r="K1559" s="13">
        <v>1</v>
      </c>
      <c r="L1559" s="12" t="e">
        <v>#N/A</v>
      </c>
      <c r="M1559" s="12" t="e">
        <v>#N/A</v>
      </c>
      <c r="N1559" s="12" t="e">
        <v>#N/A</v>
      </c>
      <c r="O1559" s="12" t="e">
        <v>#N/A</v>
      </c>
      <c r="P1559" s="12" t="e">
        <v>#N/A</v>
      </c>
      <c r="Q1559" s="12" t="e">
        <v>#N/A</v>
      </c>
      <c r="R1559" s="12" t="e">
        <v>#N/A</v>
      </c>
      <c r="S1559" s="12" t="e">
        <v>#N/A</v>
      </c>
      <c r="T1559" s="12" t="e">
        <v>#N/A</v>
      </c>
      <c r="U1559" s="12" t="e">
        <v>#N/A</v>
      </c>
      <c r="X1559" s="15" t="s">
        <v>63</v>
      </c>
      <c r="Y1559" s="15" t="s">
        <v>42</v>
      </c>
      <c r="AC1559" s="13" t="e">
        <v>#N/A</v>
      </c>
      <c r="AD1559" s="13" t="e">
        <v>#N/A</v>
      </c>
      <c r="AE1559" s="44" t="e">
        <v>#N/A</v>
      </c>
      <c r="AF1559" s="44" t="e">
        <v>#N/A</v>
      </c>
      <c r="AG1559" s="152" t="e">
        <v>#N/A</v>
      </c>
    </row>
    <row r="1560" spans="1:153" s="15" customFormat="1" x14ac:dyDescent="0.2">
      <c r="A1560" s="8" t="s">
        <v>32</v>
      </c>
      <c r="B1560" s="8" t="s">
        <v>32</v>
      </c>
      <c r="C1560" s="8" t="s">
        <v>43</v>
      </c>
      <c r="D1560" s="8" t="s">
        <v>34</v>
      </c>
      <c r="E1560" s="139">
        <v>77</v>
      </c>
      <c r="F1560" s="139" t="s">
        <v>225</v>
      </c>
      <c r="G1560" s="145">
        <v>77.19</v>
      </c>
      <c r="H1560" s="7">
        <v>1</v>
      </c>
      <c r="I1560" s="12">
        <v>14.25</v>
      </c>
      <c r="J1560" s="12">
        <v>14.25</v>
      </c>
      <c r="K1560" s="13">
        <v>14.25</v>
      </c>
      <c r="L1560" s="12">
        <v>1515.7097520000002</v>
      </c>
      <c r="M1560" s="12">
        <v>168.53320840000001</v>
      </c>
      <c r="N1560" s="12">
        <v>106.36559663157897</v>
      </c>
      <c r="O1560" s="12">
        <v>11.82689181754386</v>
      </c>
      <c r="P1560" s="12">
        <v>111.19095075928493</v>
      </c>
      <c r="Q1560" s="12" t="s">
        <v>206</v>
      </c>
      <c r="R1560" s="12" t="s">
        <v>37</v>
      </c>
      <c r="S1560" s="12" t="s">
        <v>38</v>
      </c>
      <c r="T1560" s="12">
        <v>12.65</v>
      </c>
      <c r="U1560" s="12">
        <v>135.17060000000001</v>
      </c>
      <c r="X1560" s="15" t="s">
        <v>41</v>
      </c>
      <c r="Y1560" s="15" t="s">
        <v>49</v>
      </c>
      <c r="AC1560" s="18">
        <v>14.25</v>
      </c>
      <c r="AD1560" s="19">
        <v>2009.2480313738474</v>
      </c>
      <c r="AE1560" s="20" t="s">
        <v>55</v>
      </c>
      <c r="AF1560" s="20" t="s">
        <v>55</v>
      </c>
      <c r="AG1560" s="152">
        <v>141</v>
      </c>
    </row>
    <row r="1561" spans="1:153" s="15" customFormat="1" x14ac:dyDescent="0.2">
      <c r="A1561" s="8" t="s">
        <v>32</v>
      </c>
      <c r="B1561" s="8" t="s">
        <v>32</v>
      </c>
      <c r="C1561" s="8" t="s">
        <v>43</v>
      </c>
      <c r="D1561" s="8" t="s">
        <v>34</v>
      </c>
      <c r="E1561" s="139">
        <v>77</v>
      </c>
      <c r="F1561" s="139" t="s">
        <v>225</v>
      </c>
      <c r="G1561" s="139">
        <v>77.209999999999994</v>
      </c>
      <c r="H1561" s="7">
        <v>1</v>
      </c>
      <c r="I1561" s="12">
        <v>19.579999999999998</v>
      </c>
      <c r="J1561" s="12">
        <v>17.690000000000001</v>
      </c>
      <c r="K1561" s="13">
        <v>17.690000000000001</v>
      </c>
      <c r="L1561" s="12">
        <v>2217.017104</v>
      </c>
      <c r="M1561" s="12">
        <v>252.10265959999998</v>
      </c>
      <c r="N1561" s="12">
        <v>113.22865699693565</v>
      </c>
      <c r="O1561" s="12">
        <v>12.875518876404495</v>
      </c>
      <c r="P1561" s="12">
        <v>113.71254608056465</v>
      </c>
      <c r="Q1561" s="12" t="s">
        <v>99</v>
      </c>
      <c r="R1561" s="12" t="s">
        <v>196</v>
      </c>
      <c r="S1561" s="12" t="s">
        <v>176</v>
      </c>
      <c r="T1561" s="12">
        <v>12.81</v>
      </c>
      <c r="U1561" s="12">
        <v>135.2525</v>
      </c>
      <c r="X1561" s="15" t="s">
        <v>112</v>
      </c>
      <c r="Y1561" s="15" t="s">
        <v>113</v>
      </c>
      <c r="AC1561" s="18">
        <v>20.88</v>
      </c>
      <c r="AD1561" s="19">
        <v>2126.67</v>
      </c>
      <c r="AE1561" s="20" t="s">
        <v>176</v>
      </c>
      <c r="AF1561" s="20" t="s">
        <v>176</v>
      </c>
      <c r="AG1561" s="152">
        <v>101.9</v>
      </c>
    </row>
    <row r="1562" spans="1:153" s="16" customFormat="1" x14ac:dyDescent="0.2">
      <c r="A1562" s="8" t="s">
        <v>32</v>
      </c>
      <c r="B1562" s="8" t="s">
        <v>32</v>
      </c>
      <c r="C1562" s="8" t="s">
        <v>43</v>
      </c>
      <c r="D1562" s="8" t="s">
        <v>34</v>
      </c>
      <c r="E1562" s="9">
        <v>56</v>
      </c>
      <c r="F1562" s="10" t="s">
        <v>256</v>
      </c>
      <c r="G1562" s="11">
        <v>56.03</v>
      </c>
      <c r="H1562" s="9"/>
      <c r="I1562" s="12">
        <v>69.05</v>
      </c>
      <c r="J1562" s="12">
        <v>69.05</v>
      </c>
      <c r="K1562" s="13">
        <v>69.05</v>
      </c>
      <c r="L1562" s="12">
        <v>6058.3197840000003</v>
      </c>
      <c r="M1562" s="12">
        <v>696.22254880000003</v>
      </c>
      <c r="N1562" s="12">
        <v>87.738157624909491</v>
      </c>
      <c r="O1562" s="12">
        <v>10.082875435191891</v>
      </c>
      <c r="P1562" s="12">
        <v>114.92007249909804</v>
      </c>
      <c r="Q1562" s="12" t="s">
        <v>53</v>
      </c>
      <c r="R1562" s="12" t="s">
        <v>70</v>
      </c>
      <c r="S1562" s="12" t="s">
        <v>71</v>
      </c>
      <c r="T1562" s="12">
        <v>12.62</v>
      </c>
      <c r="U1562" s="12">
        <v>136.2337</v>
      </c>
      <c r="V1562" s="13" t="s">
        <v>156</v>
      </c>
      <c r="W1562" s="14" t="s">
        <v>82</v>
      </c>
      <c r="X1562" s="15" t="s">
        <v>63</v>
      </c>
      <c r="Y1562" s="15" t="s">
        <v>49</v>
      </c>
      <c r="AB1562" s="17">
        <v>3.6929761042722664E-2</v>
      </c>
      <c r="AC1562" s="18">
        <v>69.05</v>
      </c>
      <c r="AD1562" s="19">
        <v>5731.170515664</v>
      </c>
      <c r="AE1562" s="20" t="s">
        <v>72</v>
      </c>
      <c r="AF1562" s="20" t="s">
        <v>72</v>
      </c>
      <c r="AG1562" s="152">
        <v>83</v>
      </c>
    </row>
    <row r="1563" spans="1:153" s="16" customFormat="1" x14ac:dyDescent="0.2">
      <c r="A1563" s="8" t="s">
        <v>32</v>
      </c>
      <c r="B1563" s="8" t="s">
        <v>32</v>
      </c>
      <c r="C1563" s="8" t="s">
        <v>43</v>
      </c>
      <c r="D1563" s="8" t="s">
        <v>34</v>
      </c>
      <c r="E1563" s="139">
        <v>77</v>
      </c>
      <c r="F1563" s="139" t="s">
        <v>225</v>
      </c>
      <c r="G1563" s="139">
        <v>77.22</v>
      </c>
      <c r="H1563" s="7">
        <v>1</v>
      </c>
      <c r="I1563" s="12">
        <v>18.82</v>
      </c>
      <c r="J1563" s="12">
        <v>17.27</v>
      </c>
      <c r="K1563" s="13">
        <v>17.27</v>
      </c>
      <c r="L1563" s="12">
        <v>1809.6057760000001</v>
      </c>
      <c r="M1563" s="12">
        <v>194.59207960000001</v>
      </c>
      <c r="N1563" s="12">
        <v>96.153335600425081</v>
      </c>
      <c r="O1563" s="12">
        <v>10.339642911795963</v>
      </c>
      <c r="P1563" s="12">
        <v>107.53285725586676</v>
      </c>
      <c r="Q1563" s="12" t="s">
        <v>46</v>
      </c>
      <c r="R1563" s="12" t="s">
        <v>196</v>
      </c>
      <c r="S1563" s="12" t="s">
        <v>176</v>
      </c>
      <c r="T1563" s="12">
        <v>11.2</v>
      </c>
      <c r="U1563" s="12">
        <v>134.58224999999999</v>
      </c>
      <c r="V1563" s="15"/>
      <c r="W1563" s="15"/>
      <c r="X1563" s="15" t="s">
        <v>41</v>
      </c>
      <c r="Y1563" s="15" t="s">
        <v>49</v>
      </c>
      <c r="Z1563" s="15"/>
      <c r="AA1563" s="15"/>
      <c r="AB1563" s="15"/>
      <c r="AC1563" s="18">
        <v>18.82</v>
      </c>
      <c r="AD1563" s="19">
        <v>2141.1235144187303</v>
      </c>
      <c r="AE1563" s="20" t="s">
        <v>176</v>
      </c>
      <c r="AF1563" s="20" t="s">
        <v>176</v>
      </c>
      <c r="AG1563" s="152">
        <v>113.8</v>
      </c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5"/>
      <c r="BP1563" s="15"/>
      <c r="BQ1563" s="15"/>
      <c r="BR1563" s="15"/>
      <c r="BS1563" s="15"/>
      <c r="BT1563" s="15"/>
      <c r="BU1563" s="15"/>
      <c r="BV1563" s="15"/>
      <c r="BW1563" s="15"/>
      <c r="BX1563" s="15"/>
      <c r="BY1563" s="15"/>
      <c r="BZ1563" s="15"/>
      <c r="CA1563" s="15"/>
      <c r="CB1563" s="15"/>
      <c r="CC1563" s="15"/>
      <c r="CD1563" s="15"/>
      <c r="CE1563" s="15"/>
      <c r="CF1563" s="15"/>
      <c r="CG1563" s="15"/>
      <c r="CH1563" s="15"/>
      <c r="CI1563" s="15"/>
      <c r="CJ1563" s="15"/>
      <c r="CK1563" s="15"/>
      <c r="CL1563" s="15"/>
      <c r="CM1563" s="15"/>
      <c r="CN1563" s="15"/>
      <c r="CO1563" s="15"/>
      <c r="CP1563" s="15"/>
      <c r="CQ1563" s="15"/>
      <c r="CR1563" s="15"/>
      <c r="CS1563" s="15"/>
      <c r="CT1563" s="15"/>
      <c r="CU1563" s="15"/>
      <c r="CV1563" s="15"/>
      <c r="CW1563" s="15"/>
      <c r="CX1563" s="15"/>
      <c r="CY1563" s="15"/>
      <c r="CZ1563" s="15"/>
      <c r="DA1563" s="15"/>
      <c r="DB1563" s="15"/>
      <c r="DC1563" s="15"/>
      <c r="DD1563" s="15"/>
      <c r="DE1563" s="15"/>
      <c r="DF1563" s="15"/>
      <c r="DG1563" s="15"/>
      <c r="DH1563" s="15"/>
      <c r="DI1563" s="15"/>
      <c r="DJ1563" s="15"/>
      <c r="DK1563" s="15"/>
      <c r="DL1563" s="15"/>
      <c r="DM1563" s="15"/>
      <c r="DN1563" s="15"/>
      <c r="DO1563" s="15"/>
      <c r="DP1563" s="15"/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5"/>
      <c r="ED1563" s="15"/>
      <c r="EE1563" s="15"/>
      <c r="EF1563" s="15"/>
      <c r="EG1563" s="15"/>
      <c r="EH1563" s="15"/>
      <c r="EI1563" s="15"/>
      <c r="EJ1563" s="15"/>
      <c r="EK1563" s="15"/>
      <c r="EL1563" s="15"/>
      <c r="EM1563" s="15"/>
      <c r="EN1563" s="15"/>
      <c r="EO1563" s="15"/>
      <c r="EP1563" s="15"/>
      <c r="EQ1563" s="15"/>
      <c r="ER1563" s="15"/>
      <c r="ES1563" s="15"/>
      <c r="ET1563" s="15"/>
      <c r="EU1563" s="15"/>
      <c r="EV1563" s="15"/>
      <c r="EW1563" s="15"/>
    </row>
    <row r="1564" spans="1:153" s="16" customFormat="1" x14ac:dyDescent="0.2">
      <c r="A1564" s="8" t="s">
        <v>114</v>
      </c>
      <c r="B1564" s="8" t="s">
        <v>114</v>
      </c>
      <c r="C1564" s="8" t="s">
        <v>116</v>
      </c>
      <c r="D1564" s="8"/>
      <c r="E1564" s="9">
        <v>231</v>
      </c>
      <c r="F1564" s="10" t="s">
        <v>251</v>
      </c>
      <c r="G1564" s="11">
        <v>3.01</v>
      </c>
      <c r="H1564" s="9">
        <v>3</v>
      </c>
      <c r="I1564" s="12">
        <v>2.8</v>
      </c>
      <c r="J1564" s="12">
        <v>2.8</v>
      </c>
      <c r="K1564" s="13">
        <v>2.8</v>
      </c>
      <c r="L1564" s="12">
        <v>114.280468</v>
      </c>
      <c r="M1564" s="12">
        <v>8.7560126</v>
      </c>
      <c r="N1564" s="12">
        <v>40.814452857142861</v>
      </c>
      <c r="O1564" s="12">
        <v>3.1271473571428574</v>
      </c>
      <c r="P1564" s="12">
        <v>76.618627428092083</v>
      </c>
      <c r="Q1564" s="12" t="s">
        <v>252</v>
      </c>
      <c r="R1564" s="12" t="s">
        <v>37</v>
      </c>
      <c r="S1564" s="12" t="s">
        <v>38</v>
      </c>
      <c r="T1564" s="12">
        <v>10.94</v>
      </c>
      <c r="U1564" s="12">
        <v>105.84895</v>
      </c>
      <c r="V1564" s="21"/>
      <c r="W1564" s="21"/>
      <c r="X1564" s="15" t="s">
        <v>41</v>
      </c>
      <c r="Y1564" s="15" t="s">
        <v>42</v>
      </c>
      <c r="AC1564" s="13" t="e">
        <v>#N/A</v>
      </c>
      <c r="AD1564" s="13" t="e">
        <v>#N/A</v>
      </c>
      <c r="AE1564" s="44" t="e">
        <v>#N/A</v>
      </c>
      <c r="AF1564" s="44" t="e">
        <v>#N/A</v>
      </c>
      <c r="AG1564" s="152" t="e">
        <v>#N/A</v>
      </c>
    </row>
    <row r="1565" spans="1:153" s="16" customFormat="1" x14ac:dyDescent="0.2">
      <c r="A1565" s="8" t="s">
        <v>32</v>
      </c>
      <c r="B1565" s="8" t="s">
        <v>32</v>
      </c>
      <c r="C1565" s="8" t="s">
        <v>43</v>
      </c>
      <c r="D1565" s="8" t="s">
        <v>34</v>
      </c>
      <c r="E1565" s="9">
        <v>56</v>
      </c>
      <c r="F1565" s="10" t="s">
        <v>256</v>
      </c>
      <c r="G1565" s="11">
        <v>56.02</v>
      </c>
      <c r="H1565" s="9"/>
      <c r="I1565" s="12">
        <v>55.16</v>
      </c>
      <c r="J1565" s="12">
        <v>55.16</v>
      </c>
      <c r="K1565" s="13">
        <v>55.16</v>
      </c>
      <c r="L1565" s="12">
        <v>4369.1536919999999</v>
      </c>
      <c r="M1565" s="12">
        <v>568.51557319999995</v>
      </c>
      <c r="N1565" s="12">
        <v>79.208732632342276</v>
      </c>
      <c r="O1565" s="12">
        <v>10.306663763596809</v>
      </c>
      <c r="P1565" s="12">
        <v>130.12029634960251</v>
      </c>
      <c r="Q1565" s="12" t="s">
        <v>73</v>
      </c>
      <c r="R1565" s="12" t="s">
        <v>170</v>
      </c>
      <c r="S1565" s="12" t="s">
        <v>171</v>
      </c>
      <c r="T1565" s="12">
        <v>12.55</v>
      </c>
      <c r="U1565" s="12">
        <v>152.92435</v>
      </c>
      <c r="V1565" s="13" t="s">
        <v>186</v>
      </c>
      <c r="W1565" s="14" t="s">
        <v>157</v>
      </c>
      <c r="X1565" s="15" t="s">
        <v>63</v>
      </c>
      <c r="Y1565" s="15" t="s">
        <v>49</v>
      </c>
      <c r="AB1565" s="17">
        <v>0.10424220449601161</v>
      </c>
      <c r="AC1565" s="18">
        <v>55.16</v>
      </c>
      <c r="AD1565" s="19">
        <v>4133.2193926319997</v>
      </c>
      <c r="AE1565" s="20" t="s">
        <v>172</v>
      </c>
      <c r="AF1565" s="20" t="s">
        <v>172</v>
      </c>
      <c r="AG1565" s="152">
        <v>74.900000000000006</v>
      </c>
    </row>
    <row r="1566" spans="1:153" s="16" customFormat="1" x14ac:dyDescent="0.2">
      <c r="A1566" s="8" t="s">
        <v>32</v>
      </c>
      <c r="B1566" s="8" t="s">
        <v>32</v>
      </c>
      <c r="C1566" s="8" t="s">
        <v>43</v>
      </c>
      <c r="D1566" s="8" t="s">
        <v>34</v>
      </c>
      <c r="E1566" s="139">
        <v>77</v>
      </c>
      <c r="F1566" s="139" t="s">
        <v>225</v>
      </c>
      <c r="G1566" s="139">
        <v>77.23</v>
      </c>
      <c r="H1566" s="7">
        <v>1</v>
      </c>
      <c r="I1566" s="12">
        <v>17.57</v>
      </c>
      <c r="J1566" s="12">
        <v>17.57</v>
      </c>
      <c r="K1566" s="13">
        <v>17.57</v>
      </c>
      <c r="L1566" s="12">
        <v>2370.7576600000002</v>
      </c>
      <c r="M1566" s="12">
        <v>282.75088639999996</v>
      </c>
      <c r="N1566" s="12">
        <v>134.93213773477518</v>
      </c>
      <c r="O1566" s="12">
        <v>16.092822219692657</v>
      </c>
      <c r="P1566" s="12">
        <v>119.26604358203357</v>
      </c>
      <c r="Q1566" s="12" t="s">
        <v>99</v>
      </c>
      <c r="R1566" s="12" t="s">
        <v>170</v>
      </c>
      <c r="S1566" s="12" t="s">
        <v>171</v>
      </c>
      <c r="T1566" s="12">
        <v>12.94</v>
      </c>
      <c r="U1566" s="12">
        <v>141.90424999999999</v>
      </c>
      <c r="V1566" s="15"/>
      <c r="W1566" s="15"/>
      <c r="X1566" s="15" t="s">
        <v>63</v>
      </c>
      <c r="Y1566" s="15" t="s">
        <v>49</v>
      </c>
      <c r="Z1566" s="15"/>
      <c r="AA1566" s="15"/>
      <c r="AB1566" s="15"/>
      <c r="AC1566" s="18">
        <v>19.899999999999999</v>
      </c>
      <c r="AD1566" s="19">
        <v>2616.2199999999998</v>
      </c>
      <c r="AE1566" s="20" t="s">
        <v>172</v>
      </c>
      <c r="AF1566" s="20" t="s">
        <v>172</v>
      </c>
      <c r="AG1566" s="152">
        <v>131.5</v>
      </c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5"/>
      <c r="BP1566" s="15"/>
      <c r="BQ1566" s="15"/>
      <c r="BR1566" s="15"/>
      <c r="BS1566" s="15"/>
      <c r="BT1566" s="15"/>
      <c r="BU1566" s="15"/>
      <c r="BV1566" s="15"/>
      <c r="BW1566" s="15"/>
      <c r="BX1566" s="15"/>
      <c r="BY1566" s="15"/>
      <c r="BZ1566" s="15"/>
      <c r="CA1566" s="15"/>
      <c r="CB1566" s="15"/>
      <c r="CC1566" s="15"/>
      <c r="CD1566" s="15"/>
      <c r="CE1566" s="15"/>
      <c r="CF1566" s="15"/>
      <c r="CG1566" s="15"/>
      <c r="CH1566" s="15"/>
      <c r="CI1566" s="15"/>
      <c r="CJ1566" s="15"/>
      <c r="CK1566" s="15"/>
      <c r="CL1566" s="15"/>
      <c r="CM1566" s="15"/>
      <c r="CN1566" s="15"/>
      <c r="CO1566" s="15"/>
      <c r="CP1566" s="15"/>
      <c r="CQ1566" s="15"/>
      <c r="CR1566" s="15"/>
      <c r="CS1566" s="15"/>
      <c r="CT1566" s="15"/>
      <c r="CU1566" s="15"/>
      <c r="CV1566" s="15"/>
      <c r="CW1566" s="15"/>
      <c r="CX1566" s="15"/>
      <c r="CY1566" s="15"/>
      <c r="CZ1566" s="15"/>
      <c r="DA1566" s="15"/>
      <c r="DB1566" s="15"/>
      <c r="DC1566" s="15"/>
      <c r="DD1566" s="15"/>
      <c r="DE1566" s="15"/>
      <c r="DF1566" s="15"/>
      <c r="DG1566" s="15"/>
      <c r="DH1566" s="15"/>
      <c r="DI1566" s="15"/>
      <c r="DJ1566" s="15"/>
      <c r="DK1566" s="15"/>
      <c r="DL1566" s="15"/>
      <c r="DM1566" s="15"/>
      <c r="DN1566" s="15"/>
      <c r="DO1566" s="15"/>
      <c r="DP1566" s="15"/>
      <c r="DQ1566" s="15"/>
      <c r="DR1566" s="15"/>
      <c r="DS1566" s="15"/>
      <c r="DT1566" s="15"/>
      <c r="DU1566" s="15"/>
      <c r="DV1566" s="15"/>
      <c r="DW1566" s="15"/>
      <c r="DX1566" s="15"/>
      <c r="DY1566" s="15"/>
      <c r="DZ1566" s="15"/>
      <c r="EA1566" s="15"/>
      <c r="EB1566" s="15"/>
      <c r="EC1566" s="15"/>
      <c r="ED1566" s="15"/>
      <c r="EE1566" s="15"/>
      <c r="EF1566" s="15"/>
      <c r="EG1566" s="15"/>
      <c r="EH1566" s="15"/>
      <c r="EI1566" s="15"/>
      <c r="EJ1566" s="15"/>
      <c r="EK1566" s="15"/>
      <c r="EL1566" s="15"/>
      <c r="EM1566" s="15"/>
      <c r="EN1566" s="15"/>
      <c r="EO1566" s="15"/>
      <c r="EP1566" s="15"/>
      <c r="EQ1566" s="15"/>
      <c r="ER1566" s="15"/>
      <c r="ES1566" s="15"/>
      <c r="ET1566" s="15"/>
      <c r="EU1566" s="15"/>
      <c r="EV1566" s="15"/>
      <c r="EW1566" s="15"/>
    </row>
    <row r="1567" spans="1:153" s="15" customFormat="1" x14ac:dyDescent="0.2">
      <c r="A1567" s="8" t="s">
        <v>32</v>
      </c>
      <c r="B1567" s="8" t="s">
        <v>32</v>
      </c>
      <c r="C1567" s="8" t="s">
        <v>43</v>
      </c>
      <c r="D1567" s="8" t="s">
        <v>34</v>
      </c>
      <c r="E1567" s="139">
        <v>77</v>
      </c>
      <c r="F1567" s="139" t="s">
        <v>225</v>
      </c>
      <c r="G1567" s="139">
        <v>77.239999999999995</v>
      </c>
      <c r="H1567" s="7">
        <v>1</v>
      </c>
      <c r="I1567" s="12">
        <v>59.62</v>
      </c>
      <c r="J1567" s="12">
        <v>59.67</v>
      </c>
      <c r="K1567" s="13">
        <v>59.67</v>
      </c>
      <c r="L1567" s="12">
        <v>6551.5017000000007</v>
      </c>
      <c r="M1567" s="12">
        <v>688.14280059999999</v>
      </c>
      <c r="N1567" s="12">
        <v>109.88765011741029</v>
      </c>
      <c r="O1567" s="12">
        <v>11.542146940623953</v>
      </c>
      <c r="P1567" s="12">
        <v>105.03588827581315</v>
      </c>
      <c r="Q1567" s="12" t="s">
        <v>73</v>
      </c>
      <c r="R1567" s="12" t="s">
        <v>134</v>
      </c>
      <c r="S1567" s="12" t="s">
        <v>135</v>
      </c>
      <c r="T1567" s="12">
        <v>13.01</v>
      </c>
      <c r="U1567" s="12">
        <v>129.82945000000001</v>
      </c>
      <c r="X1567" s="15" t="s">
        <v>41</v>
      </c>
      <c r="Y1567" s="15" t="s">
        <v>49</v>
      </c>
      <c r="AC1567" s="18">
        <v>59.27</v>
      </c>
      <c r="AD1567" s="19">
        <v>6359.5</v>
      </c>
      <c r="AE1567" s="20" t="s">
        <v>55</v>
      </c>
      <c r="AF1567" s="20" t="s">
        <v>55</v>
      </c>
      <c r="AG1567" s="152">
        <v>107.3</v>
      </c>
    </row>
    <row r="1568" spans="1:153" s="16" customFormat="1" x14ac:dyDescent="0.2">
      <c r="A1568" s="8" t="s">
        <v>114</v>
      </c>
      <c r="B1568" s="8" t="s">
        <v>114</v>
      </c>
      <c r="C1568" s="8" t="s">
        <v>116</v>
      </c>
      <c r="D1568" s="8"/>
      <c r="E1568" s="9">
        <v>231</v>
      </c>
      <c r="F1568" s="10" t="s">
        <v>251</v>
      </c>
      <c r="G1568" s="11">
        <v>3.02</v>
      </c>
      <c r="H1568" s="9">
        <v>3</v>
      </c>
      <c r="I1568" s="12">
        <v>7.89</v>
      </c>
      <c r="J1568" s="12">
        <v>7.89</v>
      </c>
      <c r="K1568" s="13">
        <v>7.89</v>
      </c>
      <c r="L1568" s="12">
        <v>383.68618400000003</v>
      </c>
      <c r="M1568" s="12">
        <v>35.6682712</v>
      </c>
      <c r="N1568" s="12">
        <v>48.629427629911284</v>
      </c>
      <c r="O1568" s="12">
        <v>4.5206934347275034</v>
      </c>
      <c r="P1568" s="12">
        <v>92.962094251483379</v>
      </c>
      <c r="Q1568" s="12" t="s">
        <v>252</v>
      </c>
      <c r="R1568" s="12" t="s">
        <v>37</v>
      </c>
      <c r="S1568" s="12" t="s">
        <v>38</v>
      </c>
      <c r="T1568" s="12">
        <v>10.97</v>
      </c>
      <c r="U1568" s="12">
        <v>116.66865</v>
      </c>
      <c r="V1568" s="21"/>
      <c r="W1568" s="21"/>
      <c r="X1568" s="15" t="s">
        <v>41</v>
      </c>
      <c r="Y1568" s="15" t="s">
        <v>42</v>
      </c>
      <c r="AC1568" s="13" t="e">
        <v>#N/A</v>
      </c>
      <c r="AD1568" s="13" t="e">
        <v>#N/A</v>
      </c>
      <c r="AE1568" s="44" t="e">
        <v>#N/A</v>
      </c>
      <c r="AF1568" s="44" t="e">
        <v>#N/A</v>
      </c>
      <c r="AG1568" s="152" t="e">
        <v>#N/A</v>
      </c>
    </row>
    <row r="1569" spans="1:153" s="16" customFormat="1" x14ac:dyDescent="0.2">
      <c r="A1569" s="8" t="s">
        <v>114</v>
      </c>
      <c r="B1569" s="8" t="s">
        <v>114</v>
      </c>
      <c r="C1569" s="8" t="s">
        <v>116</v>
      </c>
      <c r="D1569" s="8"/>
      <c r="E1569" s="9">
        <v>231</v>
      </c>
      <c r="F1569" s="10" t="s">
        <v>251</v>
      </c>
      <c r="G1569" s="11">
        <v>3.03</v>
      </c>
      <c r="H1569" s="9">
        <v>3</v>
      </c>
      <c r="I1569" s="12">
        <v>5.75</v>
      </c>
      <c r="J1569" s="12">
        <v>5.75</v>
      </c>
      <c r="K1569" s="13">
        <v>5.75</v>
      </c>
      <c r="L1569" s="12">
        <v>113.095416</v>
      </c>
      <c r="M1569" s="12">
        <v>12.0065428</v>
      </c>
      <c r="N1569" s="12">
        <v>19.668768</v>
      </c>
      <c r="O1569" s="12">
        <v>2.0880944000000001</v>
      </c>
      <c r="P1569" s="12">
        <v>106.16294828430534</v>
      </c>
      <c r="Q1569" s="12" t="s">
        <v>144</v>
      </c>
      <c r="R1569" s="12" t="s">
        <v>37</v>
      </c>
      <c r="S1569" s="12" t="s">
        <v>38</v>
      </c>
      <c r="T1569" s="12">
        <v>12.42</v>
      </c>
      <c r="U1569" s="12">
        <v>135.43365</v>
      </c>
      <c r="V1569" s="21"/>
      <c r="W1569" s="21"/>
      <c r="X1569" s="15" t="s">
        <v>41</v>
      </c>
      <c r="Y1569" s="15" t="s">
        <v>49</v>
      </c>
      <c r="AC1569" s="13" t="e">
        <v>#N/A</v>
      </c>
      <c r="AD1569" s="13" t="e">
        <v>#N/A</v>
      </c>
      <c r="AE1569" s="44" t="e">
        <v>#N/A</v>
      </c>
      <c r="AF1569" s="44" t="e">
        <v>#N/A</v>
      </c>
      <c r="AG1569" s="152" t="e">
        <v>#N/A</v>
      </c>
    </row>
    <row r="1570" spans="1:153" s="16" customFormat="1" x14ac:dyDescent="0.2">
      <c r="A1570" s="8" t="s">
        <v>114</v>
      </c>
      <c r="B1570" s="8" t="s">
        <v>114</v>
      </c>
      <c r="C1570" s="8" t="s">
        <v>116</v>
      </c>
      <c r="D1570" s="8"/>
      <c r="E1570" s="9">
        <v>231</v>
      </c>
      <c r="F1570" s="10" t="s">
        <v>251</v>
      </c>
      <c r="G1570" s="11">
        <v>3.04</v>
      </c>
      <c r="H1570" s="9">
        <v>3</v>
      </c>
      <c r="I1570" s="12">
        <v>3.68</v>
      </c>
      <c r="J1570" s="12">
        <v>3.68</v>
      </c>
      <c r="K1570" s="13">
        <v>3.68</v>
      </c>
      <c r="L1570" s="12">
        <v>133.38840800000003</v>
      </c>
      <c r="M1570" s="12">
        <v>12.929574199999999</v>
      </c>
      <c r="N1570" s="12">
        <v>36.246850000000009</v>
      </c>
      <c r="O1570" s="12">
        <v>3.5134712499999998</v>
      </c>
      <c r="P1570" s="12">
        <v>96.931767863966087</v>
      </c>
      <c r="Q1570" s="12" t="s">
        <v>206</v>
      </c>
      <c r="R1570" s="12" t="s">
        <v>37</v>
      </c>
      <c r="S1570" s="12" t="s">
        <v>38</v>
      </c>
      <c r="T1570" s="12">
        <v>10.97</v>
      </c>
      <c r="U1570" s="12">
        <v>120.20985</v>
      </c>
      <c r="V1570" s="21"/>
      <c r="W1570" s="21"/>
      <c r="X1570" s="15" t="s">
        <v>41</v>
      </c>
      <c r="Y1570" s="15" t="s">
        <v>42</v>
      </c>
      <c r="AC1570" s="13" t="e">
        <v>#N/A</v>
      </c>
      <c r="AD1570" s="13" t="e">
        <v>#N/A</v>
      </c>
      <c r="AE1570" s="44" t="e">
        <v>#N/A</v>
      </c>
      <c r="AF1570" s="44" t="e">
        <v>#N/A</v>
      </c>
      <c r="AG1570" s="152" t="e">
        <v>#N/A</v>
      </c>
    </row>
    <row r="1571" spans="1:153" s="16" customFormat="1" x14ac:dyDescent="0.2">
      <c r="A1571" s="8" t="s">
        <v>114</v>
      </c>
      <c r="B1571" s="8" t="s">
        <v>114</v>
      </c>
      <c r="C1571" s="8" t="s">
        <v>116</v>
      </c>
      <c r="D1571" s="8"/>
      <c r="E1571" s="9">
        <v>231</v>
      </c>
      <c r="F1571" s="10" t="s">
        <v>251</v>
      </c>
      <c r="G1571" s="11">
        <v>3.05</v>
      </c>
      <c r="H1571" s="9">
        <v>3</v>
      </c>
      <c r="I1571" s="12">
        <v>9.74</v>
      </c>
      <c r="J1571" s="12">
        <v>9.74</v>
      </c>
      <c r="K1571" s="13">
        <v>9.74</v>
      </c>
      <c r="L1571" s="12">
        <v>460.30148400000002</v>
      </c>
      <c r="M1571" s="12">
        <v>40.337390800000001</v>
      </c>
      <c r="N1571" s="12">
        <v>47.25887926078029</v>
      </c>
      <c r="O1571" s="12">
        <v>4.1414158932238196</v>
      </c>
      <c r="P1571" s="12">
        <v>87.632545629594375</v>
      </c>
      <c r="Q1571" s="12" t="s">
        <v>206</v>
      </c>
      <c r="R1571" s="12" t="s">
        <v>37</v>
      </c>
      <c r="S1571" s="12" t="s">
        <v>38</v>
      </c>
      <c r="T1571" s="12">
        <v>10.97</v>
      </c>
      <c r="U1571" s="12">
        <v>111.9798</v>
      </c>
      <c r="V1571" s="21"/>
      <c r="W1571" s="21"/>
      <c r="X1571" s="15" t="s">
        <v>41</v>
      </c>
      <c r="Y1571" s="15" t="s">
        <v>49</v>
      </c>
      <c r="AC1571" s="13" t="e">
        <v>#N/A</v>
      </c>
      <c r="AD1571" s="13" t="e">
        <v>#N/A</v>
      </c>
      <c r="AE1571" s="44" t="e">
        <v>#N/A</v>
      </c>
      <c r="AF1571" s="44" t="e">
        <v>#N/A</v>
      </c>
      <c r="AG1571" s="152" t="e">
        <v>#N/A</v>
      </c>
    </row>
    <row r="1572" spans="1:153" s="16" customFormat="1" x14ac:dyDescent="0.2">
      <c r="A1572" s="8" t="s">
        <v>114</v>
      </c>
      <c r="B1572" s="8" t="s">
        <v>114</v>
      </c>
      <c r="C1572" s="8" t="s">
        <v>116</v>
      </c>
      <c r="D1572" s="8"/>
      <c r="E1572" s="8">
        <v>534</v>
      </c>
      <c r="F1572" s="10" t="s">
        <v>202</v>
      </c>
      <c r="G1572" s="11">
        <v>1.01</v>
      </c>
      <c r="H1572" s="15"/>
      <c r="I1572" s="12"/>
      <c r="J1572" s="15"/>
      <c r="K1572" s="15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5"/>
      <c r="W1572" s="15"/>
      <c r="X1572" s="15"/>
      <c r="Y1572" s="15"/>
      <c r="Z1572" s="15"/>
      <c r="AA1572" s="15"/>
      <c r="AB1572" s="15"/>
      <c r="AC1572" s="13">
        <v>14.19</v>
      </c>
      <c r="AD1572" s="44">
        <v>993.3</v>
      </c>
      <c r="AE1572" s="44" t="s">
        <v>72</v>
      </c>
      <c r="AF1572" s="44" t="s">
        <v>72</v>
      </c>
      <c r="AG1572" s="152">
        <v>70</v>
      </c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</row>
    <row r="1573" spans="1:153" s="16" customFormat="1" x14ac:dyDescent="0.2">
      <c r="A1573" s="8" t="s">
        <v>114</v>
      </c>
      <c r="B1573" s="8" t="s">
        <v>114</v>
      </c>
      <c r="C1573" s="8" t="s">
        <v>116</v>
      </c>
      <c r="D1573" s="8"/>
      <c r="E1573" s="8">
        <v>534</v>
      </c>
      <c r="F1573" s="10" t="s">
        <v>202</v>
      </c>
      <c r="G1573" s="11">
        <v>2.0099999999999998</v>
      </c>
      <c r="H1573" s="15"/>
      <c r="I1573" s="12"/>
      <c r="J1573" s="15"/>
      <c r="K1573" s="15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5"/>
      <c r="W1573" s="15"/>
      <c r="X1573" s="15"/>
      <c r="Y1573" s="15"/>
      <c r="Z1573" s="15"/>
      <c r="AA1573" s="15"/>
      <c r="AB1573" s="15"/>
      <c r="AC1573" s="13">
        <v>14.8</v>
      </c>
      <c r="AD1573" s="44">
        <v>1332</v>
      </c>
      <c r="AE1573" s="44" t="s">
        <v>72</v>
      </c>
      <c r="AF1573" s="44" t="s">
        <v>72</v>
      </c>
      <c r="AG1573" s="152">
        <v>90</v>
      </c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</row>
    <row r="1574" spans="1:153" s="15" customFormat="1" x14ac:dyDescent="0.2">
      <c r="A1574" s="8" t="s">
        <v>114</v>
      </c>
      <c r="B1574" s="8" t="s">
        <v>114</v>
      </c>
      <c r="C1574" s="8" t="s">
        <v>116</v>
      </c>
      <c r="D1574" s="8"/>
      <c r="E1574" s="9">
        <v>231</v>
      </c>
      <c r="F1574" s="10" t="s">
        <v>251</v>
      </c>
      <c r="G1574" s="11">
        <v>3.06</v>
      </c>
      <c r="H1574" s="9">
        <v>3</v>
      </c>
      <c r="I1574" s="12">
        <v>4.3</v>
      </c>
      <c r="J1574" s="12">
        <v>4.3</v>
      </c>
      <c r="K1574" s="13">
        <v>4.3</v>
      </c>
      <c r="L1574" s="12">
        <v>112.87535200000001</v>
      </c>
      <c r="M1574" s="12">
        <v>12.179125599999999</v>
      </c>
      <c r="N1574" s="12">
        <v>26.250081860465119</v>
      </c>
      <c r="O1574" s="12">
        <v>2.8323547906976745</v>
      </c>
      <c r="P1574" s="12">
        <v>107.89889363977353</v>
      </c>
      <c r="Q1574" s="12" t="s">
        <v>206</v>
      </c>
      <c r="R1574" s="12" t="s">
        <v>37</v>
      </c>
      <c r="S1574" s="12" t="s">
        <v>38</v>
      </c>
      <c r="T1574" s="12">
        <v>12.42</v>
      </c>
      <c r="U1574" s="12">
        <v>137.51515000000001</v>
      </c>
      <c r="V1574" s="21"/>
      <c r="W1574" s="21"/>
      <c r="X1574" s="15" t="s">
        <v>41</v>
      </c>
      <c r="Y1574" s="15" t="s">
        <v>49</v>
      </c>
      <c r="Z1574" s="16"/>
      <c r="AA1574" s="16"/>
      <c r="AB1574" s="16"/>
      <c r="AC1574" s="13" t="e">
        <v>#N/A</v>
      </c>
      <c r="AD1574" s="13" t="e">
        <v>#N/A</v>
      </c>
      <c r="AE1574" s="44" t="e">
        <v>#N/A</v>
      </c>
      <c r="AF1574" s="44" t="e">
        <v>#N/A</v>
      </c>
      <c r="AG1574" s="152" t="e">
        <v>#N/A</v>
      </c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K1574" s="16"/>
      <c r="BL1574" s="16"/>
      <c r="BM1574" s="16"/>
      <c r="BN1574" s="16"/>
      <c r="BO1574" s="16"/>
      <c r="BP1574" s="16"/>
      <c r="BQ1574" s="16"/>
      <c r="BR1574" s="16"/>
      <c r="BS1574" s="16"/>
      <c r="BT1574" s="16"/>
      <c r="BU1574" s="16"/>
      <c r="BV1574" s="16"/>
      <c r="BW1574" s="16"/>
      <c r="BX1574" s="16"/>
      <c r="BY1574" s="16"/>
      <c r="BZ1574" s="16"/>
      <c r="CA1574" s="16"/>
      <c r="CB1574" s="16"/>
      <c r="CC1574" s="16"/>
      <c r="CD1574" s="16"/>
      <c r="CE1574" s="16"/>
      <c r="CF1574" s="16"/>
      <c r="CG1574" s="16"/>
      <c r="CH1574" s="16"/>
      <c r="CI1574" s="16"/>
      <c r="CJ1574" s="16"/>
      <c r="CK1574" s="16"/>
      <c r="CL1574" s="16"/>
      <c r="CM1574" s="16"/>
      <c r="CN1574" s="16"/>
      <c r="CO1574" s="16"/>
      <c r="CP1574" s="16"/>
      <c r="CQ1574" s="16"/>
      <c r="CR1574" s="16"/>
      <c r="CS1574" s="16"/>
      <c r="CT1574" s="16"/>
      <c r="CU1574" s="16"/>
      <c r="CV1574" s="16"/>
      <c r="CW1574" s="16"/>
      <c r="CX1574" s="16"/>
      <c r="CY1574" s="16"/>
      <c r="CZ1574" s="16"/>
      <c r="DA1574" s="16"/>
      <c r="DB1574" s="16"/>
      <c r="DC1574" s="16"/>
      <c r="DD1574" s="16"/>
      <c r="DE1574" s="16"/>
      <c r="DF1574" s="16"/>
      <c r="DG1574" s="16"/>
      <c r="DH1574" s="16"/>
      <c r="DI1574" s="16"/>
      <c r="DJ1574" s="16"/>
      <c r="DK1574" s="16"/>
      <c r="DL1574" s="16"/>
      <c r="DM1574" s="16"/>
      <c r="DN1574" s="16"/>
      <c r="DO1574" s="16"/>
      <c r="DP1574" s="16"/>
      <c r="DQ1574" s="16"/>
      <c r="DR1574" s="16"/>
      <c r="DS1574" s="16"/>
      <c r="DT1574" s="16"/>
      <c r="DU1574" s="16"/>
      <c r="DV1574" s="16"/>
      <c r="DW1574" s="16"/>
      <c r="DX1574" s="16"/>
      <c r="DY1574" s="16"/>
      <c r="DZ1574" s="16"/>
      <c r="EA1574" s="16"/>
      <c r="EB1574" s="16"/>
      <c r="EC1574" s="16"/>
      <c r="ED1574" s="16"/>
      <c r="EE1574" s="16"/>
      <c r="EF1574" s="16"/>
      <c r="EG1574" s="16"/>
      <c r="EH1574" s="16"/>
      <c r="EI1574" s="16"/>
      <c r="EJ1574" s="16"/>
      <c r="EK1574" s="16"/>
      <c r="EL1574" s="16"/>
      <c r="EM1574" s="16"/>
      <c r="EN1574" s="16"/>
      <c r="EO1574" s="16"/>
      <c r="EP1574" s="16"/>
      <c r="EQ1574" s="16"/>
      <c r="ER1574" s="16"/>
      <c r="ES1574" s="16"/>
      <c r="ET1574" s="16"/>
      <c r="EU1574" s="16"/>
      <c r="EV1574" s="16"/>
      <c r="EW1574" s="16" t="e">
        <f>SUBTOTAL(9,D1574:EV1574)</f>
        <v>#N/A</v>
      </c>
    </row>
    <row r="1575" spans="1:153" s="15" customFormat="1" x14ac:dyDescent="0.2">
      <c r="A1575" s="8" t="s">
        <v>114</v>
      </c>
      <c r="B1575" s="8" t="s">
        <v>114</v>
      </c>
      <c r="C1575" s="8" t="s">
        <v>116</v>
      </c>
      <c r="D1575" s="7"/>
      <c r="E1575" s="9">
        <v>231</v>
      </c>
      <c r="F1575" s="10" t="s">
        <v>251</v>
      </c>
      <c r="G1575" s="11">
        <v>3.07</v>
      </c>
      <c r="H1575" s="7">
        <v>3</v>
      </c>
      <c r="I1575" s="12">
        <v>5.08</v>
      </c>
      <c r="J1575" s="12">
        <v>5.08</v>
      </c>
      <c r="K1575" s="13">
        <v>5.08</v>
      </c>
      <c r="L1575" s="12">
        <v>263.340892</v>
      </c>
      <c r="M1575" s="12">
        <v>22.897627</v>
      </c>
      <c r="N1575" s="12">
        <v>51.838758267716535</v>
      </c>
      <c r="O1575" s="12">
        <v>4.5074068897637796</v>
      </c>
      <c r="P1575" s="12">
        <v>86.95051811398892</v>
      </c>
      <c r="Q1575" s="12" t="s">
        <v>257</v>
      </c>
      <c r="R1575" s="12" t="s">
        <v>37</v>
      </c>
      <c r="S1575" s="12" t="s">
        <v>38</v>
      </c>
      <c r="T1575" s="12">
        <v>10.97</v>
      </c>
      <c r="U1575" s="12">
        <v>107.58969999999999</v>
      </c>
      <c r="X1575" s="15" t="s">
        <v>41</v>
      </c>
      <c r="Y1575" s="15" t="s">
        <v>49</v>
      </c>
      <c r="Z1575" s="16"/>
      <c r="AA1575" s="16"/>
      <c r="AC1575" s="13" t="e">
        <v>#N/A</v>
      </c>
      <c r="AD1575" s="13" t="e">
        <v>#N/A</v>
      </c>
      <c r="AE1575" s="44" t="e">
        <v>#N/A</v>
      </c>
      <c r="AF1575" s="44" t="e">
        <v>#N/A</v>
      </c>
      <c r="AG1575" s="152" t="e">
        <v>#N/A</v>
      </c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K1575" s="16"/>
      <c r="BL1575" s="16"/>
      <c r="BM1575" s="16"/>
      <c r="BN1575" s="16"/>
      <c r="BO1575" s="16"/>
      <c r="BP1575" s="16"/>
      <c r="BQ1575" s="16"/>
      <c r="BR1575" s="16"/>
      <c r="BS1575" s="16"/>
      <c r="BT1575" s="16"/>
      <c r="BU1575" s="16"/>
      <c r="BV1575" s="16"/>
      <c r="BW1575" s="16"/>
      <c r="BX1575" s="16"/>
      <c r="BY1575" s="16"/>
      <c r="BZ1575" s="16"/>
      <c r="CA1575" s="16"/>
      <c r="CB1575" s="16"/>
      <c r="CC1575" s="16"/>
      <c r="CD1575" s="16"/>
      <c r="CE1575" s="16"/>
      <c r="CF1575" s="16"/>
      <c r="CG1575" s="16"/>
      <c r="CH1575" s="16"/>
      <c r="CI1575" s="16"/>
      <c r="CJ1575" s="16"/>
      <c r="CK1575" s="16"/>
      <c r="CL1575" s="16"/>
      <c r="CM1575" s="16"/>
      <c r="CN1575" s="16"/>
      <c r="CO1575" s="16"/>
      <c r="CP1575" s="16"/>
      <c r="CQ1575" s="16"/>
      <c r="CR1575" s="16"/>
      <c r="CS1575" s="16"/>
      <c r="CT1575" s="16"/>
      <c r="CU1575" s="16"/>
      <c r="CV1575" s="16"/>
      <c r="CW1575" s="16"/>
      <c r="CX1575" s="16"/>
      <c r="CY1575" s="16"/>
      <c r="CZ1575" s="16"/>
      <c r="DA1575" s="16"/>
      <c r="DB1575" s="16"/>
      <c r="DC1575" s="16"/>
      <c r="DD1575" s="16"/>
      <c r="DE1575" s="16"/>
      <c r="DF1575" s="16"/>
      <c r="DG1575" s="16"/>
      <c r="DH1575" s="16"/>
      <c r="DI1575" s="16"/>
      <c r="DJ1575" s="16"/>
      <c r="DK1575" s="16"/>
      <c r="DL1575" s="16"/>
      <c r="DM1575" s="16"/>
      <c r="DN1575" s="16"/>
      <c r="DO1575" s="16"/>
      <c r="DP1575" s="16"/>
      <c r="DQ1575" s="16"/>
      <c r="DR1575" s="16"/>
      <c r="DS1575" s="16"/>
      <c r="DT1575" s="16"/>
      <c r="DU1575" s="16"/>
      <c r="DV1575" s="16"/>
      <c r="DW1575" s="16"/>
      <c r="DX1575" s="16"/>
      <c r="DY1575" s="16"/>
      <c r="DZ1575" s="16"/>
      <c r="EA1575" s="16"/>
      <c r="EB1575" s="16"/>
      <c r="EC1575" s="16"/>
      <c r="ED1575" s="16"/>
      <c r="EE1575" s="16"/>
      <c r="EF1575" s="16"/>
      <c r="EG1575" s="16"/>
      <c r="EH1575" s="16"/>
      <c r="EI1575" s="16"/>
      <c r="EJ1575" s="16"/>
      <c r="EK1575" s="16"/>
      <c r="EL1575" s="16"/>
      <c r="EM1575" s="16"/>
      <c r="EN1575" s="16"/>
      <c r="EO1575" s="16"/>
      <c r="EP1575" s="16"/>
      <c r="EQ1575" s="16"/>
      <c r="ER1575" s="16"/>
      <c r="ES1575" s="16"/>
      <c r="ET1575" s="16"/>
      <c r="EU1575" s="16"/>
      <c r="EV1575" s="16"/>
      <c r="EW1575" s="16"/>
    </row>
    <row r="1576" spans="1:153" s="15" customFormat="1" x14ac:dyDescent="0.2">
      <c r="A1576" s="8" t="s">
        <v>114</v>
      </c>
      <c r="B1576" s="8" t="s">
        <v>114</v>
      </c>
      <c r="C1576" s="8" t="s">
        <v>116</v>
      </c>
      <c r="D1576" s="8"/>
      <c r="E1576" s="9">
        <v>444</v>
      </c>
      <c r="F1576" s="10" t="s">
        <v>258</v>
      </c>
      <c r="G1576" s="11">
        <v>2.0499999999999998</v>
      </c>
      <c r="H1576" s="9">
        <v>1</v>
      </c>
      <c r="I1576" s="12">
        <v>3.38</v>
      </c>
      <c r="J1576" s="12">
        <v>3.38</v>
      </c>
      <c r="K1576" s="13">
        <v>3.38</v>
      </c>
      <c r="L1576" s="12">
        <v>232.56063600000002</v>
      </c>
      <c r="M1576" s="12">
        <v>28.960440799999997</v>
      </c>
      <c r="N1576" s="12">
        <v>68.804921893491127</v>
      </c>
      <c r="O1576" s="12">
        <v>8.5681777514792898</v>
      </c>
      <c r="P1576" s="12">
        <v>124.52855865082857</v>
      </c>
      <c r="Q1576" s="12" t="s">
        <v>99</v>
      </c>
      <c r="R1576" s="12" t="s">
        <v>54</v>
      </c>
      <c r="S1576" s="12" t="s">
        <v>55</v>
      </c>
      <c r="T1576" s="12">
        <v>13.08</v>
      </c>
      <c r="U1576" s="12">
        <v>145.65604999999999</v>
      </c>
      <c r="V1576" s="21"/>
      <c r="W1576" s="21"/>
      <c r="X1576" s="15" t="s">
        <v>41</v>
      </c>
      <c r="Y1576" s="15" t="s">
        <v>49</v>
      </c>
      <c r="Z1576" s="16"/>
      <c r="AA1576" s="16"/>
      <c r="AB1576" s="16"/>
      <c r="AC1576" s="13">
        <v>1.46</v>
      </c>
      <c r="AD1576" s="44">
        <v>145</v>
      </c>
      <c r="AE1576" s="44" t="s">
        <v>55</v>
      </c>
      <c r="AF1576" s="44" t="s">
        <v>55</v>
      </c>
      <c r="AG1576" s="152">
        <v>99.3</v>
      </c>
      <c r="AH1576" s="22"/>
      <c r="AI1576" s="22"/>
      <c r="AJ1576" s="22"/>
      <c r="AK1576" s="22"/>
      <c r="AL1576" s="22"/>
      <c r="AM1576" s="22"/>
      <c r="AN1576" s="22"/>
      <c r="AO1576" s="22"/>
      <c r="AP1576" s="22"/>
      <c r="AQ1576" s="22"/>
      <c r="AR1576" s="22"/>
      <c r="AS1576" s="22"/>
      <c r="AT1576" s="22"/>
      <c r="AU1576" s="22"/>
      <c r="AV1576" s="22"/>
      <c r="AW1576" s="22"/>
      <c r="AX1576" s="22"/>
      <c r="AY1576" s="22"/>
      <c r="AZ1576" s="22"/>
      <c r="BA1576" s="22"/>
      <c r="BB1576" s="22"/>
      <c r="BC1576" s="22"/>
      <c r="BD1576" s="22"/>
      <c r="BE1576" s="22"/>
      <c r="BF1576" s="22"/>
      <c r="BG1576" s="22"/>
      <c r="BH1576" s="22"/>
      <c r="BI1576" s="22"/>
      <c r="BJ1576" s="22"/>
      <c r="BK1576" s="22"/>
      <c r="BL1576" s="22"/>
      <c r="BM1576" s="22"/>
      <c r="BN1576" s="22"/>
      <c r="BO1576" s="22"/>
      <c r="BP1576" s="22"/>
      <c r="BQ1576" s="22"/>
      <c r="BR1576" s="22"/>
      <c r="BS1576" s="22"/>
      <c r="BT1576" s="22"/>
      <c r="BU1576" s="22"/>
      <c r="BV1576" s="22"/>
      <c r="BW1576" s="22"/>
      <c r="BX1576" s="22"/>
      <c r="BY1576" s="22"/>
      <c r="BZ1576" s="22"/>
      <c r="CA1576" s="22"/>
      <c r="CB1576" s="22"/>
      <c r="CC1576" s="22"/>
      <c r="CD1576" s="22"/>
      <c r="CE1576" s="22"/>
      <c r="CF1576" s="22"/>
      <c r="CG1576" s="22"/>
      <c r="CH1576" s="22"/>
      <c r="CI1576" s="22"/>
      <c r="CJ1576" s="22"/>
      <c r="CK1576" s="22"/>
      <c r="CL1576" s="22"/>
      <c r="CM1576" s="22"/>
      <c r="CN1576" s="22"/>
      <c r="CO1576" s="22"/>
      <c r="CP1576" s="22"/>
      <c r="CQ1576" s="22"/>
      <c r="CR1576" s="22"/>
      <c r="CS1576" s="22"/>
      <c r="CT1576" s="22"/>
      <c r="CU1576" s="22"/>
      <c r="CV1576" s="22"/>
      <c r="CW1576" s="22"/>
      <c r="CX1576" s="22"/>
      <c r="CY1576" s="22"/>
      <c r="CZ1576" s="22"/>
      <c r="DA1576" s="22"/>
      <c r="DB1576" s="22"/>
      <c r="DC1576" s="22"/>
      <c r="DD1576" s="22"/>
      <c r="DE1576" s="22"/>
      <c r="DF1576" s="22"/>
      <c r="DG1576" s="22"/>
      <c r="DH1576" s="22"/>
      <c r="DI1576" s="22"/>
      <c r="DJ1576" s="22"/>
      <c r="DK1576" s="22"/>
      <c r="DL1576" s="22"/>
      <c r="DM1576" s="22"/>
      <c r="DN1576" s="22"/>
      <c r="DO1576" s="22"/>
      <c r="DP1576" s="22"/>
      <c r="DQ1576" s="22"/>
      <c r="DR1576" s="22"/>
      <c r="DS1576" s="22"/>
      <c r="DT1576" s="22"/>
      <c r="DU1576" s="22"/>
      <c r="DV1576" s="22"/>
      <c r="DW1576" s="22"/>
      <c r="DX1576" s="22"/>
      <c r="DY1576" s="22"/>
      <c r="DZ1576" s="22"/>
      <c r="EA1576" s="22"/>
      <c r="EB1576" s="22"/>
      <c r="EC1576" s="22"/>
      <c r="ED1576" s="22"/>
      <c r="EE1576" s="22"/>
      <c r="EF1576" s="22"/>
      <c r="EG1576" s="22"/>
      <c r="EH1576" s="22"/>
      <c r="EI1576" s="22"/>
      <c r="EJ1576" s="22"/>
      <c r="EK1576" s="22"/>
      <c r="EL1576" s="22"/>
      <c r="EM1576" s="22"/>
      <c r="EN1576" s="22"/>
      <c r="EO1576" s="22"/>
      <c r="EP1576" s="22"/>
      <c r="EQ1576" s="22"/>
      <c r="ER1576" s="22"/>
      <c r="ES1576" s="22"/>
      <c r="ET1576" s="22"/>
      <c r="EU1576" s="22"/>
      <c r="EV1576" s="22"/>
      <c r="EW1576" s="22"/>
    </row>
    <row r="1577" spans="1:153" s="15" customFormat="1" x14ac:dyDescent="0.2">
      <c r="A1577" s="8" t="s">
        <v>114</v>
      </c>
      <c r="B1577" s="8" t="s">
        <v>114</v>
      </c>
      <c r="C1577" s="8" t="s">
        <v>116</v>
      </c>
      <c r="D1577" s="8"/>
      <c r="E1577" s="8">
        <v>534</v>
      </c>
      <c r="F1577" s="10" t="s">
        <v>202</v>
      </c>
      <c r="G1577" s="11">
        <v>5.01</v>
      </c>
      <c r="H1577" s="8">
        <v>1</v>
      </c>
      <c r="I1577" s="12"/>
      <c r="J1577" s="12"/>
      <c r="K1577" s="13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6"/>
      <c r="W1577" s="16"/>
      <c r="Z1577" s="16"/>
      <c r="AA1577" s="16"/>
      <c r="AB1577" s="16"/>
      <c r="AC1577" s="13">
        <v>18.93</v>
      </c>
      <c r="AD1577" s="44">
        <v>1230.45</v>
      </c>
      <c r="AE1577" s="44" t="s">
        <v>72</v>
      </c>
      <c r="AF1577" s="44" t="s">
        <v>72</v>
      </c>
      <c r="AG1577" s="152">
        <v>65</v>
      </c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K1577" s="16"/>
      <c r="BL1577" s="16"/>
      <c r="BM1577" s="16"/>
      <c r="BN1577" s="16"/>
      <c r="BO1577" s="16"/>
      <c r="BP1577" s="16"/>
      <c r="BQ1577" s="16"/>
      <c r="BR1577" s="16"/>
      <c r="BS1577" s="16"/>
      <c r="BT1577" s="16"/>
      <c r="BU1577" s="16"/>
      <c r="BV1577" s="16"/>
      <c r="BW1577" s="16"/>
      <c r="BX1577" s="16"/>
      <c r="BY1577" s="16"/>
      <c r="BZ1577" s="16"/>
      <c r="CA1577" s="16"/>
      <c r="CB1577" s="16"/>
      <c r="CC1577" s="16"/>
      <c r="CD1577" s="16"/>
      <c r="CE1577" s="16"/>
      <c r="CF1577" s="16"/>
      <c r="CG1577" s="16"/>
      <c r="CH1577" s="16"/>
      <c r="CI1577" s="16"/>
      <c r="CJ1577" s="16"/>
      <c r="CK1577" s="16"/>
      <c r="CL1577" s="16"/>
      <c r="CM1577" s="16"/>
      <c r="CN1577" s="16"/>
      <c r="CO1577" s="16"/>
      <c r="CP1577" s="16"/>
      <c r="CQ1577" s="16"/>
      <c r="CR1577" s="16"/>
      <c r="CS1577" s="16"/>
      <c r="CT1577" s="16"/>
      <c r="CU1577" s="16"/>
      <c r="CV1577" s="16"/>
      <c r="CW1577" s="16"/>
      <c r="CX1577" s="16"/>
      <c r="CY1577" s="16"/>
      <c r="CZ1577" s="16"/>
      <c r="DA1577" s="16"/>
      <c r="DB1577" s="16"/>
      <c r="DC1577" s="16"/>
      <c r="DD1577" s="16"/>
      <c r="DE1577" s="16"/>
      <c r="DF1577" s="16"/>
      <c r="DG1577" s="16"/>
      <c r="DH1577" s="16"/>
      <c r="DI1577" s="16"/>
      <c r="DJ1577" s="16"/>
      <c r="DK1577" s="16"/>
      <c r="DL1577" s="16"/>
      <c r="DM1577" s="16"/>
      <c r="DN1577" s="16"/>
      <c r="DO1577" s="16"/>
      <c r="DP1577" s="16"/>
      <c r="DQ1577" s="16"/>
      <c r="DR1577" s="16"/>
      <c r="DS1577" s="16"/>
      <c r="DT1577" s="16"/>
      <c r="DU1577" s="16"/>
      <c r="DV1577" s="16"/>
      <c r="DW1577" s="16"/>
      <c r="DX1577" s="16"/>
      <c r="DY1577" s="16"/>
      <c r="DZ1577" s="16"/>
      <c r="EA1577" s="16"/>
      <c r="EB1577" s="16"/>
      <c r="EC1577" s="16"/>
      <c r="ED1577" s="16"/>
      <c r="EE1577" s="16"/>
      <c r="EF1577" s="16"/>
      <c r="EG1577" s="16"/>
      <c r="EH1577" s="16"/>
      <c r="EI1577" s="16"/>
      <c r="EJ1577" s="16"/>
      <c r="EK1577" s="16"/>
      <c r="EL1577" s="16"/>
      <c r="EM1577" s="16"/>
      <c r="EN1577" s="16"/>
      <c r="EO1577" s="16"/>
      <c r="EP1577" s="16"/>
      <c r="EQ1577" s="16"/>
      <c r="ER1577" s="16"/>
      <c r="ES1577" s="16"/>
      <c r="ET1577" s="16"/>
      <c r="EU1577" s="16"/>
      <c r="EV1577" s="16"/>
      <c r="EW1577" s="16"/>
    </row>
    <row r="1578" spans="1:153" s="15" customFormat="1" x14ac:dyDescent="0.2">
      <c r="A1578" s="8" t="s">
        <v>114</v>
      </c>
      <c r="B1578" s="8" t="s">
        <v>114</v>
      </c>
      <c r="C1578" s="8" t="s">
        <v>116</v>
      </c>
      <c r="D1578" s="8"/>
      <c r="E1578" s="9">
        <v>444</v>
      </c>
      <c r="F1578" s="10" t="s">
        <v>258</v>
      </c>
      <c r="G1578" s="11">
        <v>2.04</v>
      </c>
      <c r="H1578" s="9">
        <v>1</v>
      </c>
      <c r="I1578" s="12">
        <v>1.46</v>
      </c>
      <c r="J1578" s="12">
        <v>1.46</v>
      </c>
      <c r="K1578" s="13">
        <v>1.46</v>
      </c>
      <c r="L1578" s="12">
        <v>206.31073600000002</v>
      </c>
      <c r="M1578" s="12">
        <v>18.902618999999998</v>
      </c>
      <c r="N1578" s="12">
        <v>141.30872328767126</v>
      </c>
      <c r="O1578" s="12">
        <v>12.946999315068492</v>
      </c>
      <c r="P1578" s="12">
        <v>91.622081169833038</v>
      </c>
      <c r="Q1578" s="12" t="s">
        <v>99</v>
      </c>
      <c r="R1578" s="12" t="s">
        <v>54</v>
      </c>
      <c r="S1578" s="12" t="s">
        <v>55</v>
      </c>
      <c r="T1578" s="12">
        <v>11.56</v>
      </c>
      <c r="U1578" s="12">
        <v>116.57765000000001</v>
      </c>
      <c r="V1578" s="21" t="s">
        <v>118</v>
      </c>
      <c r="W1578" s="21" t="s">
        <v>118</v>
      </c>
      <c r="X1578" s="15" t="s">
        <v>63</v>
      </c>
      <c r="Y1578" s="15" t="s">
        <v>42</v>
      </c>
      <c r="Z1578" s="16"/>
      <c r="AA1578" s="16"/>
      <c r="AB1578" s="16"/>
      <c r="AC1578" s="13">
        <v>5</v>
      </c>
      <c r="AD1578" s="44">
        <v>420</v>
      </c>
      <c r="AE1578" s="44" t="s">
        <v>55</v>
      </c>
      <c r="AF1578" s="44" t="s">
        <v>55</v>
      </c>
      <c r="AG1578" s="152">
        <v>84</v>
      </c>
      <c r="AH1578" s="22"/>
      <c r="AI1578" s="22"/>
      <c r="AJ1578" s="22"/>
      <c r="AK1578" s="22"/>
      <c r="AL1578" s="22"/>
      <c r="AM1578" s="22"/>
      <c r="AN1578" s="22"/>
      <c r="AO1578" s="22"/>
      <c r="AP1578" s="22"/>
      <c r="AQ1578" s="22"/>
      <c r="AR1578" s="22"/>
      <c r="AS1578" s="22"/>
      <c r="AT1578" s="22"/>
      <c r="AU1578" s="22"/>
      <c r="AV1578" s="22"/>
      <c r="AW1578" s="22"/>
      <c r="AX1578" s="22"/>
      <c r="AY1578" s="22"/>
      <c r="AZ1578" s="22"/>
      <c r="BA1578" s="22"/>
      <c r="BB1578" s="22"/>
      <c r="BC1578" s="22"/>
      <c r="BD1578" s="22"/>
      <c r="BE1578" s="22"/>
      <c r="BF1578" s="22"/>
      <c r="BG1578" s="22"/>
      <c r="BH1578" s="22"/>
      <c r="BI1578" s="22"/>
      <c r="BJ1578" s="22"/>
      <c r="BK1578" s="22"/>
      <c r="BL1578" s="22"/>
      <c r="BM1578" s="22"/>
      <c r="BN1578" s="22"/>
      <c r="BO1578" s="22"/>
      <c r="BP1578" s="22"/>
      <c r="BQ1578" s="22"/>
      <c r="BR1578" s="22"/>
      <c r="BS1578" s="22"/>
      <c r="BT1578" s="22"/>
      <c r="BU1578" s="22"/>
      <c r="BV1578" s="22"/>
      <c r="BW1578" s="22"/>
      <c r="BX1578" s="22"/>
      <c r="BY1578" s="22"/>
      <c r="BZ1578" s="22"/>
      <c r="CA1578" s="22"/>
      <c r="CB1578" s="22"/>
      <c r="CC1578" s="22"/>
      <c r="CD1578" s="22"/>
      <c r="CE1578" s="22"/>
      <c r="CF1578" s="22"/>
      <c r="CG1578" s="22"/>
      <c r="CH1578" s="22"/>
      <c r="CI1578" s="22"/>
      <c r="CJ1578" s="22"/>
      <c r="CK1578" s="22"/>
      <c r="CL1578" s="22"/>
      <c r="CM1578" s="22"/>
      <c r="CN1578" s="22"/>
      <c r="CO1578" s="22"/>
      <c r="CP1578" s="22"/>
      <c r="CQ1578" s="22"/>
      <c r="CR1578" s="22"/>
      <c r="CS1578" s="22"/>
      <c r="CT1578" s="22"/>
      <c r="CU1578" s="22"/>
      <c r="CV1578" s="22"/>
      <c r="CW1578" s="22"/>
      <c r="CX1578" s="22"/>
      <c r="CY1578" s="22"/>
      <c r="CZ1578" s="22"/>
      <c r="DA1578" s="22"/>
      <c r="DB1578" s="22"/>
      <c r="DC1578" s="22"/>
      <c r="DD1578" s="22"/>
      <c r="DE1578" s="22"/>
      <c r="DF1578" s="22"/>
      <c r="DG1578" s="22"/>
      <c r="DH1578" s="22"/>
      <c r="DI1578" s="22"/>
      <c r="DJ1578" s="22"/>
      <c r="DK1578" s="22"/>
      <c r="DL1578" s="22"/>
      <c r="DM1578" s="22"/>
      <c r="DN1578" s="22"/>
      <c r="DO1578" s="22"/>
      <c r="DP1578" s="22"/>
      <c r="DQ1578" s="22"/>
      <c r="DR1578" s="22"/>
      <c r="DS1578" s="22"/>
      <c r="DT1578" s="22"/>
      <c r="DU1578" s="22"/>
      <c r="DV1578" s="22"/>
      <c r="DW1578" s="22"/>
      <c r="DX1578" s="22"/>
      <c r="DY1578" s="22"/>
      <c r="DZ1578" s="22"/>
      <c r="EA1578" s="22"/>
      <c r="EB1578" s="22"/>
      <c r="EC1578" s="22"/>
      <c r="ED1578" s="22"/>
      <c r="EE1578" s="22"/>
      <c r="EF1578" s="22"/>
      <c r="EG1578" s="22"/>
      <c r="EH1578" s="22"/>
      <c r="EI1578" s="22"/>
      <c r="EJ1578" s="22"/>
      <c r="EK1578" s="22"/>
      <c r="EL1578" s="22"/>
      <c r="EM1578" s="22"/>
      <c r="EN1578" s="22"/>
      <c r="EO1578" s="22"/>
      <c r="EP1578" s="22"/>
      <c r="EQ1578" s="22"/>
      <c r="ER1578" s="22"/>
      <c r="ES1578" s="22"/>
      <c r="ET1578" s="22"/>
      <c r="EU1578" s="22"/>
      <c r="EV1578" s="22"/>
      <c r="EW1578" s="22"/>
    </row>
    <row r="1579" spans="1:153" s="15" customFormat="1" x14ac:dyDescent="0.2">
      <c r="A1579" s="8" t="s">
        <v>32</v>
      </c>
      <c r="B1579" s="8" t="s">
        <v>32</v>
      </c>
      <c r="C1579" s="8" t="s">
        <v>43</v>
      </c>
      <c r="D1579" s="8" t="s">
        <v>34</v>
      </c>
      <c r="E1579" s="9">
        <v>9</v>
      </c>
      <c r="F1579" s="10" t="s">
        <v>88</v>
      </c>
      <c r="G1579" s="107">
        <v>9.0299999999999994</v>
      </c>
      <c r="H1579" s="9"/>
      <c r="I1579" s="12">
        <v>82.87</v>
      </c>
      <c r="J1579" s="12">
        <v>82.87</v>
      </c>
      <c r="K1579" s="13">
        <v>82.87</v>
      </c>
      <c r="L1579" s="12">
        <v>6664.9341119999999</v>
      </c>
      <c r="M1579" s="12">
        <v>717.22930900000006</v>
      </c>
      <c r="N1579" s="12">
        <v>80.42638001689393</v>
      </c>
      <c r="O1579" s="12">
        <v>8.6548728007722939</v>
      </c>
      <c r="P1579" s="12">
        <v>107.61236299525478</v>
      </c>
      <c r="Q1579" s="12" t="s">
        <v>73</v>
      </c>
      <c r="R1579" s="12" t="s">
        <v>170</v>
      </c>
      <c r="S1579" s="12" t="s">
        <v>171</v>
      </c>
      <c r="T1579" s="12">
        <v>12.55</v>
      </c>
      <c r="U1579" s="12">
        <v>133.8365</v>
      </c>
      <c r="V1579" s="13" t="s">
        <v>156</v>
      </c>
      <c r="W1579" s="14" t="s">
        <v>157</v>
      </c>
      <c r="X1579" s="15" t="s">
        <v>63</v>
      </c>
      <c r="Y1579" s="15" t="s">
        <v>49</v>
      </c>
      <c r="Z1579" s="16"/>
      <c r="AA1579" s="16"/>
      <c r="AB1579" s="17">
        <v>0.12429105828405937</v>
      </c>
      <c r="AC1579" s="18">
        <v>81.069999999999993</v>
      </c>
      <c r="AD1579" s="19">
        <v>6115.4394536748878</v>
      </c>
      <c r="AE1579" s="20" t="s">
        <v>172</v>
      </c>
      <c r="AF1579" s="20" t="s">
        <v>172</v>
      </c>
      <c r="AG1579" s="152">
        <v>75.400000000000006</v>
      </c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K1579" s="16"/>
      <c r="BL1579" s="16"/>
      <c r="BM1579" s="16"/>
      <c r="BN1579" s="16"/>
      <c r="BO1579" s="16"/>
      <c r="BP1579" s="16"/>
      <c r="BQ1579" s="16"/>
      <c r="BR1579" s="16"/>
      <c r="BS1579" s="16"/>
      <c r="BT1579" s="16"/>
      <c r="BU1579" s="16"/>
      <c r="BV1579" s="16"/>
      <c r="BW1579" s="16"/>
      <c r="BX1579" s="16"/>
      <c r="BY1579" s="16"/>
      <c r="BZ1579" s="16"/>
      <c r="CA1579" s="16"/>
      <c r="CB1579" s="16"/>
      <c r="CC1579" s="16"/>
      <c r="CD1579" s="16"/>
      <c r="CE1579" s="16"/>
      <c r="CF1579" s="16"/>
      <c r="CG1579" s="16"/>
      <c r="CH1579" s="16"/>
      <c r="CI1579" s="16"/>
      <c r="CJ1579" s="16"/>
      <c r="CK1579" s="16"/>
      <c r="CL1579" s="16"/>
      <c r="CM1579" s="16"/>
      <c r="CN1579" s="16"/>
      <c r="CO1579" s="16"/>
      <c r="CP1579" s="16"/>
      <c r="CQ1579" s="16"/>
      <c r="CR1579" s="16"/>
      <c r="CS1579" s="16"/>
      <c r="CT1579" s="16"/>
      <c r="CU1579" s="16"/>
      <c r="CV1579" s="16"/>
      <c r="CW1579" s="16"/>
      <c r="CX1579" s="16"/>
      <c r="CY1579" s="16"/>
      <c r="CZ1579" s="16"/>
      <c r="DA1579" s="16"/>
      <c r="DB1579" s="16"/>
      <c r="DC1579" s="16"/>
      <c r="DD1579" s="16"/>
      <c r="DE1579" s="16"/>
      <c r="DF1579" s="16"/>
      <c r="DG1579" s="16"/>
      <c r="DH1579" s="16"/>
      <c r="DI1579" s="16"/>
      <c r="DJ1579" s="16"/>
      <c r="DK1579" s="16"/>
      <c r="DL1579" s="16"/>
      <c r="DM1579" s="16"/>
      <c r="DN1579" s="16"/>
      <c r="DO1579" s="16"/>
      <c r="DP1579" s="16"/>
      <c r="DQ1579" s="16"/>
      <c r="DR1579" s="16"/>
      <c r="DS1579" s="16"/>
      <c r="DT1579" s="16"/>
      <c r="DU1579" s="16"/>
      <c r="DV1579" s="16"/>
      <c r="DW1579" s="16"/>
      <c r="DX1579" s="16"/>
      <c r="DY1579" s="16"/>
      <c r="DZ1579" s="16"/>
      <c r="EA1579" s="16"/>
      <c r="EB1579" s="16"/>
      <c r="EC1579" s="16"/>
      <c r="ED1579" s="16"/>
      <c r="EE1579" s="16"/>
      <c r="EF1579" s="16"/>
      <c r="EG1579" s="16"/>
      <c r="EH1579" s="16"/>
      <c r="EI1579" s="16"/>
      <c r="EJ1579" s="16"/>
      <c r="EK1579" s="16"/>
      <c r="EL1579" s="16"/>
      <c r="EM1579" s="16"/>
      <c r="EN1579" s="16"/>
      <c r="EO1579" s="16"/>
      <c r="EP1579" s="16"/>
      <c r="EQ1579" s="16"/>
      <c r="ER1579" s="16"/>
      <c r="ES1579" s="16"/>
      <c r="ET1579" s="16"/>
      <c r="EU1579" s="16"/>
      <c r="EV1579" s="16"/>
      <c r="EW1579" s="16"/>
    </row>
    <row r="1580" spans="1:153" s="15" customFormat="1" x14ac:dyDescent="0.2">
      <c r="A1580" s="8" t="s">
        <v>114</v>
      </c>
      <c r="B1580" s="8" t="s">
        <v>114</v>
      </c>
      <c r="C1580" s="8" t="s">
        <v>116</v>
      </c>
      <c r="D1580" s="8"/>
      <c r="E1580" s="9">
        <v>231</v>
      </c>
      <c r="F1580" s="10" t="s">
        <v>251</v>
      </c>
      <c r="G1580" s="11">
        <v>3.08</v>
      </c>
      <c r="H1580" s="9">
        <v>3</v>
      </c>
      <c r="I1580" s="12">
        <v>9.92</v>
      </c>
      <c r="J1580" s="12">
        <v>9.92</v>
      </c>
      <c r="K1580" s="13">
        <v>9.92</v>
      </c>
      <c r="L1580" s="12">
        <v>334.65091999999999</v>
      </c>
      <c r="M1580" s="12">
        <v>29.262614800000001</v>
      </c>
      <c r="N1580" s="12">
        <v>33.734971774193546</v>
      </c>
      <c r="O1580" s="12">
        <v>2.9498603629032258</v>
      </c>
      <c r="P1580" s="12">
        <v>87.442206344449914</v>
      </c>
      <c r="Q1580" s="12" t="s">
        <v>252</v>
      </c>
      <c r="R1580" s="12" t="s">
        <v>37</v>
      </c>
      <c r="S1580" s="12" t="s">
        <v>38</v>
      </c>
      <c r="T1580" s="12">
        <v>10.97</v>
      </c>
      <c r="U1580" s="12">
        <v>110.38375000000001</v>
      </c>
      <c r="V1580" s="21"/>
      <c r="W1580" s="21"/>
      <c r="X1580" s="15" t="s">
        <v>41</v>
      </c>
      <c r="Y1580" s="15" t="s">
        <v>49</v>
      </c>
      <c r="Z1580" s="16"/>
      <c r="AA1580" s="16"/>
      <c r="AB1580" s="16"/>
      <c r="AC1580" s="13" t="e">
        <v>#N/A</v>
      </c>
      <c r="AD1580" s="13" t="e">
        <v>#N/A</v>
      </c>
      <c r="AE1580" s="44" t="e">
        <v>#N/A</v>
      </c>
      <c r="AF1580" s="44" t="e">
        <v>#N/A</v>
      </c>
      <c r="AG1580" s="152" t="e">
        <v>#N/A</v>
      </c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K1580" s="16"/>
      <c r="BL1580" s="16"/>
      <c r="BM1580" s="16"/>
      <c r="BN1580" s="16"/>
      <c r="BO1580" s="16"/>
      <c r="BP1580" s="16"/>
      <c r="BQ1580" s="16"/>
      <c r="BR1580" s="16"/>
      <c r="BS1580" s="16"/>
      <c r="BT1580" s="16"/>
      <c r="BU1580" s="16"/>
      <c r="BV1580" s="16"/>
      <c r="BW1580" s="16"/>
      <c r="BX1580" s="16"/>
      <c r="BY1580" s="16"/>
      <c r="BZ1580" s="16"/>
      <c r="CA1580" s="16"/>
      <c r="CB1580" s="16"/>
      <c r="CC1580" s="16"/>
      <c r="CD1580" s="16"/>
      <c r="CE1580" s="16"/>
      <c r="CF1580" s="16"/>
      <c r="CG1580" s="16"/>
      <c r="CH1580" s="16"/>
      <c r="CI1580" s="16"/>
      <c r="CJ1580" s="16"/>
      <c r="CK1580" s="16"/>
      <c r="CL1580" s="16"/>
      <c r="CM1580" s="16"/>
      <c r="CN1580" s="16"/>
      <c r="CO1580" s="16"/>
      <c r="CP1580" s="16"/>
      <c r="CQ1580" s="16"/>
      <c r="CR1580" s="16"/>
      <c r="CS1580" s="16"/>
      <c r="CT1580" s="16"/>
      <c r="CU1580" s="16"/>
      <c r="CV1580" s="16"/>
      <c r="CW1580" s="16"/>
      <c r="CX1580" s="16"/>
      <c r="CY1580" s="16"/>
      <c r="CZ1580" s="16"/>
      <c r="DA1580" s="16"/>
      <c r="DB1580" s="16"/>
      <c r="DC1580" s="16"/>
      <c r="DD1580" s="16"/>
      <c r="DE1580" s="16"/>
      <c r="DF1580" s="16"/>
      <c r="DG1580" s="16"/>
      <c r="DH1580" s="16"/>
      <c r="DI1580" s="16"/>
      <c r="DJ1580" s="16"/>
      <c r="DK1580" s="16"/>
      <c r="DL1580" s="16"/>
      <c r="DM1580" s="16"/>
      <c r="DN1580" s="16"/>
      <c r="DO1580" s="16"/>
      <c r="DP1580" s="16"/>
      <c r="DQ1580" s="16"/>
      <c r="DR1580" s="16"/>
      <c r="DS1580" s="16"/>
      <c r="DT1580" s="16"/>
      <c r="DU1580" s="16"/>
      <c r="DV1580" s="16"/>
      <c r="DW1580" s="16"/>
      <c r="DX1580" s="16"/>
      <c r="DY1580" s="16"/>
      <c r="DZ1580" s="16"/>
      <c r="EA1580" s="16"/>
      <c r="EB1580" s="16"/>
      <c r="EC1580" s="16"/>
      <c r="ED1580" s="16"/>
      <c r="EE1580" s="16"/>
      <c r="EF1580" s="16"/>
      <c r="EG1580" s="16"/>
      <c r="EH1580" s="16"/>
      <c r="EI1580" s="16"/>
      <c r="EJ1580" s="16"/>
      <c r="EK1580" s="16"/>
      <c r="EL1580" s="16"/>
      <c r="EM1580" s="16"/>
      <c r="EN1580" s="16"/>
      <c r="EO1580" s="16"/>
      <c r="EP1580" s="16"/>
      <c r="EQ1580" s="16"/>
      <c r="ER1580" s="16"/>
      <c r="ES1580" s="16"/>
      <c r="ET1580" s="16"/>
      <c r="EU1580" s="16"/>
      <c r="EV1580" s="16"/>
      <c r="EW1580" s="16"/>
    </row>
    <row r="1581" spans="1:153" s="15" customFormat="1" x14ac:dyDescent="0.2">
      <c r="A1581" s="8" t="s">
        <v>114</v>
      </c>
      <c r="B1581" s="8" t="s">
        <v>114</v>
      </c>
      <c r="C1581" s="8" t="s">
        <v>116</v>
      </c>
      <c r="D1581" s="8"/>
      <c r="E1581" s="9">
        <v>348</v>
      </c>
      <c r="F1581" s="10" t="s">
        <v>259</v>
      </c>
      <c r="G1581" s="11">
        <v>3.01</v>
      </c>
      <c r="H1581" s="9">
        <v>3</v>
      </c>
      <c r="I1581" s="12">
        <v>10.37</v>
      </c>
      <c r="J1581" s="12">
        <v>10.37</v>
      </c>
      <c r="K1581" s="13">
        <v>10.37</v>
      </c>
      <c r="L1581" s="12">
        <v>621.91420400000004</v>
      </c>
      <c r="M1581" s="12">
        <v>68.568032400000007</v>
      </c>
      <c r="N1581" s="12">
        <v>59.972440115718427</v>
      </c>
      <c r="O1581" s="12">
        <v>6.6121535583413706</v>
      </c>
      <c r="P1581" s="12">
        <v>110.25320206386539</v>
      </c>
      <c r="Q1581" s="12" t="s">
        <v>65</v>
      </c>
      <c r="R1581" s="12" t="s">
        <v>124</v>
      </c>
      <c r="S1581" s="12" t="s">
        <v>125</v>
      </c>
      <c r="T1581" s="12">
        <v>12.22</v>
      </c>
      <c r="U1581" s="12">
        <v>131.83834999999999</v>
      </c>
      <c r="V1581" s="21" t="s">
        <v>118</v>
      </c>
      <c r="W1581" s="21" t="s">
        <v>118</v>
      </c>
      <c r="X1581" s="15" t="s">
        <v>63</v>
      </c>
      <c r="Y1581" s="15" t="s">
        <v>49</v>
      </c>
      <c r="Z1581" s="16"/>
      <c r="AA1581" s="16"/>
      <c r="AB1581" s="16"/>
      <c r="AC1581" s="13">
        <v>10.37</v>
      </c>
      <c r="AD1581" s="44">
        <v>621.91420400000004</v>
      </c>
      <c r="AE1581" s="44" t="s">
        <v>125</v>
      </c>
      <c r="AF1581" s="44" t="s">
        <v>125</v>
      </c>
      <c r="AG1581" s="152">
        <v>60</v>
      </c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K1581" s="16"/>
      <c r="BL1581" s="16"/>
      <c r="BM1581" s="16"/>
      <c r="BN1581" s="16"/>
      <c r="BO1581" s="16"/>
      <c r="BP1581" s="16"/>
      <c r="BQ1581" s="16"/>
      <c r="BR1581" s="16"/>
      <c r="BS1581" s="16"/>
      <c r="BT1581" s="16"/>
      <c r="BU1581" s="16"/>
      <c r="BV1581" s="16"/>
      <c r="BW1581" s="16"/>
      <c r="BX1581" s="16"/>
      <c r="BY1581" s="16"/>
      <c r="BZ1581" s="16"/>
      <c r="CA1581" s="16"/>
      <c r="CB1581" s="16"/>
      <c r="CC1581" s="16"/>
      <c r="CD1581" s="16"/>
      <c r="CE1581" s="16"/>
      <c r="CF1581" s="16"/>
      <c r="CG1581" s="16"/>
      <c r="CH1581" s="16"/>
      <c r="CI1581" s="16"/>
      <c r="CJ1581" s="16"/>
      <c r="CK1581" s="16"/>
      <c r="CL1581" s="16"/>
      <c r="CM1581" s="16"/>
      <c r="CN1581" s="16"/>
      <c r="CO1581" s="16"/>
      <c r="CP1581" s="16"/>
      <c r="CQ1581" s="16"/>
      <c r="CR1581" s="16"/>
      <c r="CS1581" s="16"/>
      <c r="CT1581" s="16"/>
      <c r="CU1581" s="16"/>
      <c r="CV1581" s="16"/>
      <c r="CW1581" s="16"/>
      <c r="CX1581" s="16"/>
      <c r="CY1581" s="16"/>
      <c r="CZ1581" s="16"/>
      <c r="DA1581" s="16"/>
      <c r="DB1581" s="16"/>
      <c r="DC1581" s="16"/>
      <c r="DD1581" s="16"/>
      <c r="DE1581" s="16"/>
      <c r="DF1581" s="16"/>
      <c r="DG1581" s="16"/>
      <c r="DH1581" s="16"/>
      <c r="DI1581" s="16"/>
      <c r="DJ1581" s="16"/>
      <c r="DK1581" s="16"/>
      <c r="DL1581" s="16"/>
      <c r="DM1581" s="16"/>
      <c r="DN1581" s="16"/>
      <c r="DO1581" s="16"/>
      <c r="DP1581" s="16"/>
      <c r="DQ1581" s="16"/>
      <c r="DR1581" s="16"/>
      <c r="DS1581" s="16"/>
      <c r="DT1581" s="16"/>
      <c r="DU1581" s="16"/>
      <c r="DV1581" s="16"/>
      <c r="DW1581" s="16"/>
      <c r="DX1581" s="16"/>
      <c r="DY1581" s="16"/>
      <c r="DZ1581" s="16"/>
      <c r="EA1581" s="16"/>
      <c r="EB1581" s="16"/>
      <c r="EC1581" s="16"/>
      <c r="ED1581" s="16"/>
      <c r="EE1581" s="16"/>
      <c r="EF1581" s="16"/>
      <c r="EG1581" s="16"/>
      <c r="EH1581" s="16"/>
      <c r="EI1581" s="16"/>
      <c r="EJ1581" s="16"/>
      <c r="EK1581" s="16"/>
      <c r="EL1581" s="16"/>
      <c r="EM1581" s="16"/>
      <c r="EN1581" s="16"/>
      <c r="EO1581" s="16"/>
      <c r="EP1581" s="16"/>
      <c r="EQ1581" s="16"/>
      <c r="ER1581" s="16"/>
      <c r="ES1581" s="16"/>
      <c r="ET1581" s="16"/>
      <c r="EU1581" s="16"/>
      <c r="EV1581" s="16"/>
      <c r="EW1581" s="16"/>
    </row>
    <row r="1582" spans="1:153" s="15" customFormat="1" x14ac:dyDescent="0.2">
      <c r="A1582" s="8" t="s">
        <v>114</v>
      </c>
      <c r="B1582" s="8" t="s">
        <v>114</v>
      </c>
      <c r="C1582" s="8" t="s">
        <v>116</v>
      </c>
      <c r="D1582" s="8"/>
      <c r="E1582" s="9">
        <v>231</v>
      </c>
      <c r="F1582" s="10" t="s">
        <v>251</v>
      </c>
      <c r="G1582" s="11">
        <v>3.09</v>
      </c>
      <c r="H1582" s="9">
        <v>3</v>
      </c>
      <c r="I1582" s="12">
        <v>5.33</v>
      </c>
      <c r="J1582" s="12">
        <v>5.33</v>
      </c>
      <c r="K1582" s="13">
        <v>5.33</v>
      </c>
      <c r="L1582" s="12">
        <v>217.19065599999999</v>
      </c>
      <c r="M1582" s="12">
        <v>22.372435800000002</v>
      </c>
      <c r="N1582" s="12">
        <v>40.748715947467161</v>
      </c>
      <c r="O1582" s="12">
        <v>4.1974551219512195</v>
      </c>
      <c r="P1582" s="12">
        <v>103.00827950904113</v>
      </c>
      <c r="Q1582" s="12" t="s">
        <v>257</v>
      </c>
      <c r="R1582" s="12" t="s">
        <v>37</v>
      </c>
      <c r="S1582" s="12" t="s">
        <v>38</v>
      </c>
      <c r="T1582" s="12">
        <v>12.45</v>
      </c>
      <c r="U1582" s="12">
        <v>128.62764999999999</v>
      </c>
      <c r="V1582" s="21"/>
      <c r="W1582" s="21"/>
      <c r="X1582" s="15" t="s">
        <v>41</v>
      </c>
      <c r="Y1582" s="15" t="s">
        <v>49</v>
      </c>
      <c r="Z1582" s="16"/>
      <c r="AA1582" s="16"/>
      <c r="AB1582" s="16"/>
      <c r="AC1582" s="13" t="e">
        <v>#N/A</v>
      </c>
      <c r="AD1582" s="13" t="e">
        <v>#N/A</v>
      </c>
      <c r="AE1582" s="44" t="e">
        <v>#N/A</v>
      </c>
      <c r="AF1582" s="44" t="e">
        <v>#N/A</v>
      </c>
      <c r="AG1582" s="152" t="e">
        <v>#N/A</v>
      </c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  <c r="AR1582" s="16"/>
      <c r="AS1582" s="16"/>
      <c r="AT1582" s="16"/>
      <c r="AU1582" s="16"/>
      <c r="AV1582" s="16"/>
      <c r="AW1582" s="16"/>
      <c r="AX1582" s="16"/>
      <c r="AY1582" s="16"/>
      <c r="AZ1582" s="16"/>
      <c r="BA1582" s="16"/>
      <c r="BB1582" s="16"/>
      <c r="BC1582" s="16"/>
      <c r="BD1582" s="16"/>
      <c r="BE1582" s="16"/>
      <c r="BF1582" s="16"/>
      <c r="BG1582" s="16"/>
      <c r="BH1582" s="16"/>
      <c r="BI1582" s="16"/>
      <c r="BJ1582" s="16"/>
      <c r="BK1582" s="16"/>
      <c r="BL1582" s="16"/>
      <c r="BM1582" s="16"/>
      <c r="BN1582" s="16"/>
      <c r="BO1582" s="16"/>
      <c r="BP1582" s="16"/>
      <c r="BQ1582" s="16"/>
      <c r="BR1582" s="16"/>
      <c r="BS1582" s="16"/>
      <c r="BT1582" s="16"/>
      <c r="BU1582" s="16"/>
      <c r="BV1582" s="16"/>
      <c r="BW1582" s="16"/>
      <c r="BX1582" s="16"/>
      <c r="BY1582" s="16"/>
      <c r="BZ1582" s="16"/>
      <c r="CA1582" s="16"/>
      <c r="CB1582" s="16"/>
      <c r="CC1582" s="16"/>
      <c r="CD1582" s="16"/>
      <c r="CE1582" s="16"/>
      <c r="CF1582" s="16"/>
      <c r="CG1582" s="16"/>
      <c r="CH1582" s="16"/>
      <c r="CI1582" s="16"/>
      <c r="CJ1582" s="16"/>
      <c r="CK1582" s="16"/>
      <c r="CL1582" s="16"/>
      <c r="CM1582" s="16"/>
      <c r="CN1582" s="16"/>
      <c r="CO1582" s="16"/>
      <c r="CP1582" s="16"/>
      <c r="CQ1582" s="16"/>
      <c r="CR1582" s="16"/>
      <c r="CS1582" s="16"/>
      <c r="CT1582" s="16"/>
      <c r="CU1582" s="16"/>
      <c r="CV1582" s="16"/>
      <c r="CW1582" s="16"/>
      <c r="CX1582" s="16"/>
      <c r="CY1582" s="16"/>
      <c r="CZ1582" s="16"/>
      <c r="DA1582" s="16"/>
      <c r="DB1582" s="16"/>
      <c r="DC1582" s="16"/>
      <c r="DD1582" s="16"/>
      <c r="DE1582" s="16"/>
      <c r="DF1582" s="16"/>
      <c r="DG1582" s="16"/>
      <c r="DH1582" s="16"/>
      <c r="DI1582" s="16"/>
      <c r="DJ1582" s="16"/>
      <c r="DK1582" s="16"/>
      <c r="DL1582" s="16"/>
      <c r="DM1582" s="16"/>
      <c r="DN1582" s="16"/>
      <c r="DO1582" s="16"/>
      <c r="DP1582" s="16"/>
      <c r="DQ1582" s="16"/>
      <c r="DR1582" s="16"/>
      <c r="DS1582" s="16"/>
      <c r="DT1582" s="16"/>
      <c r="DU1582" s="16"/>
      <c r="DV1582" s="16"/>
      <c r="DW1582" s="16"/>
      <c r="DX1582" s="16"/>
      <c r="DY1582" s="16"/>
      <c r="DZ1582" s="16"/>
      <c r="EA1582" s="16"/>
      <c r="EB1582" s="16"/>
      <c r="EC1582" s="16"/>
      <c r="ED1582" s="16"/>
      <c r="EE1582" s="16"/>
      <c r="EF1582" s="16"/>
      <c r="EG1582" s="16"/>
    </row>
    <row r="1583" spans="1:153" s="15" customFormat="1" x14ac:dyDescent="0.2">
      <c r="A1583" s="8" t="s">
        <v>32</v>
      </c>
      <c r="B1583" s="8" t="s">
        <v>32</v>
      </c>
      <c r="C1583" s="8" t="s">
        <v>43</v>
      </c>
      <c r="D1583" s="8" t="s">
        <v>34</v>
      </c>
      <c r="E1583" s="9">
        <v>59</v>
      </c>
      <c r="F1583" s="10" t="s">
        <v>250</v>
      </c>
      <c r="G1583" s="7">
        <v>59.04</v>
      </c>
      <c r="H1583" s="7"/>
      <c r="I1583" s="12">
        <v>34.99</v>
      </c>
      <c r="J1583" s="12">
        <v>34.81</v>
      </c>
      <c r="K1583" s="13">
        <v>34.81</v>
      </c>
      <c r="L1583" s="12">
        <v>3065.0199280000002</v>
      </c>
      <c r="M1583" s="12">
        <v>331.86533020000002</v>
      </c>
      <c r="N1583" s="12">
        <v>87.597025664475566</v>
      </c>
      <c r="O1583" s="12">
        <v>9.4845764561303234</v>
      </c>
      <c r="P1583" s="12">
        <v>108.27509706162016</v>
      </c>
      <c r="Q1583" s="12" t="s">
        <v>46</v>
      </c>
      <c r="R1583" s="12" t="s">
        <v>54</v>
      </c>
      <c r="S1583" s="12" t="s">
        <v>55</v>
      </c>
      <c r="T1583" s="12">
        <v>10.51</v>
      </c>
      <c r="U1583" s="12">
        <v>132.42529999999999</v>
      </c>
      <c r="W1583" s="14" t="e">
        <v>#N/A</v>
      </c>
      <c r="X1583" s="15" t="s">
        <v>41</v>
      </c>
      <c r="Y1583" s="15" t="s">
        <v>42</v>
      </c>
      <c r="Z1583" s="16"/>
      <c r="AB1583" s="17">
        <v>0</v>
      </c>
      <c r="AC1583" s="13">
        <v>34.99</v>
      </c>
      <c r="AD1583" s="44">
        <v>3065.0199280000002</v>
      </c>
      <c r="AE1583" s="20" t="e">
        <v>#N/A</v>
      </c>
      <c r="AF1583" s="20" t="e">
        <v>#N/A</v>
      </c>
      <c r="AG1583" s="152">
        <v>87.6</v>
      </c>
    </row>
    <row r="1584" spans="1:153" s="15" customFormat="1" x14ac:dyDescent="0.2">
      <c r="A1584" s="8" t="s">
        <v>114</v>
      </c>
      <c r="B1584" s="8" t="s">
        <v>114</v>
      </c>
      <c r="C1584" s="8" t="s">
        <v>116</v>
      </c>
      <c r="D1584" s="8"/>
      <c r="E1584" s="9">
        <v>348</v>
      </c>
      <c r="F1584" s="10" t="s">
        <v>259</v>
      </c>
      <c r="G1584" s="11">
        <v>4.01</v>
      </c>
      <c r="H1584" s="9">
        <v>4</v>
      </c>
      <c r="I1584" s="12">
        <v>6.73</v>
      </c>
      <c r="J1584" s="12">
        <v>6.73</v>
      </c>
      <c r="K1584" s="13">
        <v>6.73</v>
      </c>
      <c r="L1584" s="12">
        <v>219.32064</v>
      </c>
      <c r="M1584" s="12">
        <v>24.8480822</v>
      </c>
      <c r="N1584" s="12">
        <v>32.588505200594348</v>
      </c>
      <c r="O1584" s="12">
        <v>3.6921370282317976</v>
      </c>
      <c r="P1584" s="12">
        <v>113.29568525789456</v>
      </c>
      <c r="Q1584" s="12" t="s">
        <v>50</v>
      </c>
      <c r="R1584" s="12" t="s">
        <v>124</v>
      </c>
      <c r="S1584" s="12" t="s">
        <v>125</v>
      </c>
      <c r="T1584" s="12">
        <v>12.22</v>
      </c>
      <c r="U1584" s="12">
        <v>136.2123</v>
      </c>
      <c r="V1584" s="21" t="s">
        <v>118</v>
      </c>
      <c r="W1584" s="21" t="s">
        <v>118</v>
      </c>
      <c r="X1584" s="15" t="s">
        <v>63</v>
      </c>
      <c r="Y1584" s="15" t="s">
        <v>49</v>
      </c>
      <c r="Z1584" s="16"/>
      <c r="AA1584" s="16"/>
      <c r="AB1584" s="16"/>
      <c r="AC1584" s="13">
        <v>6.73</v>
      </c>
      <c r="AD1584" s="44">
        <v>219.32064</v>
      </c>
      <c r="AE1584" s="44" t="s">
        <v>125</v>
      </c>
      <c r="AF1584" s="44" t="s">
        <v>125</v>
      </c>
      <c r="AG1584" s="152">
        <v>32.6</v>
      </c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  <c r="AR1584" s="16"/>
      <c r="AS1584" s="16"/>
      <c r="AT1584" s="16"/>
      <c r="AU1584" s="16"/>
      <c r="AV1584" s="16"/>
      <c r="AW1584" s="16"/>
      <c r="AX1584" s="16"/>
      <c r="AY1584" s="16"/>
      <c r="AZ1584" s="16"/>
      <c r="BA1584" s="16"/>
      <c r="BB1584" s="16"/>
      <c r="BC1584" s="16"/>
      <c r="BD1584" s="16"/>
      <c r="BE1584" s="16"/>
      <c r="BF1584" s="16"/>
      <c r="BG1584" s="16"/>
      <c r="BH1584" s="16"/>
      <c r="BI1584" s="16"/>
      <c r="BJ1584" s="16"/>
      <c r="BK1584" s="16"/>
      <c r="BL1584" s="16"/>
      <c r="BM1584" s="16"/>
      <c r="BN1584" s="16"/>
      <c r="BO1584" s="16"/>
      <c r="BP1584" s="16"/>
      <c r="BQ1584" s="16"/>
      <c r="BR1584" s="16"/>
      <c r="BS1584" s="16"/>
      <c r="BT1584" s="16"/>
      <c r="BU1584" s="16"/>
      <c r="BV1584" s="16"/>
      <c r="BW1584" s="16"/>
      <c r="BX1584" s="16"/>
      <c r="BY1584" s="16"/>
      <c r="BZ1584" s="16"/>
      <c r="CA1584" s="16"/>
      <c r="CB1584" s="16"/>
      <c r="CC1584" s="16"/>
      <c r="CD1584" s="16"/>
      <c r="CE1584" s="16"/>
      <c r="CF1584" s="16"/>
      <c r="CG1584" s="16"/>
      <c r="CH1584" s="16"/>
      <c r="CI1584" s="16"/>
      <c r="CJ1584" s="16"/>
      <c r="CK1584" s="16"/>
      <c r="CL1584" s="16"/>
      <c r="CM1584" s="16"/>
      <c r="CN1584" s="16"/>
      <c r="CO1584" s="16"/>
      <c r="CP1584" s="16"/>
      <c r="CQ1584" s="16"/>
      <c r="CR1584" s="16"/>
      <c r="CS1584" s="16"/>
      <c r="CT1584" s="16"/>
      <c r="CU1584" s="16"/>
      <c r="CV1584" s="16"/>
      <c r="CW1584" s="16"/>
      <c r="CX1584" s="16"/>
      <c r="CY1584" s="16"/>
      <c r="CZ1584" s="16"/>
      <c r="DA1584" s="16"/>
      <c r="DB1584" s="16"/>
      <c r="DC1584" s="16"/>
      <c r="DD1584" s="16"/>
      <c r="DE1584" s="16"/>
      <c r="DF1584" s="16"/>
      <c r="DG1584" s="16"/>
      <c r="DH1584" s="16"/>
      <c r="DI1584" s="16"/>
      <c r="DJ1584" s="16"/>
      <c r="DK1584" s="16"/>
      <c r="DL1584" s="16"/>
      <c r="DM1584" s="16"/>
      <c r="DN1584" s="16"/>
      <c r="DO1584" s="16"/>
      <c r="DP1584" s="16"/>
      <c r="DQ1584" s="16"/>
      <c r="DR1584" s="16"/>
      <c r="DS1584" s="16"/>
      <c r="DT1584" s="16"/>
      <c r="DU1584" s="16"/>
      <c r="DV1584" s="16"/>
      <c r="DW1584" s="16"/>
      <c r="DX1584" s="16"/>
      <c r="DY1584" s="16"/>
      <c r="DZ1584" s="16"/>
      <c r="EA1584" s="16"/>
      <c r="EB1584" s="16"/>
      <c r="EC1584" s="16"/>
      <c r="ED1584" s="16"/>
      <c r="EE1584" s="16"/>
      <c r="EF1584" s="16"/>
      <c r="EG1584" s="16"/>
      <c r="EH1584" s="16"/>
      <c r="EI1584" s="16"/>
      <c r="EJ1584" s="16"/>
      <c r="EK1584" s="16"/>
      <c r="EL1584" s="16"/>
      <c r="EM1584" s="16"/>
      <c r="EN1584" s="16"/>
      <c r="EO1584" s="16"/>
      <c r="EP1584" s="16"/>
      <c r="EQ1584" s="16"/>
      <c r="ER1584" s="16"/>
      <c r="ES1584" s="16"/>
      <c r="ET1584" s="16"/>
      <c r="EU1584" s="16"/>
      <c r="EV1584" s="16"/>
      <c r="EW1584" s="16"/>
    </row>
    <row r="1585" spans="1:153" s="15" customFormat="1" x14ac:dyDescent="0.2">
      <c r="A1585" s="8" t="s">
        <v>114</v>
      </c>
      <c r="B1585" s="8" t="s">
        <v>114</v>
      </c>
      <c r="C1585" s="8" t="s">
        <v>116</v>
      </c>
      <c r="D1585" s="8"/>
      <c r="E1585" s="9">
        <v>348</v>
      </c>
      <c r="F1585" s="10" t="s">
        <v>259</v>
      </c>
      <c r="G1585" s="11">
        <v>4.0199999999999996</v>
      </c>
      <c r="H1585" s="9">
        <v>4</v>
      </c>
      <c r="I1585" s="12">
        <v>5.21</v>
      </c>
      <c r="J1585" s="12">
        <v>5.21</v>
      </c>
      <c r="K1585" s="13">
        <v>5.21</v>
      </c>
      <c r="L1585" s="12">
        <v>930.37999200000002</v>
      </c>
      <c r="M1585" s="12">
        <v>88.060339200000001</v>
      </c>
      <c r="N1585" s="12">
        <v>178.57581420345491</v>
      </c>
      <c r="O1585" s="12">
        <v>16.902176429942418</v>
      </c>
      <c r="P1585" s="12">
        <v>94.649863450631898</v>
      </c>
      <c r="Q1585" s="12" t="s">
        <v>50</v>
      </c>
      <c r="R1585" s="12" t="s">
        <v>124</v>
      </c>
      <c r="S1585" s="12" t="s">
        <v>125</v>
      </c>
      <c r="T1585" s="12">
        <v>12.25</v>
      </c>
      <c r="U1585" s="12">
        <v>121.71895000000001</v>
      </c>
      <c r="V1585" s="21" t="s">
        <v>118</v>
      </c>
      <c r="W1585" s="21" t="s">
        <v>118</v>
      </c>
      <c r="X1585" s="15" t="s">
        <v>63</v>
      </c>
      <c r="Y1585" s="15" t="s">
        <v>49</v>
      </c>
      <c r="Z1585" s="16"/>
      <c r="AA1585" s="16"/>
      <c r="AB1585" s="16"/>
      <c r="AC1585" s="13">
        <v>5.21</v>
      </c>
      <c r="AD1585" s="44">
        <v>400</v>
      </c>
      <c r="AE1585" s="44" t="s">
        <v>125</v>
      </c>
      <c r="AF1585" s="44" t="s">
        <v>125</v>
      </c>
      <c r="AG1585" s="152">
        <v>76.8</v>
      </c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  <c r="AR1585" s="16"/>
      <c r="AS1585" s="16"/>
      <c r="AT1585" s="16"/>
      <c r="AU1585" s="16"/>
      <c r="AV1585" s="16"/>
      <c r="AW1585" s="16"/>
      <c r="AX1585" s="16"/>
      <c r="AY1585" s="16"/>
      <c r="AZ1585" s="16"/>
      <c r="BA1585" s="16"/>
      <c r="BB1585" s="16"/>
      <c r="BC1585" s="16"/>
      <c r="BD1585" s="16"/>
      <c r="BE1585" s="16"/>
      <c r="BF1585" s="16"/>
      <c r="BG1585" s="16"/>
      <c r="BH1585" s="16"/>
      <c r="BI1585" s="16"/>
      <c r="BJ1585" s="16"/>
      <c r="BK1585" s="16"/>
      <c r="BL1585" s="16"/>
      <c r="BM1585" s="16"/>
      <c r="BN1585" s="16"/>
      <c r="BO1585" s="16"/>
      <c r="BP1585" s="16"/>
      <c r="BQ1585" s="16"/>
      <c r="BR1585" s="16"/>
      <c r="BS1585" s="16"/>
      <c r="BT1585" s="16"/>
      <c r="BU1585" s="16"/>
      <c r="BV1585" s="16"/>
      <c r="BW1585" s="16"/>
      <c r="BX1585" s="16"/>
      <c r="BY1585" s="16"/>
      <c r="BZ1585" s="16"/>
      <c r="CA1585" s="16"/>
      <c r="CB1585" s="16"/>
      <c r="CC1585" s="16"/>
      <c r="CD1585" s="16"/>
      <c r="CE1585" s="16"/>
      <c r="CF1585" s="16"/>
      <c r="CG1585" s="16"/>
      <c r="CH1585" s="16"/>
      <c r="CI1585" s="16"/>
      <c r="CJ1585" s="16"/>
      <c r="CK1585" s="16"/>
      <c r="CL1585" s="16"/>
      <c r="CM1585" s="16"/>
      <c r="CN1585" s="16"/>
      <c r="CO1585" s="16"/>
      <c r="CP1585" s="16"/>
      <c r="CQ1585" s="16"/>
      <c r="CR1585" s="16"/>
      <c r="CS1585" s="16"/>
      <c r="CT1585" s="16"/>
      <c r="CU1585" s="16"/>
      <c r="CV1585" s="16"/>
      <c r="CW1585" s="16"/>
      <c r="CX1585" s="16"/>
      <c r="CY1585" s="16"/>
      <c r="CZ1585" s="16"/>
      <c r="DA1585" s="16"/>
      <c r="DB1585" s="16"/>
      <c r="DC1585" s="16"/>
      <c r="DD1585" s="16"/>
      <c r="DE1585" s="16"/>
      <c r="DF1585" s="16"/>
      <c r="DG1585" s="16"/>
      <c r="DH1585" s="16"/>
      <c r="DI1585" s="16"/>
      <c r="DJ1585" s="16"/>
      <c r="DK1585" s="16"/>
      <c r="DL1585" s="16"/>
      <c r="DM1585" s="16"/>
      <c r="DN1585" s="16"/>
      <c r="DO1585" s="16"/>
      <c r="DP1585" s="16"/>
      <c r="DQ1585" s="16"/>
      <c r="DR1585" s="16"/>
      <c r="DS1585" s="16"/>
      <c r="DT1585" s="16"/>
      <c r="DU1585" s="16"/>
      <c r="DV1585" s="16"/>
      <c r="DW1585" s="16"/>
      <c r="DX1585" s="16"/>
      <c r="DY1585" s="16"/>
      <c r="DZ1585" s="16"/>
      <c r="EA1585" s="16"/>
      <c r="EB1585" s="16"/>
      <c r="EC1585" s="16"/>
      <c r="ED1585" s="16"/>
      <c r="EE1585" s="16"/>
      <c r="EF1585" s="16"/>
      <c r="EG1585" s="16"/>
      <c r="EH1585" s="16"/>
      <c r="EI1585" s="16"/>
      <c r="EJ1585" s="16"/>
      <c r="EK1585" s="16"/>
      <c r="EL1585" s="16"/>
      <c r="EM1585" s="16"/>
      <c r="EN1585" s="16"/>
      <c r="EO1585" s="16"/>
      <c r="EP1585" s="16"/>
      <c r="EQ1585" s="16"/>
      <c r="ER1585" s="16"/>
      <c r="ES1585" s="16"/>
      <c r="ET1585" s="16"/>
      <c r="EU1585" s="16"/>
      <c r="EV1585" s="16"/>
      <c r="EW1585" s="16"/>
    </row>
    <row r="1586" spans="1:153" s="15" customFormat="1" x14ac:dyDescent="0.2">
      <c r="A1586" s="8" t="s">
        <v>114</v>
      </c>
      <c r="B1586" s="8" t="s">
        <v>114</v>
      </c>
      <c r="C1586" s="8" t="s">
        <v>116</v>
      </c>
      <c r="D1586" s="8"/>
      <c r="E1586" s="9">
        <v>348</v>
      </c>
      <c r="F1586" s="10" t="s">
        <v>259</v>
      </c>
      <c r="G1586" s="11">
        <v>6.01</v>
      </c>
      <c r="H1586" s="9">
        <v>6</v>
      </c>
      <c r="I1586" s="12">
        <v>0.82</v>
      </c>
      <c r="J1586" s="12">
        <v>0.82</v>
      </c>
      <c r="K1586" s="13">
        <v>0.82</v>
      </c>
      <c r="L1586" s="12">
        <v>27.207068000000003</v>
      </c>
      <c r="M1586" s="12">
        <v>2.9894295999999998</v>
      </c>
      <c r="N1586" s="12">
        <v>33.179351219512199</v>
      </c>
      <c r="O1586" s="12">
        <v>3.6456458536585368</v>
      </c>
      <c r="P1586" s="12">
        <v>109.87694815185523</v>
      </c>
      <c r="Q1586" s="12" t="s">
        <v>99</v>
      </c>
      <c r="R1586" s="12" t="s">
        <v>134</v>
      </c>
      <c r="S1586" s="12" t="s">
        <v>135</v>
      </c>
      <c r="T1586" s="12">
        <v>12.25</v>
      </c>
      <c r="U1586" s="12">
        <v>130.29400000000001</v>
      </c>
      <c r="V1586" s="21" t="s">
        <v>118</v>
      </c>
      <c r="W1586" s="21" t="s">
        <v>118</v>
      </c>
      <c r="X1586" s="15" t="s">
        <v>63</v>
      </c>
      <c r="Y1586" s="15" t="s">
        <v>49</v>
      </c>
      <c r="Z1586" s="16"/>
      <c r="AA1586" s="16"/>
      <c r="AB1586" s="16"/>
      <c r="AC1586" s="13">
        <v>0.82</v>
      </c>
      <c r="AD1586" s="44">
        <v>80</v>
      </c>
      <c r="AE1586" s="44" t="s">
        <v>135</v>
      </c>
      <c r="AF1586" s="44" t="s">
        <v>135</v>
      </c>
      <c r="AG1586" s="152">
        <v>97.6</v>
      </c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  <c r="AR1586" s="16"/>
      <c r="AS1586" s="16"/>
      <c r="AT1586" s="16"/>
      <c r="AU1586" s="16"/>
      <c r="AV1586" s="16"/>
      <c r="AW1586" s="16"/>
      <c r="AX1586" s="16"/>
      <c r="AY1586" s="16"/>
      <c r="AZ1586" s="16"/>
      <c r="BA1586" s="16"/>
      <c r="BB1586" s="16"/>
      <c r="BC1586" s="16"/>
      <c r="BD1586" s="16"/>
      <c r="BE1586" s="16"/>
      <c r="BF1586" s="16"/>
      <c r="BG1586" s="16"/>
      <c r="BH1586" s="16"/>
      <c r="BI1586" s="16"/>
      <c r="BJ1586" s="16"/>
      <c r="BK1586" s="16"/>
      <c r="BL1586" s="16"/>
      <c r="BM1586" s="16"/>
      <c r="BN1586" s="16"/>
      <c r="BO1586" s="16"/>
      <c r="BP1586" s="16"/>
      <c r="BQ1586" s="16"/>
      <c r="BR1586" s="16"/>
      <c r="BS1586" s="16"/>
      <c r="BT1586" s="16"/>
      <c r="BU1586" s="16"/>
      <c r="BV1586" s="16"/>
      <c r="BW1586" s="16"/>
      <c r="BX1586" s="16"/>
      <c r="BY1586" s="16"/>
      <c r="BZ1586" s="16"/>
      <c r="CA1586" s="16"/>
      <c r="CB1586" s="16"/>
      <c r="CC1586" s="16"/>
      <c r="CD1586" s="16"/>
      <c r="CE1586" s="16"/>
      <c r="CF1586" s="16"/>
      <c r="CG1586" s="16"/>
      <c r="CH1586" s="16"/>
      <c r="CI1586" s="16"/>
      <c r="CJ1586" s="16"/>
      <c r="CK1586" s="16"/>
      <c r="CL1586" s="16"/>
      <c r="CM1586" s="16"/>
      <c r="CN1586" s="16"/>
      <c r="CO1586" s="16"/>
      <c r="CP1586" s="16"/>
      <c r="CQ1586" s="16"/>
      <c r="CR1586" s="16"/>
      <c r="CS1586" s="16"/>
      <c r="CT1586" s="16"/>
      <c r="CU1586" s="16"/>
      <c r="CV1586" s="16"/>
      <c r="CW1586" s="16"/>
      <c r="CX1586" s="16"/>
      <c r="CY1586" s="16"/>
      <c r="CZ1586" s="16"/>
      <c r="DA1586" s="16"/>
      <c r="DB1586" s="16"/>
      <c r="DC1586" s="16"/>
      <c r="DD1586" s="16"/>
      <c r="DE1586" s="16"/>
      <c r="DF1586" s="16"/>
      <c r="DG1586" s="16"/>
      <c r="DH1586" s="16"/>
      <c r="DI1586" s="16"/>
      <c r="DJ1586" s="16"/>
      <c r="DK1586" s="16"/>
      <c r="DL1586" s="16"/>
      <c r="DM1586" s="16"/>
      <c r="DN1586" s="16"/>
      <c r="DO1586" s="16"/>
      <c r="DP1586" s="16"/>
      <c r="DQ1586" s="16"/>
      <c r="DR1586" s="16"/>
      <c r="DS1586" s="16"/>
      <c r="DT1586" s="16"/>
      <c r="DU1586" s="16"/>
      <c r="DV1586" s="16"/>
      <c r="DW1586" s="16"/>
      <c r="DX1586" s="16"/>
      <c r="DY1586" s="16"/>
      <c r="DZ1586" s="16"/>
      <c r="EA1586" s="16"/>
      <c r="EB1586" s="16"/>
      <c r="EC1586" s="16"/>
      <c r="ED1586" s="16"/>
      <c r="EE1586" s="16"/>
      <c r="EF1586" s="16"/>
      <c r="EG1586" s="16"/>
      <c r="EH1586" s="16"/>
      <c r="EI1586" s="16"/>
      <c r="EJ1586" s="16"/>
      <c r="EK1586" s="16"/>
      <c r="EL1586" s="16"/>
      <c r="EM1586" s="16"/>
      <c r="EN1586" s="16"/>
      <c r="EO1586" s="16"/>
      <c r="EP1586" s="16"/>
      <c r="EQ1586" s="16"/>
      <c r="ER1586" s="16"/>
      <c r="ES1586" s="16"/>
      <c r="ET1586" s="16"/>
      <c r="EU1586" s="16"/>
      <c r="EV1586" s="16"/>
      <c r="EW1586" s="16"/>
    </row>
    <row r="1587" spans="1:153" s="15" customFormat="1" x14ac:dyDescent="0.2">
      <c r="A1587" s="8" t="s">
        <v>114</v>
      </c>
      <c r="B1587" s="8" t="s">
        <v>114</v>
      </c>
      <c r="C1587" s="8" t="s">
        <v>116</v>
      </c>
      <c r="D1587" s="8"/>
      <c r="E1587" s="9">
        <v>348</v>
      </c>
      <c r="F1587" s="10" t="s">
        <v>259</v>
      </c>
      <c r="G1587" s="11">
        <v>6.02</v>
      </c>
      <c r="H1587" s="9">
        <v>6</v>
      </c>
      <c r="I1587" s="12">
        <v>1.25</v>
      </c>
      <c r="J1587" s="12">
        <v>1.25</v>
      </c>
      <c r="K1587" s="13">
        <v>1.25</v>
      </c>
      <c r="L1587" s="12">
        <v>134.66141200000001</v>
      </c>
      <c r="M1587" s="12">
        <v>14.1962808</v>
      </c>
      <c r="N1587" s="12">
        <v>107.72912960000001</v>
      </c>
      <c r="O1587" s="12">
        <v>11.357024640000001</v>
      </c>
      <c r="P1587" s="12">
        <v>105.42204027980932</v>
      </c>
      <c r="Q1587" s="12" t="s">
        <v>99</v>
      </c>
      <c r="R1587" s="12" t="s">
        <v>134</v>
      </c>
      <c r="S1587" s="12" t="s">
        <v>135</v>
      </c>
      <c r="T1587" s="12">
        <v>12.25</v>
      </c>
      <c r="U1587" s="12">
        <v>129.31965</v>
      </c>
      <c r="V1587" s="21" t="s">
        <v>118</v>
      </c>
      <c r="W1587" s="21" t="s">
        <v>118</v>
      </c>
      <c r="X1587" s="15" t="s">
        <v>63</v>
      </c>
      <c r="Y1587" s="15" t="s">
        <v>49</v>
      </c>
      <c r="Z1587" s="16"/>
      <c r="AA1587" s="16"/>
      <c r="AB1587" s="16"/>
      <c r="AC1587" s="13">
        <v>1.25</v>
      </c>
      <c r="AD1587" s="44">
        <v>100</v>
      </c>
      <c r="AE1587" s="44" t="s">
        <v>135</v>
      </c>
      <c r="AF1587" s="44" t="s">
        <v>135</v>
      </c>
      <c r="AG1587" s="152">
        <v>80</v>
      </c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K1587" s="16"/>
      <c r="BL1587" s="16"/>
      <c r="BM1587" s="16"/>
      <c r="BN1587" s="16"/>
      <c r="BO1587" s="16"/>
      <c r="BP1587" s="16"/>
      <c r="BQ1587" s="16"/>
      <c r="BR1587" s="16"/>
      <c r="BS1587" s="16"/>
      <c r="BT1587" s="16"/>
      <c r="BU1587" s="16"/>
      <c r="BV1587" s="16"/>
      <c r="BW1587" s="16"/>
      <c r="BX1587" s="16"/>
      <c r="BY1587" s="16"/>
      <c r="BZ1587" s="16"/>
      <c r="CA1587" s="16"/>
      <c r="CB1587" s="16"/>
      <c r="CC1587" s="16"/>
      <c r="CD1587" s="16"/>
      <c r="CE1587" s="16"/>
      <c r="CF1587" s="16"/>
      <c r="CG1587" s="16"/>
      <c r="CH1587" s="16"/>
      <c r="CI1587" s="16"/>
      <c r="CJ1587" s="16"/>
      <c r="CK1587" s="16"/>
      <c r="CL1587" s="16"/>
      <c r="CM1587" s="16"/>
      <c r="CN1587" s="16"/>
      <c r="CO1587" s="16"/>
      <c r="CP1587" s="16"/>
      <c r="CQ1587" s="16"/>
      <c r="CR1587" s="16"/>
      <c r="CS1587" s="16"/>
      <c r="CT1587" s="16"/>
      <c r="CU1587" s="16"/>
      <c r="CV1587" s="16"/>
      <c r="CW1587" s="16"/>
      <c r="CX1587" s="16"/>
      <c r="CY1587" s="16"/>
      <c r="CZ1587" s="16"/>
      <c r="DA1587" s="16"/>
      <c r="DB1587" s="16"/>
      <c r="DC1587" s="16"/>
      <c r="DD1587" s="16"/>
      <c r="DE1587" s="16"/>
      <c r="DF1587" s="16"/>
      <c r="DG1587" s="16"/>
      <c r="DH1587" s="16"/>
      <c r="DI1587" s="16"/>
      <c r="DJ1587" s="16"/>
      <c r="DK1587" s="16"/>
      <c r="DL1587" s="16"/>
      <c r="DM1587" s="16"/>
      <c r="DN1587" s="16"/>
      <c r="DO1587" s="16"/>
      <c r="DP1587" s="16"/>
      <c r="DQ1587" s="16"/>
      <c r="DR1587" s="16"/>
      <c r="DS1587" s="16"/>
      <c r="DT1587" s="16"/>
      <c r="DU1587" s="16"/>
      <c r="DV1587" s="16"/>
      <c r="DW1587" s="16"/>
      <c r="DX1587" s="16"/>
      <c r="DY1587" s="16"/>
      <c r="DZ1587" s="16"/>
      <c r="EA1587" s="16"/>
      <c r="EB1587" s="16"/>
      <c r="EC1587" s="16"/>
      <c r="ED1587" s="16"/>
      <c r="EE1587" s="16"/>
      <c r="EF1587" s="16"/>
      <c r="EG1587" s="16"/>
      <c r="EH1587" s="16"/>
      <c r="EI1587" s="16"/>
      <c r="EJ1587" s="16"/>
      <c r="EK1587" s="16"/>
      <c r="EL1587" s="16"/>
      <c r="EM1587" s="16"/>
      <c r="EN1587" s="16"/>
      <c r="EO1587" s="16"/>
      <c r="EP1587" s="16"/>
      <c r="EQ1587" s="16"/>
      <c r="ER1587" s="16"/>
      <c r="ES1587" s="16"/>
      <c r="ET1587" s="16"/>
      <c r="EU1587" s="16"/>
      <c r="EV1587" s="16"/>
      <c r="EW1587" s="16"/>
    </row>
    <row r="1588" spans="1:153" s="15" customFormat="1" x14ac:dyDescent="0.2">
      <c r="A1588" s="8" t="s">
        <v>114</v>
      </c>
      <c r="B1588" s="8" t="s">
        <v>114</v>
      </c>
      <c r="C1588" s="8" t="s">
        <v>116</v>
      </c>
      <c r="D1588" s="8"/>
      <c r="E1588" s="9">
        <v>348</v>
      </c>
      <c r="F1588" s="10" t="s">
        <v>259</v>
      </c>
      <c r="G1588" s="11">
        <v>6.03</v>
      </c>
      <c r="H1588" s="9">
        <v>6</v>
      </c>
      <c r="I1588" s="12">
        <v>3.85</v>
      </c>
      <c r="J1588" s="12">
        <v>3.85</v>
      </c>
      <c r="K1588" s="13">
        <v>3.85</v>
      </c>
      <c r="L1588" s="12">
        <v>255.83783200000002</v>
      </c>
      <c r="M1588" s="12">
        <v>28.499617400000002</v>
      </c>
      <c r="N1588" s="12">
        <v>66.451384935064937</v>
      </c>
      <c r="O1588" s="12">
        <v>7.4024980259740261</v>
      </c>
      <c r="P1588" s="12">
        <v>111.39719711195802</v>
      </c>
      <c r="Q1588" s="12" t="s">
        <v>248</v>
      </c>
      <c r="R1588" s="12" t="s">
        <v>134</v>
      </c>
      <c r="S1588" s="12" t="s">
        <v>135</v>
      </c>
      <c r="T1588" s="12">
        <v>12.22</v>
      </c>
      <c r="U1588" s="12">
        <v>134.28094999999999</v>
      </c>
      <c r="V1588" s="21" t="s">
        <v>118</v>
      </c>
      <c r="W1588" s="21" t="s">
        <v>118</v>
      </c>
      <c r="X1588" s="15" t="s">
        <v>63</v>
      </c>
      <c r="Y1588" s="15" t="s">
        <v>49</v>
      </c>
      <c r="Z1588" s="16"/>
      <c r="AA1588" s="16"/>
      <c r="AB1588" s="16"/>
      <c r="AC1588" s="13">
        <v>3.85</v>
      </c>
      <c r="AD1588" s="44">
        <v>255.83783200000002</v>
      </c>
      <c r="AE1588" s="44" t="s">
        <v>135</v>
      </c>
      <c r="AF1588" s="44" t="s">
        <v>135</v>
      </c>
      <c r="AG1588" s="152">
        <v>66.5</v>
      </c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K1588" s="16"/>
      <c r="BL1588" s="16"/>
      <c r="BM1588" s="16"/>
      <c r="BN1588" s="16"/>
      <c r="BO1588" s="16"/>
      <c r="BP1588" s="16"/>
      <c r="BQ1588" s="16"/>
      <c r="BR1588" s="16"/>
      <c r="BS1588" s="16"/>
      <c r="BT1588" s="16"/>
      <c r="BU1588" s="16"/>
      <c r="BV1588" s="16"/>
      <c r="BW1588" s="16"/>
      <c r="BX1588" s="16"/>
      <c r="BY1588" s="16"/>
      <c r="BZ1588" s="16"/>
      <c r="CA1588" s="16"/>
      <c r="CB1588" s="16"/>
      <c r="CC1588" s="16"/>
      <c r="CD1588" s="16"/>
      <c r="CE1588" s="16"/>
      <c r="CF1588" s="16"/>
      <c r="CG1588" s="16"/>
      <c r="CH1588" s="16"/>
      <c r="CI1588" s="16"/>
      <c r="CJ1588" s="16"/>
      <c r="CK1588" s="16"/>
      <c r="CL1588" s="16"/>
      <c r="CM1588" s="16"/>
      <c r="CN1588" s="16"/>
      <c r="CO1588" s="16"/>
      <c r="CP1588" s="16"/>
      <c r="CQ1588" s="16"/>
      <c r="CR1588" s="16"/>
      <c r="CS1588" s="16"/>
      <c r="CT1588" s="16"/>
      <c r="CU1588" s="16"/>
      <c r="CV1588" s="16"/>
      <c r="CW1588" s="16"/>
      <c r="CX1588" s="16"/>
      <c r="CY1588" s="16"/>
      <c r="CZ1588" s="16"/>
      <c r="DA1588" s="16"/>
      <c r="DB1588" s="16"/>
      <c r="DC1588" s="16"/>
      <c r="DD1588" s="16"/>
      <c r="DE1588" s="16"/>
      <c r="DF1588" s="16"/>
      <c r="DG1588" s="16"/>
      <c r="DH1588" s="16"/>
      <c r="DI1588" s="16"/>
      <c r="DJ1588" s="16"/>
      <c r="DK1588" s="16"/>
      <c r="DL1588" s="16"/>
      <c r="DM1588" s="16"/>
      <c r="DN1588" s="16"/>
      <c r="DO1588" s="16"/>
      <c r="DP1588" s="16"/>
      <c r="DQ1588" s="16"/>
      <c r="DR1588" s="16"/>
      <c r="DS1588" s="16"/>
      <c r="DT1588" s="16"/>
      <c r="DU1588" s="16"/>
      <c r="DV1588" s="16"/>
      <c r="DW1588" s="16"/>
      <c r="DX1588" s="16"/>
      <c r="DY1588" s="16"/>
      <c r="DZ1588" s="16"/>
      <c r="EA1588" s="16"/>
      <c r="EB1588" s="16"/>
      <c r="EC1588" s="16"/>
      <c r="ED1588" s="16"/>
      <c r="EE1588" s="16"/>
      <c r="EF1588" s="16"/>
      <c r="EG1588" s="16"/>
      <c r="EH1588" s="16"/>
      <c r="EI1588" s="16"/>
      <c r="EJ1588" s="16"/>
      <c r="EK1588" s="16"/>
      <c r="EL1588" s="16"/>
      <c r="EM1588" s="16"/>
      <c r="EN1588" s="16"/>
      <c r="EO1588" s="16"/>
      <c r="EP1588" s="16"/>
      <c r="EQ1588" s="16"/>
      <c r="ER1588" s="16"/>
      <c r="ES1588" s="16"/>
      <c r="ET1588" s="16"/>
      <c r="EU1588" s="16"/>
      <c r="EV1588" s="16"/>
      <c r="EW1588" s="16"/>
    </row>
    <row r="1589" spans="1:153" s="15" customFormat="1" x14ac:dyDescent="0.2">
      <c r="A1589" s="8" t="s">
        <v>114</v>
      </c>
      <c r="B1589" s="8" t="s">
        <v>114</v>
      </c>
      <c r="C1589" s="8" t="s">
        <v>116</v>
      </c>
      <c r="D1589" s="8"/>
      <c r="E1589" s="9">
        <v>348</v>
      </c>
      <c r="F1589" s="10" t="s">
        <v>259</v>
      </c>
      <c r="G1589" s="11">
        <v>5.03</v>
      </c>
      <c r="H1589" s="9">
        <v>5</v>
      </c>
      <c r="I1589" s="12">
        <v>2.86</v>
      </c>
      <c r="J1589" s="12">
        <v>2.86</v>
      </c>
      <c r="K1589" s="13">
        <v>2.86</v>
      </c>
      <c r="L1589" s="12">
        <v>123.722336</v>
      </c>
      <c r="M1589" s="12">
        <v>13.754588800000001</v>
      </c>
      <c r="N1589" s="12">
        <v>43.259558041958044</v>
      </c>
      <c r="O1589" s="12">
        <v>4.8092967832167837</v>
      </c>
      <c r="P1589" s="12">
        <v>111.17304477665215</v>
      </c>
      <c r="Q1589" s="12" t="s">
        <v>50</v>
      </c>
      <c r="R1589" s="12" t="s">
        <v>124</v>
      </c>
      <c r="S1589" s="12" t="s">
        <v>125</v>
      </c>
      <c r="T1589" s="12">
        <v>12.16</v>
      </c>
      <c r="U1589" s="12">
        <v>144.0763</v>
      </c>
      <c r="V1589" s="21" t="s">
        <v>118</v>
      </c>
      <c r="W1589" s="21" t="s">
        <v>118</v>
      </c>
      <c r="X1589" s="15" t="s">
        <v>63</v>
      </c>
      <c r="Y1589" s="15" t="s">
        <v>49</v>
      </c>
      <c r="Z1589" s="16"/>
      <c r="AA1589" s="16"/>
      <c r="AB1589" s="16"/>
      <c r="AC1589" s="13">
        <v>2.86</v>
      </c>
      <c r="AD1589" s="44">
        <v>123.722336</v>
      </c>
      <c r="AE1589" s="44" t="s">
        <v>125</v>
      </c>
      <c r="AF1589" s="44" t="s">
        <v>125</v>
      </c>
      <c r="AG1589" s="152">
        <v>43.3</v>
      </c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K1589" s="16"/>
      <c r="BL1589" s="16"/>
      <c r="BM1589" s="16"/>
      <c r="BN1589" s="16"/>
      <c r="BO1589" s="16"/>
      <c r="BP1589" s="16"/>
      <c r="BQ1589" s="16"/>
      <c r="BR1589" s="16"/>
      <c r="BS1589" s="16"/>
      <c r="BT1589" s="16"/>
      <c r="BU1589" s="16"/>
      <c r="BV1589" s="16"/>
      <c r="BW1589" s="16"/>
      <c r="BX1589" s="16"/>
      <c r="BY1589" s="16"/>
      <c r="BZ1589" s="16"/>
      <c r="CA1589" s="16"/>
      <c r="CB1589" s="16"/>
      <c r="CC1589" s="16"/>
      <c r="CD1589" s="16"/>
      <c r="CE1589" s="16"/>
      <c r="CF1589" s="16"/>
      <c r="CG1589" s="16"/>
      <c r="CH1589" s="16"/>
      <c r="CI1589" s="16"/>
      <c r="CJ1589" s="16"/>
      <c r="CK1589" s="16"/>
      <c r="CL1589" s="16"/>
      <c r="CM1589" s="16"/>
      <c r="CN1589" s="16"/>
      <c r="CO1589" s="16"/>
      <c r="CP1589" s="16"/>
      <c r="CQ1589" s="16"/>
      <c r="CR1589" s="16"/>
      <c r="CS1589" s="16"/>
      <c r="CT1589" s="16"/>
      <c r="CU1589" s="16"/>
      <c r="CV1589" s="16"/>
      <c r="CW1589" s="16"/>
      <c r="CX1589" s="16"/>
      <c r="CY1589" s="16"/>
      <c r="CZ1589" s="16"/>
      <c r="DA1589" s="16"/>
      <c r="DB1589" s="16"/>
      <c r="DC1589" s="16"/>
      <c r="DD1589" s="16"/>
      <c r="DE1589" s="16"/>
      <c r="DF1589" s="16"/>
      <c r="DG1589" s="16"/>
      <c r="DH1589" s="16"/>
      <c r="DI1589" s="16"/>
      <c r="DJ1589" s="16"/>
      <c r="DK1589" s="16"/>
      <c r="DL1589" s="16"/>
      <c r="DM1589" s="16"/>
      <c r="DN1589" s="16"/>
      <c r="DO1589" s="16"/>
      <c r="DP1589" s="16"/>
      <c r="DQ1589" s="16"/>
      <c r="DR1589" s="16"/>
      <c r="DS1589" s="16"/>
      <c r="DT1589" s="16"/>
      <c r="DU1589" s="16"/>
      <c r="DV1589" s="16"/>
      <c r="DW1589" s="16"/>
      <c r="DX1589" s="16"/>
      <c r="DY1589" s="16"/>
      <c r="DZ1589" s="16"/>
      <c r="EA1589" s="16"/>
      <c r="EB1589" s="16"/>
      <c r="EC1589" s="16"/>
      <c r="ED1589" s="16"/>
      <c r="EE1589" s="16"/>
      <c r="EF1589" s="16"/>
      <c r="EG1589" s="16"/>
      <c r="EH1589" s="16"/>
      <c r="EI1589" s="16"/>
      <c r="EJ1589" s="16"/>
      <c r="EK1589" s="16"/>
      <c r="EL1589" s="16"/>
      <c r="EM1589" s="16"/>
      <c r="EN1589" s="16"/>
      <c r="EO1589" s="16"/>
      <c r="EP1589" s="16"/>
      <c r="EQ1589" s="16"/>
      <c r="ER1589" s="16"/>
      <c r="ES1589" s="16"/>
      <c r="ET1589" s="16"/>
      <c r="EU1589" s="16"/>
      <c r="EV1589" s="16"/>
      <c r="EW1589" s="16"/>
    </row>
    <row r="1590" spans="1:153" x14ac:dyDescent="0.2">
      <c r="A1590" s="8" t="s">
        <v>114</v>
      </c>
      <c r="B1590" s="8" t="s">
        <v>114</v>
      </c>
      <c r="C1590" s="8" t="s">
        <v>116</v>
      </c>
      <c r="D1590" s="8"/>
      <c r="E1590" s="9">
        <v>348</v>
      </c>
      <c r="F1590" s="10" t="s">
        <v>259</v>
      </c>
      <c r="G1590" s="11">
        <v>5.04</v>
      </c>
      <c r="H1590" s="9">
        <v>5</v>
      </c>
      <c r="I1590" s="12">
        <v>4.0599999999999996</v>
      </c>
      <c r="J1590" s="12">
        <v>4.0599999999999996</v>
      </c>
      <c r="K1590" s="13">
        <v>4.0599999999999996</v>
      </c>
      <c r="L1590" s="12">
        <v>157.82462000000001</v>
      </c>
      <c r="M1590" s="12">
        <v>16.770886999999998</v>
      </c>
      <c r="N1590" s="12">
        <v>38.873059113300499</v>
      </c>
      <c r="O1590" s="12">
        <v>4.1307603448275865</v>
      </c>
      <c r="P1590" s="12">
        <v>106.26280614520091</v>
      </c>
      <c r="Q1590" s="12" t="s">
        <v>50</v>
      </c>
      <c r="R1590" s="12" t="s">
        <v>124</v>
      </c>
      <c r="S1590" s="12" t="s">
        <v>125</v>
      </c>
      <c r="T1590" s="12">
        <v>12.16</v>
      </c>
      <c r="U1590" s="12">
        <v>142.2081</v>
      </c>
      <c r="V1590" s="21" t="s">
        <v>118</v>
      </c>
      <c r="W1590" s="21" t="s">
        <v>118</v>
      </c>
      <c r="X1590" s="15" t="s">
        <v>63</v>
      </c>
      <c r="Y1590" s="15" t="s">
        <v>49</v>
      </c>
      <c r="Z1590" s="16"/>
      <c r="AA1590" s="16"/>
      <c r="AB1590" s="16"/>
      <c r="AC1590" s="13">
        <v>4.0599999999999996</v>
      </c>
      <c r="AD1590" s="44">
        <v>157.82462000000001</v>
      </c>
      <c r="AE1590" s="44" t="s">
        <v>125</v>
      </c>
      <c r="AF1590" s="44" t="s">
        <v>125</v>
      </c>
      <c r="AG1590" s="152">
        <v>38.9</v>
      </c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  <c r="DG1590" s="16"/>
      <c r="DH1590" s="16"/>
      <c r="DI1590" s="16"/>
      <c r="DJ1590" s="16"/>
      <c r="DK1590" s="16"/>
      <c r="DL1590" s="16"/>
      <c r="DM1590" s="16"/>
      <c r="DN1590" s="16"/>
      <c r="DO1590" s="16"/>
      <c r="DP1590" s="16"/>
      <c r="DQ1590" s="16"/>
      <c r="DR1590" s="16"/>
      <c r="DS1590" s="16"/>
      <c r="DT1590" s="16"/>
      <c r="DU1590" s="16"/>
      <c r="DV1590" s="16"/>
      <c r="DW1590" s="16"/>
      <c r="DX1590" s="16"/>
      <c r="DY1590" s="16"/>
      <c r="DZ1590" s="16"/>
      <c r="EA1590" s="16"/>
      <c r="EB1590" s="16"/>
      <c r="EC1590" s="16"/>
      <c r="ED1590" s="16"/>
      <c r="EE1590" s="16"/>
      <c r="EF1590" s="16"/>
      <c r="EG1590" s="16"/>
      <c r="EH1590" s="16"/>
      <c r="EI1590" s="16"/>
      <c r="EJ1590" s="16"/>
      <c r="EK1590" s="16"/>
      <c r="EL1590" s="16"/>
      <c r="EM1590" s="16"/>
      <c r="EN1590" s="16"/>
      <c r="EO1590" s="16"/>
      <c r="EP1590" s="16"/>
      <c r="EQ1590" s="16"/>
      <c r="ER1590" s="16"/>
      <c r="ES1590" s="16"/>
      <c r="ET1590" s="16"/>
      <c r="EU1590" s="16"/>
      <c r="EV1590" s="16"/>
      <c r="EW1590" s="16"/>
    </row>
    <row r="1591" spans="1:153" s="15" customFormat="1" x14ac:dyDescent="0.2">
      <c r="A1591" s="8" t="s">
        <v>114</v>
      </c>
      <c r="B1591" s="8" t="s">
        <v>114</v>
      </c>
      <c r="C1591" s="8" t="s">
        <v>116</v>
      </c>
      <c r="D1591" s="8"/>
      <c r="E1591" s="9">
        <v>348</v>
      </c>
      <c r="F1591" s="10" t="s">
        <v>259</v>
      </c>
      <c r="G1591" s="11">
        <v>1.02</v>
      </c>
      <c r="H1591" s="9">
        <v>1</v>
      </c>
      <c r="I1591" s="12">
        <v>2.13</v>
      </c>
      <c r="J1591" s="12">
        <v>2.13</v>
      </c>
      <c r="K1591" s="13">
        <v>2.13</v>
      </c>
      <c r="L1591" s="12">
        <v>137.17650799999998</v>
      </c>
      <c r="M1591" s="12">
        <v>14.9328466</v>
      </c>
      <c r="N1591" s="12">
        <v>64.402116431924881</v>
      </c>
      <c r="O1591" s="12">
        <v>7.0107261032863848</v>
      </c>
      <c r="P1591" s="12">
        <v>108.85862905913892</v>
      </c>
      <c r="Q1591" s="12" t="s">
        <v>73</v>
      </c>
      <c r="R1591" s="12" t="s">
        <v>134</v>
      </c>
      <c r="S1591" s="12" t="s">
        <v>135</v>
      </c>
      <c r="T1591" s="12">
        <v>12.16</v>
      </c>
      <c r="U1591" s="12">
        <v>129.4802</v>
      </c>
      <c r="V1591" s="21" t="s">
        <v>118</v>
      </c>
      <c r="W1591" s="21" t="s">
        <v>118</v>
      </c>
      <c r="X1591" s="15" t="s">
        <v>63</v>
      </c>
      <c r="Y1591" s="15" t="s">
        <v>49</v>
      </c>
      <c r="Z1591" s="16"/>
      <c r="AA1591" s="16"/>
      <c r="AB1591" s="16"/>
      <c r="AC1591" s="13">
        <v>2.13</v>
      </c>
      <c r="AD1591" s="44">
        <v>137.17650799999998</v>
      </c>
      <c r="AE1591" s="44" t="s">
        <v>135</v>
      </c>
      <c r="AF1591" s="44" t="s">
        <v>135</v>
      </c>
      <c r="AG1591" s="152">
        <v>64.400000000000006</v>
      </c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K1591" s="16"/>
      <c r="BL1591" s="16"/>
      <c r="BM1591" s="16"/>
      <c r="BN1591" s="16"/>
      <c r="BO1591" s="16"/>
      <c r="BP1591" s="16"/>
      <c r="BQ1591" s="16"/>
      <c r="BR1591" s="16"/>
      <c r="BS1591" s="16"/>
      <c r="BT1591" s="16"/>
      <c r="BU1591" s="16"/>
      <c r="BV1591" s="16"/>
      <c r="BW1591" s="16"/>
      <c r="BX1591" s="16"/>
      <c r="BY1591" s="16"/>
      <c r="BZ1591" s="16"/>
      <c r="CA1591" s="16"/>
      <c r="CB1591" s="16"/>
      <c r="CC1591" s="16"/>
      <c r="CD1591" s="16"/>
      <c r="CE1591" s="16"/>
      <c r="CF1591" s="16"/>
      <c r="CG1591" s="16"/>
      <c r="CH1591" s="16"/>
      <c r="CI1591" s="16"/>
      <c r="CJ1591" s="16"/>
      <c r="CK1591" s="16"/>
      <c r="CL1591" s="16"/>
      <c r="CM1591" s="16"/>
      <c r="CN1591" s="16"/>
      <c r="CO1591" s="16"/>
      <c r="CP1591" s="16"/>
      <c r="CQ1591" s="16"/>
      <c r="CR1591" s="16"/>
      <c r="CS1591" s="16"/>
      <c r="CT1591" s="16"/>
      <c r="CU1591" s="16"/>
      <c r="CV1591" s="16"/>
      <c r="CW1591" s="16"/>
      <c r="CX1591" s="16"/>
      <c r="CY1591" s="16"/>
      <c r="CZ1591" s="16"/>
      <c r="DA1591" s="16"/>
      <c r="DB1591" s="16"/>
      <c r="DC1591" s="16"/>
      <c r="DD1591" s="16"/>
      <c r="DE1591" s="16"/>
      <c r="DF1591" s="16"/>
      <c r="DG1591" s="16"/>
      <c r="DH1591" s="16"/>
      <c r="DI1591" s="16"/>
      <c r="DJ1591" s="16"/>
      <c r="DK1591" s="16"/>
      <c r="DL1591" s="16"/>
      <c r="DM1591" s="16"/>
      <c r="DN1591" s="16"/>
      <c r="DO1591" s="16"/>
      <c r="DP1591" s="16"/>
      <c r="DQ1591" s="16"/>
      <c r="DR1591" s="16"/>
      <c r="DS1591" s="16"/>
      <c r="DT1591" s="16"/>
      <c r="DU1591" s="16"/>
      <c r="DV1591" s="16"/>
      <c r="DW1591" s="16"/>
      <c r="DX1591" s="16"/>
      <c r="DY1591" s="16"/>
      <c r="DZ1591" s="16"/>
      <c r="EA1591" s="16"/>
      <c r="EB1591" s="16"/>
      <c r="EC1591" s="16"/>
      <c r="ED1591" s="16"/>
      <c r="EE1591" s="16"/>
      <c r="EF1591" s="16"/>
      <c r="EG1591" s="16"/>
      <c r="EH1591" s="16"/>
      <c r="EI1591" s="16"/>
      <c r="EJ1591" s="16"/>
      <c r="EK1591" s="16"/>
      <c r="EL1591" s="16"/>
      <c r="EM1591" s="16"/>
      <c r="EN1591" s="16"/>
      <c r="EO1591" s="16"/>
      <c r="EP1591" s="16"/>
      <c r="EQ1591" s="16"/>
      <c r="ER1591" s="16"/>
      <c r="ES1591" s="16"/>
      <c r="ET1591" s="16"/>
      <c r="EU1591" s="16"/>
      <c r="EV1591" s="16"/>
      <c r="EW1591" s="16"/>
    </row>
    <row r="1592" spans="1:153" s="15" customFormat="1" x14ac:dyDescent="0.2">
      <c r="A1592" s="8" t="s">
        <v>114</v>
      </c>
      <c r="B1592" s="8" t="s">
        <v>114</v>
      </c>
      <c r="C1592" s="8" t="s">
        <v>116</v>
      </c>
      <c r="D1592" s="8"/>
      <c r="E1592" s="9">
        <v>348</v>
      </c>
      <c r="F1592" s="10" t="s">
        <v>259</v>
      </c>
      <c r="G1592" s="11">
        <v>1.04</v>
      </c>
      <c r="H1592" s="9">
        <v>1</v>
      </c>
      <c r="I1592" s="12">
        <v>7.82</v>
      </c>
      <c r="J1592" s="12">
        <v>7.82</v>
      </c>
      <c r="K1592" s="13">
        <v>7.82</v>
      </c>
      <c r="L1592" s="12">
        <v>485.71078000000006</v>
      </c>
      <c r="M1592" s="12">
        <v>53.035989800000003</v>
      </c>
      <c r="N1592" s="12">
        <v>62.111352941176477</v>
      </c>
      <c r="O1592" s="12">
        <v>6.7820958823529409</v>
      </c>
      <c r="P1592" s="12">
        <v>109.19253181903846</v>
      </c>
      <c r="Q1592" s="12" t="s">
        <v>53</v>
      </c>
      <c r="R1592" s="12" t="s">
        <v>37</v>
      </c>
      <c r="S1592" s="12" t="s">
        <v>38</v>
      </c>
      <c r="T1592" s="12">
        <v>12.19</v>
      </c>
      <c r="U1592" s="12">
        <v>128.85634999999999</v>
      </c>
      <c r="V1592" s="21" t="s">
        <v>118</v>
      </c>
      <c r="W1592" s="21" t="s">
        <v>118</v>
      </c>
      <c r="X1592" s="15" t="s">
        <v>63</v>
      </c>
      <c r="Y1592" s="15" t="s">
        <v>49</v>
      </c>
      <c r="Z1592" s="16"/>
      <c r="AA1592" s="16"/>
      <c r="AB1592" s="16"/>
      <c r="AC1592" s="13">
        <v>7.82</v>
      </c>
      <c r="AD1592" s="44">
        <v>485.71078000000006</v>
      </c>
      <c r="AE1592" s="44" t="s">
        <v>38</v>
      </c>
      <c r="AF1592" s="44" t="s">
        <v>38</v>
      </c>
      <c r="AG1592" s="152">
        <v>62.1</v>
      </c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K1592" s="16"/>
      <c r="BL1592" s="16"/>
      <c r="BM1592" s="16"/>
      <c r="BN1592" s="16"/>
      <c r="BO1592" s="16"/>
      <c r="BP1592" s="16"/>
      <c r="BQ1592" s="16"/>
      <c r="BR1592" s="16"/>
      <c r="BS1592" s="16"/>
      <c r="BT1592" s="16"/>
      <c r="BU1592" s="16"/>
      <c r="BV1592" s="16"/>
      <c r="BW1592" s="16"/>
      <c r="BX1592" s="16"/>
      <c r="BY1592" s="16"/>
      <c r="BZ1592" s="16"/>
      <c r="CA1592" s="16"/>
      <c r="CB1592" s="16"/>
      <c r="CC1592" s="16"/>
      <c r="CD1592" s="16"/>
      <c r="CE1592" s="16"/>
      <c r="CF1592" s="16"/>
      <c r="CG1592" s="16"/>
      <c r="CH1592" s="16"/>
      <c r="CI1592" s="16"/>
      <c r="CJ1592" s="16"/>
      <c r="CK1592" s="16"/>
      <c r="CL1592" s="16"/>
      <c r="CM1592" s="16"/>
      <c r="CN1592" s="16"/>
      <c r="CO1592" s="16"/>
      <c r="CP1592" s="16"/>
      <c r="CQ1592" s="16"/>
      <c r="CR1592" s="16"/>
      <c r="CS1592" s="16"/>
      <c r="CT1592" s="16"/>
      <c r="CU1592" s="16"/>
      <c r="CV1592" s="16"/>
      <c r="CW1592" s="16"/>
      <c r="CX1592" s="16"/>
      <c r="CY1592" s="16"/>
      <c r="CZ1592" s="16"/>
      <c r="DA1592" s="16"/>
      <c r="DB1592" s="16"/>
      <c r="DC1592" s="16"/>
      <c r="DD1592" s="16"/>
      <c r="DE1592" s="16"/>
      <c r="DF1592" s="16"/>
      <c r="DG1592" s="16"/>
      <c r="DH1592" s="16"/>
      <c r="DI1592" s="16"/>
      <c r="DJ1592" s="16"/>
      <c r="DK1592" s="16"/>
      <c r="DL1592" s="16"/>
      <c r="DM1592" s="16"/>
      <c r="DN1592" s="16"/>
      <c r="DO1592" s="16"/>
      <c r="DP1592" s="16"/>
      <c r="DQ1592" s="16"/>
      <c r="DR1592" s="16"/>
      <c r="DS1592" s="16"/>
      <c r="DT1592" s="16"/>
      <c r="DU1592" s="16"/>
      <c r="DV1592" s="16"/>
      <c r="DW1592" s="16"/>
      <c r="DX1592" s="16"/>
      <c r="DY1592" s="16"/>
      <c r="DZ1592" s="16"/>
      <c r="EA1592" s="16"/>
      <c r="EB1592" s="16"/>
      <c r="EC1592" s="16"/>
      <c r="ED1592" s="16"/>
      <c r="EE1592" s="16"/>
      <c r="EF1592" s="16"/>
      <c r="EG1592" s="16"/>
      <c r="EH1592" s="16"/>
      <c r="EI1592" s="16"/>
      <c r="EJ1592" s="16"/>
      <c r="EK1592" s="16"/>
      <c r="EL1592" s="16"/>
      <c r="EM1592" s="16"/>
      <c r="EN1592" s="16"/>
      <c r="EO1592" s="16"/>
      <c r="EP1592" s="16"/>
      <c r="EQ1592" s="16"/>
      <c r="ER1592" s="16"/>
      <c r="ES1592" s="16"/>
      <c r="ET1592" s="16"/>
      <c r="EU1592" s="16"/>
      <c r="EV1592" s="16"/>
      <c r="EW1592" s="16"/>
    </row>
    <row r="1593" spans="1:153" x14ac:dyDescent="0.2">
      <c r="A1593" s="8" t="s">
        <v>114</v>
      </c>
      <c r="B1593" s="8" t="s">
        <v>114</v>
      </c>
      <c r="C1593" s="8" t="s">
        <v>116</v>
      </c>
      <c r="D1593" s="8"/>
      <c r="E1593" s="9">
        <v>348</v>
      </c>
      <c r="F1593" s="10" t="s">
        <v>259</v>
      </c>
      <c r="G1593" s="11">
        <v>2.0099999999999998</v>
      </c>
      <c r="H1593" s="9">
        <v>2</v>
      </c>
      <c r="I1593" s="12">
        <v>3.61</v>
      </c>
      <c r="J1593" s="12">
        <v>3.61</v>
      </c>
      <c r="K1593" s="13">
        <v>3.61</v>
      </c>
      <c r="L1593" s="12">
        <v>389.82009999999997</v>
      </c>
      <c r="M1593" s="12">
        <v>44.953279199999997</v>
      </c>
      <c r="N1593" s="12">
        <v>155.92803999999998</v>
      </c>
      <c r="O1593" s="12">
        <v>17.981311679999997</v>
      </c>
      <c r="P1593" s="12">
        <v>115.31801259093619</v>
      </c>
      <c r="Q1593" s="12" t="s">
        <v>99</v>
      </c>
      <c r="R1593" s="12" t="s">
        <v>134</v>
      </c>
      <c r="S1593" s="12" t="s">
        <v>135</v>
      </c>
      <c r="T1593" s="12">
        <v>12.16</v>
      </c>
      <c r="U1593" s="12">
        <v>134.39585</v>
      </c>
      <c r="V1593" s="21" t="s">
        <v>118</v>
      </c>
      <c r="W1593" s="21" t="s">
        <v>118</v>
      </c>
      <c r="X1593" s="15" t="s">
        <v>63</v>
      </c>
      <c r="Y1593" s="15" t="s">
        <v>49</v>
      </c>
      <c r="Z1593" s="16"/>
      <c r="AA1593" s="16"/>
      <c r="AB1593" s="16"/>
      <c r="AC1593" s="13">
        <v>2.5</v>
      </c>
      <c r="AD1593" s="44">
        <v>199.3</v>
      </c>
      <c r="AE1593" s="44" t="s">
        <v>135</v>
      </c>
      <c r="AF1593" s="44" t="s">
        <v>135</v>
      </c>
      <c r="AG1593" s="152">
        <v>79.7</v>
      </c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K1593" s="16"/>
      <c r="BL1593" s="16"/>
      <c r="BM1593" s="16"/>
      <c r="BN1593" s="16"/>
      <c r="BO1593" s="16"/>
      <c r="BP1593" s="16"/>
      <c r="BQ1593" s="16"/>
      <c r="BR1593" s="16"/>
      <c r="BS1593" s="16"/>
      <c r="BT1593" s="16"/>
      <c r="BU1593" s="16"/>
      <c r="BV1593" s="16"/>
      <c r="BW1593" s="16"/>
      <c r="BX1593" s="16"/>
      <c r="BY1593" s="16"/>
      <c r="BZ1593" s="16"/>
      <c r="CA1593" s="16"/>
      <c r="CB1593" s="16"/>
      <c r="CC1593" s="16"/>
      <c r="CD1593" s="16"/>
      <c r="CE1593" s="16"/>
      <c r="CF1593" s="16"/>
      <c r="CG1593" s="16"/>
      <c r="CH1593" s="16"/>
      <c r="CI1593" s="16"/>
      <c r="CJ1593" s="16"/>
      <c r="CK1593" s="16"/>
      <c r="CL1593" s="16"/>
      <c r="CM1593" s="16"/>
      <c r="CN1593" s="16"/>
      <c r="CO1593" s="16"/>
      <c r="CP1593" s="16"/>
      <c r="CQ1593" s="16"/>
      <c r="CR1593" s="16"/>
      <c r="CS1593" s="16"/>
      <c r="CT1593" s="16"/>
      <c r="CU1593" s="16"/>
      <c r="CV1593" s="16"/>
      <c r="CW1593" s="16"/>
      <c r="CX1593" s="16"/>
      <c r="CY1593" s="16"/>
      <c r="CZ1593" s="16"/>
      <c r="DA1593" s="16"/>
      <c r="DB1593" s="16"/>
      <c r="DC1593" s="16"/>
      <c r="DD1593" s="16"/>
      <c r="DE1593" s="16"/>
      <c r="DF1593" s="16"/>
      <c r="DG1593" s="16"/>
      <c r="DH1593" s="16"/>
      <c r="DI1593" s="16"/>
      <c r="DJ1593" s="16"/>
      <c r="DK1593" s="16"/>
      <c r="DL1593" s="16"/>
      <c r="DM1593" s="16"/>
      <c r="DN1593" s="16"/>
      <c r="DO1593" s="16"/>
      <c r="DP1593" s="16"/>
      <c r="DQ1593" s="16"/>
      <c r="DR1593" s="16"/>
      <c r="DS1593" s="16"/>
      <c r="DT1593" s="16"/>
      <c r="DU1593" s="16"/>
      <c r="DV1593" s="16"/>
      <c r="DW1593" s="16"/>
      <c r="DX1593" s="16"/>
      <c r="DY1593" s="16"/>
      <c r="DZ1593" s="16"/>
      <c r="EA1593" s="16"/>
      <c r="EB1593" s="16"/>
      <c r="EC1593" s="16"/>
      <c r="ED1593" s="16"/>
      <c r="EE1593" s="16"/>
      <c r="EF1593" s="16"/>
      <c r="EG1593" s="16"/>
      <c r="EH1593" s="16"/>
      <c r="EI1593" s="16"/>
      <c r="EJ1593" s="16"/>
      <c r="EK1593" s="16"/>
      <c r="EL1593" s="16"/>
      <c r="EM1593" s="16"/>
      <c r="EN1593" s="16"/>
      <c r="EO1593" s="16"/>
      <c r="EP1593" s="16"/>
      <c r="EQ1593" s="16"/>
      <c r="ER1593" s="16"/>
      <c r="ES1593" s="16"/>
      <c r="ET1593" s="16"/>
      <c r="EU1593" s="16"/>
      <c r="EV1593" s="16"/>
      <c r="EW1593" s="16"/>
    </row>
    <row r="1594" spans="1:153" s="15" customFormat="1" x14ac:dyDescent="0.2">
      <c r="A1594" s="8" t="s">
        <v>114</v>
      </c>
      <c r="B1594" s="8" t="s">
        <v>114</v>
      </c>
      <c r="C1594" s="8" t="s">
        <v>116</v>
      </c>
      <c r="D1594" s="8"/>
      <c r="E1594" s="9">
        <v>348</v>
      </c>
      <c r="F1594" s="10" t="s">
        <v>259</v>
      </c>
      <c r="G1594" s="11">
        <v>2.02</v>
      </c>
      <c r="H1594" s="9">
        <v>2</v>
      </c>
      <c r="I1594" s="12">
        <v>6.46</v>
      </c>
      <c r="J1594" s="12">
        <v>6.46</v>
      </c>
      <c r="K1594" s="13">
        <v>6.46</v>
      </c>
      <c r="L1594" s="12">
        <v>434.50735200000003</v>
      </c>
      <c r="M1594" s="12">
        <v>50.932501799999997</v>
      </c>
      <c r="N1594" s="12">
        <v>67.261200000000002</v>
      </c>
      <c r="O1594" s="12">
        <v>7.8842882043343652</v>
      </c>
      <c r="P1594" s="12">
        <v>117.21896434102223</v>
      </c>
      <c r="Q1594" s="12" t="s">
        <v>53</v>
      </c>
      <c r="R1594" s="12" t="s">
        <v>124</v>
      </c>
      <c r="S1594" s="12" t="s">
        <v>125</v>
      </c>
      <c r="T1594" s="12">
        <v>12.16</v>
      </c>
      <c r="U1594" s="12">
        <v>135.30250000000001</v>
      </c>
      <c r="V1594" s="21" t="s">
        <v>118</v>
      </c>
      <c r="W1594" s="21" t="s">
        <v>118</v>
      </c>
      <c r="X1594" s="15" t="s">
        <v>63</v>
      </c>
      <c r="Y1594" s="15" t="s">
        <v>49</v>
      </c>
      <c r="Z1594" s="16"/>
      <c r="AA1594" s="16"/>
      <c r="AB1594" s="16"/>
      <c r="AC1594" s="13">
        <v>6.46</v>
      </c>
      <c r="AD1594" s="44">
        <v>511.38</v>
      </c>
      <c r="AE1594" s="44" t="s">
        <v>125</v>
      </c>
      <c r="AF1594" s="44" t="s">
        <v>125</v>
      </c>
      <c r="AG1594" s="152">
        <v>79.2</v>
      </c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  <c r="BQ1594" s="16"/>
      <c r="BR1594" s="16"/>
      <c r="BS1594" s="16"/>
      <c r="BT1594" s="16"/>
      <c r="BU1594" s="16"/>
      <c r="BV1594" s="16"/>
      <c r="BW1594" s="16"/>
      <c r="BX1594" s="16"/>
      <c r="BY1594" s="16"/>
      <c r="BZ1594" s="16"/>
      <c r="CA1594" s="16"/>
      <c r="CB1594" s="16"/>
      <c r="CC1594" s="16"/>
      <c r="CD1594" s="16"/>
      <c r="CE1594" s="16"/>
      <c r="CF1594" s="16"/>
      <c r="CG1594" s="16"/>
      <c r="CH1594" s="16"/>
      <c r="CI1594" s="16"/>
      <c r="CJ1594" s="16"/>
      <c r="CK1594" s="16"/>
      <c r="CL1594" s="16"/>
      <c r="CM1594" s="16"/>
      <c r="CN1594" s="16"/>
      <c r="CO1594" s="16"/>
      <c r="CP1594" s="16"/>
      <c r="CQ1594" s="16"/>
      <c r="CR1594" s="16"/>
      <c r="CS1594" s="16"/>
      <c r="CT1594" s="16"/>
      <c r="CU1594" s="16"/>
      <c r="CV1594" s="16"/>
      <c r="CW1594" s="16"/>
      <c r="CX1594" s="16"/>
      <c r="CY1594" s="16"/>
      <c r="CZ1594" s="16"/>
      <c r="DA1594" s="16"/>
      <c r="DB1594" s="16"/>
      <c r="DC1594" s="16"/>
      <c r="DD1594" s="16"/>
      <c r="DE1594" s="16"/>
      <c r="DF1594" s="16"/>
      <c r="DG1594" s="16"/>
      <c r="DH1594" s="16"/>
      <c r="DI1594" s="16"/>
      <c r="DJ1594" s="16"/>
      <c r="DK1594" s="16"/>
      <c r="DL1594" s="16"/>
      <c r="DM1594" s="16"/>
      <c r="DN1594" s="16"/>
      <c r="DO1594" s="16"/>
      <c r="DP1594" s="16"/>
      <c r="DQ1594" s="16"/>
      <c r="DR1594" s="16"/>
      <c r="DS1594" s="16"/>
      <c r="DT1594" s="16"/>
      <c r="DU1594" s="16"/>
      <c r="DV1594" s="16"/>
      <c r="DW1594" s="16"/>
      <c r="DX1594" s="16"/>
      <c r="DY1594" s="16"/>
      <c r="DZ1594" s="16"/>
      <c r="EA1594" s="16"/>
      <c r="EB1594" s="16"/>
      <c r="EC1594" s="16"/>
      <c r="ED1594" s="16"/>
      <c r="EE1594" s="16"/>
      <c r="EF1594" s="16"/>
      <c r="EG1594" s="16"/>
      <c r="EH1594" s="16"/>
      <c r="EI1594" s="16"/>
      <c r="EJ1594" s="16"/>
      <c r="EK1594" s="16"/>
      <c r="EL1594" s="16"/>
      <c r="EM1594" s="16"/>
      <c r="EN1594" s="16"/>
      <c r="EO1594" s="16"/>
      <c r="EP1594" s="16"/>
      <c r="EQ1594" s="16"/>
      <c r="ER1594" s="16"/>
      <c r="ES1594" s="16"/>
      <c r="ET1594" s="16"/>
      <c r="EU1594" s="16"/>
      <c r="EV1594" s="16"/>
      <c r="EW1594" s="16"/>
    </row>
    <row r="1595" spans="1:153" s="15" customFormat="1" x14ac:dyDescent="0.2">
      <c r="A1595" s="8" t="s">
        <v>114</v>
      </c>
      <c r="B1595" s="8" t="s">
        <v>114</v>
      </c>
      <c r="C1595" s="8" t="s">
        <v>116</v>
      </c>
      <c r="D1595" s="8"/>
      <c r="E1595" s="9">
        <v>348</v>
      </c>
      <c r="F1595" s="10" t="s">
        <v>259</v>
      </c>
      <c r="G1595" s="11">
        <v>5.01</v>
      </c>
      <c r="H1595" s="9">
        <v>5</v>
      </c>
      <c r="I1595" s="12">
        <v>3.86</v>
      </c>
      <c r="J1595" s="12">
        <v>3.86</v>
      </c>
      <c r="K1595" s="13">
        <v>3.86</v>
      </c>
      <c r="L1595" s="12">
        <v>160.89558000000002</v>
      </c>
      <c r="M1595" s="12">
        <v>20.737775199999998</v>
      </c>
      <c r="N1595" s="12">
        <v>41.682792746113996</v>
      </c>
      <c r="O1595" s="12">
        <v>5.3724806217616576</v>
      </c>
      <c r="P1595" s="12">
        <v>128.88965128812114</v>
      </c>
      <c r="Q1595" s="12" t="s">
        <v>99</v>
      </c>
      <c r="R1595" s="12" t="s">
        <v>134</v>
      </c>
      <c r="S1595" s="12" t="s">
        <v>135</v>
      </c>
      <c r="T1595" s="12">
        <v>12.12</v>
      </c>
      <c r="U1595" s="12">
        <v>151.24385000000001</v>
      </c>
      <c r="V1595" s="21" t="s">
        <v>118</v>
      </c>
      <c r="W1595" s="21" t="s">
        <v>118</v>
      </c>
      <c r="X1595" s="15" t="s">
        <v>63</v>
      </c>
      <c r="Y1595" s="15" t="s">
        <v>49</v>
      </c>
      <c r="Z1595" s="16"/>
      <c r="AA1595" s="16"/>
      <c r="AB1595" s="16"/>
      <c r="AC1595" s="13">
        <v>3.86</v>
      </c>
      <c r="AD1595" s="44">
        <v>350</v>
      </c>
      <c r="AE1595" s="44" t="s">
        <v>135</v>
      </c>
      <c r="AF1595" s="44" t="s">
        <v>135</v>
      </c>
      <c r="AG1595" s="152">
        <v>90.7</v>
      </c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K1595" s="16"/>
      <c r="BL1595" s="16"/>
      <c r="BM1595" s="16"/>
      <c r="BN1595" s="16"/>
      <c r="BO1595" s="16"/>
      <c r="BP1595" s="16"/>
      <c r="BQ1595" s="16"/>
      <c r="BR1595" s="16"/>
      <c r="BS1595" s="16"/>
      <c r="BT1595" s="16"/>
      <c r="BU1595" s="16"/>
      <c r="BV1595" s="16"/>
      <c r="BW1595" s="16"/>
      <c r="BX1595" s="16"/>
      <c r="BY1595" s="16"/>
      <c r="BZ1595" s="16"/>
      <c r="CA1595" s="16"/>
      <c r="CB1595" s="16"/>
      <c r="CC1595" s="16"/>
      <c r="CD1595" s="16"/>
      <c r="CE1595" s="16"/>
      <c r="CF1595" s="16"/>
      <c r="CG1595" s="16"/>
      <c r="CH1595" s="16"/>
      <c r="CI1595" s="16"/>
      <c r="CJ1595" s="16"/>
      <c r="CK1595" s="16"/>
      <c r="CL1595" s="16"/>
      <c r="CM1595" s="16"/>
      <c r="CN1595" s="16"/>
      <c r="CO1595" s="16"/>
      <c r="CP1595" s="16"/>
      <c r="CQ1595" s="16"/>
      <c r="CR1595" s="16"/>
      <c r="CS1595" s="16"/>
      <c r="CT1595" s="16"/>
      <c r="CU1595" s="16"/>
      <c r="CV1595" s="16"/>
      <c r="CW1595" s="16"/>
      <c r="CX1595" s="16"/>
      <c r="CY1595" s="16"/>
      <c r="CZ1595" s="16"/>
      <c r="DA1595" s="16"/>
      <c r="DB1595" s="16"/>
      <c r="DC1595" s="16"/>
      <c r="DD1595" s="16"/>
      <c r="DE1595" s="16"/>
      <c r="DF1595" s="16"/>
      <c r="DG1595" s="16"/>
      <c r="DH1595" s="16"/>
      <c r="DI1595" s="16"/>
      <c r="DJ1595" s="16"/>
      <c r="DK1595" s="16"/>
      <c r="DL1595" s="16"/>
      <c r="DM1595" s="16"/>
      <c r="DN1595" s="16"/>
      <c r="DO1595" s="16"/>
      <c r="DP1595" s="16"/>
      <c r="DQ1595" s="16"/>
      <c r="DR1595" s="16"/>
      <c r="DS1595" s="16"/>
      <c r="DT1595" s="16"/>
      <c r="DU1595" s="16"/>
      <c r="DV1595" s="16"/>
      <c r="DW1595" s="16"/>
      <c r="DX1595" s="16"/>
      <c r="DY1595" s="16"/>
      <c r="DZ1595" s="16"/>
      <c r="EA1595" s="16"/>
      <c r="EB1595" s="16"/>
      <c r="EC1595" s="16"/>
      <c r="ED1595" s="16"/>
      <c r="EE1595" s="16"/>
      <c r="EF1595" s="16"/>
      <c r="EG1595" s="16"/>
      <c r="EH1595" s="16"/>
      <c r="EI1595" s="16"/>
      <c r="EJ1595" s="16"/>
      <c r="EK1595" s="16"/>
      <c r="EL1595" s="16"/>
      <c r="EM1595" s="16"/>
      <c r="EN1595" s="16"/>
      <c r="EO1595" s="16"/>
      <c r="EP1595" s="16"/>
      <c r="EQ1595" s="16"/>
      <c r="ER1595" s="16"/>
      <c r="ES1595" s="16"/>
      <c r="ET1595" s="16"/>
      <c r="EU1595" s="16"/>
      <c r="EV1595" s="16"/>
      <c r="EW1595" s="16"/>
    </row>
    <row r="1596" spans="1:153" s="15" customFormat="1" x14ac:dyDescent="0.2">
      <c r="A1596" s="8" t="s">
        <v>114</v>
      </c>
      <c r="B1596" s="8" t="s">
        <v>114</v>
      </c>
      <c r="C1596" s="8" t="s">
        <v>116</v>
      </c>
      <c r="D1596" s="8"/>
      <c r="E1596" s="9">
        <v>348</v>
      </c>
      <c r="F1596" s="10" t="s">
        <v>259</v>
      </c>
      <c r="G1596" s="11">
        <v>5.0199999999999996</v>
      </c>
      <c r="H1596" s="9">
        <v>5</v>
      </c>
      <c r="I1596" s="12">
        <v>5.59</v>
      </c>
      <c r="J1596" s="12">
        <v>5.59</v>
      </c>
      <c r="K1596" s="13">
        <v>5.59</v>
      </c>
      <c r="L1596" s="12">
        <v>340.37028399999997</v>
      </c>
      <c r="M1596" s="12">
        <v>45.943378599999996</v>
      </c>
      <c r="N1596" s="12">
        <v>60.889138461538458</v>
      </c>
      <c r="O1596" s="12">
        <v>8.2188512701252225</v>
      </c>
      <c r="P1596" s="12">
        <v>134.98058073718329</v>
      </c>
      <c r="Q1596" s="12" t="s">
        <v>248</v>
      </c>
      <c r="R1596" s="12" t="s">
        <v>134</v>
      </c>
      <c r="S1596" s="12" t="s">
        <v>135</v>
      </c>
      <c r="T1596" s="12">
        <v>12.12</v>
      </c>
      <c r="U1596" s="12">
        <v>156.18865</v>
      </c>
      <c r="V1596" s="21" t="s">
        <v>118</v>
      </c>
      <c r="W1596" s="21" t="s">
        <v>118</v>
      </c>
      <c r="X1596" s="15" t="s">
        <v>63</v>
      </c>
      <c r="Y1596" s="15" t="s">
        <v>49</v>
      </c>
      <c r="Z1596" s="16"/>
      <c r="AA1596" s="16"/>
      <c r="AB1596" s="16"/>
      <c r="AC1596" s="13">
        <v>5.59</v>
      </c>
      <c r="AD1596" s="44">
        <v>340.37028399999997</v>
      </c>
      <c r="AE1596" s="44" t="s">
        <v>135</v>
      </c>
      <c r="AF1596" s="44" t="s">
        <v>135</v>
      </c>
      <c r="AG1596" s="152">
        <v>60.9</v>
      </c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K1596" s="16"/>
      <c r="BL1596" s="16"/>
      <c r="BM1596" s="16"/>
      <c r="BN1596" s="16"/>
      <c r="BO1596" s="16"/>
      <c r="BP1596" s="16"/>
      <c r="BQ1596" s="16"/>
      <c r="BR1596" s="16"/>
      <c r="BS1596" s="16"/>
      <c r="BT1596" s="16"/>
      <c r="BU1596" s="16"/>
      <c r="BV1596" s="16"/>
      <c r="BW1596" s="16"/>
      <c r="BX1596" s="16"/>
      <c r="BY1596" s="16"/>
      <c r="BZ1596" s="16"/>
      <c r="CA1596" s="16"/>
      <c r="CB1596" s="16"/>
      <c r="CC1596" s="16"/>
      <c r="CD1596" s="16"/>
      <c r="CE1596" s="16"/>
      <c r="CF1596" s="16"/>
      <c r="CG1596" s="16"/>
      <c r="CH1596" s="16"/>
      <c r="CI1596" s="16"/>
      <c r="CJ1596" s="16"/>
      <c r="CK1596" s="16"/>
      <c r="CL1596" s="16"/>
      <c r="CM1596" s="16"/>
      <c r="CN1596" s="16"/>
      <c r="CO1596" s="16"/>
      <c r="CP1596" s="16"/>
      <c r="CQ1596" s="16"/>
      <c r="CR1596" s="16"/>
      <c r="CS1596" s="16"/>
      <c r="CT1596" s="16"/>
      <c r="CU1596" s="16"/>
      <c r="CV1596" s="16"/>
      <c r="CW1596" s="16"/>
      <c r="CX1596" s="16"/>
      <c r="CY1596" s="16"/>
      <c r="CZ1596" s="16"/>
      <c r="DA1596" s="16"/>
      <c r="DB1596" s="16"/>
      <c r="DC1596" s="16"/>
      <c r="DD1596" s="16"/>
      <c r="DE1596" s="16"/>
      <c r="DF1596" s="16"/>
      <c r="DG1596" s="16"/>
      <c r="DH1596" s="16"/>
      <c r="DI1596" s="16"/>
      <c r="DJ1596" s="16"/>
      <c r="DK1596" s="16"/>
      <c r="DL1596" s="16"/>
      <c r="DM1596" s="16"/>
      <c r="DN1596" s="16"/>
      <c r="DO1596" s="16"/>
      <c r="DP1596" s="16"/>
      <c r="DQ1596" s="16"/>
      <c r="DR1596" s="16"/>
      <c r="DS1596" s="16"/>
      <c r="DT1596" s="16"/>
      <c r="DU1596" s="16"/>
      <c r="DV1596" s="16"/>
      <c r="DW1596" s="16"/>
      <c r="DX1596" s="16"/>
      <c r="DY1596" s="16"/>
      <c r="DZ1596" s="16"/>
      <c r="EA1596" s="16"/>
      <c r="EB1596" s="16"/>
      <c r="EC1596" s="16"/>
      <c r="ED1596" s="16"/>
      <c r="EE1596" s="16"/>
      <c r="EF1596" s="16"/>
      <c r="EG1596" s="16"/>
      <c r="EH1596" s="16"/>
      <c r="EI1596" s="16"/>
      <c r="EJ1596" s="16"/>
      <c r="EK1596" s="16"/>
      <c r="EL1596" s="16"/>
      <c r="EM1596" s="16"/>
      <c r="EN1596" s="16"/>
      <c r="EO1596" s="16"/>
      <c r="EP1596" s="16"/>
      <c r="EQ1596" s="16"/>
      <c r="ER1596" s="16"/>
      <c r="ES1596" s="16"/>
      <c r="ET1596" s="16"/>
      <c r="EU1596" s="16"/>
      <c r="EV1596" s="16"/>
      <c r="EW1596" s="16"/>
    </row>
    <row r="1597" spans="1:153" s="15" customFormat="1" x14ac:dyDescent="0.2">
      <c r="A1597" s="8" t="s">
        <v>114</v>
      </c>
      <c r="B1597" s="8" t="s">
        <v>114</v>
      </c>
      <c r="C1597" s="8" t="s">
        <v>116</v>
      </c>
      <c r="D1597" s="8"/>
      <c r="E1597" s="9">
        <v>348</v>
      </c>
      <c r="F1597" s="10" t="s">
        <v>259</v>
      </c>
      <c r="G1597" s="11">
        <v>1.01</v>
      </c>
      <c r="H1597" s="9">
        <v>1</v>
      </c>
      <c r="I1597" s="12">
        <v>2.09</v>
      </c>
      <c r="J1597" s="12">
        <v>2.09</v>
      </c>
      <c r="K1597" s="13">
        <v>2.09</v>
      </c>
      <c r="L1597" s="12">
        <v>137.59142800000001</v>
      </c>
      <c r="M1597" s="12">
        <v>13.728368799999998</v>
      </c>
      <c r="N1597" s="12">
        <v>65.833219138755993</v>
      </c>
      <c r="O1597" s="12">
        <v>6.5685975119617224</v>
      </c>
      <c r="P1597" s="12">
        <v>99.776337810811853</v>
      </c>
      <c r="Q1597" s="12" t="s">
        <v>36</v>
      </c>
      <c r="R1597" s="12" t="s">
        <v>134</v>
      </c>
      <c r="S1597" s="12" t="s">
        <v>135</v>
      </c>
      <c r="T1597" s="12">
        <v>12.16</v>
      </c>
      <c r="U1597" s="12">
        <v>123.16265</v>
      </c>
      <c r="V1597" s="21" t="s">
        <v>118</v>
      </c>
      <c r="W1597" s="21" t="s">
        <v>118</v>
      </c>
      <c r="X1597" s="15" t="s">
        <v>63</v>
      </c>
      <c r="Y1597" s="15" t="s">
        <v>49</v>
      </c>
      <c r="Z1597" s="16"/>
      <c r="AA1597" s="16"/>
      <c r="AB1597" s="16"/>
      <c r="AC1597" s="13">
        <v>2.09</v>
      </c>
      <c r="AD1597" s="44">
        <v>137.59142800000001</v>
      </c>
      <c r="AE1597" s="44" t="s">
        <v>135</v>
      </c>
      <c r="AF1597" s="44" t="s">
        <v>135</v>
      </c>
      <c r="AG1597" s="152">
        <v>65.8</v>
      </c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K1597" s="16"/>
      <c r="BL1597" s="16"/>
      <c r="BM1597" s="16"/>
      <c r="BN1597" s="16"/>
      <c r="BO1597" s="16"/>
      <c r="BP1597" s="16"/>
      <c r="BQ1597" s="16"/>
      <c r="BR1597" s="16"/>
      <c r="BS1597" s="16"/>
      <c r="BT1597" s="16"/>
      <c r="BU1597" s="16"/>
      <c r="BV1597" s="16"/>
      <c r="BW1597" s="16"/>
      <c r="BX1597" s="16"/>
      <c r="BY1597" s="16"/>
      <c r="BZ1597" s="16"/>
      <c r="CA1597" s="16"/>
      <c r="CB1597" s="16"/>
      <c r="CC1597" s="16"/>
      <c r="CD1597" s="16"/>
      <c r="CE1597" s="16"/>
      <c r="CF1597" s="16"/>
      <c r="CG1597" s="16"/>
      <c r="CH1597" s="16"/>
      <c r="CI1597" s="16"/>
      <c r="CJ1597" s="16"/>
      <c r="CK1597" s="16"/>
      <c r="CL1597" s="16"/>
      <c r="CM1597" s="16"/>
      <c r="CN1597" s="16"/>
      <c r="CO1597" s="16"/>
      <c r="CP1597" s="16"/>
      <c r="CQ1597" s="16"/>
      <c r="CR1597" s="16"/>
      <c r="CS1597" s="16"/>
      <c r="CT1597" s="16"/>
      <c r="CU1597" s="16"/>
      <c r="CV1597" s="16"/>
      <c r="CW1597" s="16"/>
      <c r="CX1597" s="16"/>
      <c r="CY1597" s="16"/>
      <c r="CZ1597" s="16"/>
      <c r="DA1597" s="16"/>
      <c r="DB1597" s="16"/>
      <c r="DC1597" s="16"/>
      <c r="DD1597" s="16"/>
      <c r="DE1597" s="16"/>
      <c r="DF1597" s="16"/>
      <c r="DG1597" s="16"/>
      <c r="DH1597" s="16"/>
      <c r="DI1597" s="16"/>
      <c r="DJ1597" s="16"/>
      <c r="DK1597" s="16"/>
      <c r="DL1597" s="16"/>
      <c r="DM1597" s="16"/>
      <c r="DN1597" s="16"/>
      <c r="DO1597" s="16"/>
      <c r="DP1597" s="16"/>
      <c r="DQ1597" s="16"/>
      <c r="DR1597" s="16"/>
      <c r="DS1597" s="16"/>
      <c r="DT1597" s="16"/>
      <c r="DU1597" s="16"/>
      <c r="DV1597" s="16"/>
      <c r="DW1597" s="16"/>
      <c r="DX1597" s="16"/>
      <c r="DY1597" s="16"/>
      <c r="DZ1597" s="16"/>
      <c r="EA1597" s="16"/>
      <c r="EB1597" s="16"/>
      <c r="EC1597" s="16"/>
      <c r="ED1597" s="16"/>
      <c r="EE1597" s="16"/>
      <c r="EF1597" s="16"/>
      <c r="EG1597" s="16"/>
      <c r="EH1597" s="16"/>
      <c r="EI1597" s="16"/>
      <c r="EJ1597" s="16"/>
      <c r="EK1597" s="16"/>
      <c r="EL1597" s="16"/>
      <c r="EM1597" s="16"/>
      <c r="EN1597" s="16"/>
      <c r="EO1597" s="16"/>
      <c r="EP1597" s="16"/>
      <c r="EQ1597" s="16"/>
      <c r="ER1597" s="16"/>
      <c r="ES1597" s="16"/>
      <c r="ET1597" s="16"/>
      <c r="EU1597" s="16"/>
      <c r="EV1597" s="16"/>
      <c r="EW1597" s="16"/>
    </row>
    <row r="1598" spans="1:153" s="15" customFormat="1" x14ac:dyDescent="0.2">
      <c r="A1598" s="8" t="s">
        <v>114</v>
      </c>
      <c r="B1598" s="8" t="s">
        <v>114</v>
      </c>
      <c r="C1598" s="8" t="s">
        <v>116</v>
      </c>
      <c r="D1598" s="8"/>
      <c r="E1598" s="9">
        <v>348</v>
      </c>
      <c r="F1598" s="10" t="s">
        <v>259</v>
      </c>
      <c r="G1598" s="11">
        <v>1.03</v>
      </c>
      <c r="H1598" s="9">
        <v>1</v>
      </c>
      <c r="I1598" s="12">
        <v>2.42</v>
      </c>
      <c r="J1598" s="12">
        <v>2.42</v>
      </c>
      <c r="K1598" s="13">
        <v>2.42</v>
      </c>
      <c r="L1598" s="12">
        <v>177.840508</v>
      </c>
      <c r="M1598" s="12">
        <v>16.450975400000001</v>
      </c>
      <c r="N1598" s="12">
        <v>73.487813223140492</v>
      </c>
      <c r="O1598" s="12">
        <v>6.7979237190082653</v>
      </c>
      <c r="P1598" s="12">
        <v>92.504095860994724</v>
      </c>
      <c r="Q1598" s="12" t="s">
        <v>36</v>
      </c>
      <c r="R1598" s="12" t="s">
        <v>134</v>
      </c>
      <c r="S1598" s="12" t="s">
        <v>135</v>
      </c>
      <c r="T1598" s="12">
        <v>12.16</v>
      </c>
      <c r="U1598" s="12">
        <v>120.64709999999999</v>
      </c>
      <c r="V1598" s="21" t="s">
        <v>118</v>
      </c>
      <c r="W1598" s="21" t="s">
        <v>118</v>
      </c>
      <c r="X1598" s="15" t="s">
        <v>63</v>
      </c>
      <c r="Y1598" s="15" t="s">
        <v>49</v>
      </c>
      <c r="Z1598" s="16"/>
      <c r="AA1598" s="16"/>
      <c r="AB1598" s="16"/>
      <c r="AC1598" s="13">
        <v>2.42</v>
      </c>
      <c r="AD1598" s="44">
        <v>177.840508</v>
      </c>
      <c r="AE1598" s="44" t="s">
        <v>135</v>
      </c>
      <c r="AF1598" s="44" t="s">
        <v>135</v>
      </c>
      <c r="AG1598" s="152">
        <v>73.5</v>
      </c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  <c r="AR1598" s="16"/>
      <c r="AS1598" s="16"/>
      <c r="AT1598" s="16"/>
      <c r="AU1598" s="16"/>
      <c r="AV1598" s="16"/>
      <c r="AW1598" s="16"/>
      <c r="AX1598" s="16"/>
      <c r="AY1598" s="16"/>
      <c r="AZ1598" s="16"/>
      <c r="BA1598" s="16"/>
      <c r="BB1598" s="16"/>
      <c r="BC1598" s="16"/>
      <c r="BD1598" s="16"/>
      <c r="BE1598" s="16"/>
      <c r="BF1598" s="16"/>
      <c r="BG1598" s="16"/>
      <c r="BH1598" s="16"/>
      <c r="BI1598" s="16"/>
      <c r="BJ1598" s="16"/>
      <c r="BK1598" s="16"/>
      <c r="BL1598" s="16"/>
      <c r="BM1598" s="16"/>
      <c r="BN1598" s="16"/>
      <c r="BO1598" s="16"/>
      <c r="BP1598" s="16"/>
      <c r="BQ1598" s="16"/>
      <c r="BR1598" s="16"/>
      <c r="BS1598" s="16"/>
      <c r="BT1598" s="16"/>
      <c r="BU1598" s="16"/>
      <c r="BV1598" s="16"/>
      <c r="BW1598" s="16"/>
      <c r="BX1598" s="16"/>
      <c r="BY1598" s="16"/>
      <c r="BZ1598" s="16"/>
      <c r="CA1598" s="16"/>
      <c r="CB1598" s="16"/>
      <c r="CC1598" s="16"/>
      <c r="CD1598" s="16"/>
      <c r="CE1598" s="16"/>
      <c r="CF1598" s="16"/>
      <c r="CG1598" s="16"/>
      <c r="CH1598" s="16"/>
      <c r="CI1598" s="16"/>
      <c r="CJ1598" s="16"/>
      <c r="CK1598" s="16"/>
      <c r="CL1598" s="16"/>
      <c r="CM1598" s="16"/>
      <c r="CN1598" s="16"/>
      <c r="CO1598" s="16"/>
      <c r="CP1598" s="16"/>
      <c r="CQ1598" s="16"/>
      <c r="CR1598" s="16"/>
      <c r="CS1598" s="16"/>
      <c r="CT1598" s="16"/>
      <c r="CU1598" s="16"/>
      <c r="CV1598" s="16"/>
      <c r="CW1598" s="16"/>
      <c r="CX1598" s="16"/>
      <c r="CY1598" s="16"/>
      <c r="CZ1598" s="16"/>
      <c r="DA1598" s="16"/>
      <c r="DB1598" s="16"/>
      <c r="DC1598" s="16"/>
      <c r="DD1598" s="16"/>
      <c r="DE1598" s="16"/>
      <c r="DF1598" s="16"/>
      <c r="DG1598" s="16"/>
      <c r="DH1598" s="16"/>
      <c r="DI1598" s="16"/>
      <c r="DJ1598" s="16"/>
      <c r="DK1598" s="16"/>
      <c r="DL1598" s="16"/>
      <c r="DM1598" s="16"/>
      <c r="DN1598" s="16"/>
      <c r="DO1598" s="16"/>
      <c r="DP1598" s="16"/>
      <c r="DQ1598" s="16"/>
      <c r="DR1598" s="16"/>
      <c r="DS1598" s="16"/>
      <c r="DT1598" s="16"/>
      <c r="DU1598" s="16"/>
      <c r="DV1598" s="16"/>
      <c r="DW1598" s="16"/>
      <c r="DX1598" s="16"/>
      <c r="DY1598" s="16"/>
      <c r="DZ1598" s="16"/>
      <c r="EA1598" s="16"/>
      <c r="EB1598" s="16"/>
      <c r="EC1598" s="16"/>
      <c r="ED1598" s="16"/>
      <c r="EE1598" s="16"/>
      <c r="EF1598" s="16"/>
      <c r="EG1598" s="16"/>
      <c r="EH1598" s="16"/>
      <c r="EI1598" s="16"/>
      <c r="EJ1598" s="16"/>
      <c r="EK1598" s="16"/>
      <c r="EL1598" s="16"/>
      <c r="EM1598" s="16"/>
      <c r="EN1598" s="16"/>
      <c r="EO1598" s="16"/>
      <c r="EP1598" s="16"/>
      <c r="EQ1598" s="16"/>
      <c r="ER1598" s="16"/>
      <c r="ES1598" s="16"/>
      <c r="ET1598" s="16"/>
      <c r="EU1598" s="16"/>
      <c r="EV1598" s="16"/>
      <c r="EW1598" s="16"/>
    </row>
    <row r="1599" spans="1:153" s="15" customFormat="1" x14ac:dyDescent="0.2">
      <c r="A1599" s="8" t="s">
        <v>114</v>
      </c>
      <c r="B1599" s="8" t="s">
        <v>114</v>
      </c>
      <c r="C1599" s="8" t="s">
        <v>116</v>
      </c>
      <c r="D1599" s="8"/>
      <c r="E1599" s="9">
        <v>348</v>
      </c>
      <c r="F1599" s="10" t="s">
        <v>259</v>
      </c>
      <c r="G1599" s="11">
        <v>1.05</v>
      </c>
      <c r="H1599" s="9">
        <v>1</v>
      </c>
      <c r="I1599" s="12">
        <v>2.65</v>
      </c>
      <c r="J1599" s="12">
        <v>2.65</v>
      </c>
      <c r="K1599" s="13">
        <v>2.65</v>
      </c>
      <c r="L1599" s="12">
        <v>165.60055199999999</v>
      </c>
      <c r="M1599" s="12">
        <v>18.6711654</v>
      </c>
      <c r="N1599" s="12">
        <v>62.490774339622639</v>
      </c>
      <c r="O1599" s="12">
        <v>7.0457227924528301</v>
      </c>
      <c r="P1599" s="12">
        <v>112.74820750597499</v>
      </c>
      <c r="Q1599" s="12" t="s">
        <v>248</v>
      </c>
      <c r="R1599" s="12" t="s">
        <v>134</v>
      </c>
      <c r="S1599" s="12" t="s">
        <v>135</v>
      </c>
      <c r="T1599" s="12">
        <v>12.16</v>
      </c>
      <c r="U1599" s="12">
        <v>134.65604999999999</v>
      </c>
      <c r="V1599" s="21" t="s">
        <v>118</v>
      </c>
      <c r="W1599" s="21" t="s">
        <v>118</v>
      </c>
      <c r="X1599" s="15" t="s">
        <v>63</v>
      </c>
      <c r="Y1599" s="15" t="s">
        <v>49</v>
      </c>
      <c r="Z1599" s="16"/>
      <c r="AA1599" s="16"/>
      <c r="AB1599" s="16"/>
      <c r="AC1599" s="13">
        <v>2.65</v>
      </c>
      <c r="AD1599" s="44">
        <v>165.60055199999999</v>
      </c>
      <c r="AE1599" s="44" t="s">
        <v>135</v>
      </c>
      <c r="AF1599" s="44" t="s">
        <v>135</v>
      </c>
      <c r="AG1599" s="152">
        <v>62.5</v>
      </c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  <c r="AR1599" s="16"/>
      <c r="AS1599" s="16"/>
      <c r="AT1599" s="16"/>
      <c r="AU1599" s="16"/>
      <c r="AV1599" s="16"/>
      <c r="AW1599" s="16"/>
      <c r="AX1599" s="16"/>
      <c r="AY1599" s="16"/>
      <c r="AZ1599" s="16"/>
      <c r="BA1599" s="16"/>
      <c r="BB1599" s="16"/>
      <c r="BC1599" s="16"/>
      <c r="BD1599" s="16"/>
      <c r="BE1599" s="16"/>
      <c r="BF1599" s="16"/>
      <c r="BG1599" s="16"/>
      <c r="BH1599" s="16"/>
      <c r="BI1599" s="16"/>
      <c r="BJ1599" s="16"/>
      <c r="BK1599" s="16"/>
      <c r="BL1599" s="16"/>
      <c r="BM1599" s="16"/>
      <c r="BN1599" s="16"/>
      <c r="BO1599" s="16"/>
      <c r="BP1599" s="16"/>
      <c r="BQ1599" s="16"/>
      <c r="BR1599" s="16"/>
      <c r="BS1599" s="16"/>
      <c r="BT1599" s="16"/>
      <c r="BU1599" s="16"/>
      <c r="BV1599" s="16"/>
      <c r="BW1599" s="16"/>
      <c r="BX1599" s="16"/>
      <c r="BY1599" s="16"/>
      <c r="BZ1599" s="16"/>
      <c r="CA1599" s="16"/>
      <c r="CB1599" s="16"/>
      <c r="CC1599" s="16"/>
      <c r="CD1599" s="16"/>
      <c r="CE1599" s="16"/>
      <c r="CF1599" s="16"/>
      <c r="CG1599" s="16"/>
      <c r="CH1599" s="16"/>
      <c r="CI1599" s="16"/>
      <c r="CJ1599" s="16"/>
      <c r="CK1599" s="16"/>
      <c r="CL1599" s="16"/>
      <c r="CM1599" s="16"/>
      <c r="CN1599" s="16"/>
      <c r="CO1599" s="16"/>
      <c r="CP1599" s="16"/>
      <c r="CQ1599" s="16"/>
      <c r="CR1599" s="16"/>
      <c r="CS1599" s="16"/>
      <c r="CT1599" s="16"/>
      <c r="CU1599" s="16"/>
      <c r="CV1599" s="16"/>
      <c r="CW1599" s="16"/>
      <c r="CX1599" s="16"/>
      <c r="CY1599" s="16"/>
      <c r="CZ1599" s="16"/>
      <c r="DA1599" s="16"/>
      <c r="DB1599" s="16"/>
      <c r="DC1599" s="16"/>
      <c r="DD1599" s="16"/>
      <c r="DE1599" s="16"/>
      <c r="DF1599" s="16"/>
      <c r="DG1599" s="16"/>
      <c r="DH1599" s="16"/>
      <c r="DI1599" s="16"/>
      <c r="DJ1599" s="16"/>
      <c r="DK1599" s="16"/>
      <c r="DL1599" s="16"/>
      <c r="DM1599" s="16"/>
      <c r="DN1599" s="16"/>
      <c r="DO1599" s="16"/>
      <c r="DP1599" s="16"/>
      <c r="DQ1599" s="16"/>
      <c r="DR1599" s="16"/>
      <c r="DS1599" s="16"/>
      <c r="DT1599" s="16"/>
      <c r="DU1599" s="16"/>
      <c r="DV1599" s="16"/>
      <c r="DW1599" s="16"/>
      <c r="DX1599" s="16"/>
      <c r="DY1599" s="16"/>
      <c r="DZ1599" s="16"/>
      <c r="EA1599" s="16"/>
      <c r="EB1599" s="16"/>
      <c r="EC1599" s="16"/>
      <c r="ED1599" s="16"/>
      <c r="EE1599" s="16"/>
      <c r="EF1599" s="16"/>
      <c r="EG1599" s="16"/>
      <c r="EH1599" s="16"/>
      <c r="EI1599" s="16"/>
      <c r="EJ1599" s="16"/>
      <c r="EK1599" s="16"/>
      <c r="EL1599" s="16"/>
      <c r="EM1599" s="16"/>
      <c r="EN1599" s="16"/>
      <c r="EO1599" s="16"/>
      <c r="EP1599" s="16"/>
      <c r="EQ1599" s="16"/>
      <c r="ER1599" s="16"/>
      <c r="ES1599" s="16"/>
      <c r="ET1599" s="16"/>
      <c r="EU1599" s="16"/>
      <c r="EV1599" s="16"/>
      <c r="EW1599" s="16"/>
    </row>
    <row r="1600" spans="1:153" s="15" customFormat="1" x14ac:dyDescent="0.2">
      <c r="A1600" s="8" t="s">
        <v>114</v>
      </c>
      <c r="B1600" s="8" t="s">
        <v>114</v>
      </c>
      <c r="C1600" s="8" t="s">
        <v>116</v>
      </c>
      <c r="D1600" s="8"/>
      <c r="E1600" s="9">
        <v>348</v>
      </c>
      <c r="F1600" s="10" t="s">
        <v>259</v>
      </c>
      <c r="G1600" s="11">
        <v>1.06</v>
      </c>
      <c r="H1600" s="9">
        <v>1</v>
      </c>
      <c r="I1600" s="12">
        <v>5.15</v>
      </c>
      <c r="J1600" s="12">
        <v>5.15</v>
      </c>
      <c r="K1600" s="13">
        <v>5.15</v>
      </c>
      <c r="L1600" s="12">
        <v>294.15601600000002</v>
      </c>
      <c r="M1600" s="12">
        <v>30.698665800000001</v>
      </c>
      <c r="N1600" s="12">
        <v>57.117673009708739</v>
      </c>
      <c r="O1600" s="12">
        <v>5.960905980582524</v>
      </c>
      <c r="P1600" s="12">
        <v>104.3618492575722</v>
      </c>
      <c r="Q1600" s="12" t="s">
        <v>248</v>
      </c>
      <c r="R1600" s="12" t="s">
        <v>134</v>
      </c>
      <c r="S1600" s="12" t="s">
        <v>135</v>
      </c>
      <c r="T1600" s="12">
        <v>12.16</v>
      </c>
      <c r="U1600" s="12">
        <v>125.9156</v>
      </c>
      <c r="V1600" s="21" t="s">
        <v>118</v>
      </c>
      <c r="W1600" s="21" t="s">
        <v>118</v>
      </c>
      <c r="X1600" s="15" t="s">
        <v>63</v>
      </c>
      <c r="Y1600" s="15" t="s">
        <v>49</v>
      </c>
      <c r="Z1600" s="16"/>
      <c r="AA1600" s="16"/>
      <c r="AB1600" s="16"/>
      <c r="AC1600" s="13">
        <v>5.15</v>
      </c>
      <c r="AD1600" s="44">
        <v>379</v>
      </c>
      <c r="AE1600" s="44" t="s">
        <v>135</v>
      </c>
      <c r="AF1600" s="44" t="s">
        <v>135</v>
      </c>
      <c r="AG1600" s="152">
        <v>73.599999999999994</v>
      </c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  <c r="AR1600" s="16"/>
      <c r="AS1600" s="16"/>
      <c r="AT1600" s="16"/>
      <c r="AU1600" s="16"/>
      <c r="AV1600" s="16"/>
      <c r="AW1600" s="16"/>
      <c r="AX1600" s="16"/>
      <c r="AY1600" s="16"/>
      <c r="AZ1600" s="16"/>
      <c r="BA1600" s="16"/>
      <c r="BB1600" s="16"/>
      <c r="BC1600" s="16"/>
      <c r="BD1600" s="16"/>
      <c r="BE1600" s="16"/>
      <c r="BF1600" s="16"/>
      <c r="BG1600" s="16"/>
      <c r="BH1600" s="16"/>
      <c r="BI1600" s="16"/>
      <c r="BJ1600" s="16"/>
      <c r="BK1600" s="16"/>
      <c r="BL1600" s="16"/>
      <c r="BM1600" s="16"/>
      <c r="BN1600" s="16"/>
      <c r="BO1600" s="16"/>
      <c r="BP1600" s="16"/>
      <c r="BQ1600" s="16"/>
      <c r="BR1600" s="16"/>
      <c r="BS1600" s="16"/>
      <c r="BT1600" s="16"/>
      <c r="BU1600" s="16"/>
      <c r="BV1600" s="16"/>
      <c r="BW1600" s="16"/>
      <c r="BX1600" s="16"/>
      <c r="BY1600" s="16"/>
      <c r="BZ1600" s="16"/>
      <c r="CA1600" s="16"/>
      <c r="CB1600" s="16"/>
      <c r="CC1600" s="16"/>
      <c r="CD1600" s="16"/>
      <c r="CE1600" s="16"/>
      <c r="CF1600" s="16"/>
      <c r="CG1600" s="16"/>
      <c r="CH1600" s="16"/>
      <c r="CI1600" s="16"/>
      <c r="CJ1600" s="16"/>
      <c r="CK1600" s="16"/>
      <c r="CL1600" s="16"/>
      <c r="CM1600" s="16"/>
      <c r="CN1600" s="16"/>
      <c r="CO1600" s="16"/>
      <c r="CP1600" s="16"/>
      <c r="CQ1600" s="16"/>
      <c r="CR1600" s="16"/>
      <c r="CS1600" s="16"/>
      <c r="CT1600" s="16"/>
      <c r="CU1600" s="16"/>
      <c r="CV1600" s="16"/>
      <c r="CW1600" s="16"/>
      <c r="CX1600" s="16"/>
      <c r="CY1600" s="16"/>
      <c r="CZ1600" s="16"/>
      <c r="DA1600" s="16"/>
      <c r="DB1600" s="16"/>
      <c r="DC1600" s="16"/>
      <c r="DD1600" s="16"/>
      <c r="DE1600" s="16"/>
      <c r="DF1600" s="16"/>
      <c r="DG1600" s="16"/>
      <c r="DH1600" s="16"/>
      <c r="DI1600" s="16"/>
      <c r="DJ1600" s="16"/>
      <c r="DK1600" s="16"/>
      <c r="DL1600" s="16"/>
      <c r="DM1600" s="16"/>
      <c r="DN1600" s="16"/>
      <c r="DO1600" s="16"/>
      <c r="DP1600" s="16"/>
      <c r="DQ1600" s="16"/>
      <c r="DR1600" s="16"/>
      <c r="DS1600" s="16"/>
      <c r="DT1600" s="16"/>
      <c r="DU1600" s="16"/>
      <c r="DV1600" s="16"/>
      <c r="DW1600" s="16"/>
      <c r="DX1600" s="16"/>
      <c r="DY1600" s="16"/>
      <c r="DZ1600" s="16"/>
      <c r="EA1600" s="16"/>
      <c r="EB1600" s="16"/>
      <c r="EC1600" s="16"/>
      <c r="ED1600" s="16"/>
      <c r="EE1600" s="16"/>
      <c r="EF1600" s="16"/>
      <c r="EG1600" s="16"/>
      <c r="EH1600" s="16"/>
      <c r="EI1600" s="16"/>
      <c r="EJ1600" s="16"/>
      <c r="EK1600" s="16"/>
      <c r="EL1600" s="16"/>
      <c r="EM1600" s="16"/>
      <c r="EN1600" s="16"/>
      <c r="EO1600" s="16"/>
      <c r="EP1600" s="16"/>
      <c r="EQ1600" s="16"/>
      <c r="ER1600" s="16"/>
      <c r="ES1600" s="16"/>
      <c r="ET1600" s="16"/>
      <c r="EU1600" s="16"/>
      <c r="EV1600" s="16"/>
      <c r="EW1600" s="16"/>
    </row>
    <row r="1601" spans="1:153" s="15" customFormat="1" x14ac:dyDescent="0.2">
      <c r="A1601" s="8" t="s">
        <v>32</v>
      </c>
      <c r="B1601" s="8" t="s">
        <v>32</v>
      </c>
      <c r="C1601" s="8" t="s">
        <v>43</v>
      </c>
      <c r="D1601" s="8" t="s">
        <v>56</v>
      </c>
      <c r="E1601" s="59">
        <v>8</v>
      </c>
      <c r="F1601" s="10" t="s">
        <v>150</v>
      </c>
      <c r="G1601" s="11">
        <v>8.0399999999999991</v>
      </c>
      <c r="H1601" s="9"/>
      <c r="I1601" s="12">
        <v>40.4</v>
      </c>
      <c r="J1601" s="12">
        <v>40.4</v>
      </c>
      <c r="K1601" s="13">
        <v>40.4</v>
      </c>
      <c r="L1601" s="12">
        <v>4741.9514920000001</v>
      </c>
      <c r="M1601" s="12">
        <v>413.16314039999997</v>
      </c>
      <c r="N1601" s="12">
        <v>117.37503693069307</v>
      </c>
      <c r="O1601" s="12">
        <v>10.226810405940594</v>
      </c>
      <c r="P1601" s="12">
        <v>87.12934771623766</v>
      </c>
      <c r="Q1601" s="12" t="s">
        <v>50</v>
      </c>
      <c r="R1601" s="12" t="s">
        <v>54</v>
      </c>
      <c r="S1601" s="12" t="s">
        <v>55</v>
      </c>
      <c r="T1601" s="12">
        <v>11.4</v>
      </c>
      <c r="U1601" s="12">
        <v>117.06025</v>
      </c>
      <c r="V1601" s="13" t="s">
        <v>89</v>
      </c>
      <c r="W1601" s="14" t="s">
        <v>85</v>
      </c>
      <c r="X1601" s="15" t="s">
        <v>63</v>
      </c>
      <c r="Y1601" s="15" t="s">
        <v>49</v>
      </c>
      <c r="Z1601" s="16"/>
      <c r="AA1601" s="16"/>
      <c r="AB1601" s="17">
        <v>0.33861386138613864</v>
      </c>
      <c r="AC1601" s="18">
        <v>38.85</v>
      </c>
      <c r="AD1601" s="19">
        <v>4500</v>
      </c>
      <c r="AE1601" s="20" t="s">
        <v>55</v>
      </c>
      <c r="AF1601" s="20" t="s">
        <v>55</v>
      </c>
      <c r="AG1601" s="152">
        <v>115.8</v>
      </c>
      <c r="AH1601" s="22"/>
      <c r="AI1601" s="22"/>
      <c r="AJ1601" s="22"/>
      <c r="AK1601" s="22"/>
      <c r="AL1601" s="22"/>
      <c r="AM1601" s="22"/>
      <c r="AN1601" s="22"/>
      <c r="AO1601" s="22"/>
      <c r="AP1601" s="22"/>
      <c r="AQ1601" s="22"/>
      <c r="AR1601" s="22"/>
      <c r="AS1601" s="22"/>
      <c r="AT1601" s="22"/>
      <c r="AU1601" s="22"/>
      <c r="AV1601" s="22"/>
      <c r="AW1601" s="22"/>
      <c r="AX1601" s="22"/>
      <c r="AY1601" s="22"/>
      <c r="AZ1601" s="22"/>
      <c r="BA1601" s="22"/>
      <c r="BB1601" s="22"/>
      <c r="BC1601" s="22"/>
      <c r="BD1601" s="22"/>
      <c r="BE1601" s="22"/>
      <c r="BF1601" s="22"/>
      <c r="BG1601" s="22"/>
      <c r="BH1601" s="22"/>
      <c r="BI1601" s="22"/>
      <c r="BJ1601" s="22"/>
      <c r="BK1601" s="22"/>
      <c r="BL1601" s="22"/>
      <c r="BM1601" s="22"/>
      <c r="BN1601" s="22"/>
      <c r="BO1601" s="22"/>
      <c r="BP1601" s="22"/>
      <c r="BQ1601" s="22"/>
      <c r="BR1601" s="22"/>
      <c r="BS1601" s="22"/>
      <c r="BT1601" s="22"/>
      <c r="BU1601" s="22"/>
      <c r="BV1601" s="22"/>
      <c r="BW1601" s="22"/>
      <c r="BX1601" s="22"/>
      <c r="BY1601" s="22"/>
      <c r="BZ1601" s="22"/>
      <c r="CA1601" s="22"/>
      <c r="CB1601" s="22"/>
      <c r="CC1601" s="22"/>
      <c r="CD1601" s="22"/>
      <c r="CE1601" s="22"/>
      <c r="CF1601" s="22"/>
      <c r="CG1601" s="22"/>
      <c r="CH1601" s="22"/>
      <c r="CI1601" s="22"/>
      <c r="CJ1601" s="22"/>
      <c r="CK1601" s="22"/>
      <c r="CL1601" s="22"/>
      <c r="CM1601" s="22"/>
      <c r="CN1601" s="22"/>
      <c r="CO1601" s="22"/>
      <c r="CP1601" s="22"/>
      <c r="CQ1601" s="22"/>
      <c r="CR1601" s="22"/>
      <c r="CS1601" s="22"/>
      <c r="CT1601" s="22"/>
      <c r="CU1601" s="22"/>
      <c r="CV1601" s="22"/>
      <c r="CW1601" s="22"/>
      <c r="CX1601" s="22"/>
      <c r="CY1601" s="22"/>
      <c r="CZ1601" s="22"/>
      <c r="DA1601" s="22"/>
      <c r="DB1601" s="22"/>
      <c r="DC1601" s="22"/>
      <c r="DD1601" s="22"/>
      <c r="DE1601" s="22"/>
      <c r="DF1601" s="22"/>
      <c r="DG1601" s="22"/>
      <c r="DH1601" s="22"/>
      <c r="DI1601" s="22"/>
      <c r="DJ1601" s="22"/>
      <c r="DK1601" s="22"/>
      <c r="DL1601" s="22"/>
      <c r="DM1601" s="22"/>
      <c r="DN1601" s="22"/>
      <c r="DO1601" s="22"/>
      <c r="DP1601" s="22"/>
      <c r="DQ1601" s="22"/>
      <c r="DR1601" s="22"/>
      <c r="DS1601" s="22"/>
      <c r="DT1601" s="22"/>
      <c r="DU1601" s="22"/>
      <c r="DV1601" s="22"/>
      <c r="DW1601" s="22"/>
      <c r="DX1601" s="22"/>
      <c r="DY1601" s="22"/>
      <c r="DZ1601" s="22"/>
      <c r="EA1601" s="22"/>
      <c r="EB1601" s="22"/>
      <c r="EC1601" s="22"/>
      <c r="ED1601" s="22"/>
      <c r="EE1601" s="22"/>
      <c r="EF1601" s="22"/>
      <c r="EG1601" s="22"/>
      <c r="EH1601" s="22"/>
      <c r="EI1601" s="22"/>
      <c r="EJ1601" s="22"/>
      <c r="EK1601" s="22"/>
      <c r="EL1601" s="22"/>
      <c r="EM1601" s="22"/>
      <c r="EN1601" s="22"/>
      <c r="EO1601" s="22"/>
      <c r="EP1601" s="22"/>
      <c r="EQ1601" s="22"/>
      <c r="ER1601" s="22"/>
      <c r="ES1601" s="22"/>
      <c r="ET1601" s="22"/>
      <c r="EU1601" s="22"/>
      <c r="EV1601" s="22"/>
      <c r="EW1601" s="22"/>
    </row>
    <row r="1602" spans="1:153" x14ac:dyDescent="0.2">
      <c r="A1602" s="8" t="s">
        <v>32</v>
      </c>
      <c r="B1602" s="8" t="s">
        <v>32</v>
      </c>
      <c r="C1602" s="8" t="s">
        <v>43</v>
      </c>
      <c r="D1602" s="8" t="s">
        <v>34</v>
      </c>
      <c r="E1602" s="9">
        <v>65</v>
      </c>
      <c r="F1602" s="10" t="s">
        <v>229</v>
      </c>
      <c r="G1602" s="11">
        <v>65.069999999999993</v>
      </c>
      <c r="H1602" s="9">
        <v>3</v>
      </c>
      <c r="I1602" s="12">
        <v>6.61</v>
      </c>
      <c r="J1602" s="12">
        <v>33.979999999999997</v>
      </c>
      <c r="K1602" s="13">
        <v>33.979999999999997</v>
      </c>
      <c r="L1602" s="12">
        <v>701.43228799999997</v>
      </c>
      <c r="M1602" s="12">
        <v>82.503345999999993</v>
      </c>
      <c r="N1602" s="12">
        <v>106.11683630862329</v>
      </c>
      <c r="O1602" s="12">
        <v>12.481595461422087</v>
      </c>
      <c r="P1602" s="12">
        <v>117.62125498277604</v>
      </c>
      <c r="Q1602" s="12" t="s">
        <v>99</v>
      </c>
      <c r="R1602" s="12" t="s">
        <v>37</v>
      </c>
      <c r="S1602" s="12" t="s">
        <v>38</v>
      </c>
      <c r="T1602" s="12">
        <v>12.25</v>
      </c>
      <c r="U1602" s="12">
        <v>136.23984999999999</v>
      </c>
      <c r="V1602" s="13" t="s">
        <v>58</v>
      </c>
      <c r="W1602" s="13" t="s">
        <v>62</v>
      </c>
      <c r="X1602" s="15" t="s">
        <v>41</v>
      </c>
      <c r="Y1602" s="15" t="s">
        <v>49</v>
      </c>
      <c r="Z1602" s="16"/>
      <c r="AA1602" s="16"/>
      <c r="AB1602" s="17">
        <v>0.36109476162448501</v>
      </c>
      <c r="AC1602" s="18" t="e">
        <v>#N/A</v>
      </c>
      <c r="AD1602" s="18" t="e">
        <v>#N/A</v>
      </c>
      <c r="AE1602" s="20" t="s">
        <v>38</v>
      </c>
      <c r="AF1602" s="20" t="s">
        <v>38</v>
      </c>
      <c r="AG1602" s="152" t="e">
        <v>#N/A</v>
      </c>
      <c r="AH1602" s="16"/>
      <c r="AI1602" s="16"/>
      <c r="AJ1602" s="16"/>
      <c r="AK1602" s="16"/>
      <c r="AL1602" s="16"/>
      <c r="AM1602" s="16"/>
      <c r="AN1602" s="16"/>
      <c r="AO1602" s="16"/>
      <c r="AP1602" s="16"/>
      <c r="AQ1602" s="16"/>
      <c r="AR1602" s="16"/>
      <c r="AS1602" s="16"/>
      <c r="AT1602" s="16"/>
      <c r="AU1602" s="16"/>
      <c r="AV1602" s="16"/>
      <c r="AW1602" s="16"/>
      <c r="AX1602" s="16"/>
      <c r="AY1602" s="16"/>
      <c r="AZ1602" s="16"/>
      <c r="BA1602" s="16"/>
      <c r="BB1602" s="16"/>
      <c r="BC1602" s="16"/>
      <c r="BD1602" s="16"/>
      <c r="BE1602" s="16"/>
      <c r="BF1602" s="16"/>
      <c r="BG1602" s="16"/>
      <c r="BH1602" s="16"/>
      <c r="BI1602" s="16"/>
      <c r="BJ1602" s="16"/>
      <c r="BK1602" s="16"/>
      <c r="BL1602" s="16"/>
      <c r="BM1602" s="16"/>
      <c r="BN1602" s="16"/>
      <c r="BO1602" s="16"/>
      <c r="BP1602" s="16"/>
      <c r="BQ1602" s="16"/>
      <c r="BR1602" s="16"/>
      <c r="BS1602" s="16"/>
      <c r="BT1602" s="16"/>
      <c r="BU1602" s="16"/>
      <c r="BV1602" s="16"/>
      <c r="BW1602" s="16"/>
      <c r="BX1602" s="16"/>
      <c r="BY1602" s="16"/>
      <c r="BZ1602" s="16"/>
      <c r="CA1602" s="16"/>
      <c r="CB1602" s="16"/>
      <c r="CC1602" s="16"/>
      <c r="CD1602" s="16"/>
      <c r="CE1602" s="16"/>
      <c r="CF1602" s="16"/>
      <c r="CG1602" s="16"/>
      <c r="CH1602" s="16"/>
      <c r="CI1602" s="16"/>
      <c r="CJ1602" s="16"/>
      <c r="CK1602" s="16"/>
      <c r="CL1602" s="16"/>
      <c r="CM1602" s="16"/>
      <c r="CN1602" s="16"/>
      <c r="CO1602" s="16"/>
      <c r="CP1602" s="16"/>
      <c r="CQ1602" s="16"/>
      <c r="CR1602" s="16"/>
      <c r="CS1602" s="16"/>
      <c r="CT1602" s="16"/>
      <c r="CU1602" s="16"/>
      <c r="CV1602" s="16"/>
      <c r="CW1602" s="16"/>
      <c r="CX1602" s="16"/>
      <c r="CY1602" s="16"/>
      <c r="CZ1602" s="16"/>
      <c r="DA1602" s="16"/>
      <c r="DB1602" s="16"/>
      <c r="DC1602" s="16"/>
      <c r="DD1602" s="16"/>
      <c r="DE1602" s="16"/>
      <c r="DF1602" s="16"/>
      <c r="DG1602" s="16"/>
      <c r="DH1602" s="16"/>
      <c r="DI1602" s="16"/>
      <c r="DJ1602" s="16"/>
      <c r="DK1602" s="16"/>
      <c r="DL1602" s="16"/>
      <c r="DM1602" s="16"/>
      <c r="DN1602" s="16"/>
      <c r="DO1602" s="16"/>
      <c r="DP1602" s="16"/>
      <c r="DQ1602" s="16"/>
      <c r="DR1602" s="16"/>
      <c r="DS1602" s="16"/>
      <c r="DT1602" s="16"/>
      <c r="DU1602" s="16"/>
      <c r="DV1602" s="16"/>
      <c r="DW1602" s="16"/>
      <c r="DX1602" s="16"/>
      <c r="DY1602" s="16"/>
      <c r="DZ1602" s="16"/>
      <c r="EA1602" s="16"/>
      <c r="EB1602" s="16"/>
      <c r="EC1602" s="16"/>
      <c r="ED1602" s="16"/>
      <c r="EE1602" s="16"/>
      <c r="EF1602" s="16"/>
      <c r="EG1602" s="16"/>
      <c r="EH1602" s="16"/>
      <c r="EI1602" s="16"/>
      <c r="EJ1602" s="16"/>
      <c r="EK1602" s="16"/>
      <c r="EL1602" s="16"/>
      <c r="EM1602" s="16"/>
      <c r="EN1602" s="16"/>
      <c r="EO1602" s="16"/>
      <c r="EP1602" s="16"/>
      <c r="EQ1602" s="16"/>
      <c r="ER1602" s="16"/>
      <c r="ES1602" s="16"/>
      <c r="ET1602" s="16"/>
      <c r="EU1602" s="16"/>
      <c r="EV1602" s="16"/>
      <c r="EW1602" s="16"/>
    </row>
    <row r="1603" spans="1:153" s="15" customFormat="1" x14ac:dyDescent="0.2">
      <c r="A1603" s="8" t="s">
        <v>32</v>
      </c>
      <c r="B1603" s="8" t="s">
        <v>32</v>
      </c>
      <c r="C1603" s="8" t="s">
        <v>43</v>
      </c>
      <c r="D1603" s="8" t="s">
        <v>56</v>
      </c>
      <c r="E1603" s="59">
        <v>8</v>
      </c>
      <c r="F1603" s="10" t="s">
        <v>150</v>
      </c>
      <c r="G1603" s="60">
        <v>8.06</v>
      </c>
      <c r="H1603" s="7"/>
      <c r="I1603" s="12">
        <v>39.020000000000003</v>
      </c>
      <c r="J1603" s="12">
        <v>43.06</v>
      </c>
      <c r="K1603" s="13">
        <v>43.06</v>
      </c>
      <c r="L1603" s="12">
        <v>3654.8952240000003</v>
      </c>
      <c r="M1603" s="12">
        <v>357.92989620000003</v>
      </c>
      <c r="N1603" s="12">
        <v>93.739297871249036</v>
      </c>
      <c r="O1603" s="12">
        <v>9.1800435034624268</v>
      </c>
      <c r="P1603" s="12">
        <v>97.93164352554912</v>
      </c>
      <c r="Q1603" s="12" t="s">
        <v>73</v>
      </c>
      <c r="R1603" s="12" t="s">
        <v>54</v>
      </c>
      <c r="S1603" s="12" t="s">
        <v>55</v>
      </c>
      <c r="T1603" s="12">
        <v>10.18</v>
      </c>
      <c r="U1603" s="12">
        <v>125.94445</v>
      </c>
      <c r="V1603" s="13" t="s">
        <v>89</v>
      </c>
      <c r="W1603" s="14" t="s">
        <v>40</v>
      </c>
      <c r="X1603" s="15" t="s">
        <v>63</v>
      </c>
      <c r="Y1603" s="15" t="s">
        <v>49</v>
      </c>
      <c r="Z1603" s="16"/>
      <c r="AB1603" s="17">
        <v>0.10314049586776859</v>
      </c>
      <c r="AC1603" s="18">
        <v>41.87</v>
      </c>
      <c r="AD1603" s="19">
        <v>3671.7376244811685</v>
      </c>
      <c r="AE1603" s="20" t="s">
        <v>55</v>
      </c>
      <c r="AF1603" s="20" t="s">
        <v>55</v>
      </c>
      <c r="AG1603" s="152">
        <v>87.7</v>
      </c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</row>
    <row r="1604" spans="1:153" s="15" customFormat="1" x14ac:dyDescent="0.2">
      <c r="A1604" s="8" t="s">
        <v>114</v>
      </c>
      <c r="B1604" s="8" t="s">
        <v>114</v>
      </c>
      <c r="C1604" s="8" t="s">
        <v>116</v>
      </c>
      <c r="D1604" s="8"/>
      <c r="E1604" s="9">
        <v>444</v>
      </c>
      <c r="F1604" s="10" t="s">
        <v>258</v>
      </c>
      <c r="G1604" s="11">
        <v>2.0299999999999998</v>
      </c>
      <c r="H1604" s="9">
        <v>1</v>
      </c>
      <c r="I1604" s="12">
        <v>5</v>
      </c>
      <c r="J1604" s="12">
        <v>5</v>
      </c>
      <c r="K1604" s="13">
        <v>5</v>
      </c>
      <c r="L1604" s="12">
        <v>692.07736000000011</v>
      </c>
      <c r="M1604" s="12">
        <v>78.962339599999993</v>
      </c>
      <c r="N1604" s="12">
        <v>138.41547200000002</v>
      </c>
      <c r="O1604" s="12">
        <v>15.792467919999998</v>
      </c>
      <c r="P1604" s="12">
        <v>114.09467230657563</v>
      </c>
      <c r="Q1604" s="12" t="s">
        <v>65</v>
      </c>
      <c r="R1604" s="12" t="s">
        <v>134</v>
      </c>
      <c r="S1604" s="12" t="s">
        <v>135</v>
      </c>
      <c r="T1604" s="12">
        <v>13.04</v>
      </c>
      <c r="U1604" s="12">
        <v>135.4588</v>
      </c>
      <c r="V1604" s="21"/>
      <c r="W1604" s="21"/>
      <c r="X1604" s="15" t="s">
        <v>41</v>
      </c>
      <c r="Y1604" s="15" t="s">
        <v>49</v>
      </c>
      <c r="Z1604" s="16"/>
      <c r="AA1604" s="16"/>
      <c r="AB1604" s="16"/>
      <c r="AC1604" s="13">
        <v>3.38</v>
      </c>
      <c r="AD1604" s="44">
        <v>338</v>
      </c>
      <c r="AE1604" s="44" t="s">
        <v>55</v>
      </c>
      <c r="AF1604" s="44" t="s">
        <v>55</v>
      </c>
      <c r="AG1604" s="152">
        <v>100</v>
      </c>
      <c r="AH1604" s="22"/>
      <c r="AI1604" s="22"/>
      <c r="AJ1604" s="22"/>
      <c r="AK1604" s="22"/>
      <c r="AL1604" s="22"/>
      <c r="AM1604" s="22"/>
      <c r="AN1604" s="22"/>
      <c r="AO1604" s="22"/>
      <c r="AP1604" s="22"/>
      <c r="AQ1604" s="22"/>
      <c r="AR1604" s="22"/>
      <c r="AS1604" s="22"/>
      <c r="AT1604" s="22"/>
      <c r="AU1604" s="22"/>
      <c r="AV1604" s="22"/>
      <c r="AW1604" s="22"/>
      <c r="AX1604" s="22"/>
      <c r="AY1604" s="22"/>
      <c r="AZ1604" s="22"/>
      <c r="BA1604" s="22"/>
      <c r="BB1604" s="22"/>
      <c r="BC1604" s="22"/>
      <c r="BD1604" s="22"/>
      <c r="BE1604" s="22"/>
      <c r="BF1604" s="22"/>
      <c r="BG1604" s="22"/>
      <c r="BH1604" s="22"/>
      <c r="BI1604" s="22"/>
      <c r="BJ1604" s="22"/>
      <c r="BK1604" s="22"/>
      <c r="BL1604" s="22"/>
      <c r="BM1604" s="22"/>
      <c r="BN1604" s="22"/>
      <c r="BO1604" s="22"/>
      <c r="BP1604" s="22"/>
      <c r="BQ1604" s="22"/>
      <c r="BR1604" s="22"/>
      <c r="BS1604" s="22"/>
      <c r="BT1604" s="22"/>
      <c r="BU1604" s="22"/>
      <c r="BV1604" s="22"/>
      <c r="BW1604" s="22"/>
      <c r="BX1604" s="22"/>
      <c r="BY1604" s="22"/>
      <c r="BZ1604" s="22"/>
      <c r="CA1604" s="22"/>
      <c r="CB1604" s="22"/>
      <c r="CC1604" s="22"/>
      <c r="CD1604" s="22"/>
      <c r="CE1604" s="22"/>
      <c r="CF1604" s="22"/>
      <c r="CG1604" s="22"/>
      <c r="CH1604" s="22"/>
      <c r="CI1604" s="22"/>
      <c r="CJ1604" s="22"/>
      <c r="CK1604" s="22"/>
      <c r="CL1604" s="22"/>
      <c r="CM1604" s="22"/>
      <c r="CN1604" s="22"/>
      <c r="CO1604" s="22"/>
      <c r="CP1604" s="22"/>
      <c r="CQ1604" s="22"/>
      <c r="CR1604" s="22"/>
      <c r="CS1604" s="22"/>
      <c r="CT1604" s="22"/>
      <c r="CU1604" s="22"/>
      <c r="CV1604" s="22"/>
      <c r="CW1604" s="22"/>
      <c r="CX1604" s="22"/>
      <c r="CY1604" s="22"/>
      <c r="CZ1604" s="22"/>
      <c r="DA1604" s="22"/>
      <c r="DB1604" s="22"/>
      <c r="DC1604" s="22"/>
      <c r="DD1604" s="22"/>
      <c r="DE1604" s="22"/>
      <c r="DF1604" s="22"/>
      <c r="DG1604" s="22"/>
      <c r="DH1604" s="22"/>
      <c r="DI1604" s="22"/>
      <c r="DJ1604" s="22"/>
      <c r="DK1604" s="22"/>
      <c r="DL1604" s="22"/>
      <c r="DM1604" s="22"/>
      <c r="DN1604" s="22"/>
      <c r="DO1604" s="22"/>
      <c r="DP1604" s="22"/>
      <c r="DQ1604" s="22"/>
      <c r="DR1604" s="22"/>
      <c r="DS1604" s="22"/>
      <c r="DT1604" s="22"/>
      <c r="DU1604" s="22"/>
      <c r="DV1604" s="22"/>
      <c r="DW1604" s="22"/>
      <c r="DX1604" s="22"/>
      <c r="DY1604" s="22"/>
      <c r="DZ1604" s="22"/>
      <c r="EA1604" s="22"/>
      <c r="EB1604" s="22"/>
      <c r="EC1604" s="22"/>
      <c r="ED1604" s="22"/>
      <c r="EE1604" s="22"/>
      <c r="EF1604" s="22"/>
      <c r="EG1604" s="22"/>
      <c r="EH1604" s="22"/>
      <c r="EI1604" s="22"/>
      <c r="EJ1604" s="22"/>
      <c r="EK1604" s="22"/>
      <c r="EL1604" s="22"/>
      <c r="EM1604" s="22"/>
      <c r="EN1604" s="22"/>
      <c r="EO1604" s="22"/>
      <c r="EP1604" s="22"/>
      <c r="EQ1604" s="22"/>
      <c r="ER1604" s="22"/>
      <c r="ES1604" s="22"/>
      <c r="ET1604" s="22"/>
      <c r="EU1604" s="22"/>
      <c r="EV1604" s="22"/>
      <c r="EW1604" s="22"/>
    </row>
    <row r="1605" spans="1:153" s="15" customFormat="1" x14ac:dyDescent="0.2">
      <c r="A1605" s="8" t="s">
        <v>32</v>
      </c>
      <c r="B1605" s="8" t="s">
        <v>32</v>
      </c>
      <c r="C1605" s="8" t="s">
        <v>43</v>
      </c>
      <c r="D1605" s="8" t="s">
        <v>56</v>
      </c>
      <c r="E1605" s="59">
        <v>8</v>
      </c>
      <c r="F1605" s="10" t="s">
        <v>150</v>
      </c>
      <c r="G1605" s="60">
        <v>8.01</v>
      </c>
      <c r="H1605" s="9"/>
      <c r="I1605" s="12">
        <v>122.45</v>
      </c>
      <c r="J1605" s="12">
        <v>122.45</v>
      </c>
      <c r="K1605" s="13">
        <v>122.45</v>
      </c>
      <c r="L1605" s="12">
        <v>11318.002564</v>
      </c>
      <c r="M1605" s="12">
        <v>1461.8066714000001</v>
      </c>
      <c r="N1605" s="12">
        <v>92.429584026133114</v>
      </c>
      <c r="O1605" s="12">
        <v>11.937988333197223</v>
      </c>
      <c r="P1605" s="12">
        <v>129.15765508391701</v>
      </c>
      <c r="Q1605" s="12" t="s">
        <v>53</v>
      </c>
      <c r="R1605" s="12" t="s">
        <v>70</v>
      </c>
      <c r="S1605" s="12" t="s">
        <v>71</v>
      </c>
      <c r="T1605" s="12">
        <v>11.7</v>
      </c>
      <c r="U1605" s="12">
        <v>151.38374999999999</v>
      </c>
      <c r="V1605" s="13" t="s">
        <v>89</v>
      </c>
      <c r="W1605" s="14" t="s">
        <v>85</v>
      </c>
      <c r="X1605" s="15" t="s">
        <v>91</v>
      </c>
      <c r="Y1605" s="15" t="s">
        <v>49</v>
      </c>
      <c r="Z1605" s="16"/>
      <c r="AA1605" s="16"/>
      <c r="AB1605" s="17">
        <v>3.2094732543895471E-2</v>
      </c>
      <c r="AC1605" s="18">
        <v>122.45000000000003</v>
      </c>
      <c r="AD1605" s="19">
        <v>12720.693132018198</v>
      </c>
      <c r="AE1605" s="20" t="s">
        <v>72</v>
      </c>
      <c r="AF1605" s="20" t="s">
        <v>72</v>
      </c>
      <c r="AG1605" s="152">
        <v>103.9</v>
      </c>
      <c r="AH1605" s="22"/>
      <c r="AI1605" s="22"/>
      <c r="AJ1605" s="22"/>
      <c r="AK1605" s="22"/>
      <c r="AL1605" s="22"/>
      <c r="AM1605" s="22"/>
      <c r="AN1605" s="22"/>
      <c r="AO1605" s="22"/>
      <c r="AP1605" s="22"/>
      <c r="AQ1605" s="22"/>
      <c r="AR1605" s="22"/>
      <c r="AS1605" s="22"/>
      <c r="AT1605" s="22"/>
      <c r="AU1605" s="22"/>
      <c r="AV1605" s="22"/>
      <c r="AW1605" s="22"/>
      <c r="AX1605" s="22"/>
      <c r="AY1605" s="22"/>
      <c r="AZ1605" s="22"/>
      <c r="BA1605" s="22"/>
      <c r="BB1605" s="22"/>
      <c r="BC1605" s="22"/>
      <c r="BD1605" s="22"/>
      <c r="BE1605" s="22"/>
      <c r="BF1605" s="22"/>
      <c r="BG1605" s="22"/>
      <c r="BH1605" s="22"/>
      <c r="BI1605" s="22"/>
      <c r="BJ1605" s="22"/>
      <c r="BK1605" s="22"/>
      <c r="BL1605" s="22"/>
      <c r="BM1605" s="22"/>
      <c r="BN1605" s="22"/>
      <c r="BO1605" s="22"/>
      <c r="BP1605" s="22"/>
      <c r="BQ1605" s="22"/>
      <c r="BR1605" s="22"/>
      <c r="BS1605" s="22"/>
      <c r="BT1605" s="22"/>
      <c r="BU1605" s="22"/>
      <c r="BV1605" s="22"/>
      <c r="BW1605" s="22"/>
      <c r="BX1605" s="22"/>
      <c r="BY1605" s="22"/>
      <c r="BZ1605" s="22"/>
      <c r="CA1605" s="22"/>
      <c r="CB1605" s="22"/>
      <c r="CC1605" s="22"/>
      <c r="CD1605" s="22"/>
      <c r="CE1605" s="22"/>
      <c r="CF1605" s="22"/>
      <c r="CG1605" s="22"/>
      <c r="CH1605" s="22"/>
      <c r="CI1605" s="22"/>
      <c r="CJ1605" s="22"/>
      <c r="CK1605" s="22"/>
      <c r="CL1605" s="22"/>
      <c r="CM1605" s="22"/>
      <c r="CN1605" s="22"/>
      <c r="CO1605" s="22"/>
      <c r="CP1605" s="22"/>
      <c r="CQ1605" s="22"/>
      <c r="CR1605" s="22"/>
      <c r="CS1605" s="22"/>
      <c r="CT1605" s="22"/>
      <c r="CU1605" s="22"/>
      <c r="CV1605" s="22"/>
      <c r="CW1605" s="22"/>
      <c r="CX1605" s="22"/>
      <c r="CY1605" s="22"/>
      <c r="CZ1605" s="22"/>
      <c r="DA1605" s="22"/>
      <c r="DB1605" s="22"/>
      <c r="DC1605" s="22"/>
      <c r="DD1605" s="22"/>
      <c r="DE1605" s="22"/>
      <c r="DF1605" s="22"/>
      <c r="DG1605" s="22"/>
      <c r="DH1605" s="22"/>
      <c r="DI1605" s="22"/>
      <c r="DJ1605" s="22"/>
      <c r="DK1605" s="22"/>
      <c r="DL1605" s="22"/>
      <c r="DM1605" s="22"/>
      <c r="DN1605" s="22"/>
      <c r="DO1605" s="22"/>
      <c r="DP1605" s="22"/>
      <c r="DQ1605" s="22"/>
      <c r="DR1605" s="22"/>
      <c r="DS1605" s="22"/>
      <c r="DT1605" s="22"/>
      <c r="DU1605" s="22"/>
      <c r="DV1605" s="22"/>
      <c r="DW1605" s="22"/>
      <c r="DX1605" s="22"/>
      <c r="DY1605" s="22"/>
      <c r="DZ1605" s="22"/>
      <c r="EA1605" s="22"/>
      <c r="EB1605" s="22"/>
      <c r="EC1605" s="22"/>
      <c r="ED1605" s="22"/>
      <c r="EE1605" s="22"/>
      <c r="EF1605" s="22"/>
      <c r="EG1605" s="22"/>
      <c r="EH1605" s="22"/>
      <c r="EI1605" s="22"/>
      <c r="EJ1605" s="22"/>
      <c r="EK1605" s="22"/>
      <c r="EL1605" s="22"/>
      <c r="EM1605" s="22"/>
      <c r="EN1605" s="22"/>
      <c r="EO1605" s="22"/>
      <c r="EP1605" s="22"/>
      <c r="EQ1605" s="22"/>
      <c r="ER1605" s="22"/>
      <c r="ES1605" s="22"/>
      <c r="ET1605" s="22"/>
      <c r="EU1605" s="22"/>
      <c r="EV1605" s="22"/>
      <c r="EW1605" s="22"/>
    </row>
    <row r="1606" spans="1:153" x14ac:dyDescent="0.2">
      <c r="A1606" s="8" t="s">
        <v>32</v>
      </c>
      <c r="B1606" s="8" t="s">
        <v>32</v>
      </c>
      <c r="C1606" s="8" t="s">
        <v>43</v>
      </c>
      <c r="D1606" s="8" t="s">
        <v>56</v>
      </c>
      <c r="E1606" s="59">
        <v>8</v>
      </c>
      <c r="F1606" s="10" t="s">
        <v>150</v>
      </c>
      <c r="G1606" s="60">
        <v>8.02</v>
      </c>
      <c r="H1606" s="9"/>
      <c r="I1606" s="12">
        <v>57.42</v>
      </c>
      <c r="J1606" s="12">
        <v>57.7</v>
      </c>
      <c r="K1606" s="13">
        <v>57.7</v>
      </c>
      <c r="L1606" s="12">
        <v>4629.4912439999998</v>
      </c>
      <c r="M1606" s="12">
        <v>538.14533819999997</v>
      </c>
      <c r="N1606" s="12">
        <v>80.62506520376175</v>
      </c>
      <c r="O1606" s="12">
        <v>9.3720887878787877</v>
      </c>
      <c r="P1606" s="12">
        <v>116.24286770116635</v>
      </c>
      <c r="Q1606" s="12" t="s">
        <v>46</v>
      </c>
      <c r="R1606" s="12" t="s">
        <v>70</v>
      </c>
      <c r="S1606" s="12" t="s">
        <v>71</v>
      </c>
      <c r="T1606" s="12">
        <v>11.66</v>
      </c>
      <c r="U1606" s="12">
        <v>142.2252</v>
      </c>
      <c r="V1606" s="13" t="s">
        <v>89</v>
      </c>
      <c r="W1606" s="14" t="s">
        <v>85</v>
      </c>
      <c r="X1606" s="15" t="s">
        <v>91</v>
      </c>
      <c r="Y1606" s="15" t="s">
        <v>49</v>
      </c>
      <c r="Z1606" s="16"/>
      <c r="AA1606" s="16"/>
      <c r="AB1606" s="17">
        <v>0</v>
      </c>
      <c r="AC1606" s="18">
        <v>57.42</v>
      </c>
      <c r="AD1606" s="19">
        <v>5120.5708025792574</v>
      </c>
      <c r="AE1606" s="20" t="s">
        <v>72</v>
      </c>
      <c r="AF1606" s="20" t="s">
        <v>72</v>
      </c>
      <c r="AG1606" s="152">
        <v>89.2</v>
      </c>
      <c r="AH1606" s="22"/>
      <c r="AI1606" s="22"/>
      <c r="AJ1606" s="22"/>
      <c r="AK1606" s="22"/>
      <c r="AL1606" s="22"/>
      <c r="AM1606" s="22"/>
      <c r="AN1606" s="22"/>
      <c r="AO1606" s="22"/>
      <c r="AP1606" s="22"/>
      <c r="AQ1606" s="22"/>
      <c r="AR1606" s="22"/>
      <c r="AS1606" s="22"/>
      <c r="AT1606" s="22"/>
      <c r="AU1606" s="22"/>
      <c r="AV1606" s="22"/>
      <c r="AW1606" s="22"/>
      <c r="AX1606" s="22"/>
      <c r="AY1606" s="22"/>
      <c r="AZ1606" s="22"/>
      <c r="BA1606" s="22"/>
      <c r="BB1606" s="22"/>
      <c r="BC1606" s="22"/>
      <c r="BD1606" s="22"/>
      <c r="BE1606" s="22"/>
      <c r="BF1606" s="22"/>
      <c r="BG1606" s="22"/>
      <c r="BH1606" s="22"/>
      <c r="BI1606" s="22"/>
      <c r="BJ1606" s="22"/>
      <c r="BK1606" s="22"/>
      <c r="BL1606" s="22"/>
      <c r="BM1606" s="22"/>
      <c r="BN1606" s="22"/>
      <c r="BO1606" s="22"/>
      <c r="BP1606" s="22"/>
      <c r="BQ1606" s="22"/>
      <c r="BR1606" s="22"/>
      <c r="BS1606" s="22"/>
      <c r="BT1606" s="22"/>
      <c r="BU1606" s="22"/>
      <c r="BV1606" s="22"/>
      <c r="BW1606" s="22"/>
      <c r="BX1606" s="22"/>
      <c r="BY1606" s="22"/>
      <c r="BZ1606" s="22"/>
      <c r="CA1606" s="22"/>
      <c r="CB1606" s="22"/>
      <c r="CC1606" s="22"/>
      <c r="CD1606" s="22"/>
      <c r="CE1606" s="22"/>
      <c r="CF1606" s="22"/>
      <c r="CG1606" s="22"/>
      <c r="CH1606" s="22"/>
      <c r="CI1606" s="22"/>
      <c r="CJ1606" s="22"/>
      <c r="CK1606" s="22"/>
      <c r="CL1606" s="22"/>
      <c r="CM1606" s="22"/>
      <c r="CN1606" s="22"/>
      <c r="CO1606" s="22"/>
      <c r="CP1606" s="22"/>
      <c r="CQ1606" s="22"/>
      <c r="CR1606" s="22"/>
      <c r="CS1606" s="22"/>
      <c r="CT1606" s="22"/>
      <c r="CU1606" s="22"/>
      <c r="CV1606" s="22"/>
      <c r="CW1606" s="22"/>
      <c r="CX1606" s="22"/>
      <c r="CY1606" s="22"/>
      <c r="CZ1606" s="22"/>
      <c r="DA1606" s="22"/>
      <c r="DB1606" s="22"/>
      <c r="DC1606" s="22"/>
      <c r="DD1606" s="22"/>
      <c r="DE1606" s="22"/>
      <c r="DF1606" s="22"/>
      <c r="DG1606" s="22"/>
      <c r="DH1606" s="22"/>
      <c r="DI1606" s="22"/>
      <c r="DJ1606" s="22"/>
      <c r="DK1606" s="22"/>
      <c r="DL1606" s="22"/>
      <c r="DM1606" s="22"/>
      <c r="DN1606" s="22"/>
      <c r="DO1606" s="22"/>
      <c r="DP1606" s="22"/>
      <c r="DQ1606" s="22"/>
      <c r="DR1606" s="22"/>
      <c r="DS1606" s="22"/>
      <c r="DT1606" s="22"/>
      <c r="DU1606" s="22"/>
      <c r="DV1606" s="22"/>
      <c r="DW1606" s="22"/>
      <c r="DX1606" s="22"/>
      <c r="DY1606" s="22"/>
      <c r="DZ1606" s="22"/>
      <c r="EA1606" s="22"/>
      <c r="EB1606" s="22"/>
      <c r="EC1606" s="22"/>
      <c r="ED1606" s="22"/>
      <c r="EE1606" s="22"/>
      <c r="EF1606" s="22"/>
      <c r="EG1606" s="22"/>
    </row>
    <row r="1607" spans="1:153" x14ac:dyDescent="0.2">
      <c r="A1607" s="8" t="s">
        <v>32</v>
      </c>
      <c r="B1607" s="8" t="s">
        <v>32</v>
      </c>
      <c r="C1607" s="8" t="s">
        <v>43</v>
      </c>
      <c r="D1607" s="8" t="s">
        <v>56</v>
      </c>
      <c r="E1607" s="7">
        <v>81</v>
      </c>
      <c r="F1607" s="10" t="s">
        <v>237</v>
      </c>
      <c r="G1607" s="7">
        <v>81.09</v>
      </c>
      <c r="H1607" s="7"/>
      <c r="I1607" s="12">
        <v>3.04</v>
      </c>
      <c r="J1607" s="12">
        <v>1</v>
      </c>
      <c r="K1607" s="13">
        <v>1</v>
      </c>
      <c r="L1607" s="12">
        <v>108.12024000000001</v>
      </c>
      <c r="M1607" s="12">
        <v>10.4695448</v>
      </c>
      <c r="N1607" s="13">
        <v>108.12024000000001</v>
      </c>
      <c r="O1607" s="13">
        <v>10.4695448</v>
      </c>
      <c r="P1607" s="12">
        <v>96.832422865506018</v>
      </c>
      <c r="Q1607" s="36">
        <v>1</v>
      </c>
      <c r="R1607" s="37">
        <v>29</v>
      </c>
      <c r="S1607" s="16" t="s">
        <v>38</v>
      </c>
      <c r="T1607" s="13">
        <v>10.09</v>
      </c>
      <c r="U1607" s="13">
        <v>118.9336</v>
      </c>
      <c r="X1607" s="15" t="s">
        <v>141</v>
      </c>
      <c r="Y1607" s="15" t="s">
        <v>113</v>
      </c>
      <c r="AB1607" s="17">
        <v>0</v>
      </c>
      <c r="AC1607" s="18">
        <v>3.04</v>
      </c>
      <c r="AD1607" s="18">
        <v>306.49279999999999</v>
      </c>
      <c r="AE1607" s="20" t="s">
        <v>38</v>
      </c>
      <c r="AF1607" s="20" t="s">
        <v>38</v>
      </c>
      <c r="AG1607" s="152">
        <v>100.8</v>
      </c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5"/>
      <c r="BP1607" s="15"/>
      <c r="BQ1607" s="15"/>
      <c r="BR1607" s="15"/>
      <c r="BS1607" s="15"/>
      <c r="BT1607" s="15"/>
      <c r="BU1607" s="15"/>
      <c r="BV1607" s="15"/>
      <c r="BW1607" s="15"/>
      <c r="BX1607" s="15"/>
      <c r="BY1607" s="15"/>
      <c r="BZ1607" s="15"/>
      <c r="CA1607" s="15"/>
      <c r="CB1607" s="15"/>
      <c r="CC1607" s="15"/>
      <c r="CD1607" s="15"/>
      <c r="CE1607" s="15"/>
      <c r="CF1607" s="15"/>
      <c r="CG1607" s="15"/>
      <c r="CH1607" s="15"/>
      <c r="CI1607" s="15"/>
      <c r="CJ1607" s="15"/>
      <c r="CK1607" s="15"/>
      <c r="CL1607" s="15"/>
      <c r="CM1607" s="15"/>
      <c r="CN1607" s="15"/>
      <c r="CO1607" s="15"/>
      <c r="CP1607" s="15"/>
      <c r="CQ1607" s="15"/>
      <c r="CR1607" s="15"/>
      <c r="CS1607" s="15"/>
      <c r="CT1607" s="15"/>
      <c r="CU1607" s="15"/>
      <c r="CV1607" s="15"/>
      <c r="CW1607" s="15"/>
      <c r="CX1607" s="15"/>
      <c r="CY1607" s="15"/>
      <c r="CZ1607" s="15"/>
      <c r="DA1607" s="15"/>
      <c r="DB1607" s="15"/>
      <c r="DC1607" s="15"/>
      <c r="DD1607" s="15"/>
      <c r="DE1607" s="15"/>
      <c r="DF1607" s="15"/>
      <c r="DG1607" s="15"/>
      <c r="DH1607" s="15"/>
      <c r="DI1607" s="15"/>
      <c r="DJ1607" s="15"/>
      <c r="DK1607" s="15"/>
      <c r="DL1607" s="15"/>
      <c r="DM1607" s="15"/>
      <c r="DN1607" s="15"/>
      <c r="DO1607" s="15"/>
      <c r="DP1607" s="15"/>
      <c r="DQ1607" s="15"/>
      <c r="DR1607" s="15"/>
      <c r="DS1607" s="15"/>
      <c r="DT1607" s="15"/>
      <c r="DU1607" s="15"/>
      <c r="DV1607" s="15"/>
      <c r="DW1607" s="15"/>
      <c r="DX1607" s="15"/>
      <c r="DY1607" s="15"/>
      <c r="DZ1607" s="15"/>
      <c r="EA1607" s="15"/>
      <c r="EB1607" s="15"/>
      <c r="EC1607" s="15"/>
      <c r="ED1607" s="15"/>
      <c r="EE1607" s="15"/>
      <c r="EF1607" s="15"/>
      <c r="EG1607" s="15"/>
      <c r="EH1607" s="15"/>
      <c r="EI1607" s="15"/>
      <c r="EJ1607" s="15"/>
      <c r="EK1607" s="15"/>
      <c r="EL1607" s="15"/>
      <c r="EM1607" s="15"/>
      <c r="EN1607" s="15"/>
      <c r="EO1607" s="15"/>
      <c r="EP1607" s="15"/>
      <c r="EQ1607" s="15"/>
      <c r="ER1607" s="15"/>
      <c r="ES1607" s="15"/>
      <c r="ET1607" s="15"/>
      <c r="EU1607" s="15"/>
      <c r="EV1607" s="15"/>
      <c r="EW1607" s="15"/>
    </row>
    <row r="1608" spans="1:153" s="15" customFormat="1" x14ac:dyDescent="0.2">
      <c r="A1608" s="8" t="s">
        <v>114</v>
      </c>
      <c r="B1608" s="8" t="s">
        <v>114</v>
      </c>
      <c r="C1608" s="8" t="s">
        <v>116</v>
      </c>
      <c r="D1608" s="8"/>
      <c r="E1608" s="9">
        <v>444</v>
      </c>
      <c r="F1608" s="10" t="s">
        <v>258</v>
      </c>
      <c r="G1608" s="11">
        <v>2.02</v>
      </c>
      <c r="H1608" s="9">
        <v>1</v>
      </c>
      <c r="I1608" s="12">
        <v>3.38</v>
      </c>
      <c r="J1608" s="12">
        <v>3.38</v>
      </c>
      <c r="K1608" s="13">
        <v>3.38</v>
      </c>
      <c r="L1608" s="12">
        <v>483.11150400000008</v>
      </c>
      <c r="M1608" s="12">
        <v>63.807266999999996</v>
      </c>
      <c r="N1608" s="12">
        <v>142.93239763313613</v>
      </c>
      <c r="O1608" s="12">
        <v>18.877889644970413</v>
      </c>
      <c r="P1608" s="12">
        <v>132.07565224942351</v>
      </c>
      <c r="Q1608" s="12" t="s">
        <v>60</v>
      </c>
      <c r="R1608" s="12" t="s">
        <v>134</v>
      </c>
      <c r="S1608" s="12" t="s">
        <v>135</v>
      </c>
      <c r="T1608" s="12">
        <v>13.08</v>
      </c>
      <c r="U1608" s="12">
        <v>153.48015000000001</v>
      </c>
      <c r="V1608" s="21"/>
      <c r="W1608" s="21"/>
      <c r="X1608" s="15" t="s">
        <v>41</v>
      </c>
      <c r="Y1608" s="15" t="s">
        <v>42</v>
      </c>
      <c r="Z1608" s="16"/>
      <c r="AA1608" s="16"/>
      <c r="AB1608" s="16"/>
      <c r="AC1608" s="13">
        <v>3.38</v>
      </c>
      <c r="AD1608" s="44">
        <v>340</v>
      </c>
      <c r="AE1608" s="44" t="s">
        <v>55</v>
      </c>
      <c r="AF1608" s="44" t="s">
        <v>55</v>
      </c>
      <c r="AG1608" s="152">
        <v>100.6</v>
      </c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  <c r="AR1608" s="16"/>
      <c r="AS1608" s="16"/>
      <c r="AT1608" s="16"/>
      <c r="AU1608" s="16"/>
      <c r="AV1608" s="16"/>
      <c r="AW1608" s="16"/>
      <c r="AX1608" s="16"/>
      <c r="AY1608" s="16"/>
      <c r="AZ1608" s="16"/>
      <c r="BA1608" s="16"/>
      <c r="BB1608" s="16"/>
      <c r="BC1608" s="16"/>
      <c r="BD1608" s="16"/>
      <c r="BE1608" s="16"/>
      <c r="BF1608" s="16"/>
      <c r="BG1608" s="16"/>
      <c r="BH1608" s="16"/>
      <c r="BI1608" s="16"/>
      <c r="BJ1608" s="16"/>
      <c r="BK1608" s="16"/>
      <c r="BL1608" s="16"/>
      <c r="BM1608" s="16"/>
      <c r="BN1608" s="16"/>
      <c r="BO1608" s="16"/>
      <c r="BP1608" s="16"/>
      <c r="BQ1608" s="16"/>
      <c r="BR1608" s="16"/>
      <c r="BS1608" s="16"/>
      <c r="BT1608" s="16"/>
      <c r="BU1608" s="16"/>
      <c r="BV1608" s="16"/>
      <c r="BW1608" s="16"/>
      <c r="BX1608" s="16"/>
      <c r="BY1608" s="16"/>
      <c r="BZ1608" s="16"/>
      <c r="CA1608" s="16"/>
      <c r="CB1608" s="16"/>
      <c r="CC1608" s="16"/>
      <c r="CD1608" s="16"/>
      <c r="CE1608" s="16"/>
      <c r="CF1608" s="16"/>
      <c r="CG1608" s="16"/>
      <c r="CH1608" s="16"/>
      <c r="CI1608" s="16"/>
      <c r="CJ1608" s="16"/>
      <c r="CK1608" s="16"/>
      <c r="CL1608" s="16"/>
      <c r="CM1608" s="16"/>
      <c r="CN1608" s="16"/>
      <c r="CO1608" s="16"/>
      <c r="CP1608" s="16"/>
      <c r="CQ1608" s="16"/>
      <c r="CR1608" s="16"/>
      <c r="CS1608" s="16"/>
      <c r="CT1608" s="16"/>
      <c r="CU1608" s="16"/>
      <c r="CV1608" s="16"/>
      <c r="CW1608" s="16"/>
      <c r="CX1608" s="16"/>
      <c r="CY1608" s="16"/>
      <c r="CZ1608" s="16"/>
      <c r="DA1608" s="16"/>
      <c r="DB1608" s="16"/>
      <c r="DC1608" s="16"/>
      <c r="DD1608" s="16"/>
      <c r="DE1608" s="16"/>
      <c r="DF1608" s="16"/>
      <c r="DG1608" s="16"/>
      <c r="DH1608" s="16"/>
      <c r="DI1608" s="16"/>
      <c r="DJ1608" s="16"/>
      <c r="DK1608" s="16"/>
      <c r="DL1608" s="16"/>
      <c r="DM1608" s="16"/>
      <c r="DN1608" s="16"/>
      <c r="DO1608" s="16"/>
      <c r="DP1608" s="16"/>
      <c r="DQ1608" s="16"/>
      <c r="DR1608" s="16"/>
      <c r="DS1608" s="16"/>
      <c r="DT1608" s="16"/>
      <c r="DU1608" s="16"/>
      <c r="DV1608" s="16"/>
      <c r="DW1608" s="16"/>
      <c r="DX1608" s="16"/>
      <c r="DY1608" s="16"/>
      <c r="DZ1608" s="16"/>
      <c r="EA1608" s="16"/>
      <c r="EB1608" s="16"/>
      <c r="EC1608" s="16"/>
      <c r="ED1608" s="16"/>
      <c r="EE1608" s="16"/>
      <c r="EF1608" s="16"/>
      <c r="EG1608" s="16"/>
      <c r="EH1608" s="16"/>
      <c r="EI1608" s="16"/>
      <c r="EJ1608" s="16"/>
      <c r="EK1608" s="16"/>
      <c r="EL1608" s="16"/>
      <c r="EM1608" s="16"/>
      <c r="EN1608" s="16"/>
      <c r="EO1608" s="16"/>
      <c r="EP1608" s="16"/>
      <c r="EQ1608" s="16"/>
      <c r="ER1608" s="16"/>
      <c r="ES1608" s="16"/>
      <c r="ET1608" s="16"/>
      <c r="EU1608" s="16"/>
      <c r="EV1608" s="16"/>
      <c r="EW1608" s="16"/>
    </row>
    <row r="1609" spans="1:153" x14ac:dyDescent="0.2">
      <c r="A1609" s="8" t="s">
        <v>32</v>
      </c>
      <c r="B1609" s="8" t="s">
        <v>32</v>
      </c>
      <c r="C1609" s="8" t="s">
        <v>43</v>
      </c>
      <c r="D1609" s="8" t="s">
        <v>56</v>
      </c>
      <c r="E1609" s="59">
        <v>8</v>
      </c>
      <c r="F1609" s="10" t="s">
        <v>150</v>
      </c>
      <c r="G1609" s="60">
        <v>8.09</v>
      </c>
      <c r="I1609" s="12">
        <v>4.99</v>
      </c>
      <c r="L1609" s="12">
        <v>115.46441600000001</v>
      </c>
      <c r="M1609" s="12">
        <v>10.215634</v>
      </c>
      <c r="N1609" s="12">
        <v>83.067925179856132</v>
      </c>
      <c r="O1609" s="12">
        <v>7.3493769784172667</v>
      </c>
      <c r="P1609" s="12">
        <v>88.474305365213112</v>
      </c>
      <c r="Q1609" s="12" t="s">
        <v>99</v>
      </c>
      <c r="R1609" s="12" t="s">
        <v>47</v>
      </c>
      <c r="S1609" s="12" t="s">
        <v>48</v>
      </c>
      <c r="T1609" s="12">
        <v>12.91</v>
      </c>
      <c r="U1609" s="12">
        <v>122.87</v>
      </c>
      <c r="W1609" s="14" t="s">
        <v>40</v>
      </c>
      <c r="AC1609" s="18">
        <v>4.5</v>
      </c>
      <c r="AD1609" s="19">
        <v>562</v>
      </c>
      <c r="AE1609" s="20" t="s">
        <v>48</v>
      </c>
      <c r="AF1609" s="20" t="s">
        <v>48</v>
      </c>
      <c r="AG1609" s="152">
        <v>124.9</v>
      </c>
    </row>
    <row r="1610" spans="1:153" s="15" customFormat="1" x14ac:dyDescent="0.2">
      <c r="A1610" s="8" t="s">
        <v>32</v>
      </c>
      <c r="B1610" s="8" t="s">
        <v>32</v>
      </c>
      <c r="C1610" s="8" t="s">
        <v>33</v>
      </c>
      <c r="D1610" s="8" t="s">
        <v>56</v>
      </c>
      <c r="E1610" s="9">
        <v>78</v>
      </c>
      <c r="F1610" s="10" t="s">
        <v>260</v>
      </c>
      <c r="G1610" s="11">
        <v>78.010000000000005</v>
      </c>
      <c r="H1610" s="9"/>
      <c r="I1610" s="12">
        <v>19.36</v>
      </c>
      <c r="J1610" s="38">
        <v>11.29</v>
      </c>
      <c r="K1610" s="38">
        <v>11.29</v>
      </c>
      <c r="L1610" s="12">
        <v>853.32668000000001</v>
      </c>
      <c r="M1610" s="12">
        <v>85.725158399999998</v>
      </c>
      <c r="N1610" s="12">
        <v>44.076791322314051</v>
      </c>
      <c r="O1610" s="12">
        <v>4.4279523966942147</v>
      </c>
      <c r="P1610" s="12">
        <v>100.45995327369818</v>
      </c>
      <c r="Q1610" s="12" t="s">
        <v>206</v>
      </c>
      <c r="R1610" s="12" t="s">
        <v>134</v>
      </c>
      <c r="S1610" s="12" t="s">
        <v>135</v>
      </c>
      <c r="T1610" s="12">
        <v>12.91</v>
      </c>
      <c r="U1610" s="12">
        <v>132.08045000000001</v>
      </c>
      <c r="V1610" s="13" t="s">
        <v>58</v>
      </c>
      <c r="W1610" s="14"/>
      <c r="X1610" s="15" t="s">
        <v>63</v>
      </c>
      <c r="Y1610" s="15" t="s">
        <v>42</v>
      </c>
      <c r="Z1610" s="146"/>
      <c r="AA1610" s="16"/>
      <c r="AB1610" s="17">
        <v>0</v>
      </c>
      <c r="AC1610" s="18">
        <v>4.83</v>
      </c>
      <c r="AD1610" s="19">
        <v>196.5</v>
      </c>
      <c r="AE1610" s="20" t="s">
        <v>72</v>
      </c>
      <c r="AF1610" s="20" t="s">
        <v>72</v>
      </c>
      <c r="AG1610" s="152">
        <v>40.700000000000003</v>
      </c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  <c r="AR1610" s="16"/>
      <c r="AS1610" s="16"/>
      <c r="AT1610" s="16"/>
      <c r="AU1610" s="16"/>
      <c r="AV1610" s="16"/>
      <c r="AW1610" s="16"/>
      <c r="AX1610" s="16"/>
      <c r="AY1610" s="16"/>
      <c r="AZ1610" s="16"/>
      <c r="BA1610" s="16"/>
      <c r="BB1610" s="16"/>
      <c r="BC1610" s="16"/>
      <c r="BD1610" s="16"/>
      <c r="BE1610" s="16"/>
      <c r="BF1610" s="16"/>
      <c r="BG1610" s="16"/>
      <c r="BH1610" s="16"/>
      <c r="BI1610" s="16"/>
      <c r="BJ1610" s="16"/>
      <c r="BK1610" s="16"/>
      <c r="BL1610" s="16"/>
      <c r="BM1610" s="16"/>
      <c r="BN1610" s="16"/>
      <c r="BO1610" s="16"/>
      <c r="BP1610" s="16"/>
      <c r="BQ1610" s="16"/>
      <c r="BR1610" s="16"/>
      <c r="BS1610" s="16"/>
      <c r="BT1610" s="16"/>
      <c r="BU1610" s="16"/>
      <c r="BV1610" s="16"/>
      <c r="BW1610" s="16"/>
      <c r="BX1610" s="16"/>
      <c r="BY1610" s="16"/>
      <c r="BZ1610" s="16"/>
      <c r="CA1610" s="16"/>
      <c r="CB1610" s="16"/>
      <c r="CC1610" s="16"/>
      <c r="CD1610" s="16"/>
      <c r="CE1610" s="16"/>
      <c r="CF1610" s="16"/>
      <c r="CG1610" s="16"/>
      <c r="CH1610" s="16"/>
      <c r="CI1610" s="16"/>
      <c r="CJ1610" s="16"/>
      <c r="CK1610" s="16"/>
      <c r="CL1610" s="16"/>
      <c r="CM1610" s="16"/>
      <c r="CN1610" s="16"/>
      <c r="CO1610" s="16"/>
      <c r="CP1610" s="16"/>
      <c r="CQ1610" s="16"/>
      <c r="CR1610" s="16"/>
      <c r="CS1610" s="16"/>
      <c r="CT1610" s="16"/>
      <c r="CU1610" s="16"/>
      <c r="CV1610" s="16"/>
      <c r="CW1610" s="16"/>
      <c r="CX1610" s="16"/>
      <c r="CY1610" s="16"/>
      <c r="CZ1610" s="16"/>
      <c r="DA1610" s="16"/>
      <c r="DB1610" s="16"/>
      <c r="DC1610" s="16"/>
      <c r="DD1610" s="16"/>
      <c r="DE1610" s="16"/>
      <c r="DF1610" s="16"/>
      <c r="DG1610" s="16"/>
      <c r="DH1610" s="16"/>
      <c r="DI1610" s="16"/>
      <c r="DJ1610" s="16"/>
      <c r="DK1610" s="16"/>
      <c r="DL1610" s="16"/>
      <c r="DM1610" s="16"/>
      <c r="DN1610" s="16"/>
      <c r="DO1610" s="16"/>
      <c r="DP1610" s="16"/>
      <c r="DQ1610" s="16"/>
      <c r="DR1610" s="16"/>
      <c r="DS1610" s="16"/>
      <c r="DT1610" s="16"/>
      <c r="DU1610" s="16"/>
      <c r="DV1610" s="16"/>
      <c r="DW1610" s="16"/>
      <c r="DX1610" s="16"/>
      <c r="DY1610" s="16"/>
      <c r="DZ1610" s="16"/>
      <c r="EA1610" s="16"/>
      <c r="EB1610" s="16"/>
      <c r="EC1610" s="16"/>
      <c r="ED1610" s="16"/>
      <c r="EE1610" s="16"/>
      <c r="EF1610" s="16"/>
      <c r="EG1610" s="16"/>
      <c r="EH1610" s="16"/>
      <c r="EI1610" s="16"/>
      <c r="EJ1610" s="16"/>
      <c r="EK1610" s="16"/>
      <c r="EL1610" s="16"/>
      <c r="EM1610" s="16"/>
      <c r="EN1610" s="16"/>
      <c r="EO1610" s="16"/>
      <c r="EP1610" s="16"/>
      <c r="EQ1610" s="16"/>
      <c r="ER1610" s="16"/>
      <c r="ES1610" s="16"/>
      <c r="ET1610" s="16"/>
      <c r="EU1610" s="16"/>
      <c r="EV1610" s="16"/>
      <c r="EW1610" s="16"/>
    </row>
    <row r="1611" spans="1:153" s="15" customFormat="1" x14ac:dyDescent="0.2">
      <c r="A1611" s="8" t="s">
        <v>114</v>
      </c>
      <c r="B1611" s="8" t="s">
        <v>114</v>
      </c>
      <c r="C1611" s="8" t="s">
        <v>116</v>
      </c>
      <c r="E1611" s="15">
        <v>623</v>
      </c>
      <c r="F1611" s="15" t="s">
        <v>253</v>
      </c>
      <c r="G1611" s="15">
        <v>1.06</v>
      </c>
      <c r="I1611" s="12">
        <v>14.66</v>
      </c>
      <c r="L1611" s="12">
        <v>1299.6121480000002</v>
      </c>
      <c r="M1611" s="12">
        <v>115.43565219999999</v>
      </c>
      <c r="N1611" s="12">
        <v>88.650214733970003</v>
      </c>
      <c r="O1611" s="12">
        <v>7.8741918281036831</v>
      </c>
      <c r="P1611" s="12">
        <v>88.823155721994652</v>
      </c>
      <c r="Q1611" s="12" t="s">
        <v>36</v>
      </c>
      <c r="R1611" s="12" t="s">
        <v>261</v>
      </c>
      <c r="S1611" s="12" t="s">
        <v>262</v>
      </c>
      <c r="T1611" s="12">
        <v>12.19</v>
      </c>
      <c r="U1611" s="12">
        <v>112.10235</v>
      </c>
      <c r="AC1611" s="13">
        <v>14.66</v>
      </c>
      <c r="AD1611" s="44">
        <v>1456.2030908137353</v>
      </c>
      <c r="AE1611" s="44" t="s">
        <v>262</v>
      </c>
      <c r="AF1611" s="44" t="s">
        <v>262</v>
      </c>
      <c r="AG1611" s="152">
        <v>99.3</v>
      </c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</row>
    <row r="1612" spans="1:153" s="15" customFormat="1" x14ac:dyDescent="0.2">
      <c r="A1612" s="8" t="s">
        <v>32</v>
      </c>
      <c r="B1612" s="8" t="s">
        <v>32</v>
      </c>
      <c r="C1612" s="8" t="s">
        <v>43</v>
      </c>
      <c r="D1612" s="8" t="s">
        <v>56</v>
      </c>
      <c r="E1612" s="7">
        <v>81</v>
      </c>
      <c r="F1612" s="10" t="s">
        <v>237</v>
      </c>
      <c r="G1612" s="60">
        <v>81.099999999999994</v>
      </c>
      <c r="H1612" s="7"/>
      <c r="I1612" s="12" t="e">
        <v>#N/A</v>
      </c>
      <c r="J1612" s="12">
        <v>0.4</v>
      </c>
      <c r="K1612" s="13">
        <v>0.4</v>
      </c>
      <c r="L1612" s="12">
        <v>40.960056000000002</v>
      </c>
      <c r="M1612" s="12">
        <v>2.7842971999999997</v>
      </c>
      <c r="N1612" s="13">
        <v>102.40013999999999</v>
      </c>
      <c r="O1612" s="13">
        <v>6.960742999999999</v>
      </c>
      <c r="P1612" s="12">
        <v>67.975912923556535</v>
      </c>
      <c r="Q1612" s="36">
        <v>1</v>
      </c>
      <c r="R1612" s="37">
        <v>29</v>
      </c>
      <c r="S1612" s="16" t="s">
        <v>38</v>
      </c>
      <c r="T1612" s="13">
        <v>10.09</v>
      </c>
      <c r="U1612" s="13">
        <v>92.476900000000001</v>
      </c>
      <c r="X1612" s="15" t="s">
        <v>141</v>
      </c>
      <c r="Y1612" s="15" t="s">
        <v>113</v>
      </c>
      <c r="AB1612" s="17">
        <v>0</v>
      </c>
      <c r="AC1612" s="18">
        <v>3.44</v>
      </c>
      <c r="AD1612" s="18">
        <v>374.566464</v>
      </c>
      <c r="AE1612" s="20" t="s">
        <v>38</v>
      </c>
      <c r="AF1612" s="20" t="s">
        <v>38</v>
      </c>
      <c r="AG1612" s="152">
        <v>108.9</v>
      </c>
    </row>
    <row r="1613" spans="1:153" s="15" customFormat="1" x14ac:dyDescent="0.2">
      <c r="A1613" s="8" t="s">
        <v>114</v>
      </c>
      <c r="B1613" s="8" t="s">
        <v>114</v>
      </c>
      <c r="C1613" s="8" t="s">
        <v>116</v>
      </c>
      <c r="D1613" s="8"/>
      <c r="E1613" s="9">
        <v>444</v>
      </c>
      <c r="F1613" s="10" t="s">
        <v>258</v>
      </c>
      <c r="G1613" s="11">
        <v>2.0099999999999998</v>
      </c>
      <c r="H1613" s="9">
        <v>1</v>
      </c>
      <c r="I1613" s="12">
        <v>2.57</v>
      </c>
      <c r="J1613" s="12">
        <v>2.57</v>
      </c>
      <c r="K1613" s="13">
        <v>2.57</v>
      </c>
      <c r="L1613" s="12">
        <v>248.52576400000004</v>
      </c>
      <c r="M1613" s="12">
        <v>28.302360199999999</v>
      </c>
      <c r="N1613" s="12">
        <v>109.48271541850222</v>
      </c>
      <c r="O1613" s="12">
        <v>12.468000088105727</v>
      </c>
      <c r="P1613" s="12">
        <v>113.88099062437645</v>
      </c>
      <c r="Q1613" s="12" t="s">
        <v>60</v>
      </c>
      <c r="R1613" s="12" t="s">
        <v>134</v>
      </c>
      <c r="S1613" s="12" t="s">
        <v>135</v>
      </c>
      <c r="T1613" s="12">
        <v>13.08</v>
      </c>
      <c r="U1613" s="12">
        <v>135.39224999999999</v>
      </c>
      <c r="V1613" s="21"/>
      <c r="W1613" s="21"/>
      <c r="X1613" s="15" t="s">
        <v>41</v>
      </c>
      <c r="Y1613" s="15" t="s">
        <v>42</v>
      </c>
      <c r="Z1613" s="16"/>
      <c r="AA1613" s="16"/>
      <c r="AB1613" s="16"/>
      <c r="AC1613" s="13">
        <v>2.27</v>
      </c>
      <c r="AD1613" s="44">
        <v>227</v>
      </c>
      <c r="AE1613" s="44" t="s">
        <v>55</v>
      </c>
      <c r="AF1613" s="44" t="s">
        <v>55</v>
      </c>
      <c r="AG1613" s="152">
        <v>100</v>
      </c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  <c r="AR1613" s="16"/>
      <c r="AS1613" s="16"/>
      <c r="AT1613" s="16"/>
      <c r="AU1613" s="16"/>
      <c r="AV1613" s="16"/>
      <c r="AW1613" s="16"/>
      <c r="AX1613" s="16"/>
      <c r="AY1613" s="16"/>
      <c r="AZ1613" s="16"/>
      <c r="BA1613" s="16"/>
      <c r="BB1613" s="16"/>
      <c r="BC1613" s="16"/>
      <c r="BD1613" s="16"/>
      <c r="BE1613" s="16"/>
      <c r="BF1613" s="16"/>
      <c r="BG1613" s="16"/>
      <c r="BH1613" s="16"/>
      <c r="BI1613" s="16"/>
      <c r="BJ1613" s="16"/>
      <c r="BK1613" s="16"/>
      <c r="BL1613" s="16"/>
      <c r="BM1613" s="16"/>
      <c r="BN1613" s="16"/>
      <c r="BO1613" s="16"/>
      <c r="BP1613" s="16"/>
      <c r="BQ1613" s="16"/>
      <c r="BR1613" s="16"/>
      <c r="BS1613" s="16"/>
      <c r="BT1613" s="16"/>
      <c r="BU1613" s="16"/>
      <c r="BV1613" s="16"/>
      <c r="BW1613" s="16"/>
      <c r="BX1613" s="16"/>
      <c r="BY1613" s="16"/>
      <c r="BZ1613" s="16"/>
      <c r="CA1613" s="16"/>
      <c r="CB1613" s="16"/>
      <c r="CC1613" s="16"/>
      <c r="CD1613" s="16"/>
      <c r="CE1613" s="16"/>
      <c r="CF1613" s="16"/>
      <c r="CG1613" s="16"/>
      <c r="CH1613" s="16"/>
      <c r="CI1613" s="16"/>
      <c r="CJ1613" s="16"/>
      <c r="CK1613" s="16"/>
      <c r="CL1613" s="16"/>
      <c r="CM1613" s="16"/>
      <c r="CN1613" s="16"/>
      <c r="CO1613" s="16"/>
      <c r="CP1613" s="16"/>
      <c r="CQ1613" s="16"/>
      <c r="CR1613" s="16"/>
      <c r="CS1613" s="16"/>
      <c r="CT1613" s="16"/>
      <c r="CU1613" s="16"/>
      <c r="CV1613" s="16"/>
      <c r="CW1613" s="16"/>
      <c r="CX1613" s="16"/>
      <c r="CY1613" s="16"/>
      <c r="CZ1613" s="16"/>
      <c r="DA1613" s="16"/>
      <c r="DB1613" s="16"/>
      <c r="DC1613" s="16"/>
      <c r="DD1613" s="16"/>
      <c r="DE1613" s="16"/>
      <c r="DF1613" s="16"/>
      <c r="DG1613" s="16"/>
      <c r="DH1613" s="16"/>
      <c r="DI1613" s="16"/>
      <c r="DJ1613" s="16"/>
      <c r="DK1613" s="16"/>
      <c r="DL1613" s="16"/>
      <c r="DM1613" s="16"/>
      <c r="DN1613" s="16"/>
      <c r="DO1613" s="16"/>
      <c r="DP1613" s="16"/>
      <c r="DQ1613" s="16"/>
      <c r="DR1613" s="16"/>
      <c r="DS1613" s="16"/>
      <c r="DT1613" s="16"/>
      <c r="DU1613" s="16"/>
      <c r="DV1613" s="16"/>
      <c r="DW1613" s="16"/>
      <c r="DX1613" s="16"/>
      <c r="DY1613" s="16"/>
      <c r="DZ1613" s="16"/>
      <c r="EA1613" s="16"/>
      <c r="EB1613" s="16"/>
      <c r="EC1613" s="16"/>
      <c r="ED1613" s="16"/>
      <c r="EE1613" s="16"/>
      <c r="EF1613" s="16"/>
      <c r="EG1613" s="16"/>
      <c r="EH1613" s="16"/>
      <c r="EI1613" s="16"/>
      <c r="EJ1613" s="16"/>
      <c r="EK1613" s="16"/>
      <c r="EL1613" s="16"/>
      <c r="EM1613" s="16"/>
      <c r="EN1613" s="16"/>
      <c r="EO1613" s="16"/>
      <c r="EP1613" s="16"/>
      <c r="EQ1613" s="16"/>
      <c r="ER1613" s="16"/>
      <c r="ES1613" s="16"/>
      <c r="ET1613" s="16"/>
      <c r="EU1613" s="16"/>
      <c r="EV1613" s="16"/>
      <c r="EW1613" s="16"/>
    </row>
    <row r="1614" spans="1:153" s="15" customFormat="1" x14ac:dyDescent="0.2">
      <c r="A1614" s="8" t="s">
        <v>114</v>
      </c>
      <c r="B1614" s="8" t="s">
        <v>114</v>
      </c>
      <c r="C1614" s="8" t="s">
        <v>116</v>
      </c>
      <c r="D1614" s="8"/>
      <c r="E1614" s="9">
        <v>444</v>
      </c>
      <c r="F1614" s="10" t="s">
        <v>258</v>
      </c>
      <c r="G1614" s="11">
        <v>1.03</v>
      </c>
      <c r="H1614" s="9">
        <v>1</v>
      </c>
      <c r="I1614" s="12">
        <v>3.67</v>
      </c>
      <c r="J1614" s="12">
        <v>3.67</v>
      </c>
      <c r="K1614" s="13">
        <v>3.67</v>
      </c>
      <c r="L1614" s="12">
        <v>286.27087999999998</v>
      </c>
      <c r="M1614" s="12">
        <v>31.521178000000003</v>
      </c>
      <c r="N1614" s="12">
        <v>78.00296457765667</v>
      </c>
      <c r="O1614" s="12">
        <v>8.5888768392370576</v>
      </c>
      <c r="P1614" s="12">
        <v>110.10962065020377</v>
      </c>
      <c r="Q1614" s="12" t="s">
        <v>99</v>
      </c>
      <c r="R1614" s="12" t="s">
        <v>54</v>
      </c>
      <c r="S1614" s="12" t="s">
        <v>55</v>
      </c>
      <c r="T1614" s="12">
        <v>12.85</v>
      </c>
      <c r="U1614" s="12">
        <v>130.79525000000001</v>
      </c>
      <c r="V1614" s="21" t="s">
        <v>118</v>
      </c>
      <c r="W1614" s="21" t="s">
        <v>118</v>
      </c>
      <c r="X1614" s="15" t="s">
        <v>41</v>
      </c>
      <c r="Y1614" s="15" t="s">
        <v>42</v>
      </c>
      <c r="Z1614" s="16"/>
      <c r="AA1614" s="16"/>
      <c r="AB1614" s="16"/>
      <c r="AC1614" s="13">
        <v>3.67</v>
      </c>
      <c r="AD1614" s="44">
        <v>367</v>
      </c>
      <c r="AE1614" s="44" t="s">
        <v>55</v>
      </c>
      <c r="AF1614" s="44" t="s">
        <v>55</v>
      </c>
      <c r="AG1614" s="152">
        <v>100</v>
      </c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  <c r="AR1614" s="16"/>
      <c r="AS1614" s="16"/>
      <c r="AT1614" s="16"/>
      <c r="AU1614" s="16"/>
      <c r="AV1614" s="16"/>
      <c r="AW1614" s="16"/>
      <c r="AX1614" s="16"/>
      <c r="AY1614" s="16"/>
      <c r="AZ1614" s="16"/>
      <c r="BA1614" s="16"/>
      <c r="BB1614" s="16"/>
      <c r="BC1614" s="16"/>
      <c r="BD1614" s="16"/>
      <c r="BE1614" s="16"/>
      <c r="BF1614" s="16"/>
      <c r="BG1614" s="16"/>
      <c r="BH1614" s="16"/>
      <c r="BI1614" s="16"/>
      <c r="BJ1614" s="16"/>
      <c r="BK1614" s="16"/>
      <c r="BL1614" s="16"/>
      <c r="BM1614" s="16"/>
      <c r="BN1614" s="16"/>
      <c r="BO1614" s="16"/>
      <c r="BP1614" s="16"/>
      <c r="BQ1614" s="16"/>
      <c r="BR1614" s="16"/>
      <c r="BS1614" s="16"/>
      <c r="BT1614" s="16"/>
      <c r="BU1614" s="16"/>
      <c r="BV1614" s="16"/>
      <c r="BW1614" s="16"/>
      <c r="BX1614" s="16"/>
      <c r="BY1614" s="16"/>
      <c r="BZ1614" s="16"/>
      <c r="CA1614" s="16"/>
      <c r="CB1614" s="16"/>
      <c r="CC1614" s="16"/>
      <c r="CD1614" s="16"/>
      <c r="CE1614" s="16"/>
      <c r="CF1614" s="16"/>
      <c r="CG1614" s="16"/>
      <c r="CH1614" s="16"/>
      <c r="CI1614" s="16"/>
      <c r="CJ1614" s="16"/>
      <c r="CK1614" s="16"/>
      <c r="CL1614" s="16"/>
      <c r="CM1614" s="16"/>
      <c r="CN1614" s="16"/>
      <c r="CO1614" s="16"/>
      <c r="CP1614" s="16"/>
      <c r="CQ1614" s="16"/>
      <c r="CR1614" s="16"/>
      <c r="CS1614" s="16"/>
      <c r="CT1614" s="16"/>
      <c r="CU1614" s="16"/>
      <c r="CV1614" s="16"/>
      <c r="CW1614" s="16"/>
      <c r="CX1614" s="16"/>
      <c r="CY1614" s="16"/>
      <c r="CZ1614" s="16"/>
      <c r="DA1614" s="16"/>
      <c r="DB1614" s="16"/>
      <c r="DC1614" s="16"/>
      <c r="DD1614" s="16"/>
      <c r="DE1614" s="16"/>
      <c r="DF1614" s="16"/>
      <c r="DG1614" s="16"/>
      <c r="DH1614" s="16"/>
      <c r="DI1614" s="16"/>
      <c r="DJ1614" s="16"/>
      <c r="DK1614" s="16"/>
      <c r="DL1614" s="16"/>
      <c r="DM1614" s="16"/>
      <c r="DN1614" s="16"/>
      <c r="DO1614" s="16"/>
      <c r="DP1614" s="16"/>
      <c r="DQ1614" s="16"/>
      <c r="DR1614" s="16"/>
      <c r="DS1614" s="16"/>
      <c r="DT1614" s="16"/>
      <c r="DU1614" s="16"/>
      <c r="DV1614" s="16"/>
      <c r="DW1614" s="16"/>
      <c r="DX1614" s="16"/>
      <c r="DY1614" s="16"/>
      <c r="DZ1614" s="16"/>
      <c r="EA1614" s="16"/>
      <c r="EB1614" s="16"/>
      <c r="EC1614" s="16"/>
      <c r="ED1614" s="16"/>
      <c r="EE1614" s="16"/>
      <c r="EF1614" s="16"/>
      <c r="EG1614" s="16"/>
      <c r="EH1614" s="16"/>
      <c r="EI1614" s="16"/>
      <c r="EJ1614" s="16"/>
      <c r="EK1614" s="16"/>
      <c r="EL1614" s="16"/>
      <c r="EM1614" s="16"/>
      <c r="EN1614" s="16"/>
      <c r="EO1614" s="16"/>
      <c r="EP1614" s="16"/>
      <c r="EQ1614" s="16"/>
      <c r="ER1614" s="16"/>
      <c r="ES1614" s="16"/>
      <c r="ET1614" s="16"/>
      <c r="EU1614" s="16"/>
      <c r="EV1614" s="16"/>
      <c r="EW1614" s="16"/>
    </row>
    <row r="1615" spans="1:153" x14ac:dyDescent="0.2">
      <c r="A1615" s="8" t="s">
        <v>114</v>
      </c>
      <c r="B1615" s="8" t="s">
        <v>114</v>
      </c>
      <c r="C1615" s="8" t="s">
        <v>116</v>
      </c>
      <c r="D1615" s="8"/>
      <c r="E1615" s="9">
        <v>444</v>
      </c>
      <c r="F1615" s="10" t="s">
        <v>258</v>
      </c>
      <c r="G1615" s="11">
        <v>1.02</v>
      </c>
      <c r="H1615" s="9">
        <v>1</v>
      </c>
      <c r="I1615" s="12">
        <v>8.67</v>
      </c>
      <c r="J1615" s="12">
        <v>8.67</v>
      </c>
      <c r="K1615" s="13">
        <v>8.67</v>
      </c>
      <c r="L1615" s="12">
        <v>900.30261600000006</v>
      </c>
      <c r="M1615" s="12">
        <v>100.552573</v>
      </c>
      <c r="N1615" s="12">
        <v>103.84113217993081</v>
      </c>
      <c r="O1615" s="12">
        <v>11.597759284890426</v>
      </c>
      <c r="P1615" s="12">
        <v>111.68752729693279</v>
      </c>
      <c r="Q1615" s="12" t="s">
        <v>53</v>
      </c>
      <c r="R1615" s="12" t="s">
        <v>134</v>
      </c>
      <c r="S1615" s="12" t="s">
        <v>135</v>
      </c>
      <c r="T1615" s="12">
        <v>12.85</v>
      </c>
      <c r="U1615" s="12">
        <v>133.66964999999999</v>
      </c>
      <c r="V1615" s="21"/>
      <c r="W1615" s="21"/>
      <c r="X1615" s="15" t="s">
        <v>41</v>
      </c>
      <c r="Y1615" s="15" t="s">
        <v>42</v>
      </c>
      <c r="Z1615" s="16"/>
      <c r="AA1615" s="16"/>
      <c r="AB1615" s="16"/>
      <c r="AC1615" s="13">
        <v>8.67</v>
      </c>
      <c r="AD1615" s="44">
        <v>867</v>
      </c>
      <c r="AE1615" s="44" t="s">
        <v>55</v>
      </c>
      <c r="AF1615" s="44" t="s">
        <v>55</v>
      </c>
      <c r="AG1615" s="152">
        <v>100</v>
      </c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  <c r="AR1615" s="16"/>
      <c r="AS1615" s="16"/>
      <c r="AT1615" s="16"/>
      <c r="AU1615" s="16"/>
      <c r="AV1615" s="16"/>
      <c r="AW1615" s="16"/>
      <c r="AX1615" s="16"/>
      <c r="AY1615" s="16"/>
      <c r="AZ1615" s="16"/>
      <c r="BA1615" s="16"/>
      <c r="BB1615" s="16"/>
      <c r="BC1615" s="16"/>
      <c r="BD1615" s="16"/>
      <c r="BE1615" s="16"/>
      <c r="BF1615" s="16"/>
      <c r="BG1615" s="16"/>
      <c r="BH1615" s="16"/>
      <c r="BI1615" s="16"/>
      <c r="BJ1615" s="16"/>
      <c r="BK1615" s="16"/>
      <c r="BL1615" s="16"/>
      <c r="BM1615" s="16"/>
      <c r="BN1615" s="16"/>
      <c r="BO1615" s="16"/>
      <c r="BP1615" s="16"/>
      <c r="BQ1615" s="16"/>
      <c r="BR1615" s="16"/>
      <c r="BS1615" s="16"/>
      <c r="BT1615" s="16"/>
      <c r="BU1615" s="16"/>
      <c r="BV1615" s="16"/>
      <c r="BW1615" s="16"/>
      <c r="BX1615" s="16"/>
      <c r="BY1615" s="16"/>
      <c r="BZ1615" s="16"/>
      <c r="CA1615" s="16"/>
      <c r="CB1615" s="16"/>
      <c r="CC1615" s="16"/>
      <c r="CD1615" s="16"/>
      <c r="CE1615" s="16"/>
      <c r="CF1615" s="16"/>
      <c r="CG1615" s="16"/>
      <c r="CH1615" s="16"/>
      <c r="CI1615" s="16"/>
      <c r="CJ1615" s="16"/>
      <c r="CK1615" s="16"/>
      <c r="CL1615" s="16"/>
      <c r="CM1615" s="16"/>
      <c r="CN1615" s="16"/>
      <c r="CO1615" s="16"/>
      <c r="CP1615" s="16"/>
      <c r="CQ1615" s="16"/>
      <c r="CR1615" s="16"/>
      <c r="CS1615" s="16"/>
      <c r="CT1615" s="16"/>
      <c r="CU1615" s="16"/>
      <c r="CV1615" s="16"/>
      <c r="CW1615" s="16"/>
      <c r="CX1615" s="16"/>
      <c r="CY1615" s="16"/>
      <c r="CZ1615" s="16"/>
      <c r="DA1615" s="16"/>
      <c r="DB1615" s="16"/>
      <c r="DC1615" s="16"/>
      <c r="DD1615" s="16"/>
      <c r="DE1615" s="16"/>
      <c r="DF1615" s="16"/>
      <c r="DG1615" s="16"/>
      <c r="DH1615" s="16"/>
      <c r="DI1615" s="16"/>
      <c r="DJ1615" s="16"/>
      <c r="DK1615" s="16"/>
      <c r="DL1615" s="16"/>
      <c r="DM1615" s="16"/>
      <c r="DN1615" s="16"/>
      <c r="DO1615" s="16"/>
      <c r="DP1615" s="16"/>
      <c r="DQ1615" s="16"/>
      <c r="DR1615" s="16"/>
      <c r="DS1615" s="16"/>
      <c r="DT1615" s="16"/>
      <c r="DU1615" s="16"/>
      <c r="DV1615" s="16"/>
      <c r="DW1615" s="16"/>
      <c r="DX1615" s="16"/>
      <c r="DY1615" s="16"/>
      <c r="DZ1615" s="16"/>
      <c r="EA1615" s="16"/>
      <c r="EB1615" s="16"/>
      <c r="EC1615" s="16"/>
      <c r="ED1615" s="16"/>
      <c r="EE1615" s="16"/>
      <c r="EF1615" s="16"/>
      <c r="EG1615" s="16"/>
      <c r="EH1615" s="16"/>
      <c r="EI1615" s="16"/>
      <c r="EJ1615" s="16"/>
      <c r="EK1615" s="16"/>
      <c r="EL1615" s="16"/>
      <c r="EM1615" s="16"/>
      <c r="EN1615" s="16"/>
      <c r="EO1615" s="16"/>
      <c r="EP1615" s="16"/>
      <c r="EQ1615" s="16"/>
      <c r="ER1615" s="16"/>
      <c r="ES1615" s="16"/>
      <c r="ET1615" s="16"/>
      <c r="EU1615" s="16"/>
      <c r="EV1615" s="16"/>
      <c r="EW1615" s="16"/>
    </row>
    <row r="1616" spans="1:153" x14ac:dyDescent="0.2">
      <c r="A1616" s="8" t="s">
        <v>114</v>
      </c>
      <c r="B1616" s="8" t="s">
        <v>114</v>
      </c>
      <c r="C1616" s="8" t="s">
        <v>116</v>
      </c>
      <c r="D1616" s="8"/>
      <c r="E1616" s="9">
        <v>444</v>
      </c>
      <c r="F1616" s="10" t="s">
        <v>258</v>
      </c>
      <c r="G1616" s="11">
        <v>1.01</v>
      </c>
      <c r="H1616" s="9">
        <v>1</v>
      </c>
      <c r="I1616" s="12">
        <v>4.4000000000000004</v>
      </c>
      <c r="J1616" s="12">
        <v>4.4000000000000004</v>
      </c>
      <c r="K1616" s="13">
        <v>4.4000000000000004</v>
      </c>
      <c r="L1616" s="12">
        <v>380.10122000000001</v>
      </c>
      <c r="M1616" s="12">
        <v>44.834925799999994</v>
      </c>
      <c r="N1616" s="12">
        <v>86.3866409090909</v>
      </c>
      <c r="O1616" s="12">
        <v>10.189755863636361</v>
      </c>
      <c r="P1616" s="12">
        <v>117.95522729445591</v>
      </c>
      <c r="Q1616" s="12" t="s">
        <v>50</v>
      </c>
      <c r="R1616" s="12" t="s">
        <v>134</v>
      </c>
      <c r="S1616" s="12" t="s">
        <v>135</v>
      </c>
      <c r="T1616" s="12">
        <v>12.85</v>
      </c>
      <c r="U1616" s="12">
        <v>138.4787</v>
      </c>
      <c r="V1616" s="21"/>
      <c r="W1616" s="21"/>
      <c r="X1616" s="15" t="s">
        <v>41</v>
      </c>
      <c r="Y1616" s="15" t="s">
        <v>42</v>
      </c>
      <c r="Z1616" s="16"/>
      <c r="AA1616" s="16"/>
      <c r="AB1616" s="16"/>
      <c r="AC1616" s="13">
        <v>4.4000000000000004</v>
      </c>
      <c r="AD1616" s="44">
        <v>439.14</v>
      </c>
      <c r="AE1616" s="44" t="s">
        <v>55</v>
      </c>
      <c r="AF1616" s="44" t="s">
        <v>55</v>
      </c>
      <c r="AG1616" s="152">
        <v>99.8</v>
      </c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5"/>
      <c r="BP1616" s="15"/>
      <c r="BQ1616" s="15"/>
      <c r="BR1616" s="15"/>
      <c r="BS1616" s="15"/>
      <c r="BT1616" s="15"/>
      <c r="BU1616" s="15"/>
      <c r="BV1616" s="15"/>
      <c r="BW1616" s="15"/>
      <c r="BX1616" s="15"/>
      <c r="BY1616" s="15"/>
      <c r="BZ1616" s="15"/>
      <c r="CA1616" s="15"/>
      <c r="CB1616" s="15"/>
      <c r="CC1616" s="15"/>
      <c r="CD1616" s="15"/>
      <c r="CE1616" s="15"/>
      <c r="CF1616" s="15"/>
      <c r="CG1616" s="15"/>
      <c r="CH1616" s="15"/>
      <c r="CI1616" s="15"/>
      <c r="CJ1616" s="15"/>
      <c r="CK1616" s="15"/>
      <c r="CL1616" s="15"/>
      <c r="CM1616" s="15"/>
      <c r="CN1616" s="15"/>
      <c r="CO1616" s="15"/>
      <c r="CP1616" s="15"/>
      <c r="CQ1616" s="15"/>
      <c r="CR1616" s="15"/>
      <c r="CS1616" s="15"/>
      <c r="CT1616" s="15"/>
      <c r="CU1616" s="15"/>
      <c r="CV1616" s="15"/>
      <c r="CW1616" s="15"/>
      <c r="CX1616" s="15"/>
      <c r="CY1616" s="15"/>
      <c r="CZ1616" s="15"/>
      <c r="DA1616" s="15"/>
      <c r="DB1616" s="15"/>
      <c r="DC1616" s="15"/>
      <c r="DD1616" s="15"/>
      <c r="DE1616" s="15"/>
      <c r="DF1616" s="15"/>
      <c r="DG1616" s="15"/>
      <c r="DH1616" s="15"/>
      <c r="DI1616" s="15"/>
      <c r="DJ1616" s="15"/>
      <c r="DK1616" s="15"/>
      <c r="DL1616" s="15"/>
      <c r="DM1616" s="15"/>
      <c r="DN1616" s="15"/>
      <c r="DO1616" s="15"/>
      <c r="DP1616" s="15"/>
      <c r="DQ1616" s="15"/>
      <c r="DR1616" s="15"/>
      <c r="DS1616" s="15"/>
      <c r="DT1616" s="15"/>
      <c r="DU1616" s="15"/>
      <c r="DV1616" s="15"/>
      <c r="DW1616" s="15"/>
      <c r="DX1616" s="15"/>
      <c r="DY1616" s="15"/>
      <c r="DZ1616" s="15"/>
      <c r="EA1616" s="15"/>
      <c r="EB1616" s="15"/>
      <c r="EC1616" s="15"/>
      <c r="ED1616" s="15"/>
      <c r="EE1616" s="15"/>
      <c r="EF1616" s="15"/>
      <c r="EG1616" s="15"/>
      <c r="EH1616" s="16"/>
      <c r="EI1616" s="16"/>
      <c r="EJ1616" s="16"/>
      <c r="EK1616" s="16"/>
      <c r="EL1616" s="16"/>
      <c r="EM1616" s="16"/>
      <c r="EN1616" s="16"/>
      <c r="EO1616" s="16"/>
      <c r="EP1616" s="16"/>
      <c r="EQ1616" s="16"/>
      <c r="ER1616" s="16"/>
      <c r="ES1616" s="16"/>
      <c r="ET1616" s="16"/>
      <c r="EU1616" s="16"/>
      <c r="EV1616" s="16"/>
      <c r="EW1616" s="16"/>
    </row>
    <row r="1617" spans="1:153" s="15" customFormat="1" x14ac:dyDescent="0.2">
      <c r="A1617" s="8" t="s">
        <v>114</v>
      </c>
      <c r="B1617" s="8" t="s">
        <v>114</v>
      </c>
      <c r="C1617" s="8" t="s">
        <v>116</v>
      </c>
      <c r="E1617" s="15">
        <v>623</v>
      </c>
      <c r="F1617" s="15" t="s">
        <v>253</v>
      </c>
      <c r="G1617" s="15">
        <v>1.05</v>
      </c>
      <c r="I1617" s="12">
        <v>2.5499999999999998</v>
      </c>
      <c r="L1617" s="12">
        <v>230.42090000000002</v>
      </c>
      <c r="M1617" s="12">
        <v>23.771999600000001</v>
      </c>
      <c r="N1617" s="12">
        <v>90.361137254901976</v>
      </c>
      <c r="O1617" s="12">
        <v>9.3223527843137273</v>
      </c>
      <c r="P1617" s="12">
        <v>103.16772306678777</v>
      </c>
      <c r="Q1617" s="12" t="s">
        <v>60</v>
      </c>
      <c r="R1617" s="12" t="s">
        <v>54</v>
      </c>
      <c r="S1617" s="12" t="s">
        <v>55</v>
      </c>
      <c r="T1617" s="12">
        <v>12.06</v>
      </c>
      <c r="U1617" s="12">
        <v>124.42555</v>
      </c>
      <c r="AC1617" s="13">
        <v>2.5499999999999998</v>
      </c>
      <c r="AD1617" s="44">
        <v>253.29589915245737</v>
      </c>
      <c r="AE1617" s="44" t="s">
        <v>55</v>
      </c>
      <c r="AF1617" s="44" t="s">
        <v>55</v>
      </c>
      <c r="AG1617" s="152">
        <v>99.3</v>
      </c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</row>
    <row r="1618" spans="1:153" x14ac:dyDescent="0.2">
      <c r="A1618" s="8" t="s">
        <v>114</v>
      </c>
      <c r="B1618" s="8" t="s">
        <v>114</v>
      </c>
      <c r="C1618" s="8" t="s">
        <v>116</v>
      </c>
      <c r="E1618" s="15">
        <v>623</v>
      </c>
      <c r="F1618" s="15" t="s">
        <v>253</v>
      </c>
      <c r="G1618" s="15">
        <v>1.04</v>
      </c>
      <c r="I1618" s="12">
        <v>10.84</v>
      </c>
      <c r="L1618" s="12">
        <v>565.05185599999993</v>
      </c>
      <c r="M1618" s="12">
        <v>52.522142199999998</v>
      </c>
      <c r="N1618" s="12">
        <v>52.126554981549809</v>
      </c>
      <c r="O1618" s="12">
        <v>4.845216070110701</v>
      </c>
      <c r="P1618" s="12">
        <v>92.951012623521052</v>
      </c>
      <c r="Q1618" s="12" t="s">
        <v>60</v>
      </c>
      <c r="R1618" s="12" t="s">
        <v>54</v>
      </c>
      <c r="S1618" s="12" t="s">
        <v>55</v>
      </c>
      <c r="T1618" s="12">
        <v>11.99</v>
      </c>
      <c r="U1618" s="12">
        <v>116.69225</v>
      </c>
      <c r="AC1618" s="13">
        <v>10.84</v>
      </c>
      <c r="AD1618" s="44">
        <v>1076.7559007108384</v>
      </c>
      <c r="AE1618" s="44" t="s">
        <v>55</v>
      </c>
      <c r="AF1618" s="44" t="s">
        <v>55</v>
      </c>
      <c r="AG1618" s="152">
        <v>99.3</v>
      </c>
    </row>
    <row r="1619" spans="1:153" s="15" customFormat="1" x14ac:dyDescent="0.2">
      <c r="A1619" s="8" t="s">
        <v>32</v>
      </c>
      <c r="B1619" s="8" t="s">
        <v>32</v>
      </c>
      <c r="C1619" s="8" t="s">
        <v>43</v>
      </c>
      <c r="D1619" s="8" t="s">
        <v>34</v>
      </c>
      <c r="E1619" s="9">
        <v>65</v>
      </c>
      <c r="F1619" s="10" t="s">
        <v>229</v>
      </c>
      <c r="G1619" s="7">
        <v>65.06</v>
      </c>
      <c r="H1619" s="7"/>
      <c r="I1619" s="12">
        <v>18.3</v>
      </c>
      <c r="J1619" s="12">
        <v>18.3</v>
      </c>
      <c r="K1619" s="13">
        <v>18.3</v>
      </c>
      <c r="L1619" s="12">
        <v>1977.4641920000004</v>
      </c>
      <c r="M1619" s="12">
        <v>218.7082006</v>
      </c>
      <c r="N1619" s="12">
        <v>108.05815256830603</v>
      </c>
      <c r="O1619" s="12">
        <v>11.951267792349727</v>
      </c>
      <c r="P1619" s="12">
        <v>110.60033424868205</v>
      </c>
      <c r="Q1619" s="12" t="s">
        <v>60</v>
      </c>
      <c r="R1619" s="12" t="s">
        <v>54</v>
      </c>
      <c r="S1619" s="12" t="s">
        <v>55</v>
      </c>
      <c r="T1619" s="12">
        <v>12.62</v>
      </c>
      <c r="U1619" s="12">
        <v>134.76085</v>
      </c>
      <c r="W1619" s="14" t="s">
        <v>62</v>
      </c>
      <c r="X1619" s="15" t="s">
        <v>41</v>
      </c>
      <c r="Y1619" s="15" t="s">
        <v>49</v>
      </c>
      <c r="Z1619" s="16"/>
      <c r="AB1619" s="17">
        <v>0</v>
      </c>
      <c r="AC1619" s="18">
        <v>18.3</v>
      </c>
      <c r="AD1619" s="19">
        <v>2022.9458684160004</v>
      </c>
      <c r="AE1619" s="20" t="s">
        <v>55</v>
      </c>
      <c r="AF1619" s="20" t="s">
        <v>55</v>
      </c>
      <c r="AG1619" s="152">
        <v>110.5</v>
      </c>
    </row>
    <row r="1620" spans="1:153" s="15" customFormat="1" x14ac:dyDescent="0.2">
      <c r="A1620" s="8" t="s">
        <v>32</v>
      </c>
      <c r="B1620" s="8" t="s">
        <v>32</v>
      </c>
      <c r="C1620" s="8" t="s">
        <v>33</v>
      </c>
      <c r="D1620" s="8" t="s">
        <v>44</v>
      </c>
      <c r="E1620" s="9">
        <v>34</v>
      </c>
      <c r="F1620" s="10" t="s">
        <v>68</v>
      </c>
      <c r="G1620" s="7">
        <v>34.14</v>
      </c>
      <c r="H1620" s="7"/>
      <c r="I1620" s="12">
        <v>31.94</v>
      </c>
      <c r="J1620" s="12">
        <v>30.84</v>
      </c>
      <c r="K1620" s="13">
        <v>30.84</v>
      </c>
      <c r="L1620" s="12">
        <v>3636.1312720000001</v>
      </c>
      <c r="M1620" s="12">
        <v>362.54594099999997</v>
      </c>
      <c r="N1620" s="12">
        <v>113.84255704445836</v>
      </c>
      <c r="O1620" s="12">
        <v>11.350843487789604</v>
      </c>
      <c r="P1620" s="12">
        <v>99.706505040613393</v>
      </c>
      <c r="Q1620" s="12" t="s">
        <v>46</v>
      </c>
      <c r="R1620" s="12" t="s">
        <v>54</v>
      </c>
      <c r="S1620" s="12" t="s">
        <v>55</v>
      </c>
      <c r="T1620" s="12">
        <v>12.19</v>
      </c>
      <c r="U1620" s="12">
        <v>126.7641</v>
      </c>
      <c r="W1620" s="13" t="s">
        <v>40</v>
      </c>
      <c r="X1620" s="15" t="s">
        <v>41</v>
      </c>
      <c r="Y1620" s="15" t="s">
        <v>49</v>
      </c>
      <c r="Z1620" s="16"/>
      <c r="AB1620" s="17">
        <v>0.28696498054474706</v>
      </c>
      <c r="AC1620" s="13">
        <v>31.94</v>
      </c>
      <c r="AD1620" s="44">
        <v>3636.1312720000001</v>
      </c>
      <c r="AE1620" s="20" t="e">
        <v>#N/A</v>
      </c>
      <c r="AF1620" s="20" t="e">
        <v>#N/A</v>
      </c>
      <c r="AG1620" s="152">
        <v>113.8</v>
      </c>
    </row>
    <row r="1621" spans="1:153" s="15" customFormat="1" x14ac:dyDescent="0.2">
      <c r="A1621" s="8" t="s">
        <v>32</v>
      </c>
      <c r="B1621" s="8" t="s">
        <v>32</v>
      </c>
      <c r="C1621" s="8" t="s">
        <v>43</v>
      </c>
      <c r="D1621" s="8" t="s">
        <v>34</v>
      </c>
      <c r="E1621" s="15">
        <v>65</v>
      </c>
      <c r="F1621" s="15" t="s">
        <v>229</v>
      </c>
      <c r="G1621" s="15">
        <v>65.09</v>
      </c>
      <c r="I1621" s="12" t="e">
        <v>#N/A</v>
      </c>
      <c r="AC1621" s="18">
        <v>7.15</v>
      </c>
      <c r="AD1621" s="19">
        <v>562.65</v>
      </c>
      <c r="AE1621" s="20" t="s">
        <v>38</v>
      </c>
      <c r="AF1621" s="20" t="s">
        <v>38</v>
      </c>
      <c r="AG1621" s="152">
        <v>78.7</v>
      </c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</row>
    <row r="1622" spans="1:153" s="15" customFormat="1" x14ac:dyDescent="0.2">
      <c r="A1622" s="8" t="s">
        <v>32</v>
      </c>
      <c r="B1622" s="8" t="s">
        <v>32</v>
      </c>
      <c r="C1622" s="8" t="s">
        <v>43</v>
      </c>
      <c r="D1622" s="8" t="s">
        <v>56</v>
      </c>
      <c r="E1622" s="7">
        <v>81</v>
      </c>
      <c r="F1622" s="10" t="s">
        <v>237</v>
      </c>
      <c r="G1622" s="15">
        <v>81.11</v>
      </c>
      <c r="I1622" s="12">
        <v>6.03</v>
      </c>
      <c r="AC1622" s="18">
        <v>6.03</v>
      </c>
      <c r="AD1622" s="18">
        <v>607.94460000000004</v>
      </c>
      <c r="AE1622" s="20" t="s">
        <v>38</v>
      </c>
      <c r="AF1622" s="20" t="s">
        <v>38</v>
      </c>
      <c r="AG1622" s="152">
        <v>100.8</v>
      </c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</row>
    <row r="1623" spans="1:153" x14ac:dyDescent="0.2">
      <c r="A1623" s="8" t="s">
        <v>114</v>
      </c>
      <c r="B1623" s="8" t="s">
        <v>114</v>
      </c>
      <c r="C1623" s="8" t="s">
        <v>116</v>
      </c>
      <c r="E1623" s="15">
        <v>623</v>
      </c>
      <c r="F1623" s="15" t="s">
        <v>253</v>
      </c>
      <c r="G1623" s="15">
        <v>1.03</v>
      </c>
      <c r="I1623" s="12">
        <v>20.83</v>
      </c>
      <c r="L1623" s="12">
        <v>1899.6866560000001</v>
      </c>
      <c r="M1623" s="12">
        <v>172.67123960000001</v>
      </c>
      <c r="N1623" s="12">
        <v>91.199551416226612</v>
      </c>
      <c r="O1623" s="12">
        <v>8.2895458281325016</v>
      </c>
      <c r="P1623" s="12">
        <v>90.894589933888554</v>
      </c>
      <c r="Q1623" s="12" t="s">
        <v>248</v>
      </c>
      <c r="R1623" s="12" t="s">
        <v>261</v>
      </c>
      <c r="S1623" s="12" t="s">
        <v>262</v>
      </c>
      <c r="T1623" s="12">
        <v>12.16</v>
      </c>
      <c r="U1623" s="12">
        <v>114.7054</v>
      </c>
      <c r="AC1623" s="13">
        <v>20.83</v>
      </c>
      <c r="AD1623" s="44">
        <v>2069.0798350375244</v>
      </c>
      <c r="AE1623" s="44" t="s">
        <v>262</v>
      </c>
      <c r="AF1623" s="44" t="s">
        <v>262</v>
      </c>
      <c r="AG1623" s="152">
        <v>99.3</v>
      </c>
    </row>
    <row r="1624" spans="1:153" s="15" customFormat="1" x14ac:dyDescent="0.2">
      <c r="A1624" s="8" t="s">
        <v>32</v>
      </c>
      <c r="B1624" s="8" t="s">
        <v>32</v>
      </c>
      <c r="C1624" s="8" t="s">
        <v>33</v>
      </c>
      <c r="D1624" s="8" t="s">
        <v>44</v>
      </c>
      <c r="E1624" s="9">
        <v>34</v>
      </c>
      <c r="F1624" s="10" t="s">
        <v>68</v>
      </c>
      <c r="G1624" s="7">
        <v>34.159999999999997</v>
      </c>
      <c r="H1624" s="7"/>
      <c r="I1624" s="12">
        <v>30.45</v>
      </c>
      <c r="J1624" s="12">
        <v>30.78</v>
      </c>
      <c r="K1624" s="13">
        <v>30.78</v>
      </c>
      <c r="L1624" s="12">
        <v>3891.1126760000002</v>
      </c>
      <c r="M1624" s="12">
        <v>405.44888060000005</v>
      </c>
      <c r="N1624" s="12">
        <v>127.78695159277505</v>
      </c>
      <c r="O1624" s="12">
        <v>13.315234174055831</v>
      </c>
      <c r="P1624" s="12">
        <v>104.19869953927801</v>
      </c>
      <c r="Q1624" s="12" t="s">
        <v>99</v>
      </c>
      <c r="R1624" s="12" t="s">
        <v>54</v>
      </c>
      <c r="S1624" s="12" t="s">
        <v>55</v>
      </c>
      <c r="T1624" s="12">
        <v>12.65</v>
      </c>
      <c r="U1624" s="12">
        <v>132.35505000000001</v>
      </c>
      <c r="W1624" s="13" t="s">
        <v>59</v>
      </c>
      <c r="X1624" s="15" t="s">
        <v>112</v>
      </c>
      <c r="Y1624" s="15" t="s">
        <v>113</v>
      </c>
      <c r="Z1624" s="16"/>
      <c r="AB1624" s="17">
        <v>0</v>
      </c>
      <c r="AC1624" s="13">
        <v>30.45</v>
      </c>
      <c r="AD1624" s="44">
        <v>3891.1126760000002</v>
      </c>
      <c r="AE1624" s="20" t="e">
        <v>#N/A</v>
      </c>
      <c r="AF1624" s="20" t="e">
        <v>#N/A</v>
      </c>
      <c r="AG1624" s="152">
        <v>127.8</v>
      </c>
    </row>
    <row r="1625" spans="1:153" x14ac:dyDescent="0.2">
      <c r="A1625" s="8" t="s">
        <v>32</v>
      </c>
      <c r="B1625" s="8" t="s">
        <v>32</v>
      </c>
      <c r="C1625" s="8" t="s">
        <v>33</v>
      </c>
      <c r="D1625" s="8" t="s">
        <v>44</v>
      </c>
      <c r="E1625" s="9">
        <v>34</v>
      </c>
      <c r="F1625" s="10" t="s">
        <v>68</v>
      </c>
      <c r="G1625" s="7">
        <v>34.18</v>
      </c>
      <c r="H1625" s="7"/>
      <c r="I1625" s="12">
        <v>8.77</v>
      </c>
      <c r="J1625" s="12">
        <v>9.18</v>
      </c>
      <c r="K1625" s="13">
        <v>9.18</v>
      </c>
      <c r="L1625" s="12">
        <v>627.27210000000002</v>
      </c>
      <c r="M1625" s="12">
        <v>73.235123400000006</v>
      </c>
      <c r="N1625" s="12">
        <v>71.524754846066145</v>
      </c>
      <c r="O1625" s="12">
        <v>8.3506412086659072</v>
      </c>
      <c r="P1625" s="12">
        <v>116.75176275176275</v>
      </c>
      <c r="Q1625" s="12" t="s">
        <v>60</v>
      </c>
      <c r="R1625" s="12" t="s">
        <v>54</v>
      </c>
      <c r="S1625" s="12" t="s">
        <v>55</v>
      </c>
      <c r="T1625" s="12">
        <v>12.75</v>
      </c>
      <c r="U1625" s="12">
        <v>140.73345</v>
      </c>
      <c r="W1625" s="13" t="s">
        <v>40</v>
      </c>
      <c r="X1625" s="15" t="s">
        <v>41</v>
      </c>
      <c r="Y1625" s="15" t="s">
        <v>49</v>
      </c>
      <c r="Z1625" s="16"/>
      <c r="AB1625" s="17">
        <v>0</v>
      </c>
      <c r="AC1625" s="13">
        <v>8.77</v>
      </c>
      <c r="AD1625" s="44">
        <v>627.27210000000002</v>
      </c>
      <c r="AE1625" s="20" t="e">
        <v>#N/A</v>
      </c>
      <c r="AF1625" s="20" t="e">
        <v>#N/A</v>
      </c>
      <c r="AG1625" s="152">
        <v>71.5</v>
      </c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/>
      <c r="BL1625" s="15"/>
      <c r="BM1625" s="15"/>
      <c r="BN1625" s="15"/>
      <c r="BO1625" s="15"/>
      <c r="BP1625" s="15"/>
      <c r="BQ1625" s="15"/>
      <c r="BR1625" s="15"/>
      <c r="BS1625" s="15"/>
      <c r="BT1625" s="15"/>
      <c r="BU1625" s="15"/>
      <c r="BV1625" s="15"/>
      <c r="BW1625" s="15"/>
      <c r="BX1625" s="15"/>
      <c r="BY1625" s="15"/>
      <c r="BZ1625" s="15"/>
      <c r="CA1625" s="15"/>
      <c r="CB1625" s="15"/>
      <c r="CC1625" s="15"/>
      <c r="CD1625" s="15"/>
      <c r="CE1625" s="15"/>
      <c r="CF1625" s="15"/>
      <c r="CG1625" s="15"/>
      <c r="CH1625" s="15"/>
      <c r="CI1625" s="15"/>
      <c r="CJ1625" s="15"/>
      <c r="CK1625" s="15"/>
      <c r="CL1625" s="15"/>
      <c r="CM1625" s="15"/>
      <c r="CN1625" s="15"/>
      <c r="CO1625" s="15"/>
      <c r="CP1625" s="15"/>
      <c r="CQ1625" s="15"/>
      <c r="CR1625" s="15"/>
      <c r="CS1625" s="15"/>
      <c r="CT1625" s="15"/>
      <c r="CU1625" s="15"/>
      <c r="CV1625" s="15"/>
      <c r="CW1625" s="15"/>
      <c r="CX1625" s="15"/>
      <c r="CY1625" s="15"/>
      <c r="CZ1625" s="15"/>
      <c r="DA1625" s="15"/>
      <c r="DB1625" s="15"/>
      <c r="DC1625" s="15"/>
      <c r="DD1625" s="15"/>
      <c r="DE1625" s="15"/>
      <c r="DF1625" s="15"/>
      <c r="DG1625" s="15"/>
      <c r="DH1625" s="15"/>
      <c r="DI1625" s="15"/>
      <c r="DJ1625" s="15"/>
      <c r="DK1625" s="15"/>
      <c r="DL1625" s="15"/>
      <c r="DM1625" s="15"/>
      <c r="DN1625" s="15"/>
      <c r="DO1625" s="15"/>
      <c r="DP1625" s="15"/>
      <c r="DQ1625" s="15"/>
      <c r="DR1625" s="15"/>
      <c r="DS1625" s="15"/>
      <c r="DT1625" s="15"/>
      <c r="DU1625" s="15"/>
      <c r="DV1625" s="15"/>
      <c r="DW1625" s="15"/>
      <c r="DX1625" s="15"/>
      <c r="DY1625" s="15"/>
      <c r="DZ1625" s="15"/>
      <c r="EA1625" s="15"/>
      <c r="EB1625" s="15"/>
      <c r="EC1625" s="15"/>
      <c r="ED1625" s="15"/>
      <c r="EE1625" s="15"/>
      <c r="EF1625" s="15"/>
      <c r="EG1625" s="15"/>
      <c r="EH1625" s="15"/>
      <c r="EI1625" s="15"/>
      <c r="EJ1625" s="15"/>
      <c r="EK1625" s="15"/>
      <c r="EL1625" s="15"/>
      <c r="EM1625" s="15"/>
      <c r="EN1625" s="15"/>
      <c r="EO1625" s="15"/>
      <c r="EP1625" s="15"/>
      <c r="EQ1625" s="15"/>
      <c r="ER1625" s="15"/>
      <c r="ES1625" s="15"/>
      <c r="ET1625" s="15"/>
      <c r="EU1625" s="15"/>
      <c r="EV1625" s="15"/>
      <c r="EW1625" s="15"/>
    </row>
    <row r="1626" spans="1:153" s="15" customFormat="1" x14ac:dyDescent="0.2">
      <c r="A1626" s="8" t="s">
        <v>32</v>
      </c>
      <c r="B1626" s="8" t="s">
        <v>32</v>
      </c>
      <c r="C1626" s="8" t="s">
        <v>33</v>
      </c>
      <c r="D1626" s="8" t="s">
        <v>44</v>
      </c>
      <c r="E1626" s="9">
        <v>34</v>
      </c>
      <c r="F1626" s="10" t="s">
        <v>68</v>
      </c>
      <c r="G1626" s="15">
        <v>34.119999999999997</v>
      </c>
      <c r="I1626" s="12">
        <v>30.68</v>
      </c>
      <c r="L1626" s="12">
        <v>3793.3520960000005</v>
      </c>
      <c r="M1626" s="12">
        <v>407.47300939999997</v>
      </c>
      <c r="N1626" s="12">
        <v>123.64250638852674</v>
      </c>
      <c r="O1626" s="12">
        <v>13.281388833116036</v>
      </c>
      <c r="P1626" s="12">
        <v>107.41766097317213</v>
      </c>
      <c r="Q1626" s="12" t="s">
        <v>46</v>
      </c>
      <c r="R1626" s="12" t="s">
        <v>54</v>
      </c>
      <c r="S1626" s="12" t="s">
        <v>55</v>
      </c>
      <c r="T1626" s="12">
        <v>14.23</v>
      </c>
      <c r="U1626" s="12">
        <v>134.42140000000001</v>
      </c>
      <c r="AC1626" s="13">
        <v>30.68</v>
      </c>
      <c r="AD1626" s="44">
        <v>3793.3520960000005</v>
      </c>
      <c r="AE1626" s="20" t="e">
        <v>#N/A</v>
      </c>
      <c r="AF1626" s="20" t="e">
        <v>#N/A</v>
      </c>
      <c r="AG1626" s="152">
        <v>123.6</v>
      </c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</row>
    <row r="1627" spans="1:153" s="15" customFormat="1" x14ac:dyDescent="0.2">
      <c r="A1627" s="8" t="s">
        <v>114</v>
      </c>
      <c r="B1627" s="8" t="s">
        <v>114</v>
      </c>
      <c r="C1627" s="8" t="s">
        <v>116</v>
      </c>
      <c r="E1627" s="15">
        <v>623</v>
      </c>
      <c r="F1627" s="15" t="s">
        <v>253</v>
      </c>
      <c r="G1627" s="15">
        <v>1.02</v>
      </c>
      <c r="I1627" s="12">
        <v>35.36</v>
      </c>
      <c r="L1627" s="12">
        <v>2868.994056</v>
      </c>
      <c r="M1627" s="12">
        <v>294.99388759999999</v>
      </c>
      <c r="N1627" s="12">
        <v>81.136709728506787</v>
      </c>
      <c r="O1627" s="12">
        <v>8.3425873190045241</v>
      </c>
      <c r="P1627" s="12">
        <v>102.82136590108014</v>
      </c>
      <c r="Q1627" s="12" t="s">
        <v>248</v>
      </c>
      <c r="R1627" s="12" t="s">
        <v>218</v>
      </c>
      <c r="S1627" s="12" t="s">
        <v>219</v>
      </c>
      <c r="T1627" s="12">
        <v>12.65</v>
      </c>
      <c r="U1627" s="12">
        <v>127.5809</v>
      </c>
      <c r="AC1627" s="13">
        <v>35.36</v>
      </c>
      <c r="AD1627" s="44">
        <v>3512.3698015807422</v>
      </c>
      <c r="AE1627" s="44" t="s">
        <v>219</v>
      </c>
      <c r="AF1627" s="44" t="s">
        <v>219</v>
      </c>
      <c r="AG1627" s="152">
        <v>99.3</v>
      </c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</row>
    <row r="1628" spans="1:153" s="15" customFormat="1" x14ac:dyDescent="0.2">
      <c r="A1628" s="8" t="s">
        <v>114</v>
      </c>
      <c r="B1628" s="8" t="s">
        <v>142</v>
      </c>
      <c r="C1628" s="8" t="s">
        <v>142</v>
      </c>
      <c r="D1628" s="8"/>
      <c r="E1628" s="9">
        <v>587</v>
      </c>
      <c r="F1628" s="10" t="s">
        <v>247</v>
      </c>
      <c r="G1628" s="60">
        <v>12.09</v>
      </c>
      <c r="H1628" s="7">
        <v>12</v>
      </c>
      <c r="I1628" s="12">
        <v>2.27</v>
      </c>
      <c r="J1628" s="12">
        <v>2.27</v>
      </c>
      <c r="K1628" s="13">
        <v>2.27</v>
      </c>
      <c r="L1628" s="12">
        <v>159.18060800000001</v>
      </c>
      <c r="M1628" s="12">
        <v>20.096857199999999</v>
      </c>
      <c r="N1628" s="12">
        <v>70.123615859030835</v>
      </c>
      <c r="O1628" s="12">
        <v>8.8532410572687219</v>
      </c>
      <c r="P1628" s="12">
        <v>126.25191882669526</v>
      </c>
      <c r="Q1628" s="12" t="s">
        <v>53</v>
      </c>
      <c r="R1628" s="12" t="s">
        <v>196</v>
      </c>
      <c r="S1628" s="12" t="s">
        <v>176</v>
      </c>
      <c r="T1628" s="12">
        <v>12.75</v>
      </c>
      <c r="U1628" s="12">
        <v>157.26955000000001</v>
      </c>
      <c r="X1628" s="15" t="s">
        <v>63</v>
      </c>
      <c r="Y1628" s="15" t="s">
        <v>49</v>
      </c>
      <c r="Z1628" s="16"/>
      <c r="AC1628" s="13">
        <v>2.27</v>
      </c>
      <c r="AD1628" s="44">
        <v>191.63991758149382</v>
      </c>
      <c r="AE1628" s="44" t="s">
        <v>176</v>
      </c>
      <c r="AF1628" s="44" t="s">
        <v>176</v>
      </c>
      <c r="AG1628" s="152">
        <v>84.4</v>
      </c>
    </row>
    <row r="1629" spans="1:153" s="15" customFormat="1" x14ac:dyDescent="0.2">
      <c r="A1629" s="8" t="s">
        <v>114</v>
      </c>
      <c r="B1629" s="8" t="s">
        <v>142</v>
      </c>
      <c r="C1629" s="8" t="s">
        <v>142</v>
      </c>
      <c r="D1629" s="8"/>
      <c r="E1629" s="9">
        <v>587</v>
      </c>
      <c r="F1629" s="10" t="s">
        <v>247</v>
      </c>
      <c r="G1629" s="11">
        <v>1.04</v>
      </c>
      <c r="H1629" s="9">
        <v>1</v>
      </c>
      <c r="I1629" s="12">
        <v>4.4000000000000004</v>
      </c>
      <c r="J1629" s="12">
        <v>2.4500000000000002</v>
      </c>
      <c r="K1629" s="13">
        <v>2.4500000000000002</v>
      </c>
      <c r="L1629" s="12">
        <v>269.82091199999996</v>
      </c>
      <c r="M1629" s="12">
        <v>21.8754472</v>
      </c>
      <c r="N1629" s="12">
        <v>61.32293454545453</v>
      </c>
      <c r="O1629" s="12">
        <v>4.9716925454545446</v>
      </c>
      <c r="P1629" s="12">
        <v>81.073950265204061</v>
      </c>
      <c r="Q1629" s="12" t="s">
        <v>99</v>
      </c>
      <c r="R1629" s="12" t="s">
        <v>70</v>
      </c>
      <c r="S1629" s="12" t="s">
        <v>71</v>
      </c>
      <c r="T1629" s="12">
        <v>12.62</v>
      </c>
      <c r="U1629" s="12">
        <v>118.05175</v>
      </c>
      <c r="V1629" s="16"/>
      <c r="W1629" s="16"/>
      <c r="X1629" s="15" t="s">
        <v>63</v>
      </c>
      <c r="Y1629" s="15" t="s">
        <v>49</v>
      </c>
      <c r="Z1629" s="16"/>
      <c r="AA1629" s="16"/>
      <c r="AB1629" s="16"/>
      <c r="AC1629" s="13">
        <v>4.4000000000000004</v>
      </c>
      <c r="AD1629" s="44">
        <v>371.46063319760924</v>
      </c>
      <c r="AE1629" s="44" t="s">
        <v>71</v>
      </c>
      <c r="AF1629" s="44" t="s">
        <v>71</v>
      </c>
      <c r="AG1629" s="152">
        <v>84.4</v>
      </c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  <c r="DG1629" s="16"/>
      <c r="DH1629" s="16"/>
      <c r="DI1629" s="16"/>
      <c r="DJ1629" s="16"/>
      <c r="DK1629" s="16"/>
      <c r="DL1629" s="16"/>
      <c r="DM1629" s="16"/>
      <c r="DN1629" s="16"/>
      <c r="DO1629" s="16"/>
      <c r="DP1629" s="16"/>
      <c r="DQ1629" s="16"/>
      <c r="DR1629" s="16"/>
      <c r="DS1629" s="16"/>
      <c r="DT1629" s="16"/>
      <c r="DU1629" s="16"/>
      <c r="DV1629" s="16"/>
      <c r="DW1629" s="16"/>
      <c r="DX1629" s="16"/>
      <c r="DY1629" s="16"/>
      <c r="DZ1629" s="16"/>
      <c r="EA1629" s="16"/>
      <c r="EB1629" s="16"/>
      <c r="EC1629" s="16"/>
      <c r="ED1629" s="16"/>
      <c r="EE1629" s="16"/>
      <c r="EF1629" s="16"/>
      <c r="EG1629" s="16"/>
      <c r="EH1629" s="16"/>
      <c r="EI1629" s="16"/>
      <c r="EJ1629" s="16"/>
      <c r="EK1629" s="16"/>
      <c r="EL1629" s="16"/>
      <c r="EM1629" s="16"/>
      <c r="EN1629" s="16"/>
      <c r="EO1629" s="16"/>
      <c r="EP1629" s="16"/>
      <c r="EQ1629" s="16"/>
      <c r="ER1629" s="16"/>
      <c r="ES1629" s="16"/>
      <c r="ET1629" s="16"/>
      <c r="EU1629" s="16"/>
      <c r="EV1629" s="16"/>
      <c r="EW1629" s="16"/>
    </row>
    <row r="1630" spans="1:153" s="15" customFormat="1" x14ac:dyDescent="0.2">
      <c r="A1630" s="8" t="s">
        <v>114</v>
      </c>
      <c r="B1630" s="8" t="s">
        <v>142</v>
      </c>
      <c r="C1630" s="8" t="s">
        <v>142</v>
      </c>
      <c r="D1630" s="8"/>
      <c r="E1630" s="9">
        <v>587</v>
      </c>
      <c r="F1630" s="10" t="s">
        <v>247</v>
      </c>
      <c r="G1630" s="11">
        <v>1.03</v>
      </c>
      <c r="H1630" s="9">
        <v>1</v>
      </c>
      <c r="I1630" s="12">
        <v>2.2000000000000002</v>
      </c>
      <c r="J1630" s="12">
        <v>2.4500000000000002</v>
      </c>
      <c r="K1630" s="13">
        <v>2.4500000000000002</v>
      </c>
      <c r="L1630" s="12">
        <v>289.91095200000001</v>
      </c>
      <c r="M1630" s="12">
        <v>20.219341400000001</v>
      </c>
      <c r="N1630" s="12">
        <v>131.77770545454544</v>
      </c>
      <c r="O1630" s="12">
        <v>9.1906097272727276</v>
      </c>
      <c r="P1630" s="12">
        <v>69.743282413145948</v>
      </c>
      <c r="Q1630" s="12" t="s">
        <v>99</v>
      </c>
      <c r="R1630" s="12" t="s">
        <v>70</v>
      </c>
      <c r="S1630" s="12" t="s">
        <v>71</v>
      </c>
      <c r="T1630" s="12">
        <v>12.48</v>
      </c>
      <c r="U1630" s="12">
        <v>116.82899999999999</v>
      </c>
      <c r="V1630" s="16"/>
      <c r="W1630" s="16"/>
      <c r="X1630" s="15" t="s">
        <v>63</v>
      </c>
      <c r="Y1630" s="15" t="s">
        <v>49</v>
      </c>
      <c r="Z1630" s="16"/>
      <c r="AA1630" s="16"/>
      <c r="AB1630" s="16"/>
      <c r="AC1630" s="13">
        <v>2.2000000000000002</v>
      </c>
      <c r="AD1630" s="44">
        <v>273.2412685988046</v>
      </c>
      <c r="AE1630" s="44" t="s">
        <v>71</v>
      </c>
      <c r="AF1630" s="44" t="s">
        <v>71</v>
      </c>
      <c r="AG1630" s="152">
        <v>124.2</v>
      </c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K1630" s="16"/>
      <c r="BL1630" s="16"/>
      <c r="BM1630" s="16"/>
      <c r="BN1630" s="16"/>
      <c r="BO1630" s="16"/>
      <c r="BP1630" s="16"/>
      <c r="BQ1630" s="16"/>
      <c r="BR1630" s="16"/>
      <c r="BS1630" s="16"/>
      <c r="BT1630" s="16"/>
      <c r="BU1630" s="16"/>
      <c r="BV1630" s="16"/>
      <c r="BW1630" s="16"/>
      <c r="BX1630" s="16"/>
      <c r="BY1630" s="16"/>
      <c r="BZ1630" s="16"/>
      <c r="CA1630" s="16"/>
      <c r="CB1630" s="16"/>
      <c r="CC1630" s="16"/>
      <c r="CD1630" s="16"/>
      <c r="CE1630" s="16"/>
      <c r="CF1630" s="16"/>
      <c r="CG1630" s="16"/>
      <c r="CH1630" s="16"/>
      <c r="CI1630" s="16"/>
      <c r="CJ1630" s="16"/>
      <c r="CK1630" s="16"/>
      <c r="CL1630" s="16"/>
      <c r="CM1630" s="16"/>
      <c r="CN1630" s="16"/>
      <c r="CO1630" s="16"/>
      <c r="CP1630" s="16"/>
      <c r="CQ1630" s="16"/>
      <c r="CR1630" s="16"/>
      <c r="CS1630" s="16"/>
      <c r="CT1630" s="16"/>
      <c r="CU1630" s="16"/>
      <c r="CV1630" s="16"/>
      <c r="CW1630" s="16"/>
      <c r="CX1630" s="16"/>
      <c r="CY1630" s="16"/>
      <c r="CZ1630" s="16"/>
      <c r="DA1630" s="16"/>
      <c r="DB1630" s="16"/>
      <c r="DC1630" s="16"/>
      <c r="DD1630" s="16"/>
      <c r="DE1630" s="16"/>
      <c r="DF1630" s="16"/>
      <c r="DG1630" s="16"/>
      <c r="DH1630" s="16"/>
      <c r="DI1630" s="16"/>
      <c r="DJ1630" s="16"/>
      <c r="DK1630" s="16"/>
      <c r="DL1630" s="16"/>
      <c r="DM1630" s="16"/>
      <c r="DN1630" s="16"/>
      <c r="DO1630" s="16"/>
      <c r="DP1630" s="16"/>
      <c r="DQ1630" s="16"/>
      <c r="DR1630" s="16"/>
      <c r="DS1630" s="16"/>
      <c r="DT1630" s="16"/>
      <c r="DU1630" s="16"/>
      <c r="DV1630" s="16"/>
      <c r="DW1630" s="16"/>
      <c r="DX1630" s="16"/>
      <c r="DY1630" s="16"/>
      <c r="DZ1630" s="16"/>
      <c r="EA1630" s="16"/>
      <c r="EB1630" s="16"/>
      <c r="EC1630" s="16"/>
      <c r="ED1630" s="16"/>
      <c r="EE1630" s="16"/>
      <c r="EF1630" s="16"/>
      <c r="EG1630" s="16"/>
      <c r="EH1630" s="16"/>
      <c r="EI1630" s="16"/>
      <c r="EJ1630" s="16"/>
      <c r="EK1630" s="16"/>
      <c r="EL1630" s="16"/>
      <c r="EM1630" s="16"/>
      <c r="EN1630" s="16"/>
      <c r="EO1630" s="16"/>
      <c r="EP1630" s="16"/>
      <c r="EQ1630" s="16"/>
      <c r="ER1630" s="16"/>
      <c r="ES1630" s="16"/>
      <c r="ET1630" s="16"/>
      <c r="EU1630" s="16"/>
      <c r="EV1630" s="16"/>
      <c r="EW1630" s="16"/>
    </row>
    <row r="1631" spans="1:153" s="15" customFormat="1" x14ac:dyDescent="0.2">
      <c r="A1631" s="8" t="s">
        <v>114</v>
      </c>
      <c r="B1631" s="8" t="s">
        <v>142</v>
      </c>
      <c r="C1631" s="8" t="s">
        <v>142</v>
      </c>
      <c r="D1631" s="8"/>
      <c r="E1631" s="9">
        <v>587</v>
      </c>
      <c r="F1631" s="10" t="s">
        <v>247</v>
      </c>
      <c r="G1631" s="11">
        <v>5.08</v>
      </c>
      <c r="H1631" s="9">
        <v>5</v>
      </c>
      <c r="I1631" s="12" t="e">
        <v>#N/A</v>
      </c>
      <c r="J1631" s="12">
        <v>3.99</v>
      </c>
      <c r="K1631" s="13">
        <v>3.99</v>
      </c>
      <c r="L1631" s="12" t="e">
        <v>#N/A</v>
      </c>
      <c r="M1631" s="12" t="e">
        <v>#N/A</v>
      </c>
      <c r="N1631" s="12" t="e">
        <v>#N/A</v>
      </c>
      <c r="O1631" s="12" t="e">
        <v>#N/A</v>
      </c>
      <c r="P1631" s="12" t="e">
        <v>#N/A</v>
      </c>
      <c r="Q1631" s="12" t="e">
        <v>#N/A</v>
      </c>
      <c r="R1631" s="12" t="e">
        <v>#N/A</v>
      </c>
      <c r="S1631" s="12" t="e">
        <v>#N/A</v>
      </c>
      <c r="T1631" s="12" t="e">
        <v>#N/A</v>
      </c>
      <c r="U1631" s="12" t="e">
        <v>#N/A</v>
      </c>
      <c r="V1631" s="21"/>
      <c r="W1631" s="21"/>
      <c r="X1631" s="15" t="s">
        <v>63</v>
      </c>
      <c r="Y1631" s="15" t="s">
        <v>49</v>
      </c>
      <c r="Z1631" s="16"/>
      <c r="AA1631" s="16"/>
      <c r="AB1631" s="16"/>
      <c r="AC1631" s="13">
        <v>3.99</v>
      </c>
      <c r="AD1631" s="44">
        <v>355.20125601328652</v>
      </c>
      <c r="AE1631" s="44" t="s">
        <v>55</v>
      </c>
      <c r="AF1631" s="44" t="s">
        <v>55</v>
      </c>
      <c r="AG1631" s="152">
        <v>89</v>
      </c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K1631" s="16"/>
      <c r="BL1631" s="16"/>
      <c r="BM1631" s="16"/>
      <c r="BN1631" s="16"/>
      <c r="BO1631" s="16"/>
      <c r="BP1631" s="16"/>
      <c r="BQ1631" s="16"/>
      <c r="BR1631" s="16"/>
      <c r="BS1631" s="16"/>
      <c r="BT1631" s="16"/>
      <c r="BU1631" s="16"/>
      <c r="BV1631" s="16"/>
      <c r="BW1631" s="16"/>
      <c r="BX1631" s="16"/>
      <c r="BY1631" s="16"/>
      <c r="BZ1631" s="16"/>
      <c r="CA1631" s="16"/>
      <c r="CB1631" s="16"/>
      <c r="CC1631" s="16"/>
      <c r="CD1631" s="16"/>
      <c r="CE1631" s="16"/>
      <c r="CF1631" s="16"/>
      <c r="CG1631" s="16"/>
      <c r="CH1631" s="16"/>
      <c r="CI1631" s="16"/>
      <c r="CJ1631" s="16"/>
      <c r="CK1631" s="16"/>
      <c r="CL1631" s="16"/>
      <c r="CM1631" s="16"/>
      <c r="CN1631" s="16"/>
      <c r="CO1631" s="16"/>
      <c r="CP1631" s="16"/>
      <c r="CQ1631" s="16"/>
      <c r="CR1631" s="16"/>
      <c r="CS1631" s="16"/>
      <c r="CT1631" s="16"/>
      <c r="CU1631" s="16"/>
      <c r="CV1631" s="16"/>
      <c r="CW1631" s="16"/>
      <c r="CX1631" s="16"/>
      <c r="CY1631" s="16"/>
      <c r="CZ1631" s="16"/>
      <c r="DA1631" s="16"/>
      <c r="DB1631" s="16"/>
      <c r="DC1631" s="16"/>
      <c r="DD1631" s="16"/>
      <c r="DE1631" s="16"/>
      <c r="DF1631" s="16"/>
      <c r="DG1631" s="16"/>
      <c r="DH1631" s="16"/>
      <c r="DI1631" s="16"/>
      <c r="DJ1631" s="16"/>
      <c r="DK1631" s="16"/>
      <c r="DL1631" s="16"/>
      <c r="DM1631" s="16"/>
      <c r="DN1631" s="16"/>
      <c r="DO1631" s="16"/>
      <c r="DP1631" s="16"/>
      <c r="DQ1631" s="16"/>
      <c r="DR1631" s="16"/>
      <c r="DS1631" s="16"/>
      <c r="DT1631" s="16"/>
      <c r="DU1631" s="16"/>
      <c r="DV1631" s="16"/>
      <c r="DW1631" s="16"/>
      <c r="DX1631" s="16"/>
      <c r="DY1631" s="16"/>
      <c r="DZ1631" s="16"/>
      <c r="EA1631" s="16"/>
      <c r="EB1631" s="16"/>
      <c r="EC1631" s="16"/>
      <c r="ED1631" s="16"/>
      <c r="EE1631" s="16"/>
      <c r="EF1631" s="16"/>
      <c r="EG1631" s="16"/>
      <c r="EH1631" s="16"/>
      <c r="EI1631" s="16"/>
      <c r="EJ1631" s="16"/>
      <c r="EK1631" s="16"/>
      <c r="EL1631" s="16"/>
      <c r="EM1631" s="16"/>
      <c r="EN1631" s="16"/>
      <c r="EO1631" s="16"/>
      <c r="EP1631" s="16"/>
      <c r="EQ1631" s="16"/>
      <c r="ER1631" s="16"/>
      <c r="ES1631" s="16"/>
      <c r="ET1631" s="16"/>
      <c r="EU1631" s="16"/>
      <c r="EV1631" s="16"/>
      <c r="EW1631" s="16"/>
    </row>
    <row r="1632" spans="1:153" s="15" customFormat="1" x14ac:dyDescent="0.2">
      <c r="A1632" s="8" t="s">
        <v>114</v>
      </c>
      <c r="B1632" s="8" t="s">
        <v>142</v>
      </c>
      <c r="C1632" s="8" t="s">
        <v>142</v>
      </c>
      <c r="E1632" s="9">
        <v>587</v>
      </c>
      <c r="F1632" s="10" t="s">
        <v>247</v>
      </c>
      <c r="G1632" s="60">
        <v>2.12</v>
      </c>
      <c r="I1632" s="12" t="e">
        <v>#N/A</v>
      </c>
      <c r="L1632" s="12" t="e">
        <v>#N/A</v>
      </c>
      <c r="M1632" s="12" t="e">
        <v>#N/A</v>
      </c>
      <c r="N1632" s="12" t="e">
        <v>#N/A</v>
      </c>
      <c r="O1632" s="12" t="e">
        <v>#N/A</v>
      </c>
      <c r="P1632" s="12" t="e">
        <v>#N/A</v>
      </c>
      <c r="Q1632" s="12" t="e">
        <v>#N/A</v>
      </c>
      <c r="R1632" s="12" t="e">
        <v>#N/A</v>
      </c>
      <c r="S1632" s="12" t="e">
        <v>#N/A</v>
      </c>
      <c r="T1632" s="12" t="e">
        <v>#N/A</v>
      </c>
      <c r="U1632" s="12" t="e">
        <v>#N/A</v>
      </c>
      <c r="AC1632" s="13">
        <v>8</v>
      </c>
      <c r="AD1632" s="44">
        <v>748.98296945019842</v>
      </c>
      <c r="AE1632" s="44" t="s">
        <v>55</v>
      </c>
      <c r="AF1632" s="44" t="s">
        <v>55</v>
      </c>
      <c r="AG1632" s="152">
        <v>93.6</v>
      </c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</row>
    <row r="1633" spans="1:153" s="15" customFormat="1" x14ac:dyDescent="0.2">
      <c r="A1633" s="8" t="s">
        <v>114</v>
      </c>
      <c r="B1633" s="8" t="s">
        <v>142</v>
      </c>
      <c r="C1633" s="8" t="s">
        <v>142</v>
      </c>
      <c r="E1633" s="9">
        <v>587</v>
      </c>
      <c r="F1633" s="10" t="s">
        <v>247</v>
      </c>
      <c r="G1633" s="60">
        <v>2.13</v>
      </c>
      <c r="I1633" s="12" t="e">
        <v>#N/A</v>
      </c>
      <c r="L1633" s="12" t="e">
        <v>#N/A</v>
      </c>
      <c r="M1633" s="12" t="e">
        <v>#N/A</v>
      </c>
      <c r="N1633" s="12" t="e">
        <v>#N/A</v>
      </c>
      <c r="O1633" s="12" t="e">
        <v>#N/A</v>
      </c>
      <c r="P1633" s="12" t="e">
        <v>#N/A</v>
      </c>
      <c r="Q1633" s="12" t="e">
        <v>#N/A</v>
      </c>
      <c r="R1633" s="12" t="e">
        <v>#N/A</v>
      </c>
      <c r="S1633" s="12" t="e">
        <v>#N/A</v>
      </c>
      <c r="T1633" s="12" t="e">
        <v>#N/A</v>
      </c>
      <c r="U1633" s="12" t="e">
        <v>#N/A</v>
      </c>
      <c r="AC1633" s="13">
        <v>0.9</v>
      </c>
      <c r="AD1633" s="44">
        <v>84.26058406314732</v>
      </c>
      <c r="AE1633" s="44" t="s">
        <v>55</v>
      </c>
      <c r="AF1633" s="44" t="s">
        <v>55</v>
      </c>
      <c r="AG1633" s="152">
        <v>93.6</v>
      </c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</row>
    <row r="1634" spans="1:153" s="15" customFormat="1" x14ac:dyDescent="0.2">
      <c r="A1634" s="8" t="s">
        <v>114</v>
      </c>
      <c r="B1634" s="8" t="s">
        <v>142</v>
      </c>
      <c r="C1634" s="8" t="s">
        <v>142</v>
      </c>
      <c r="D1634" s="8"/>
      <c r="E1634" s="9">
        <v>587</v>
      </c>
      <c r="F1634" s="10" t="s">
        <v>247</v>
      </c>
      <c r="G1634" s="60">
        <v>12.1</v>
      </c>
      <c r="H1634" s="7">
        <v>12</v>
      </c>
      <c r="I1634" s="12">
        <v>2.5</v>
      </c>
      <c r="J1634" s="12">
        <v>2.5</v>
      </c>
      <c r="K1634" s="13">
        <v>2.5</v>
      </c>
      <c r="L1634" s="12">
        <v>320.026048</v>
      </c>
      <c r="M1634" s="12">
        <v>40.358371400000003</v>
      </c>
      <c r="N1634" s="12">
        <v>128.0104192</v>
      </c>
      <c r="O1634" s="12">
        <v>16.14334856</v>
      </c>
      <c r="P1634" s="12">
        <v>126.1096452998726</v>
      </c>
      <c r="Q1634" s="12" t="s">
        <v>53</v>
      </c>
      <c r="R1634" s="12" t="s">
        <v>196</v>
      </c>
      <c r="S1634" s="12" t="s">
        <v>176</v>
      </c>
      <c r="T1634" s="12">
        <v>13.24</v>
      </c>
      <c r="U1634" s="12">
        <v>157.83459999999999</v>
      </c>
      <c r="X1634" s="15" t="s">
        <v>63</v>
      </c>
      <c r="Y1634" s="15" t="s">
        <v>49</v>
      </c>
      <c r="Z1634" s="16"/>
      <c r="AC1634" s="13">
        <v>2.5</v>
      </c>
      <c r="AD1634" s="44">
        <v>211.05717795318702</v>
      </c>
      <c r="AE1634" s="44" t="s">
        <v>176</v>
      </c>
      <c r="AF1634" s="44" t="s">
        <v>176</v>
      </c>
      <c r="AG1634" s="152">
        <v>84.4</v>
      </c>
    </row>
    <row r="1635" spans="1:153" s="15" customFormat="1" x14ac:dyDescent="0.2">
      <c r="A1635" s="8" t="s">
        <v>114</v>
      </c>
      <c r="B1635" s="8" t="s">
        <v>142</v>
      </c>
      <c r="C1635" s="8" t="s">
        <v>142</v>
      </c>
      <c r="D1635" s="8"/>
      <c r="E1635" s="9">
        <v>587</v>
      </c>
      <c r="F1635" s="10" t="s">
        <v>247</v>
      </c>
      <c r="G1635" s="11">
        <v>4.05</v>
      </c>
      <c r="H1635" s="9">
        <v>4</v>
      </c>
      <c r="I1635" s="12">
        <v>2.66</v>
      </c>
      <c r="J1635" s="12">
        <v>2.66</v>
      </c>
      <c r="K1635" s="13">
        <v>2.66</v>
      </c>
      <c r="L1635" s="12">
        <v>118.46030400000001</v>
      </c>
      <c r="M1635" s="12">
        <v>12.243709599999999</v>
      </c>
      <c r="N1635" s="12">
        <v>44.533948872180453</v>
      </c>
      <c r="O1635" s="12">
        <v>4.6028983458646611</v>
      </c>
      <c r="P1635" s="12">
        <v>103.35706719104822</v>
      </c>
      <c r="Q1635" s="12" t="s">
        <v>99</v>
      </c>
      <c r="R1635" s="12" t="s">
        <v>54</v>
      </c>
      <c r="S1635" s="12" t="s">
        <v>55</v>
      </c>
      <c r="T1635" s="12">
        <v>12.58</v>
      </c>
      <c r="U1635" s="12">
        <v>132.82669999999999</v>
      </c>
      <c r="V1635" s="21"/>
      <c r="W1635" s="21"/>
      <c r="X1635" s="15" t="s">
        <v>63</v>
      </c>
      <c r="Y1635" s="15" t="s">
        <v>49</v>
      </c>
      <c r="Z1635" s="16"/>
      <c r="AA1635" s="16"/>
      <c r="AB1635" s="16"/>
      <c r="AC1635" s="13">
        <v>2.66</v>
      </c>
      <c r="AD1635" s="44">
        <v>249.03683734219098</v>
      </c>
      <c r="AE1635" s="44" t="s">
        <v>55</v>
      </c>
      <c r="AF1635" s="44" t="s">
        <v>55</v>
      </c>
      <c r="AG1635" s="152">
        <v>93.6</v>
      </c>
      <c r="AH1635" s="16"/>
      <c r="AI1635" s="16"/>
      <c r="AJ1635" s="16"/>
      <c r="AK1635" s="16"/>
      <c r="AL1635" s="16"/>
      <c r="AM1635" s="16"/>
      <c r="AN1635" s="16"/>
      <c r="AO1635" s="16"/>
      <c r="AP1635" s="16"/>
      <c r="AQ1635" s="16"/>
      <c r="AR1635" s="16"/>
      <c r="AS1635" s="16"/>
      <c r="AT1635" s="16"/>
      <c r="AU1635" s="16"/>
      <c r="AV1635" s="16"/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  <c r="DG1635" s="16"/>
      <c r="DH1635" s="16"/>
      <c r="DI1635" s="16"/>
      <c r="DJ1635" s="16"/>
      <c r="DK1635" s="16"/>
      <c r="DL1635" s="16"/>
      <c r="DM1635" s="16"/>
      <c r="DN1635" s="16"/>
      <c r="DO1635" s="16"/>
      <c r="DP1635" s="16"/>
      <c r="DQ1635" s="16"/>
      <c r="DR1635" s="16"/>
      <c r="DS1635" s="16"/>
      <c r="DT1635" s="16"/>
      <c r="DU1635" s="16"/>
      <c r="DV1635" s="16"/>
      <c r="DW1635" s="16"/>
      <c r="DX1635" s="16"/>
      <c r="DY1635" s="16"/>
      <c r="DZ1635" s="16"/>
      <c r="EA1635" s="16"/>
      <c r="EB1635" s="16"/>
      <c r="EC1635" s="16"/>
      <c r="ED1635" s="16"/>
      <c r="EE1635" s="16"/>
      <c r="EF1635" s="16"/>
      <c r="EG1635" s="16"/>
      <c r="EH1635" s="16"/>
      <c r="EI1635" s="16"/>
      <c r="EJ1635" s="16"/>
      <c r="EK1635" s="16"/>
      <c r="EL1635" s="16"/>
      <c r="EM1635" s="16"/>
      <c r="EN1635" s="16"/>
      <c r="EO1635" s="16"/>
      <c r="EP1635" s="16"/>
      <c r="EQ1635" s="16"/>
      <c r="ER1635" s="16"/>
      <c r="ES1635" s="16"/>
      <c r="ET1635" s="16"/>
      <c r="EU1635" s="16"/>
      <c r="EV1635" s="16"/>
      <c r="EW1635" s="16"/>
    </row>
    <row r="1636" spans="1:153" s="15" customFormat="1" x14ac:dyDescent="0.2">
      <c r="A1636" s="8" t="s">
        <v>114</v>
      </c>
      <c r="B1636" s="8" t="s">
        <v>142</v>
      </c>
      <c r="C1636" s="8" t="s">
        <v>142</v>
      </c>
      <c r="D1636" s="8"/>
      <c r="E1636" s="9">
        <v>587</v>
      </c>
      <c r="F1636" s="10" t="s">
        <v>247</v>
      </c>
      <c r="G1636" s="11">
        <v>4.07</v>
      </c>
      <c r="H1636" s="9">
        <v>4</v>
      </c>
      <c r="I1636" s="12">
        <v>4</v>
      </c>
      <c r="J1636" s="12">
        <v>2.38</v>
      </c>
      <c r="K1636" s="13">
        <v>2.38</v>
      </c>
      <c r="L1636" s="12">
        <v>328.96108800000002</v>
      </c>
      <c r="M1636" s="12">
        <v>29.028732399999999</v>
      </c>
      <c r="N1636" s="12">
        <v>82.240272000000004</v>
      </c>
      <c r="O1636" s="12">
        <v>7.2571830999999998</v>
      </c>
      <c r="P1636" s="12">
        <v>88.243666071532445</v>
      </c>
      <c r="Q1636" s="12" t="s">
        <v>99</v>
      </c>
      <c r="R1636" s="12" t="s">
        <v>54</v>
      </c>
      <c r="S1636" s="12" t="s">
        <v>55</v>
      </c>
      <c r="T1636" s="12">
        <v>12.58</v>
      </c>
      <c r="U1636" s="12">
        <v>125.15725</v>
      </c>
      <c r="V1636" s="21"/>
      <c r="W1636" s="21"/>
      <c r="X1636" s="15" t="s">
        <v>63</v>
      </c>
      <c r="Y1636" s="15" t="s">
        <v>42</v>
      </c>
      <c r="Z1636" s="16"/>
      <c r="AA1636" s="16"/>
      <c r="AB1636" s="16"/>
      <c r="AC1636" s="13">
        <v>4</v>
      </c>
      <c r="AD1636" s="44">
        <v>374.49148472509921</v>
      </c>
      <c r="AE1636" s="44" t="s">
        <v>55</v>
      </c>
      <c r="AF1636" s="44" t="s">
        <v>55</v>
      </c>
      <c r="AG1636" s="152">
        <v>93.6</v>
      </c>
      <c r="AH1636" s="16"/>
      <c r="AI1636" s="16"/>
      <c r="AJ1636" s="16"/>
      <c r="AK1636" s="16"/>
      <c r="AL1636" s="16"/>
      <c r="AM1636" s="16"/>
      <c r="AN1636" s="16"/>
      <c r="AO1636" s="16"/>
      <c r="AP1636" s="16"/>
      <c r="AQ1636" s="16"/>
      <c r="AR1636" s="16"/>
      <c r="AS1636" s="16"/>
      <c r="AT1636" s="16"/>
      <c r="AU1636" s="16"/>
      <c r="AV1636" s="16"/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  <c r="DG1636" s="16"/>
      <c r="DH1636" s="16"/>
      <c r="DI1636" s="16"/>
      <c r="DJ1636" s="16"/>
      <c r="DK1636" s="16"/>
      <c r="DL1636" s="16"/>
      <c r="DM1636" s="16"/>
      <c r="DN1636" s="16"/>
      <c r="DO1636" s="16"/>
      <c r="DP1636" s="16"/>
      <c r="DQ1636" s="16"/>
      <c r="DR1636" s="16"/>
      <c r="DS1636" s="16"/>
      <c r="DT1636" s="16"/>
      <c r="DU1636" s="16"/>
      <c r="DV1636" s="16"/>
      <c r="DW1636" s="16"/>
      <c r="DX1636" s="16"/>
      <c r="DY1636" s="16"/>
      <c r="DZ1636" s="16"/>
      <c r="EA1636" s="16"/>
      <c r="EB1636" s="16"/>
      <c r="EC1636" s="16"/>
      <c r="ED1636" s="16"/>
      <c r="EE1636" s="16"/>
      <c r="EF1636" s="16"/>
      <c r="EG1636" s="16"/>
      <c r="EH1636" s="16"/>
      <c r="EI1636" s="16"/>
      <c r="EJ1636" s="16"/>
      <c r="EK1636" s="16"/>
      <c r="EL1636" s="16"/>
      <c r="EM1636" s="16"/>
      <c r="EN1636" s="16"/>
      <c r="EO1636" s="16"/>
      <c r="EP1636" s="16"/>
      <c r="EQ1636" s="16"/>
      <c r="ER1636" s="16"/>
      <c r="ES1636" s="16"/>
      <c r="ET1636" s="16"/>
      <c r="EU1636" s="16"/>
      <c r="EV1636" s="16"/>
      <c r="EW1636" s="16"/>
    </row>
    <row r="1637" spans="1:153" s="15" customFormat="1" x14ac:dyDescent="0.2">
      <c r="A1637" s="8" t="s">
        <v>114</v>
      </c>
      <c r="B1637" s="8" t="s">
        <v>142</v>
      </c>
      <c r="C1637" s="8" t="s">
        <v>142</v>
      </c>
      <c r="D1637" s="8"/>
      <c r="E1637" s="9">
        <v>587</v>
      </c>
      <c r="F1637" s="10" t="s">
        <v>247</v>
      </c>
      <c r="G1637" s="11">
        <v>4.01</v>
      </c>
      <c r="H1637" s="9">
        <v>4</v>
      </c>
      <c r="I1637" s="12">
        <v>2.57</v>
      </c>
      <c r="J1637" s="12">
        <v>2.57</v>
      </c>
      <c r="K1637" s="13">
        <v>2.57</v>
      </c>
      <c r="L1637" s="12">
        <v>231.01071200000001</v>
      </c>
      <c r="M1637" s="12">
        <v>26.967196399999999</v>
      </c>
      <c r="N1637" s="12">
        <v>89.887436575875498</v>
      </c>
      <c r="O1637" s="12">
        <v>10.49307252918288</v>
      </c>
      <c r="P1637" s="12">
        <v>116.73569665462092</v>
      </c>
      <c r="Q1637" s="12" t="s">
        <v>99</v>
      </c>
      <c r="R1637" s="12" t="s">
        <v>54</v>
      </c>
      <c r="S1637" s="12" t="s">
        <v>55</v>
      </c>
      <c r="T1637" s="12">
        <v>12.62</v>
      </c>
      <c r="U1637" s="12">
        <v>141.27074999999999</v>
      </c>
      <c r="V1637" s="21"/>
      <c r="W1637" s="21"/>
      <c r="X1637" s="15" t="s">
        <v>63</v>
      </c>
      <c r="Y1637" s="15" t="s">
        <v>49</v>
      </c>
      <c r="Z1637" s="16"/>
      <c r="AA1637" s="16"/>
      <c r="AB1637" s="16"/>
      <c r="AC1637" s="13">
        <v>2.57</v>
      </c>
      <c r="AD1637" s="44">
        <v>240.61077893587623</v>
      </c>
      <c r="AE1637" s="44" t="s">
        <v>55</v>
      </c>
      <c r="AF1637" s="44" t="s">
        <v>55</v>
      </c>
      <c r="AG1637" s="152">
        <v>93.6</v>
      </c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6"/>
      <c r="AT1637" s="16"/>
      <c r="AU1637" s="16"/>
      <c r="AV1637" s="16"/>
      <c r="AW1637" s="16"/>
      <c r="AX1637" s="16"/>
      <c r="AY1637" s="16"/>
      <c r="AZ1637" s="16"/>
      <c r="BA1637" s="16"/>
      <c r="BB1637" s="16"/>
      <c r="BC1637" s="16"/>
      <c r="BD1637" s="16"/>
      <c r="BE1637" s="16"/>
      <c r="BF1637" s="16"/>
      <c r="BG1637" s="16"/>
      <c r="BH1637" s="16"/>
      <c r="BI1637" s="16"/>
      <c r="BJ1637" s="16"/>
      <c r="BK1637" s="16"/>
      <c r="BL1637" s="16"/>
      <c r="BM1637" s="16"/>
      <c r="BN1637" s="16"/>
      <c r="BO1637" s="16"/>
      <c r="BP1637" s="16"/>
      <c r="BQ1637" s="16"/>
      <c r="BR1637" s="16"/>
      <c r="BS1637" s="16"/>
      <c r="BT1637" s="16"/>
      <c r="BU1637" s="16"/>
      <c r="BV1637" s="16"/>
      <c r="BW1637" s="16"/>
      <c r="BX1637" s="16"/>
      <c r="BY1637" s="16"/>
      <c r="BZ1637" s="16"/>
      <c r="CA1637" s="16"/>
      <c r="CB1637" s="16"/>
      <c r="CC1637" s="16"/>
      <c r="CD1637" s="16"/>
      <c r="CE1637" s="16"/>
      <c r="CF1637" s="16"/>
      <c r="CG1637" s="16"/>
      <c r="CH1637" s="16"/>
      <c r="CI1637" s="16"/>
      <c r="CJ1637" s="16"/>
      <c r="CK1637" s="16"/>
      <c r="CL1637" s="16"/>
      <c r="CM1637" s="16"/>
      <c r="CN1637" s="16"/>
      <c r="CO1637" s="16"/>
      <c r="CP1637" s="16"/>
      <c r="CQ1637" s="16"/>
      <c r="CR1637" s="16"/>
      <c r="CS1637" s="16"/>
      <c r="CT1637" s="16"/>
      <c r="CU1637" s="16"/>
      <c r="CV1637" s="16"/>
      <c r="CW1637" s="16"/>
      <c r="CX1637" s="16"/>
      <c r="CY1637" s="16"/>
      <c r="CZ1637" s="16"/>
      <c r="DA1637" s="16"/>
      <c r="DB1637" s="16"/>
      <c r="DC1637" s="16"/>
      <c r="DD1637" s="16"/>
      <c r="DE1637" s="16"/>
      <c r="DF1637" s="16"/>
      <c r="DG1637" s="16"/>
      <c r="DH1637" s="16"/>
      <c r="DI1637" s="16"/>
      <c r="DJ1637" s="16"/>
      <c r="DK1637" s="16"/>
      <c r="DL1637" s="16"/>
      <c r="DM1637" s="16"/>
      <c r="DN1637" s="16"/>
      <c r="DO1637" s="16"/>
      <c r="DP1637" s="16"/>
      <c r="DQ1637" s="16"/>
      <c r="DR1637" s="16"/>
      <c r="DS1637" s="16"/>
      <c r="DT1637" s="16"/>
      <c r="DU1637" s="16"/>
      <c r="DV1637" s="16"/>
      <c r="DW1637" s="16"/>
      <c r="DX1637" s="16"/>
      <c r="DY1637" s="16"/>
      <c r="DZ1637" s="16"/>
      <c r="EA1637" s="16"/>
      <c r="EB1637" s="16"/>
      <c r="EC1637" s="16"/>
      <c r="ED1637" s="16"/>
      <c r="EE1637" s="16"/>
      <c r="EF1637" s="16"/>
      <c r="EG1637" s="16"/>
      <c r="EH1637" s="16"/>
      <c r="EI1637" s="16"/>
      <c r="EJ1637" s="16"/>
      <c r="EK1637" s="16"/>
      <c r="EL1637" s="16"/>
      <c r="EM1637" s="16"/>
      <c r="EN1637" s="16"/>
      <c r="EO1637" s="16"/>
      <c r="EP1637" s="16"/>
      <c r="EQ1637" s="16"/>
      <c r="ER1637" s="16"/>
      <c r="ES1637" s="16"/>
      <c r="ET1637" s="16"/>
      <c r="EU1637" s="16"/>
      <c r="EV1637" s="16"/>
      <c r="EW1637" s="16"/>
    </row>
    <row r="1638" spans="1:153" s="15" customFormat="1" x14ac:dyDescent="0.2">
      <c r="A1638" s="8" t="s">
        <v>114</v>
      </c>
      <c r="B1638" s="8" t="s">
        <v>142</v>
      </c>
      <c r="C1638" s="8" t="s">
        <v>142</v>
      </c>
      <c r="D1638" s="8"/>
      <c r="E1638" s="9">
        <v>587</v>
      </c>
      <c r="F1638" s="10" t="s">
        <v>247</v>
      </c>
      <c r="G1638" s="11">
        <v>4.03</v>
      </c>
      <c r="H1638" s="9">
        <v>4</v>
      </c>
      <c r="I1638" s="12">
        <v>2.76</v>
      </c>
      <c r="J1638" s="12">
        <v>2.76</v>
      </c>
      <c r="K1638" s="13">
        <v>2.76</v>
      </c>
      <c r="L1638" s="12">
        <v>376.96135199999998</v>
      </c>
      <c r="M1638" s="12">
        <v>41.0545124</v>
      </c>
      <c r="N1638" s="12">
        <v>136.58019999999999</v>
      </c>
      <c r="O1638" s="12">
        <v>14.874823333333335</v>
      </c>
      <c r="P1638" s="12">
        <v>108.90907564444433</v>
      </c>
      <c r="Q1638" s="12" t="s">
        <v>99</v>
      </c>
      <c r="R1638" s="12" t="s">
        <v>54</v>
      </c>
      <c r="S1638" s="12" t="s">
        <v>55</v>
      </c>
      <c r="T1638" s="12">
        <v>12.58</v>
      </c>
      <c r="U1638" s="12">
        <v>132.05459999999999</v>
      </c>
      <c r="V1638" s="21"/>
      <c r="W1638" s="21"/>
      <c r="X1638" s="15" t="s">
        <v>63</v>
      </c>
      <c r="Y1638" s="15" t="s">
        <v>49</v>
      </c>
      <c r="Z1638" s="16"/>
      <c r="AA1638" s="16"/>
      <c r="AB1638" s="16"/>
      <c r="AC1638" s="13">
        <v>2.76</v>
      </c>
      <c r="AD1638" s="44">
        <v>258.39912446031843</v>
      </c>
      <c r="AE1638" s="44" t="s">
        <v>55</v>
      </c>
      <c r="AF1638" s="44" t="s">
        <v>55</v>
      </c>
      <c r="AG1638" s="152">
        <v>93.6</v>
      </c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K1638" s="16"/>
      <c r="BL1638" s="16"/>
      <c r="BM1638" s="16"/>
      <c r="BN1638" s="16"/>
      <c r="BO1638" s="16"/>
      <c r="BP1638" s="16"/>
      <c r="BQ1638" s="16"/>
      <c r="BR1638" s="16"/>
      <c r="BS1638" s="16"/>
      <c r="BT1638" s="16"/>
      <c r="BU1638" s="16"/>
      <c r="BV1638" s="16"/>
      <c r="BW1638" s="16"/>
      <c r="BX1638" s="16"/>
      <c r="BY1638" s="16"/>
      <c r="BZ1638" s="16"/>
      <c r="CA1638" s="16"/>
      <c r="CB1638" s="16"/>
      <c r="CC1638" s="16"/>
      <c r="CD1638" s="16"/>
      <c r="CE1638" s="16"/>
      <c r="CF1638" s="16"/>
      <c r="CG1638" s="16"/>
      <c r="CH1638" s="16"/>
      <c r="CI1638" s="16"/>
      <c r="CJ1638" s="16"/>
      <c r="CK1638" s="16"/>
      <c r="CL1638" s="16"/>
      <c r="CM1638" s="16"/>
      <c r="CN1638" s="16"/>
      <c r="CO1638" s="16"/>
      <c r="CP1638" s="16"/>
      <c r="CQ1638" s="16"/>
      <c r="CR1638" s="16"/>
      <c r="CS1638" s="16"/>
      <c r="CT1638" s="16"/>
      <c r="CU1638" s="16"/>
      <c r="CV1638" s="16"/>
      <c r="CW1638" s="16"/>
      <c r="CX1638" s="16"/>
      <c r="CY1638" s="16"/>
      <c r="CZ1638" s="16"/>
      <c r="DA1638" s="16"/>
      <c r="DB1638" s="16"/>
      <c r="DC1638" s="16"/>
      <c r="DD1638" s="16"/>
      <c r="DE1638" s="16"/>
      <c r="DF1638" s="16"/>
      <c r="DG1638" s="16"/>
      <c r="DH1638" s="16"/>
      <c r="DI1638" s="16"/>
      <c r="DJ1638" s="16"/>
      <c r="DK1638" s="16"/>
      <c r="DL1638" s="16"/>
      <c r="DM1638" s="16"/>
      <c r="DN1638" s="16"/>
      <c r="DO1638" s="16"/>
      <c r="DP1638" s="16"/>
      <c r="DQ1638" s="16"/>
      <c r="DR1638" s="16"/>
      <c r="DS1638" s="16"/>
      <c r="DT1638" s="16"/>
      <c r="DU1638" s="16"/>
      <c r="DV1638" s="16"/>
      <c r="DW1638" s="16"/>
      <c r="DX1638" s="16"/>
      <c r="DY1638" s="16"/>
      <c r="DZ1638" s="16"/>
      <c r="EA1638" s="16"/>
      <c r="EB1638" s="16"/>
      <c r="EC1638" s="16"/>
      <c r="ED1638" s="16"/>
      <c r="EE1638" s="16"/>
      <c r="EF1638" s="16"/>
      <c r="EG1638" s="16"/>
      <c r="EH1638" s="16"/>
      <c r="EI1638" s="16"/>
      <c r="EJ1638" s="16"/>
      <c r="EK1638" s="16"/>
      <c r="EL1638" s="16"/>
      <c r="EM1638" s="16"/>
      <c r="EN1638" s="16"/>
      <c r="EO1638" s="16"/>
      <c r="EP1638" s="16"/>
      <c r="EQ1638" s="16"/>
      <c r="ER1638" s="16"/>
      <c r="ES1638" s="16"/>
      <c r="ET1638" s="16"/>
      <c r="EU1638" s="16"/>
      <c r="EV1638" s="16"/>
      <c r="EW1638" s="16"/>
    </row>
    <row r="1639" spans="1:153" s="15" customFormat="1" x14ac:dyDescent="0.2">
      <c r="A1639" s="8" t="s">
        <v>114</v>
      </c>
      <c r="B1639" s="8" t="s">
        <v>142</v>
      </c>
      <c r="C1639" s="8" t="s">
        <v>142</v>
      </c>
      <c r="D1639" s="8"/>
      <c r="E1639" s="9">
        <v>587</v>
      </c>
      <c r="F1639" s="10" t="s">
        <v>247</v>
      </c>
      <c r="G1639" s="11">
        <v>4.09</v>
      </c>
      <c r="H1639" s="9">
        <v>4</v>
      </c>
      <c r="I1639" s="12">
        <v>2.33</v>
      </c>
      <c r="J1639" s="12">
        <v>2.33</v>
      </c>
      <c r="K1639" s="13">
        <v>2.33</v>
      </c>
      <c r="L1639" s="12">
        <v>314.47108800000001</v>
      </c>
      <c r="M1639" s="12">
        <v>32.826722400000001</v>
      </c>
      <c r="N1639" s="12">
        <v>134.96613218884121</v>
      </c>
      <c r="O1639" s="12">
        <v>14.088722060085837</v>
      </c>
      <c r="P1639" s="12">
        <v>104.38709201782009</v>
      </c>
      <c r="Q1639" s="12" t="s">
        <v>99</v>
      </c>
      <c r="R1639" s="12" t="s">
        <v>54</v>
      </c>
      <c r="S1639" s="12" t="s">
        <v>55</v>
      </c>
      <c r="T1639" s="12">
        <v>12.65</v>
      </c>
      <c r="U1639" s="12">
        <v>133.92025000000001</v>
      </c>
      <c r="V1639" s="21"/>
      <c r="W1639" s="21"/>
      <c r="X1639" s="15" t="s">
        <v>63</v>
      </c>
      <c r="Y1639" s="15" t="s">
        <v>49</v>
      </c>
      <c r="Z1639" s="16"/>
      <c r="AA1639" s="16"/>
      <c r="AB1639" s="16"/>
      <c r="AC1639" s="13">
        <v>2.33</v>
      </c>
      <c r="AD1639" s="44">
        <v>218.14128985237031</v>
      </c>
      <c r="AE1639" s="44" t="s">
        <v>55</v>
      </c>
      <c r="AF1639" s="44" t="s">
        <v>55</v>
      </c>
      <c r="AG1639" s="152">
        <v>93.6</v>
      </c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K1639" s="16"/>
      <c r="BL1639" s="16"/>
      <c r="BM1639" s="16"/>
      <c r="BN1639" s="16"/>
      <c r="BO1639" s="16"/>
      <c r="BP1639" s="16"/>
      <c r="BQ1639" s="16"/>
      <c r="BR1639" s="16"/>
      <c r="BS1639" s="16"/>
      <c r="BT1639" s="16"/>
      <c r="BU1639" s="16"/>
      <c r="BV1639" s="16"/>
      <c r="BW1639" s="16"/>
      <c r="BX1639" s="16"/>
      <c r="BY1639" s="16"/>
      <c r="BZ1639" s="16"/>
      <c r="CA1639" s="16"/>
      <c r="CB1639" s="16"/>
      <c r="CC1639" s="16"/>
      <c r="CD1639" s="16"/>
      <c r="CE1639" s="16"/>
      <c r="CF1639" s="16"/>
      <c r="CG1639" s="16"/>
      <c r="CH1639" s="16"/>
      <c r="CI1639" s="16"/>
      <c r="CJ1639" s="16"/>
      <c r="CK1639" s="16"/>
      <c r="CL1639" s="16"/>
      <c r="CM1639" s="16"/>
      <c r="CN1639" s="16"/>
      <c r="CO1639" s="16"/>
      <c r="CP1639" s="16"/>
      <c r="CQ1639" s="16"/>
      <c r="CR1639" s="16"/>
      <c r="CS1639" s="16"/>
      <c r="CT1639" s="16"/>
      <c r="CU1639" s="16"/>
      <c r="CV1639" s="16"/>
      <c r="CW1639" s="16"/>
      <c r="CX1639" s="16"/>
      <c r="CY1639" s="16"/>
      <c r="CZ1639" s="16"/>
      <c r="DA1639" s="16"/>
      <c r="DB1639" s="16"/>
      <c r="DC1639" s="16"/>
      <c r="DD1639" s="16"/>
      <c r="DE1639" s="16"/>
      <c r="DF1639" s="16"/>
      <c r="DG1639" s="16"/>
      <c r="DH1639" s="16"/>
      <c r="DI1639" s="16"/>
      <c r="DJ1639" s="16"/>
      <c r="DK1639" s="16"/>
      <c r="DL1639" s="16"/>
      <c r="DM1639" s="16"/>
      <c r="DN1639" s="16"/>
      <c r="DO1639" s="16"/>
      <c r="DP1639" s="16"/>
      <c r="DQ1639" s="16"/>
      <c r="DR1639" s="16"/>
      <c r="DS1639" s="16"/>
      <c r="DT1639" s="16"/>
      <c r="DU1639" s="16"/>
      <c r="DV1639" s="16"/>
      <c r="DW1639" s="16"/>
      <c r="DX1639" s="16"/>
      <c r="DY1639" s="16"/>
      <c r="DZ1639" s="16"/>
      <c r="EA1639" s="16"/>
      <c r="EB1639" s="16"/>
      <c r="EC1639" s="16"/>
      <c r="ED1639" s="16"/>
      <c r="EE1639" s="16"/>
      <c r="EF1639" s="16"/>
      <c r="EG1639" s="16"/>
    </row>
    <row r="1640" spans="1:153" s="15" customFormat="1" x14ac:dyDescent="0.2">
      <c r="A1640" s="8" t="s">
        <v>114</v>
      </c>
      <c r="B1640" s="8" t="s">
        <v>142</v>
      </c>
      <c r="C1640" s="8" t="s">
        <v>142</v>
      </c>
      <c r="D1640" s="8"/>
      <c r="E1640" s="9">
        <v>587</v>
      </c>
      <c r="F1640" s="10" t="s">
        <v>247</v>
      </c>
      <c r="G1640" s="11">
        <v>4.0599999999999996</v>
      </c>
      <c r="H1640" s="9">
        <v>4</v>
      </c>
      <c r="I1640" s="12">
        <v>0.86</v>
      </c>
      <c r="J1640" s="12">
        <v>0.86</v>
      </c>
      <c r="K1640" s="13">
        <v>0.86</v>
      </c>
      <c r="L1640" s="12">
        <v>68.590232</v>
      </c>
      <c r="M1640" s="12">
        <v>6.5672129999999997</v>
      </c>
      <c r="N1640" s="12">
        <v>79.756083720930235</v>
      </c>
      <c r="O1640" s="12">
        <v>7.6362941860465119</v>
      </c>
      <c r="P1640" s="12">
        <v>95.745601210388088</v>
      </c>
      <c r="Q1640" s="12" t="s">
        <v>99</v>
      </c>
      <c r="R1640" s="12" t="s">
        <v>54</v>
      </c>
      <c r="S1640" s="12" t="s">
        <v>55</v>
      </c>
      <c r="T1640" s="12">
        <v>12.62</v>
      </c>
      <c r="U1640" s="12">
        <v>129.88194999999999</v>
      </c>
      <c r="V1640" s="21"/>
      <c r="W1640" s="21"/>
      <c r="X1640" s="15" t="s">
        <v>63</v>
      </c>
      <c r="Y1640" s="15" t="s">
        <v>49</v>
      </c>
      <c r="Z1640" s="16"/>
      <c r="AA1640" s="16"/>
      <c r="AB1640" s="16"/>
      <c r="AC1640" s="13">
        <v>0.86</v>
      </c>
      <c r="AD1640" s="44">
        <v>80.515669215896324</v>
      </c>
      <c r="AE1640" s="44" t="s">
        <v>55</v>
      </c>
      <c r="AF1640" s="44" t="s">
        <v>55</v>
      </c>
      <c r="AG1640" s="152">
        <v>93.6</v>
      </c>
      <c r="AH1640" s="16"/>
      <c r="AI1640" s="16"/>
      <c r="AJ1640" s="16"/>
      <c r="AK1640" s="16"/>
      <c r="AL1640" s="16"/>
      <c r="AM1640" s="16"/>
      <c r="AN1640" s="16"/>
      <c r="AO1640" s="16"/>
      <c r="AP1640" s="16"/>
      <c r="AQ1640" s="16"/>
      <c r="AR1640" s="16"/>
      <c r="AS1640" s="16"/>
      <c r="AT1640" s="16"/>
      <c r="AU1640" s="16"/>
      <c r="AV1640" s="16"/>
      <c r="AW1640" s="16"/>
      <c r="AX1640" s="16"/>
      <c r="AY1640" s="16"/>
      <c r="AZ1640" s="16"/>
      <c r="BA1640" s="16"/>
      <c r="BB1640" s="16"/>
      <c r="BC1640" s="16"/>
      <c r="BD1640" s="16"/>
      <c r="BE1640" s="16"/>
      <c r="BF1640" s="16"/>
      <c r="BG1640" s="16"/>
      <c r="BH1640" s="16"/>
      <c r="BI1640" s="16"/>
      <c r="BJ1640" s="16"/>
      <c r="BK1640" s="16"/>
      <c r="BL1640" s="16"/>
      <c r="BM1640" s="16"/>
      <c r="BN1640" s="16"/>
      <c r="BO1640" s="16"/>
      <c r="BP1640" s="16"/>
      <c r="BQ1640" s="16"/>
      <c r="BR1640" s="16"/>
      <c r="BS1640" s="16"/>
      <c r="BT1640" s="16"/>
      <c r="BU1640" s="16"/>
      <c r="BV1640" s="16"/>
      <c r="BW1640" s="16"/>
      <c r="BX1640" s="16"/>
      <c r="BY1640" s="16"/>
      <c r="BZ1640" s="16"/>
      <c r="CA1640" s="16"/>
      <c r="CB1640" s="16"/>
      <c r="CC1640" s="16"/>
      <c r="CD1640" s="16"/>
      <c r="CE1640" s="16"/>
      <c r="CF1640" s="16"/>
      <c r="CG1640" s="16"/>
      <c r="CH1640" s="16"/>
      <c r="CI1640" s="16"/>
      <c r="CJ1640" s="16"/>
      <c r="CK1640" s="16"/>
      <c r="CL1640" s="16"/>
      <c r="CM1640" s="16"/>
      <c r="CN1640" s="16"/>
      <c r="CO1640" s="16"/>
      <c r="CP1640" s="16"/>
      <c r="CQ1640" s="16"/>
      <c r="CR1640" s="16"/>
      <c r="CS1640" s="16"/>
      <c r="CT1640" s="16"/>
      <c r="CU1640" s="16"/>
      <c r="CV1640" s="16"/>
      <c r="CW1640" s="16"/>
      <c r="CX1640" s="16"/>
      <c r="CY1640" s="16"/>
      <c r="CZ1640" s="16"/>
      <c r="DA1640" s="16"/>
      <c r="DB1640" s="16"/>
      <c r="DC1640" s="16"/>
      <c r="DD1640" s="16"/>
      <c r="DE1640" s="16"/>
      <c r="DF1640" s="16"/>
      <c r="DG1640" s="16"/>
      <c r="DH1640" s="16"/>
      <c r="DI1640" s="16"/>
      <c r="DJ1640" s="16"/>
      <c r="DK1640" s="16"/>
      <c r="DL1640" s="16"/>
      <c r="DM1640" s="16"/>
      <c r="DN1640" s="16"/>
      <c r="DO1640" s="16"/>
      <c r="DP1640" s="16"/>
      <c r="DQ1640" s="16"/>
      <c r="DR1640" s="16"/>
      <c r="DS1640" s="16"/>
      <c r="DT1640" s="16"/>
      <c r="DU1640" s="16"/>
      <c r="DV1640" s="16"/>
      <c r="DW1640" s="16"/>
      <c r="DX1640" s="16"/>
      <c r="DY1640" s="16"/>
      <c r="DZ1640" s="16"/>
      <c r="EA1640" s="16"/>
      <c r="EB1640" s="16"/>
      <c r="EC1640" s="16"/>
      <c r="ED1640" s="16"/>
      <c r="EE1640" s="16"/>
      <c r="EF1640" s="16"/>
      <c r="EG1640" s="16"/>
      <c r="EH1640" s="16"/>
      <c r="EI1640" s="16"/>
      <c r="EJ1640" s="16"/>
      <c r="EK1640" s="16"/>
      <c r="EL1640" s="16"/>
      <c r="EM1640" s="16"/>
      <c r="EN1640" s="16"/>
      <c r="EO1640" s="16"/>
      <c r="EP1640" s="16"/>
      <c r="EQ1640" s="16"/>
      <c r="ER1640" s="16"/>
      <c r="ES1640" s="16"/>
      <c r="ET1640" s="16"/>
      <c r="EU1640" s="16"/>
      <c r="EV1640" s="16"/>
      <c r="EW1640" s="16"/>
    </row>
    <row r="1641" spans="1:153" s="15" customFormat="1" x14ac:dyDescent="0.2">
      <c r="A1641" s="8" t="s">
        <v>114</v>
      </c>
      <c r="B1641" s="8" t="s">
        <v>142</v>
      </c>
      <c r="C1641" s="8" t="s">
        <v>142</v>
      </c>
      <c r="D1641" s="8"/>
      <c r="E1641" s="9">
        <v>587</v>
      </c>
      <c r="F1641" s="10" t="s">
        <v>247</v>
      </c>
      <c r="G1641" s="11">
        <v>4.0199999999999996</v>
      </c>
      <c r="H1641" s="9">
        <v>4</v>
      </c>
      <c r="I1641" s="12">
        <v>3.05</v>
      </c>
      <c r="J1641" s="12">
        <v>3.05</v>
      </c>
      <c r="K1641" s="13">
        <v>3.05</v>
      </c>
      <c r="L1641" s="12">
        <v>351.04127199999999</v>
      </c>
      <c r="M1641" s="12">
        <v>36.485456599999999</v>
      </c>
      <c r="N1641" s="12">
        <v>115.09549901639345</v>
      </c>
      <c r="O1641" s="12">
        <v>11.962444786885246</v>
      </c>
      <c r="P1641" s="12">
        <v>103.93494870882304</v>
      </c>
      <c r="Q1641" s="12" t="s">
        <v>99</v>
      </c>
      <c r="R1641" s="12" t="s">
        <v>54</v>
      </c>
      <c r="S1641" s="12" t="s">
        <v>55</v>
      </c>
      <c r="T1641" s="12">
        <v>12.62</v>
      </c>
      <c r="U1641" s="12">
        <v>134.86279999999999</v>
      </c>
      <c r="V1641" s="21"/>
      <c r="W1641" s="21"/>
      <c r="X1641" s="15" t="s">
        <v>63</v>
      </c>
      <c r="Y1641" s="15" t="s">
        <v>49</v>
      </c>
      <c r="Z1641" s="16"/>
      <c r="AA1641" s="16"/>
      <c r="AB1641" s="16"/>
      <c r="AC1641" s="13">
        <v>3.05</v>
      </c>
      <c r="AD1641" s="44">
        <v>285.54975710288824</v>
      </c>
      <c r="AE1641" s="44" t="s">
        <v>55</v>
      </c>
      <c r="AF1641" s="44" t="s">
        <v>55</v>
      </c>
      <c r="AG1641" s="152">
        <v>93.6</v>
      </c>
      <c r="AH1641" s="16"/>
      <c r="AI1641" s="16"/>
      <c r="AJ1641" s="16"/>
      <c r="AK1641" s="16"/>
      <c r="AL1641" s="16"/>
      <c r="AM1641" s="16"/>
      <c r="AN1641" s="16"/>
      <c r="AO1641" s="16"/>
      <c r="AP1641" s="16"/>
      <c r="AQ1641" s="16"/>
      <c r="AR1641" s="16"/>
      <c r="AS1641" s="16"/>
      <c r="AT1641" s="16"/>
      <c r="AU1641" s="16"/>
      <c r="AV1641" s="16"/>
      <c r="AW1641" s="16"/>
      <c r="AX1641" s="16"/>
      <c r="AY1641" s="16"/>
      <c r="AZ1641" s="16"/>
      <c r="BA1641" s="16"/>
      <c r="BB1641" s="16"/>
      <c r="BC1641" s="16"/>
      <c r="BD1641" s="16"/>
      <c r="BE1641" s="16"/>
      <c r="BF1641" s="16"/>
      <c r="BG1641" s="16"/>
      <c r="BH1641" s="16"/>
      <c r="BI1641" s="16"/>
      <c r="BJ1641" s="16"/>
      <c r="BK1641" s="16"/>
      <c r="BL1641" s="16"/>
      <c r="BM1641" s="16"/>
      <c r="BN1641" s="16"/>
      <c r="BO1641" s="16"/>
      <c r="BP1641" s="16"/>
      <c r="BQ1641" s="16"/>
      <c r="BR1641" s="16"/>
      <c r="BS1641" s="16"/>
      <c r="BT1641" s="16"/>
      <c r="BU1641" s="16"/>
      <c r="BV1641" s="16"/>
      <c r="BW1641" s="16"/>
      <c r="BX1641" s="16"/>
      <c r="BY1641" s="16"/>
      <c r="BZ1641" s="16"/>
      <c r="CA1641" s="16"/>
      <c r="CB1641" s="16"/>
      <c r="CC1641" s="16"/>
      <c r="CD1641" s="16"/>
      <c r="CE1641" s="16"/>
      <c r="CF1641" s="16"/>
      <c r="CG1641" s="16"/>
      <c r="CH1641" s="16"/>
      <c r="CI1641" s="16"/>
      <c r="CJ1641" s="16"/>
      <c r="CK1641" s="16"/>
      <c r="CL1641" s="16"/>
      <c r="CM1641" s="16"/>
      <c r="CN1641" s="16"/>
      <c r="CO1641" s="16"/>
      <c r="CP1641" s="16"/>
      <c r="CQ1641" s="16"/>
      <c r="CR1641" s="16"/>
      <c r="CS1641" s="16"/>
      <c r="CT1641" s="16"/>
      <c r="CU1641" s="16"/>
      <c r="CV1641" s="16"/>
      <c r="CW1641" s="16"/>
      <c r="CX1641" s="16"/>
      <c r="CY1641" s="16"/>
      <c r="CZ1641" s="16"/>
      <c r="DA1641" s="16"/>
      <c r="DB1641" s="16"/>
      <c r="DC1641" s="16"/>
      <c r="DD1641" s="16"/>
      <c r="DE1641" s="16"/>
      <c r="DF1641" s="16"/>
      <c r="DG1641" s="16"/>
      <c r="DH1641" s="16"/>
      <c r="DI1641" s="16"/>
      <c r="DJ1641" s="16"/>
      <c r="DK1641" s="16"/>
      <c r="DL1641" s="16"/>
      <c r="DM1641" s="16"/>
      <c r="DN1641" s="16"/>
      <c r="DO1641" s="16"/>
      <c r="DP1641" s="16"/>
      <c r="DQ1641" s="16"/>
      <c r="DR1641" s="16"/>
      <c r="DS1641" s="16"/>
      <c r="DT1641" s="16"/>
      <c r="DU1641" s="16"/>
      <c r="DV1641" s="16"/>
      <c r="DW1641" s="16"/>
      <c r="DX1641" s="16"/>
      <c r="DY1641" s="16"/>
      <c r="DZ1641" s="16"/>
      <c r="EA1641" s="16"/>
      <c r="EB1641" s="16"/>
      <c r="EC1641" s="16"/>
      <c r="ED1641" s="16"/>
      <c r="EE1641" s="16"/>
      <c r="EF1641" s="16"/>
      <c r="EG1641" s="16"/>
      <c r="EH1641" s="16"/>
      <c r="EI1641" s="16"/>
      <c r="EJ1641" s="16"/>
      <c r="EK1641" s="16"/>
      <c r="EL1641" s="16"/>
      <c r="EM1641" s="16"/>
      <c r="EN1641" s="16"/>
      <c r="EO1641" s="16"/>
      <c r="EP1641" s="16"/>
      <c r="EQ1641" s="16"/>
      <c r="ER1641" s="16"/>
      <c r="ES1641" s="16"/>
      <c r="ET1641" s="16"/>
      <c r="EU1641" s="16"/>
      <c r="EV1641" s="16"/>
      <c r="EW1641" s="16"/>
    </row>
    <row r="1642" spans="1:153" s="15" customFormat="1" x14ac:dyDescent="0.2">
      <c r="A1642" s="8" t="s">
        <v>114</v>
      </c>
      <c r="B1642" s="8" t="s">
        <v>142</v>
      </c>
      <c r="C1642" s="8" t="s">
        <v>142</v>
      </c>
      <c r="D1642" s="8"/>
      <c r="E1642" s="9">
        <v>587</v>
      </c>
      <c r="F1642" s="10" t="s">
        <v>247</v>
      </c>
      <c r="G1642" s="11">
        <v>4.04</v>
      </c>
      <c r="H1642" s="9">
        <v>4</v>
      </c>
      <c r="I1642" s="12">
        <v>2.09</v>
      </c>
      <c r="J1642" s="12">
        <v>2.09</v>
      </c>
      <c r="K1642" s="13">
        <v>2.09</v>
      </c>
      <c r="L1642" s="12">
        <v>143.08042399999999</v>
      </c>
      <c r="M1642" s="12">
        <v>13.906269200000001</v>
      </c>
      <c r="N1642" s="12">
        <v>68.459533014354065</v>
      </c>
      <c r="O1642" s="12">
        <v>6.6537173205741631</v>
      </c>
      <c r="P1642" s="12">
        <v>97.19197645095042</v>
      </c>
      <c r="Q1642" s="12" t="s">
        <v>99</v>
      </c>
      <c r="R1642" s="12" t="s">
        <v>54</v>
      </c>
      <c r="S1642" s="12" t="s">
        <v>55</v>
      </c>
      <c r="T1642" s="12">
        <v>12.58</v>
      </c>
      <c r="U1642" s="12">
        <v>132.44005000000001</v>
      </c>
      <c r="V1642" s="21"/>
      <c r="W1642" s="21"/>
      <c r="X1642" s="15" t="s">
        <v>63</v>
      </c>
      <c r="Y1642" s="15" t="s">
        <v>49</v>
      </c>
      <c r="Z1642" s="16"/>
      <c r="AA1642" s="16"/>
      <c r="AB1642" s="16"/>
      <c r="AC1642" s="13">
        <v>2.09</v>
      </c>
      <c r="AD1642" s="44">
        <v>195.67180076886433</v>
      </c>
      <c r="AE1642" s="44" t="s">
        <v>55</v>
      </c>
      <c r="AF1642" s="44" t="s">
        <v>55</v>
      </c>
      <c r="AG1642" s="152">
        <v>93.6</v>
      </c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K1642" s="16"/>
      <c r="BL1642" s="16"/>
      <c r="BM1642" s="16"/>
      <c r="BN1642" s="16"/>
      <c r="BO1642" s="16"/>
      <c r="BP1642" s="16"/>
      <c r="BQ1642" s="16"/>
      <c r="BR1642" s="16"/>
      <c r="BS1642" s="16"/>
      <c r="BT1642" s="16"/>
      <c r="BU1642" s="16"/>
      <c r="BV1642" s="16"/>
      <c r="BW1642" s="16"/>
      <c r="BX1642" s="16"/>
      <c r="BY1642" s="16"/>
      <c r="BZ1642" s="16"/>
      <c r="CA1642" s="16"/>
      <c r="CB1642" s="16"/>
      <c r="CC1642" s="16"/>
      <c r="CD1642" s="16"/>
      <c r="CE1642" s="16"/>
      <c r="CF1642" s="16"/>
      <c r="CG1642" s="16"/>
      <c r="CH1642" s="16"/>
      <c r="CI1642" s="16"/>
      <c r="CJ1642" s="16"/>
      <c r="CK1642" s="16"/>
      <c r="CL1642" s="16"/>
      <c r="CM1642" s="16"/>
      <c r="CN1642" s="16"/>
      <c r="CO1642" s="16"/>
      <c r="CP1642" s="16"/>
      <c r="CQ1642" s="16"/>
      <c r="CR1642" s="16"/>
      <c r="CS1642" s="16"/>
      <c r="CT1642" s="16"/>
      <c r="CU1642" s="16"/>
      <c r="CV1642" s="16"/>
      <c r="CW1642" s="16"/>
      <c r="CX1642" s="16"/>
      <c r="CY1642" s="16"/>
      <c r="CZ1642" s="16"/>
      <c r="DA1642" s="16"/>
      <c r="DB1642" s="16"/>
      <c r="DC1642" s="16"/>
      <c r="DD1642" s="16"/>
      <c r="DE1642" s="16"/>
      <c r="DF1642" s="16"/>
      <c r="DG1642" s="16"/>
      <c r="DH1642" s="16"/>
      <c r="DI1642" s="16"/>
      <c r="DJ1642" s="16"/>
      <c r="DK1642" s="16"/>
      <c r="DL1642" s="16"/>
      <c r="DM1642" s="16"/>
      <c r="DN1642" s="16"/>
      <c r="DO1642" s="16"/>
      <c r="DP1642" s="16"/>
      <c r="DQ1642" s="16"/>
      <c r="DR1642" s="16"/>
      <c r="DS1642" s="16"/>
      <c r="DT1642" s="16"/>
      <c r="DU1642" s="16"/>
      <c r="DV1642" s="16"/>
      <c r="DW1642" s="16"/>
      <c r="DX1642" s="16"/>
      <c r="DY1642" s="16"/>
      <c r="DZ1642" s="16"/>
      <c r="EA1642" s="16"/>
      <c r="EB1642" s="16"/>
      <c r="EC1642" s="16"/>
      <c r="ED1642" s="16"/>
      <c r="EE1642" s="16"/>
      <c r="EF1642" s="16"/>
      <c r="EG1642" s="16"/>
      <c r="EH1642" s="16"/>
      <c r="EI1642" s="16"/>
      <c r="EJ1642" s="16"/>
      <c r="EK1642" s="16"/>
      <c r="EL1642" s="16"/>
      <c r="EM1642" s="16"/>
      <c r="EN1642" s="16"/>
      <c r="EO1642" s="16"/>
      <c r="EP1642" s="16"/>
      <c r="EQ1642" s="16"/>
      <c r="ER1642" s="16"/>
      <c r="ES1642" s="16"/>
      <c r="ET1642" s="16"/>
      <c r="EU1642" s="16"/>
      <c r="EV1642" s="16"/>
      <c r="EW1642" s="16"/>
    </row>
    <row r="1643" spans="1:153" s="15" customFormat="1" x14ac:dyDescent="0.2">
      <c r="A1643" s="8" t="s">
        <v>114</v>
      </c>
      <c r="B1643" s="8" t="s">
        <v>142</v>
      </c>
      <c r="C1643" s="8" t="s">
        <v>142</v>
      </c>
      <c r="D1643" s="8"/>
      <c r="E1643" s="9">
        <v>587</v>
      </c>
      <c r="F1643" s="10" t="s">
        <v>247</v>
      </c>
      <c r="G1643" s="11">
        <v>4.0999999999999996</v>
      </c>
      <c r="H1643" s="9">
        <v>4</v>
      </c>
      <c r="I1643" s="12">
        <v>4.22</v>
      </c>
      <c r="J1643" s="12">
        <v>4.22</v>
      </c>
      <c r="K1643" s="13">
        <v>4.22</v>
      </c>
      <c r="L1643" s="12">
        <v>550.84172000000001</v>
      </c>
      <c r="M1643" s="12">
        <v>55.6547974</v>
      </c>
      <c r="N1643" s="12">
        <v>130.53121327014219</v>
      </c>
      <c r="O1643" s="12">
        <v>13.188340616113745</v>
      </c>
      <c r="P1643" s="12">
        <v>101.03591536240209</v>
      </c>
      <c r="Q1643" s="12" t="s">
        <v>99</v>
      </c>
      <c r="R1643" s="12" t="s">
        <v>54</v>
      </c>
      <c r="S1643" s="12" t="s">
        <v>55</v>
      </c>
      <c r="T1643" s="12">
        <v>12.55</v>
      </c>
      <c r="U1643" s="12">
        <v>125.9096</v>
      </c>
      <c r="V1643" s="21"/>
      <c r="W1643" s="21"/>
      <c r="X1643" s="15" t="s">
        <v>63</v>
      </c>
      <c r="Y1643" s="15" t="s">
        <v>49</v>
      </c>
      <c r="Z1643" s="16"/>
      <c r="AA1643" s="16"/>
      <c r="AB1643" s="16"/>
      <c r="AC1643" s="13">
        <v>4.22</v>
      </c>
      <c r="AD1643" s="44">
        <v>395.08851638497976</v>
      </c>
      <c r="AE1643" s="44" t="s">
        <v>55</v>
      </c>
      <c r="AF1643" s="44" t="s">
        <v>55</v>
      </c>
      <c r="AG1643" s="152">
        <v>93.6</v>
      </c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K1643" s="16"/>
      <c r="BL1643" s="16"/>
      <c r="BM1643" s="16"/>
      <c r="BN1643" s="16"/>
      <c r="BO1643" s="16"/>
      <c r="BP1643" s="16"/>
      <c r="BQ1643" s="16"/>
      <c r="BR1643" s="16"/>
      <c r="BS1643" s="16"/>
      <c r="BT1643" s="16"/>
      <c r="BU1643" s="16"/>
      <c r="BV1643" s="16"/>
      <c r="BW1643" s="16"/>
      <c r="BX1643" s="16"/>
      <c r="BY1643" s="16"/>
      <c r="BZ1643" s="16"/>
      <c r="CA1643" s="16"/>
      <c r="CB1643" s="16"/>
      <c r="CC1643" s="16"/>
      <c r="CD1643" s="16"/>
      <c r="CE1643" s="16"/>
      <c r="CF1643" s="16"/>
      <c r="CG1643" s="16"/>
      <c r="CH1643" s="16"/>
      <c r="CI1643" s="16"/>
      <c r="CJ1643" s="16"/>
      <c r="CK1643" s="16"/>
      <c r="CL1643" s="16"/>
      <c r="CM1643" s="16"/>
      <c r="CN1643" s="16"/>
      <c r="CO1643" s="16"/>
      <c r="CP1643" s="16"/>
      <c r="CQ1643" s="16"/>
      <c r="CR1643" s="16"/>
      <c r="CS1643" s="16"/>
      <c r="CT1643" s="16"/>
      <c r="CU1643" s="16"/>
      <c r="CV1643" s="16"/>
      <c r="CW1643" s="16"/>
      <c r="CX1643" s="16"/>
      <c r="CY1643" s="16"/>
      <c r="CZ1643" s="16"/>
      <c r="DA1643" s="16"/>
      <c r="DB1643" s="16"/>
      <c r="DC1643" s="16"/>
      <c r="DD1643" s="16"/>
      <c r="DE1643" s="16"/>
      <c r="DF1643" s="16"/>
      <c r="DG1643" s="16"/>
      <c r="DH1643" s="16"/>
      <c r="DI1643" s="16"/>
      <c r="DJ1643" s="16"/>
      <c r="DK1643" s="16"/>
      <c r="DL1643" s="16"/>
      <c r="DM1643" s="16"/>
      <c r="DN1643" s="16"/>
      <c r="DO1643" s="16"/>
      <c r="DP1643" s="16"/>
      <c r="DQ1643" s="16"/>
      <c r="DR1643" s="16"/>
      <c r="DS1643" s="16"/>
      <c r="DT1643" s="16"/>
      <c r="DU1643" s="16"/>
      <c r="DV1643" s="16"/>
      <c r="DW1643" s="16"/>
      <c r="DX1643" s="16"/>
      <c r="DY1643" s="16"/>
      <c r="DZ1643" s="16"/>
      <c r="EA1643" s="16"/>
      <c r="EB1643" s="16"/>
      <c r="EC1643" s="16"/>
      <c r="ED1643" s="16"/>
      <c r="EE1643" s="16"/>
      <c r="EF1643" s="16"/>
      <c r="EG1643" s="16"/>
      <c r="EH1643" s="16"/>
      <c r="EI1643" s="16"/>
      <c r="EJ1643" s="16"/>
      <c r="EK1643" s="16"/>
      <c r="EL1643" s="16"/>
      <c r="EM1643" s="16"/>
      <c r="EN1643" s="16"/>
      <c r="EO1643" s="16"/>
      <c r="EP1643" s="16"/>
      <c r="EQ1643" s="16"/>
      <c r="ER1643" s="16"/>
      <c r="ES1643" s="16"/>
      <c r="ET1643" s="16"/>
      <c r="EU1643" s="16"/>
      <c r="EV1643" s="16"/>
      <c r="EW1643" s="16"/>
    </row>
    <row r="1644" spans="1:153" s="15" customFormat="1" x14ac:dyDescent="0.2">
      <c r="A1644" s="8" t="s">
        <v>114</v>
      </c>
      <c r="B1644" s="8" t="s">
        <v>142</v>
      </c>
      <c r="C1644" s="8" t="s">
        <v>142</v>
      </c>
      <c r="D1644" s="8"/>
      <c r="E1644" s="9">
        <v>587</v>
      </c>
      <c r="F1644" s="10" t="s">
        <v>247</v>
      </c>
      <c r="G1644" s="11">
        <v>5.09</v>
      </c>
      <c r="H1644" s="9">
        <v>5</v>
      </c>
      <c r="I1644" s="12">
        <v>6.65</v>
      </c>
      <c r="J1644" s="12">
        <v>6.65</v>
      </c>
      <c r="K1644" s="13">
        <v>6.65</v>
      </c>
      <c r="L1644" s="12">
        <v>202.84058800000003</v>
      </c>
      <c r="M1644" s="12">
        <v>17.922037</v>
      </c>
      <c r="N1644" s="12">
        <v>122.93368969696972</v>
      </c>
      <c r="O1644" s="12">
        <v>10.861840606060607</v>
      </c>
      <c r="P1644" s="12">
        <v>88.35528025584307</v>
      </c>
      <c r="Q1644" s="12" t="s">
        <v>99</v>
      </c>
      <c r="R1644" s="12" t="s">
        <v>70</v>
      </c>
      <c r="S1644" s="12" t="s">
        <v>71</v>
      </c>
      <c r="T1644" s="12">
        <v>11.3</v>
      </c>
      <c r="U1644" s="12">
        <v>115.08915</v>
      </c>
      <c r="V1644" s="21"/>
      <c r="W1644" s="21"/>
      <c r="X1644" s="15" t="s">
        <v>63</v>
      </c>
      <c r="Y1644" s="15" t="s">
        <v>49</v>
      </c>
      <c r="Z1644" s="16"/>
      <c r="AA1644" s="16"/>
      <c r="AB1644" s="16"/>
      <c r="AC1644" s="13">
        <v>5</v>
      </c>
      <c r="AD1644" s="44">
        <v>445.11435590637404</v>
      </c>
      <c r="AE1644" s="44" t="s">
        <v>55</v>
      </c>
      <c r="AF1644" s="44" t="s">
        <v>55</v>
      </c>
      <c r="AG1644" s="152">
        <v>89</v>
      </c>
      <c r="AH1644" s="16"/>
      <c r="AI1644" s="16"/>
      <c r="AJ1644" s="16"/>
      <c r="AK1644" s="16"/>
      <c r="AL1644" s="16"/>
      <c r="AM1644" s="16"/>
      <c r="AN1644" s="16"/>
      <c r="AO1644" s="16"/>
      <c r="AP1644" s="16"/>
      <c r="AQ1644" s="16"/>
      <c r="AR1644" s="16"/>
      <c r="AS1644" s="16"/>
      <c r="AT1644" s="16"/>
      <c r="AU1644" s="16"/>
      <c r="AV1644" s="16"/>
      <c r="AW1644" s="16"/>
      <c r="AX1644" s="16"/>
      <c r="AY1644" s="16"/>
      <c r="AZ1644" s="16"/>
      <c r="BA1644" s="16"/>
      <c r="BB1644" s="16"/>
      <c r="BC1644" s="16"/>
      <c r="BD1644" s="16"/>
      <c r="BE1644" s="16"/>
      <c r="BF1644" s="16"/>
      <c r="BG1644" s="16"/>
      <c r="BH1644" s="16"/>
      <c r="BI1644" s="16"/>
      <c r="BJ1644" s="16"/>
      <c r="BK1644" s="16"/>
      <c r="BL1644" s="16"/>
      <c r="BM1644" s="16"/>
      <c r="BN1644" s="16"/>
      <c r="BO1644" s="16"/>
      <c r="BP1644" s="16"/>
      <c r="BQ1644" s="16"/>
      <c r="BR1644" s="16"/>
      <c r="BS1644" s="16"/>
      <c r="BT1644" s="16"/>
      <c r="BU1644" s="16"/>
      <c r="BV1644" s="16"/>
      <c r="BW1644" s="16"/>
      <c r="BX1644" s="16"/>
      <c r="BY1644" s="16"/>
      <c r="BZ1644" s="16"/>
      <c r="CA1644" s="16"/>
      <c r="CB1644" s="16"/>
      <c r="CC1644" s="16"/>
      <c r="CD1644" s="16"/>
      <c r="CE1644" s="16"/>
      <c r="CF1644" s="16"/>
      <c r="CG1644" s="16"/>
      <c r="CH1644" s="16"/>
      <c r="CI1644" s="16"/>
      <c r="CJ1644" s="16"/>
      <c r="CK1644" s="16"/>
      <c r="CL1644" s="16"/>
      <c r="CM1644" s="16"/>
      <c r="CN1644" s="16"/>
      <c r="CO1644" s="16"/>
      <c r="CP1644" s="16"/>
      <c r="CQ1644" s="16"/>
      <c r="CR1644" s="16"/>
      <c r="CS1644" s="16"/>
      <c r="CT1644" s="16"/>
      <c r="CU1644" s="16"/>
      <c r="CV1644" s="16"/>
      <c r="CW1644" s="16"/>
      <c r="CX1644" s="16"/>
      <c r="CY1644" s="16"/>
      <c r="CZ1644" s="16"/>
      <c r="DA1644" s="16"/>
      <c r="DB1644" s="16"/>
      <c r="DC1644" s="16"/>
      <c r="DD1644" s="16"/>
      <c r="DE1644" s="16"/>
      <c r="DF1644" s="16"/>
      <c r="DG1644" s="16"/>
      <c r="DH1644" s="16"/>
      <c r="DI1644" s="16"/>
      <c r="DJ1644" s="16"/>
      <c r="DK1644" s="16"/>
      <c r="DL1644" s="16"/>
      <c r="DM1644" s="16"/>
      <c r="DN1644" s="16"/>
      <c r="DO1644" s="16"/>
      <c r="DP1644" s="16"/>
      <c r="DQ1644" s="16"/>
      <c r="DR1644" s="16"/>
      <c r="DS1644" s="16"/>
      <c r="DT1644" s="16"/>
      <c r="DU1644" s="16"/>
      <c r="DV1644" s="16"/>
      <c r="DW1644" s="16"/>
      <c r="DX1644" s="16"/>
      <c r="DY1644" s="16"/>
      <c r="DZ1644" s="16"/>
      <c r="EA1644" s="16"/>
      <c r="EB1644" s="16"/>
      <c r="EC1644" s="16"/>
      <c r="ED1644" s="16"/>
      <c r="EE1644" s="16"/>
      <c r="EF1644" s="16"/>
      <c r="EG1644" s="16"/>
      <c r="EH1644" s="16"/>
      <c r="EI1644" s="16"/>
      <c r="EJ1644" s="16"/>
      <c r="EK1644" s="16"/>
      <c r="EL1644" s="16"/>
      <c r="EM1644" s="16"/>
      <c r="EN1644" s="16"/>
      <c r="EO1644" s="16"/>
      <c r="EP1644" s="16"/>
      <c r="EQ1644" s="16"/>
      <c r="ER1644" s="16"/>
      <c r="ES1644" s="16"/>
      <c r="ET1644" s="16"/>
      <c r="EU1644" s="16"/>
      <c r="EV1644" s="16"/>
      <c r="EW1644" s="16"/>
    </row>
    <row r="1645" spans="1:153" s="15" customFormat="1" x14ac:dyDescent="0.2">
      <c r="A1645" s="8" t="s">
        <v>114</v>
      </c>
      <c r="B1645" s="8" t="s">
        <v>142</v>
      </c>
      <c r="C1645" s="8" t="s">
        <v>142</v>
      </c>
      <c r="D1645" s="8"/>
      <c r="E1645" s="9">
        <v>587</v>
      </c>
      <c r="F1645" s="10" t="s">
        <v>247</v>
      </c>
      <c r="G1645" s="11">
        <v>1.01</v>
      </c>
      <c r="H1645" s="9">
        <v>1</v>
      </c>
      <c r="I1645" s="12">
        <v>6.5</v>
      </c>
      <c r="J1645" s="12">
        <v>4.5</v>
      </c>
      <c r="K1645" s="13">
        <v>4.5</v>
      </c>
      <c r="L1645" s="12">
        <v>1129.0536239999999</v>
      </c>
      <c r="M1645" s="12">
        <v>72.964188000000007</v>
      </c>
      <c r="N1645" s="12">
        <v>173.70055753846151</v>
      </c>
      <c r="O1645" s="12">
        <v>11.225259692307693</v>
      </c>
      <c r="P1645" s="12">
        <v>64.62420070138316</v>
      </c>
      <c r="Q1645" s="12" t="s">
        <v>53</v>
      </c>
      <c r="R1645" s="12" t="s">
        <v>70</v>
      </c>
      <c r="S1645" s="12" t="s">
        <v>71</v>
      </c>
      <c r="T1645" s="12">
        <v>12.52</v>
      </c>
      <c r="U1645" s="12">
        <v>90.760549999999995</v>
      </c>
      <c r="V1645" s="16"/>
      <c r="W1645" s="16"/>
      <c r="X1645" s="15" t="s">
        <v>63</v>
      </c>
      <c r="Y1645" s="15" t="s">
        <v>49</v>
      </c>
      <c r="Z1645" s="16"/>
      <c r="AA1645" s="16"/>
      <c r="AB1645" s="16"/>
      <c r="AC1645" s="13">
        <v>4.5</v>
      </c>
      <c r="AD1645" s="44">
        <v>528.24482431573676</v>
      </c>
      <c r="AE1645" s="44" t="s">
        <v>71</v>
      </c>
      <c r="AF1645" s="44" t="s">
        <v>71</v>
      </c>
      <c r="AG1645" s="152">
        <v>117.4</v>
      </c>
      <c r="AH1645" s="16"/>
      <c r="AI1645" s="16"/>
      <c r="AJ1645" s="16"/>
      <c r="AK1645" s="16"/>
      <c r="AL1645" s="16"/>
      <c r="AM1645" s="16"/>
      <c r="AN1645" s="16"/>
      <c r="AO1645" s="16"/>
      <c r="AP1645" s="16"/>
      <c r="AQ1645" s="16"/>
      <c r="AR1645" s="16"/>
      <c r="AS1645" s="16"/>
      <c r="AT1645" s="16"/>
      <c r="AU1645" s="16"/>
      <c r="AV1645" s="16"/>
      <c r="AW1645" s="16"/>
      <c r="AX1645" s="16"/>
      <c r="AY1645" s="16"/>
      <c r="AZ1645" s="16"/>
      <c r="BA1645" s="16"/>
      <c r="BB1645" s="16"/>
      <c r="BC1645" s="16"/>
      <c r="BD1645" s="16"/>
      <c r="BE1645" s="16"/>
      <c r="BF1645" s="16"/>
      <c r="BG1645" s="16"/>
      <c r="BH1645" s="16"/>
      <c r="BI1645" s="16"/>
      <c r="BJ1645" s="16"/>
      <c r="BK1645" s="16"/>
      <c r="BL1645" s="16"/>
      <c r="BM1645" s="16"/>
      <c r="BN1645" s="16"/>
      <c r="BO1645" s="16"/>
      <c r="BP1645" s="16"/>
      <c r="BQ1645" s="16"/>
      <c r="BR1645" s="16"/>
      <c r="BS1645" s="16"/>
      <c r="BT1645" s="16"/>
      <c r="BU1645" s="16"/>
      <c r="BV1645" s="16"/>
      <c r="BW1645" s="16"/>
      <c r="BX1645" s="16"/>
      <c r="BY1645" s="16"/>
      <c r="BZ1645" s="16"/>
      <c r="CA1645" s="16"/>
      <c r="CB1645" s="16"/>
      <c r="CC1645" s="16"/>
      <c r="CD1645" s="16"/>
      <c r="CE1645" s="16"/>
      <c r="CF1645" s="16"/>
      <c r="CG1645" s="16"/>
      <c r="CH1645" s="16"/>
      <c r="CI1645" s="16"/>
      <c r="CJ1645" s="16"/>
      <c r="CK1645" s="16"/>
      <c r="CL1645" s="16"/>
      <c r="CM1645" s="16"/>
      <c r="CN1645" s="16"/>
      <c r="CO1645" s="16"/>
      <c r="CP1645" s="16"/>
      <c r="CQ1645" s="16"/>
      <c r="CR1645" s="16"/>
      <c r="CS1645" s="16"/>
      <c r="CT1645" s="16"/>
      <c r="CU1645" s="16"/>
      <c r="CV1645" s="16"/>
      <c r="CW1645" s="16"/>
      <c r="CX1645" s="16"/>
      <c r="CY1645" s="16"/>
      <c r="CZ1645" s="16"/>
      <c r="DA1645" s="16"/>
      <c r="DB1645" s="16"/>
      <c r="DC1645" s="16"/>
      <c r="DD1645" s="16"/>
      <c r="DE1645" s="16"/>
      <c r="DF1645" s="16"/>
      <c r="DG1645" s="16"/>
      <c r="DH1645" s="16"/>
      <c r="DI1645" s="16"/>
      <c r="DJ1645" s="16"/>
      <c r="DK1645" s="16"/>
      <c r="DL1645" s="16"/>
      <c r="DM1645" s="16"/>
      <c r="DN1645" s="16"/>
      <c r="DO1645" s="16"/>
      <c r="DP1645" s="16"/>
      <c r="DQ1645" s="16"/>
      <c r="DR1645" s="16"/>
      <c r="DS1645" s="16"/>
      <c r="DT1645" s="16"/>
      <c r="DU1645" s="16"/>
      <c r="DV1645" s="16"/>
      <c r="DW1645" s="16"/>
      <c r="DX1645" s="16"/>
      <c r="DY1645" s="16"/>
      <c r="DZ1645" s="16"/>
      <c r="EA1645" s="16"/>
      <c r="EB1645" s="16"/>
      <c r="EC1645" s="16"/>
      <c r="ED1645" s="16"/>
      <c r="EE1645" s="16"/>
      <c r="EF1645" s="16"/>
      <c r="EG1645" s="16"/>
      <c r="EH1645" s="16"/>
      <c r="EI1645" s="16"/>
      <c r="EJ1645" s="16"/>
      <c r="EK1645" s="16"/>
      <c r="EL1645" s="16"/>
      <c r="EM1645" s="16"/>
      <c r="EN1645" s="16"/>
      <c r="EO1645" s="16"/>
      <c r="EP1645" s="16"/>
      <c r="EQ1645" s="16"/>
      <c r="ER1645" s="16"/>
      <c r="ES1645" s="16"/>
      <c r="ET1645" s="16"/>
      <c r="EU1645" s="16"/>
      <c r="EV1645" s="16"/>
      <c r="EW1645" s="16"/>
    </row>
    <row r="1646" spans="1:153" s="15" customFormat="1" x14ac:dyDescent="0.2">
      <c r="A1646" s="8" t="s">
        <v>114</v>
      </c>
      <c r="B1646" s="8" t="s">
        <v>142</v>
      </c>
      <c r="C1646" s="8" t="s">
        <v>142</v>
      </c>
      <c r="D1646" s="8"/>
      <c r="E1646" s="9">
        <v>587</v>
      </c>
      <c r="F1646" s="10" t="s">
        <v>247</v>
      </c>
      <c r="G1646" s="60">
        <v>12.27</v>
      </c>
      <c r="H1646" s="7">
        <v>12</v>
      </c>
      <c r="I1646" s="12">
        <v>1.88</v>
      </c>
      <c r="J1646" s="12">
        <v>1.88</v>
      </c>
      <c r="K1646" s="13">
        <v>1.88</v>
      </c>
      <c r="L1646" s="12">
        <v>211.15564000000001</v>
      </c>
      <c r="M1646" s="12">
        <v>24.560724799999999</v>
      </c>
      <c r="N1646" s="12">
        <v>112.31682978723406</v>
      </c>
      <c r="O1646" s="12">
        <v>13.064215319148936</v>
      </c>
      <c r="P1646" s="12">
        <v>116.31574131763659</v>
      </c>
      <c r="Q1646" s="12" t="s">
        <v>53</v>
      </c>
      <c r="R1646" s="12" t="s">
        <v>196</v>
      </c>
      <c r="S1646" s="12" t="s">
        <v>176</v>
      </c>
      <c r="T1646" s="12">
        <v>14.42</v>
      </c>
      <c r="U1646" s="12">
        <v>146.51294999999999</v>
      </c>
      <c r="X1646" s="15" t="s">
        <v>63</v>
      </c>
      <c r="Y1646" s="15" t="s">
        <v>42</v>
      </c>
      <c r="Z1646" s="16"/>
      <c r="AC1646" s="13">
        <v>1.88</v>
      </c>
      <c r="AD1646" s="44">
        <v>158.71499782079664</v>
      </c>
      <c r="AE1646" s="44" t="s">
        <v>176</v>
      </c>
      <c r="AF1646" s="44" t="s">
        <v>176</v>
      </c>
      <c r="AG1646" s="152">
        <v>84.4</v>
      </c>
    </row>
    <row r="1647" spans="1:153" s="15" customFormat="1" x14ac:dyDescent="0.2">
      <c r="A1647" s="8" t="s">
        <v>32</v>
      </c>
      <c r="B1647" s="8" t="s">
        <v>32</v>
      </c>
      <c r="C1647" s="8" t="s">
        <v>43</v>
      </c>
      <c r="D1647" s="8" t="s">
        <v>34</v>
      </c>
      <c r="E1647" s="9">
        <v>65</v>
      </c>
      <c r="F1647" s="10" t="s">
        <v>229</v>
      </c>
      <c r="G1647" s="11">
        <v>65.099999999999994</v>
      </c>
      <c r="H1647" s="9">
        <v>2</v>
      </c>
      <c r="I1647" s="12">
        <v>106.57</v>
      </c>
      <c r="J1647" s="12">
        <v>106.47</v>
      </c>
      <c r="K1647" s="13">
        <v>106.47</v>
      </c>
      <c r="L1647" s="12">
        <v>11996.989428000001</v>
      </c>
      <c r="M1647" s="12">
        <v>1456.4191284000001</v>
      </c>
      <c r="N1647" s="12">
        <v>112.57379589002535</v>
      </c>
      <c r="O1647" s="12">
        <v>13.666314426198744</v>
      </c>
      <c r="P1647" s="12">
        <v>121.39871733160287</v>
      </c>
      <c r="Q1647" s="12" t="s">
        <v>50</v>
      </c>
      <c r="R1647" s="12" t="s">
        <v>54</v>
      </c>
      <c r="S1647" s="12" t="s">
        <v>55</v>
      </c>
      <c r="T1647" s="12">
        <v>11.1</v>
      </c>
      <c r="U1647" s="12">
        <v>139.66720000000001</v>
      </c>
      <c r="V1647" s="13" t="s">
        <v>39</v>
      </c>
      <c r="W1647" s="14" t="s">
        <v>40</v>
      </c>
      <c r="X1647" s="15" t="s">
        <v>41</v>
      </c>
      <c r="Y1647" s="15" t="s">
        <v>49</v>
      </c>
      <c r="Z1647" s="16"/>
      <c r="AA1647" s="16"/>
      <c r="AB1647" s="17">
        <v>0.43980482312095343</v>
      </c>
      <c r="AC1647" s="18">
        <v>8.41</v>
      </c>
      <c r="AD1647" s="19">
        <v>2442.0162649123326</v>
      </c>
      <c r="AE1647" s="20" t="s">
        <v>55</v>
      </c>
      <c r="AF1647" s="20" t="s">
        <v>55</v>
      </c>
      <c r="AG1647" s="152">
        <v>290.39999999999998</v>
      </c>
      <c r="AH1647" s="16"/>
      <c r="AI1647" s="16"/>
      <c r="AJ1647" s="16"/>
      <c r="AK1647" s="16"/>
      <c r="AL1647" s="16"/>
      <c r="AM1647" s="16"/>
      <c r="AN1647" s="16"/>
      <c r="AO1647" s="16"/>
      <c r="AP1647" s="16"/>
      <c r="AQ1647" s="16"/>
      <c r="AR1647" s="16"/>
      <c r="AS1647" s="16"/>
      <c r="AT1647" s="16"/>
      <c r="AU1647" s="16"/>
      <c r="AV1647" s="16"/>
      <c r="AW1647" s="16"/>
      <c r="AX1647" s="16"/>
      <c r="AY1647" s="16"/>
      <c r="AZ1647" s="16"/>
      <c r="BA1647" s="16"/>
      <c r="BB1647" s="16"/>
      <c r="BC1647" s="16"/>
      <c r="BD1647" s="16"/>
      <c r="BE1647" s="16"/>
      <c r="BF1647" s="16"/>
      <c r="BG1647" s="16"/>
      <c r="BH1647" s="16"/>
      <c r="BI1647" s="16"/>
      <c r="BJ1647" s="16"/>
      <c r="BK1647" s="16"/>
      <c r="BL1647" s="16"/>
      <c r="BM1647" s="16"/>
      <c r="BN1647" s="16"/>
      <c r="BO1647" s="16"/>
      <c r="BP1647" s="16"/>
      <c r="BQ1647" s="16"/>
      <c r="BR1647" s="16"/>
      <c r="BS1647" s="16"/>
      <c r="BT1647" s="16"/>
      <c r="BU1647" s="16"/>
      <c r="BV1647" s="16"/>
      <c r="BW1647" s="16"/>
      <c r="BX1647" s="16"/>
      <c r="BY1647" s="16"/>
      <c r="BZ1647" s="16"/>
      <c r="CA1647" s="16"/>
      <c r="CB1647" s="16"/>
      <c r="CC1647" s="16"/>
      <c r="CD1647" s="16"/>
      <c r="CE1647" s="16"/>
      <c r="CF1647" s="16"/>
      <c r="CG1647" s="16"/>
      <c r="CH1647" s="16"/>
      <c r="CI1647" s="16"/>
      <c r="CJ1647" s="16"/>
      <c r="CK1647" s="16"/>
      <c r="CL1647" s="16"/>
      <c r="CM1647" s="16"/>
      <c r="CN1647" s="16"/>
      <c r="CO1647" s="16"/>
      <c r="CP1647" s="16"/>
      <c r="CQ1647" s="16"/>
      <c r="CR1647" s="16"/>
      <c r="CS1647" s="16"/>
      <c r="CT1647" s="16"/>
      <c r="CU1647" s="16"/>
      <c r="CV1647" s="16"/>
      <c r="CW1647" s="16"/>
      <c r="CX1647" s="16"/>
      <c r="CY1647" s="16"/>
      <c r="CZ1647" s="16"/>
      <c r="DA1647" s="16"/>
      <c r="DB1647" s="16"/>
      <c r="DC1647" s="16"/>
      <c r="DD1647" s="16"/>
      <c r="DE1647" s="16"/>
      <c r="DF1647" s="16"/>
      <c r="DG1647" s="16"/>
      <c r="DH1647" s="16"/>
      <c r="DI1647" s="16"/>
      <c r="DJ1647" s="16"/>
      <c r="DK1647" s="16"/>
      <c r="DL1647" s="16"/>
      <c r="DM1647" s="16"/>
      <c r="DN1647" s="16"/>
      <c r="DO1647" s="16"/>
      <c r="DP1647" s="16"/>
      <c r="DQ1647" s="16"/>
      <c r="DR1647" s="16"/>
      <c r="DS1647" s="16"/>
      <c r="DT1647" s="16"/>
      <c r="DU1647" s="16"/>
      <c r="DV1647" s="16"/>
      <c r="DW1647" s="16"/>
      <c r="DX1647" s="16"/>
      <c r="DY1647" s="16"/>
      <c r="DZ1647" s="16"/>
      <c r="EA1647" s="16"/>
      <c r="EB1647" s="16"/>
      <c r="EC1647" s="16"/>
      <c r="ED1647" s="16"/>
      <c r="EE1647" s="16"/>
      <c r="EF1647" s="16"/>
      <c r="EG1647" s="16"/>
      <c r="EH1647" s="16"/>
      <c r="EI1647" s="16"/>
      <c r="EJ1647" s="16"/>
      <c r="EK1647" s="16"/>
      <c r="EL1647" s="16"/>
      <c r="EM1647" s="16"/>
      <c r="EN1647" s="16"/>
      <c r="EO1647" s="16"/>
      <c r="EP1647" s="16"/>
      <c r="EQ1647" s="16"/>
      <c r="ER1647" s="16"/>
      <c r="ES1647" s="16"/>
      <c r="ET1647" s="16"/>
      <c r="EU1647" s="16"/>
      <c r="EV1647" s="16"/>
      <c r="EW1647" s="16"/>
    </row>
    <row r="1648" spans="1:153" s="15" customFormat="1" x14ac:dyDescent="0.2">
      <c r="A1648" s="8" t="s">
        <v>32</v>
      </c>
      <c r="B1648" s="8" t="s">
        <v>32</v>
      </c>
      <c r="C1648" s="8" t="s">
        <v>43</v>
      </c>
      <c r="D1648" s="8" t="s">
        <v>34</v>
      </c>
      <c r="E1648" s="9">
        <v>10</v>
      </c>
      <c r="F1648" s="10" t="s">
        <v>201</v>
      </c>
      <c r="G1648" s="11">
        <v>10.09</v>
      </c>
      <c r="H1648" s="7"/>
      <c r="I1648" s="12" t="e">
        <v>#N/A</v>
      </c>
      <c r="J1648" s="12">
        <v>6.71</v>
      </c>
      <c r="K1648" s="13">
        <v>6.71</v>
      </c>
      <c r="L1648" s="12">
        <v>760.91534799999999</v>
      </c>
      <c r="M1648" s="12">
        <v>94.367698200000007</v>
      </c>
      <c r="N1648" s="13">
        <v>113.40020089418778</v>
      </c>
      <c r="O1648" s="13">
        <v>14.063740417287631</v>
      </c>
      <c r="P1648" s="12">
        <v>124.01865522628414</v>
      </c>
      <c r="Q1648" s="36">
        <v>1</v>
      </c>
      <c r="R1648" s="37">
        <v>105</v>
      </c>
      <c r="S1648" s="16" t="s">
        <v>55</v>
      </c>
      <c r="T1648" s="13">
        <v>12.39</v>
      </c>
      <c r="U1648" s="13">
        <v>144.68770000000001</v>
      </c>
      <c r="W1648" s="13">
        <v>0</v>
      </c>
      <c r="X1648" s="15" t="s">
        <v>63</v>
      </c>
      <c r="Y1648" s="15" t="s">
        <v>49</v>
      </c>
      <c r="Z1648" s="16"/>
      <c r="AB1648" s="17">
        <v>0</v>
      </c>
      <c r="AC1648" s="18" t="e">
        <v>#N/A</v>
      </c>
      <c r="AD1648" s="18" t="e">
        <v>#N/A</v>
      </c>
      <c r="AE1648" s="20" t="e">
        <v>#N/A</v>
      </c>
      <c r="AF1648" s="20" t="e">
        <v>#N/A</v>
      </c>
      <c r="AG1648" s="152" t="e">
        <v>#N/A</v>
      </c>
    </row>
    <row r="1649" spans="1:153" s="15" customFormat="1" x14ac:dyDescent="0.2">
      <c r="A1649" s="8" t="s">
        <v>32</v>
      </c>
      <c r="B1649" s="8" t="s">
        <v>32</v>
      </c>
      <c r="C1649" s="8" t="s">
        <v>43</v>
      </c>
      <c r="D1649" s="8" t="s">
        <v>34</v>
      </c>
      <c r="E1649" s="9">
        <v>10</v>
      </c>
      <c r="F1649" s="10" t="s">
        <v>201</v>
      </c>
      <c r="G1649" s="11">
        <v>10.1</v>
      </c>
      <c r="I1649" s="12" t="e">
        <v>#N/A</v>
      </c>
      <c r="AC1649" s="18" t="e">
        <v>#N/A</v>
      </c>
      <c r="AD1649" s="18" t="e">
        <v>#N/A</v>
      </c>
      <c r="AE1649" s="20" t="e">
        <v>#N/A</v>
      </c>
      <c r="AF1649" s="20" t="e">
        <v>#N/A</v>
      </c>
      <c r="AG1649" s="152" t="e">
        <v>#N/A</v>
      </c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/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</row>
    <row r="1650" spans="1:153" s="15" customFormat="1" x14ac:dyDescent="0.2">
      <c r="A1650" s="8" t="s">
        <v>32</v>
      </c>
      <c r="B1650" s="8" t="s">
        <v>32</v>
      </c>
      <c r="C1650" s="8" t="s">
        <v>43</v>
      </c>
      <c r="D1650" s="8" t="s">
        <v>34</v>
      </c>
      <c r="E1650" s="9">
        <v>10</v>
      </c>
      <c r="F1650" s="10" t="s">
        <v>201</v>
      </c>
      <c r="G1650" s="15">
        <v>10.11</v>
      </c>
      <c r="I1650" s="12" t="e">
        <v>#N/A</v>
      </c>
      <c r="AC1650" s="18" t="e">
        <v>#N/A</v>
      </c>
      <c r="AD1650" s="18" t="e">
        <v>#N/A</v>
      </c>
      <c r="AE1650" s="20" t="e">
        <v>#N/A</v>
      </c>
      <c r="AF1650" s="20" t="e">
        <v>#N/A</v>
      </c>
      <c r="AG1650" s="152" t="e">
        <v>#N/A</v>
      </c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</row>
    <row r="1651" spans="1:153" s="15" customFormat="1" x14ac:dyDescent="0.2">
      <c r="A1651" s="8" t="s">
        <v>32</v>
      </c>
      <c r="B1651" s="8" t="s">
        <v>32</v>
      </c>
      <c r="C1651" s="8" t="s">
        <v>43</v>
      </c>
      <c r="D1651" s="8" t="s">
        <v>34</v>
      </c>
      <c r="E1651" s="9">
        <v>10</v>
      </c>
      <c r="F1651" s="10" t="s">
        <v>201</v>
      </c>
      <c r="G1651" s="15">
        <v>10.119999999999999</v>
      </c>
      <c r="I1651" s="12">
        <v>6.97</v>
      </c>
      <c r="AC1651" s="18" t="e">
        <v>#N/A</v>
      </c>
      <c r="AD1651" s="18" t="e">
        <v>#N/A</v>
      </c>
      <c r="AE1651" s="20" t="e">
        <v>#N/A</v>
      </c>
      <c r="AF1651" s="20" t="e">
        <v>#N/A</v>
      </c>
      <c r="AG1651" s="152" t="e">
        <v>#N/A</v>
      </c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</row>
    <row r="1652" spans="1:153" s="15" customFormat="1" x14ac:dyDescent="0.2">
      <c r="A1652" s="8" t="s">
        <v>32</v>
      </c>
      <c r="B1652" s="8" t="s">
        <v>32</v>
      </c>
      <c r="C1652" s="8" t="s">
        <v>43</v>
      </c>
      <c r="D1652" s="8" t="s">
        <v>34</v>
      </c>
      <c r="E1652" s="9">
        <v>10</v>
      </c>
      <c r="F1652" s="10" t="s">
        <v>201</v>
      </c>
      <c r="G1652" s="15">
        <v>10.130000000000001</v>
      </c>
      <c r="I1652" s="12">
        <v>7.76</v>
      </c>
      <c r="AC1652" s="18" t="e">
        <v>#N/A</v>
      </c>
      <c r="AD1652" s="18" t="e">
        <v>#N/A</v>
      </c>
      <c r="AE1652" s="20" t="e">
        <v>#N/A</v>
      </c>
      <c r="AF1652" s="20" t="e">
        <v>#N/A</v>
      </c>
      <c r="AG1652" s="152" t="e">
        <v>#N/A</v>
      </c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</row>
    <row r="1653" spans="1:153" s="15" customFormat="1" x14ac:dyDescent="0.2">
      <c r="A1653" s="8" t="s">
        <v>114</v>
      </c>
      <c r="B1653" s="8" t="s">
        <v>142</v>
      </c>
      <c r="C1653" s="8" t="s">
        <v>142</v>
      </c>
      <c r="D1653" s="8"/>
      <c r="E1653" s="9">
        <v>586</v>
      </c>
      <c r="F1653" s="10" t="s">
        <v>234</v>
      </c>
      <c r="G1653" s="11">
        <v>1.04</v>
      </c>
      <c r="H1653" s="9">
        <v>1</v>
      </c>
      <c r="I1653" s="12">
        <v>3.8</v>
      </c>
      <c r="J1653" s="12">
        <v>3.8</v>
      </c>
      <c r="K1653" s="13">
        <v>3.8</v>
      </c>
      <c r="L1653" s="12">
        <v>244.62073200000003</v>
      </c>
      <c r="M1653" s="12">
        <v>25.311352800000002</v>
      </c>
      <c r="N1653" s="12">
        <v>64.373876842105275</v>
      </c>
      <c r="O1653" s="12">
        <v>6.6608823157894745</v>
      </c>
      <c r="P1653" s="12">
        <v>103.4718218405135</v>
      </c>
      <c r="Q1653" s="12" t="s">
        <v>60</v>
      </c>
      <c r="R1653" s="12" t="s">
        <v>54</v>
      </c>
      <c r="S1653" s="12" t="s">
        <v>55</v>
      </c>
      <c r="T1653" s="12">
        <v>12.85</v>
      </c>
      <c r="U1653" s="12">
        <v>132.85595000000001</v>
      </c>
      <c r="V1653" s="21" t="s">
        <v>118</v>
      </c>
      <c r="W1653" s="21" t="s">
        <v>118</v>
      </c>
      <c r="X1653" s="15" t="s">
        <v>63</v>
      </c>
      <c r="Y1653" s="15" t="s">
        <v>42</v>
      </c>
      <c r="Z1653" s="16"/>
      <c r="AA1653" s="16"/>
      <c r="AB1653" s="16"/>
      <c r="AC1653" s="13">
        <v>3.8</v>
      </c>
      <c r="AD1653" s="44">
        <v>274.86370837621212</v>
      </c>
      <c r="AE1653" s="44" t="s">
        <v>55</v>
      </c>
      <c r="AF1653" s="44" t="s">
        <v>55</v>
      </c>
      <c r="AG1653" s="152">
        <v>72.3</v>
      </c>
      <c r="AH1653" s="16"/>
      <c r="AI1653" s="16"/>
      <c r="AJ1653" s="16"/>
      <c r="AK1653" s="16"/>
      <c r="AL1653" s="16"/>
      <c r="AM1653" s="16"/>
      <c r="AN1653" s="16"/>
      <c r="AO1653" s="16"/>
      <c r="AP1653" s="16"/>
      <c r="AQ1653" s="16"/>
      <c r="AR1653" s="16"/>
      <c r="AS1653" s="16"/>
      <c r="AT1653" s="16"/>
      <c r="AU1653" s="16"/>
      <c r="AV1653" s="16"/>
      <c r="AW1653" s="16"/>
      <c r="AX1653" s="16"/>
      <c r="AY1653" s="16"/>
      <c r="AZ1653" s="16"/>
      <c r="BA1653" s="16"/>
      <c r="BB1653" s="16"/>
      <c r="BC1653" s="16"/>
      <c r="BD1653" s="16"/>
      <c r="BE1653" s="16"/>
      <c r="BF1653" s="16"/>
      <c r="BG1653" s="16"/>
      <c r="BH1653" s="16"/>
      <c r="BI1653" s="16"/>
      <c r="BJ1653" s="16"/>
      <c r="BK1653" s="16"/>
      <c r="BL1653" s="16"/>
      <c r="BM1653" s="16"/>
      <c r="BN1653" s="16"/>
      <c r="BO1653" s="16"/>
      <c r="BP1653" s="16"/>
      <c r="BQ1653" s="16"/>
      <c r="BR1653" s="16"/>
      <c r="BS1653" s="16"/>
      <c r="BT1653" s="16"/>
      <c r="BU1653" s="16"/>
      <c r="BV1653" s="16"/>
      <c r="BW1653" s="16"/>
      <c r="BX1653" s="16"/>
      <c r="BY1653" s="16"/>
      <c r="BZ1653" s="16"/>
      <c r="CA1653" s="16"/>
      <c r="CB1653" s="16"/>
      <c r="CC1653" s="16"/>
      <c r="CD1653" s="16"/>
      <c r="CE1653" s="16"/>
      <c r="CF1653" s="16"/>
      <c r="CG1653" s="16"/>
      <c r="CH1653" s="16"/>
      <c r="CI1653" s="16"/>
      <c r="CJ1653" s="16"/>
      <c r="CK1653" s="16"/>
      <c r="CL1653" s="16"/>
      <c r="CM1653" s="16"/>
      <c r="CN1653" s="16"/>
      <c r="CO1653" s="16"/>
      <c r="CP1653" s="16"/>
      <c r="CQ1653" s="16"/>
      <c r="CR1653" s="16"/>
      <c r="CS1653" s="16"/>
      <c r="CT1653" s="16"/>
      <c r="CU1653" s="16"/>
      <c r="CV1653" s="16"/>
      <c r="CW1653" s="16"/>
      <c r="CX1653" s="16"/>
      <c r="CY1653" s="16"/>
      <c r="CZ1653" s="16"/>
      <c r="DA1653" s="16"/>
      <c r="DB1653" s="16"/>
      <c r="DC1653" s="16"/>
      <c r="DD1653" s="16"/>
      <c r="DE1653" s="16"/>
      <c r="DF1653" s="16"/>
      <c r="DG1653" s="16"/>
      <c r="DH1653" s="16"/>
      <c r="DI1653" s="16"/>
      <c r="DJ1653" s="16"/>
      <c r="DK1653" s="16"/>
      <c r="DL1653" s="16"/>
      <c r="DM1653" s="16"/>
      <c r="DN1653" s="16"/>
      <c r="DO1653" s="16"/>
      <c r="DP1653" s="16"/>
      <c r="DQ1653" s="16"/>
      <c r="DR1653" s="16"/>
      <c r="DS1653" s="16"/>
      <c r="DT1653" s="16"/>
      <c r="DU1653" s="16"/>
      <c r="DV1653" s="16"/>
      <c r="DW1653" s="16"/>
      <c r="DX1653" s="16"/>
      <c r="DY1653" s="16"/>
      <c r="DZ1653" s="16"/>
      <c r="EA1653" s="16"/>
      <c r="EB1653" s="16"/>
      <c r="EC1653" s="16"/>
      <c r="ED1653" s="16"/>
      <c r="EE1653" s="16"/>
      <c r="EF1653" s="16"/>
      <c r="EG1653" s="16"/>
      <c r="EH1653" s="16"/>
      <c r="EI1653" s="16"/>
      <c r="EJ1653" s="16"/>
      <c r="EK1653" s="16"/>
      <c r="EL1653" s="16"/>
      <c r="EM1653" s="16"/>
      <c r="EN1653" s="16"/>
      <c r="EO1653" s="16"/>
      <c r="EP1653" s="16"/>
      <c r="EQ1653" s="16"/>
      <c r="ER1653" s="16"/>
      <c r="ES1653" s="16"/>
      <c r="ET1653" s="16"/>
      <c r="EU1653" s="16"/>
      <c r="EV1653" s="16"/>
      <c r="EW1653" s="16"/>
    </row>
    <row r="1654" spans="1:153" s="15" customFormat="1" x14ac:dyDescent="0.2">
      <c r="A1654" s="8" t="s">
        <v>114</v>
      </c>
      <c r="B1654" s="8" t="s">
        <v>142</v>
      </c>
      <c r="C1654" s="8" t="s">
        <v>142</v>
      </c>
      <c r="D1654" s="8"/>
      <c r="E1654" s="9">
        <v>586</v>
      </c>
      <c r="F1654" s="10" t="s">
        <v>234</v>
      </c>
      <c r="G1654" s="11">
        <v>2.0499999999999998</v>
      </c>
      <c r="H1654" s="9">
        <v>2</v>
      </c>
      <c r="I1654" s="12">
        <v>5.67</v>
      </c>
      <c r="J1654" s="12">
        <v>5.67</v>
      </c>
      <c r="K1654" s="13">
        <v>5.67</v>
      </c>
      <c r="L1654" s="12">
        <v>444.06155200000001</v>
      </c>
      <c r="M1654" s="12">
        <v>43.775950600000002</v>
      </c>
      <c r="N1654" s="12">
        <v>78.317734038800708</v>
      </c>
      <c r="O1654" s="12">
        <v>7.7206262081128756</v>
      </c>
      <c r="P1654" s="12">
        <v>98.580817012502806</v>
      </c>
      <c r="Q1654" s="12" t="s">
        <v>53</v>
      </c>
      <c r="R1654" s="12" t="s">
        <v>54</v>
      </c>
      <c r="S1654" s="12" t="s">
        <v>55</v>
      </c>
      <c r="T1654" s="12">
        <v>13.27</v>
      </c>
      <c r="U1654" s="12">
        <v>123.72235000000001</v>
      </c>
      <c r="V1654" s="21" t="s">
        <v>118</v>
      </c>
      <c r="W1654" s="21" t="s">
        <v>118</v>
      </c>
      <c r="X1654" s="15" t="s">
        <v>63</v>
      </c>
      <c r="Y1654" s="15" t="s">
        <v>49</v>
      </c>
      <c r="Z1654" s="16"/>
      <c r="AA1654" s="16"/>
      <c r="AB1654" s="16"/>
      <c r="AC1654" s="13">
        <v>3</v>
      </c>
      <c r="AD1654" s="44">
        <v>298.10292766543063</v>
      </c>
      <c r="AE1654" s="44" t="s">
        <v>55</v>
      </c>
      <c r="AF1654" s="44" t="s">
        <v>55</v>
      </c>
      <c r="AG1654" s="152">
        <v>99.4</v>
      </c>
      <c r="AH1654" s="16"/>
      <c r="AI1654" s="16"/>
      <c r="AJ1654" s="16"/>
      <c r="AK1654" s="16"/>
      <c r="AL1654" s="16"/>
      <c r="AM1654" s="16"/>
      <c r="AN1654" s="16"/>
      <c r="AO1654" s="16"/>
      <c r="AP1654" s="16"/>
      <c r="AQ1654" s="16"/>
      <c r="AR1654" s="16"/>
      <c r="AS1654" s="16"/>
      <c r="AT1654" s="16"/>
      <c r="AU1654" s="16"/>
      <c r="AV1654" s="16"/>
      <c r="AW1654" s="16"/>
      <c r="AX1654" s="16"/>
      <c r="AY1654" s="16"/>
      <c r="AZ1654" s="16"/>
      <c r="BA1654" s="16"/>
      <c r="BB1654" s="16"/>
      <c r="BC1654" s="16"/>
      <c r="BD1654" s="16"/>
      <c r="BE1654" s="16"/>
      <c r="BF1654" s="16"/>
      <c r="BG1654" s="16"/>
      <c r="BH1654" s="16"/>
      <c r="BI1654" s="16"/>
      <c r="BJ1654" s="16"/>
      <c r="BK1654" s="16"/>
      <c r="BL1654" s="16"/>
      <c r="BM1654" s="16"/>
      <c r="BN1654" s="16"/>
      <c r="BO1654" s="16"/>
      <c r="BP1654" s="16"/>
      <c r="BQ1654" s="16"/>
      <c r="BR1654" s="16"/>
      <c r="BS1654" s="16"/>
      <c r="BT1654" s="16"/>
      <c r="BU1654" s="16"/>
      <c r="BV1654" s="16"/>
      <c r="BW1654" s="16"/>
      <c r="BX1654" s="16"/>
      <c r="BY1654" s="16"/>
      <c r="BZ1654" s="16"/>
      <c r="CA1654" s="16"/>
      <c r="CB1654" s="16"/>
      <c r="CC1654" s="16"/>
      <c r="CD1654" s="16"/>
      <c r="CE1654" s="16"/>
      <c r="CF1654" s="16"/>
      <c r="CG1654" s="16"/>
      <c r="CH1654" s="16"/>
      <c r="CI1654" s="16"/>
      <c r="CJ1654" s="16"/>
      <c r="CK1654" s="16"/>
      <c r="CL1654" s="16"/>
      <c r="CM1654" s="16"/>
      <c r="CN1654" s="16"/>
      <c r="CO1654" s="16"/>
      <c r="CP1654" s="16"/>
      <c r="CQ1654" s="16"/>
      <c r="CR1654" s="16"/>
      <c r="CS1654" s="16"/>
      <c r="CT1654" s="16"/>
      <c r="CU1654" s="16"/>
      <c r="CV1654" s="16"/>
      <c r="CW1654" s="16"/>
      <c r="CX1654" s="16"/>
      <c r="CY1654" s="16"/>
      <c r="CZ1654" s="16"/>
      <c r="DA1654" s="16"/>
      <c r="DB1654" s="16"/>
      <c r="DC1654" s="16"/>
      <c r="DD1654" s="16"/>
      <c r="DE1654" s="16"/>
      <c r="DF1654" s="16"/>
      <c r="DG1654" s="16"/>
      <c r="DH1654" s="16"/>
      <c r="DI1654" s="16"/>
      <c r="DJ1654" s="16"/>
      <c r="DK1654" s="16"/>
      <c r="DL1654" s="16"/>
      <c r="DM1654" s="16"/>
      <c r="DN1654" s="16"/>
      <c r="DO1654" s="16"/>
      <c r="DP1654" s="16"/>
      <c r="DQ1654" s="16"/>
      <c r="DR1654" s="16"/>
      <c r="DS1654" s="16"/>
      <c r="DT1654" s="16"/>
      <c r="DU1654" s="16"/>
      <c r="DV1654" s="16"/>
      <c r="DW1654" s="16"/>
      <c r="DX1654" s="16"/>
      <c r="DY1654" s="16"/>
      <c r="DZ1654" s="16"/>
      <c r="EA1654" s="16"/>
      <c r="EB1654" s="16"/>
      <c r="EC1654" s="16"/>
      <c r="ED1654" s="16"/>
      <c r="EE1654" s="16"/>
      <c r="EF1654" s="16"/>
      <c r="EG1654" s="16"/>
      <c r="EH1654" s="16"/>
      <c r="EI1654" s="16"/>
      <c r="EJ1654" s="16"/>
      <c r="EK1654" s="16"/>
      <c r="EL1654" s="16"/>
      <c r="EM1654" s="16"/>
      <c r="EN1654" s="16"/>
      <c r="EO1654" s="16"/>
      <c r="EP1654" s="16"/>
      <c r="EQ1654" s="16"/>
      <c r="ER1654" s="16"/>
      <c r="ES1654" s="16"/>
      <c r="ET1654" s="16"/>
      <c r="EU1654" s="16"/>
      <c r="EV1654" s="16"/>
      <c r="EW1654" s="16"/>
    </row>
    <row r="1655" spans="1:153" s="15" customFormat="1" x14ac:dyDescent="0.2">
      <c r="A1655" s="66" t="s">
        <v>114</v>
      </c>
      <c r="B1655" s="8" t="s">
        <v>142</v>
      </c>
      <c r="C1655" s="8" t="s">
        <v>142</v>
      </c>
      <c r="D1655" s="8"/>
      <c r="E1655" s="41">
        <v>586</v>
      </c>
      <c r="F1655" s="42" t="s">
        <v>234</v>
      </c>
      <c r="G1655" s="107">
        <v>2.0699999999999998</v>
      </c>
      <c r="H1655" s="9">
        <v>2</v>
      </c>
      <c r="I1655" s="12">
        <v>2.4500000000000002</v>
      </c>
      <c r="J1655" s="12">
        <v>2.4500000000000002</v>
      </c>
      <c r="K1655" s="13">
        <v>2.4500000000000002</v>
      </c>
      <c r="L1655" s="12">
        <v>207.49072800000002</v>
      </c>
      <c r="M1655" s="12">
        <v>21.352399599999998</v>
      </c>
      <c r="N1655" s="12">
        <v>84.690093061224488</v>
      </c>
      <c r="O1655" s="12">
        <v>8.7152651428571417</v>
      </c>
      <c r="P1655" s="12">
        <v>102.90772896608661</v>
      </c>
      <c r="Q1655" s="12" t="s">
        <v>60</v>
      </c>
      <c r="R1655" s="12" t="s">
        <v>54</v>
      </c>
      <c r="S1655" s="12" t="s">
        <v>55</v>
      </c>
      <c r="T1655" s="12">
        <v>13.14</v>
      </c>
      <c r="U1655" s="12">
        <v>135.03495000000001</v>
      </c>
      <c r="V1655" s="21" t="s">
        <v>118</v>
      </c>
      <c r="W1655" s="21" t="s">
        <v>118</v>
      </c>
      <c r="X1655" s="15" t="s">
        <v>63</v>
      </c>
      <c r="Y1655" s="15" t="s">
        <v>49</v>
      </c>
      <c r="Z1655" s="16"/>
      <c r="AA1655" s="16"/>
      <c r="AB1655" s="16"/>
      <c r="AC1655" s="13">
        <v>2.4500000000000002</v>
      </c>
      <c r="AD1655" s="44">
        <v>206.26739092676834</v>
      </c>
      <c r="AE1655" s="44" t="s">
        <v>55</v>
      </c>
      <c r="AF1655" s="44" t="s">
        <v>55</v>
      </c>
      <c r="AG1655" s="152">
        <v>84.2</v>
      </c>
      <c r="AH1655" s="66"/>
      <c r="AI1655" s="66"/>
      <c r="AJ1655" s="66"/>
      <c r="AK1655" s="66"/>
      <c r="AL1655" s="66"/>
      <c r="AM1655" s="66"/>
      <c r="AN1655" s="66"/>
      <c r="AO1655" s="66"/>
      <c r="AP1655" s="66"/>
      <c r="AQ1655" s="66"/>
      <c r="AR1655" s="66"/>
      <c r="AS1655" s="66"/>
      <c r="AT1655" s="66"/>
      <c r="AU1655" s="66"/>
      <c r="AV1655" s="66"/>
      <c r="AW1655" s="66"/>
      <c r="AX1655" s="66"/>
      <c r="AY1655" s="66"/>
      <c r="AZ1655" s="66"/>
      <c r="BA1655" s="66"/>
      <c r="BB1655" s="66"/>
      <c r="BC1655" s="66"/>
      <c r="BD1655" s="66"/>
      <c r="BE1655" s="66"/>
      <c r="BF1655" s="66"/>
      <c r="BG1655" s="66"/>
      <c r="BH1655" s="66"/>
      <c r="BI1655" s="66"/>
      <c r="BJ1655" s="66"/>
      <c r="BK1655" s="66"/>
      <c r="BL1655" s="66"/>
      <c r="BM1655" s="66"/>
      <c r="BN1655" s="66"/>
      <c r="BO1655" s="66"/>
      <c r="BP1655" s="66"/>
      <c r="BQ1655" s="66"/>
      <c r="BR1655" s="66"/>
      <c r="BS1655" s="66"/>
      <c r="BT1655" s="66"/>
      <c r="BU1655" s="66"/>
      <c r="BV1655" s="66"/>
      <c r="BW1655" s="66"/>
      <c r="BX1655" s="66"/>
      <c r="BY1655" s="66"/>
      <c r="BZ1655" s="66"/>
      <c r="CA1655" s="66"/>
      <c r="CB1655" s="66"/>
      <c r="CC1655" s="66"/>
      <c r="CD1655" s="66"/>
      <c r="CE1655" s="66"/>
      <c r="CF1655" s="66"/>
      <c r="CG1655" s="66"/>
      <c r="CH1655" s="66"/>
      <c r="CI1655" s="66"/>
      <c r="CJ1655" s="66"/>
      <c r="CK1655" s="66"/>
      <c r="CL1655" s="66"/>
      <c r="CM1655" s="66"/>
      <c r="CN1655" s="66"/>
      <c r="CO1655" s="66"/>
      <c r="CP1655" s="66"/>
      <c r="CQ1655" s="66"/>
      <c r="CR1655" s="66"/>
      <c r="CS1655" s="66"/>
      <c r="CT1655" s="66"/>
      <c r="CU1655" s="66"/>
      <c r="CV1655" s="66"/>
      <c r="CW1655" s="66"/>
      <c r="CX1655" s="66"/>
      <c r="CY1655" s="66"/>
      <c r="CZ1655" s="66"/>
      <c r="DA1655" s="66"/>
      <c r="DB1655" s="66"/>
      <c r="DC1655" s="66"/>
      <c r="DD1655" s="66"/>
      <c r="DE1655" s="66"/>
      <c r="DF1655" s="66"/>
      <c r="DG1655" s="66"/>
      <c r="DH1655" s="66"/>
      <c r="DI1655" s="66"/>
      <c r="DJ1655" s="66"/>
      <c r="DK1655" s="66"/>
      <c r="DL1655" s="66"/>
      <c r="DM1655" s="66"/>
      <c r="DN1655" s="66"/>
      <c r="DO1655" s="66"/>
      <c r="DP1655" s="66"/>
      <c r="DQ1655" s="66"/>
      <c r="DR1655" s="66"/>
      <c r="DS1655" s="66"/>
      <c r="DT1655" s="66"/>
      <c r="DU1655" s="66"/>
      <c r="DV1655" s="66"/>
      <c r="DW1655" s="66"/>
      <c r="DX1655" s="66"/>
      <c r="DY1655" s="66"/>
      <c r="DZ1655" s="66"/>
      <c r="EA1655" s="66"/>
      <c r="EB1655" s="66"/>
      <c r="EC1655" s="66"/>
      <c r="ED1655" s="66"/>
      <c r="EE1655" s="66"/>
      <c r="EF1655" s="66"/>
      <c r="EG1655" s="66"/>
      <c r="EH1655" s="66"/>
      <c r="EI1655" s="66"/>
      <c r="EJ1655" s="66"/>
      <c r="EK1655" s="66"/>
      <c r="EL1655" s="66"/>
      <c r="EM1655" s="66"/>
      <c r="EN1655" s="66"/>
      <c r="EO1655" s="66"/>
      <c r="EP1655" s="66"/>
      <c r="EQ1655" s="66"/>
      <c r="ER1655" s="66"/>
      <c r="ES1655" s="66"/>
      <c r="ET1655" s="66"/>
      <c r="EU1655" s="66"/>
      <c r="EV1655" s="66"/>
      <c r="EW1655" s="66"/>
    </row>
    <row r="1656" spans="1:153" s="15" customFormat="1" x14ac:dyDescent="0.2">
      <c r="A1656" s="8" t="s">
        <v>114</v>
      </c>
      <c r="B1656" s="8" t="s">
        <v>142</v>
      </c>
      <c r="C1656" s="8" t="s">
        <v>142</v>
      </c>
      <c r="D1656" s="8"/>
      <c r="E1656" s="9">
        <v>586</v>
      </c>
      <c r="F1656" s="10" t="s">
        <v>234</v>
      </c>
      <c r="G1656" s="11">
        <v>2.11</v>
      </c>
      <c r="H1656" s="9">
        <v>2</v>
      </c>
      <c r="I1656" s="12" t="e">
        <v>#N/A</v>
      </c>
      <c r="J1656" s="12">
        <v>2</v>
      </c>
      <c r="K1656" s="13">
        <v>2</v>
      </c>
      <c r="L1656" s="12" t="e">
        <v>#N/A</v>
      </c>
      <c r="M1656" s="12" t="e">
        <v>#N/A</v>
      </c>
      <c r="N1656" s="12" t="e">
        <v>#N/A</v>
      </c>
      <c r="O1656" s="12" t="e">
        <v>#N/A</v>
      </c>
      <c r="P1656" s="12" t="e">
        <v>#N/A</v>
      </c>
      <c r="Q1656" s="12" t="e">
        <v>#N/A</v>
      </c>
      <c r="R1656" s="12" t="e">
        <v>#N/A</v>
      </c>
      <c r="S1656" s="12" t="e">
        <v>#N/A</v>
      </c>
      <c r="T1656" s="12" t="e">
        <v>#N/A</v>
      </c>
      <c r="U1656" s="12" t="e">
        <v>#N/A</v>
      </c>
      <c r="V1656" s="21"/>
      <c r="W1656" s="21"/>
      <c r="X1656" s="15" t="s">
        <v>63</v>
      </c>
      <c r="Y1656" s="15" t="s">
        <v>49</v>
      </c>
      <c r="Z1656" s="16"/>
      <c r="AA1656" s="16"/>
      <c r="AB1656" s="16"/>
      <c r="AC1656" s="13">
        <v>2.2999999999999998</v>
      </c>
      <c r="AD1656" s="44">
        <v>192.51224454349682</v>
      </c>
      <c r="AE1656" s="44" t="s">
        <v>55</v>
      </c>
      <c r="AF1656" s="44" t="s">
        <v>55</v>
      </c>
      <c r="AG1656" s="152">
        <v>83.7</v>
      </c>
      <c r="EH1656" s="16"/>
      <c r="EI1656" s="16"/>
      <c r="EJ1656" s="16"/>
      <c r="EK1656" s="16"/>
      <c r="EL1656" s="16"/>
      <c r="EM1656" s="16"/>
      <c r="EN1656" s="16"/>
      <c r="EO1656" s="16"/>
      <c r="EP1656" s="16"/>
      <c r="EQ1656" s="16"/>
      <c r="ER1656" s="16"/>
      <c r="ES1656" s="16"/>
      <c r="ET1656" s="16"/>
      <c r="EU1656" s="16"/>
      <c r="EV1656" s="16"/>
      <c r="EW1656" s="16"/>
    </row>
    <row r="1657" spans="1:153" s="15" customFormat="1" x14ac:dyDescent="0.2">
      <c r="A1657" s="8" t="s">
        <v>32</v>
      </c>
      <c r="B1657" s="8" t="s">
        <v>32</v>
      </c>
      <c r="C1657" s="8" t="s">
        <v>33</v>
      </c>
      <c r="D1657" s="8" t="s">
        <v>34</v>
      </c>
      <c r="E1657" s="9">
        <v>73</v>
      </c>
      <c r="F1657" s="10" t="s">
        <v>223</v>
      </c>
      <c r="G1657" s="11">
        <v>73.010000000000005</v>
      </c>
      <c r="H1657" s="9"/>
      <c r="I1657" s="12">
        <v>121.32</v>
      </c>
      <c r="J1657" s="12">
        <v>120.52</v>
      </c>
      <c r="K1657" s="13">
        <v>120.52</v>
      </c>
      <c r="L1657" s="12">
        <v>16856.844716</v>
      </c>
      <c r="M1657" s="12">
        <v>1730.0080384</v>
      </c>
      <c r="N1657" s="12">
        <v>138.94530758325092</v>
      </c>
      <c r="O1657" s="12">
        <v>14.259875028025059</v>
      </c>
      <c r="P1657" s="12">
        <v>102.62941063685125</v>
      </c>
      <c r="Q1657" s="12" t="s">
        <v>46</v>
      </c>
      <c r="R1657" s="12" t="s">
        <v>54</v>
      </c>
      <c r="S1657" s="12" t="s">
        <v>55</v>
      </c>
      <c r="T1657" s="12">
        <v>11.83</v>
      </c>
      <c r="U1657" s="12">
        <v>126.15635</v>
      </c>
      <c r="V1657" s="13" t="s">
        <v>39</v>
      </c>
      <c r="W1657" s="14" t="s">
        <v>40</v>
      </c>
      <c r="X1657" s="15" t="s">
        <v>41</v>
      </c>
      <c r="Y1657" s="15" t="s">
        <v>49</v>
      </c>
      <c r="Z1657" s="16"/>
      <c r="AA1657" s="16"/>
      <c r="AB1657" s="17">
        <v>0.35612346498506475</v>
      </c>
      <c r="AC1657" s="18">
        <v>121.32</v>
      </c>
      <c r="AD1657" s="19">
        <v>15710.579275312</v>
      </c>
      <c r="AE1657" s="20" t="s">
        <v>55</v>
      </c>
      <c r="AF1657" s="20" t="s">
        <v>55</v>
      </c>
      <c r="AG1657" s="152">
        <v>129.5</v>
      </c>
      <c r="AH1657" s="16"/>
      <c r="AI1657" s="16"/>
      <c r="AJ1657" s="16"/>
      <c r="AK1657" s="16"/>
      <c r="AL1657" s="16"/>
      <c r="AM1657" s="16"/>
      <c r="AN1657" s="16"/>
      <c r="AO1657" s="16"/>
      <c r="AP1657" s="16"/>
      <c r="AQ1657" s="16"/>
      <c r="AR1657" s="16"/>
      <c r="AS1657" s="16"/>
      <c r="AT1657" s="16"/>
      <c r="AU1657" s="16"/>
      <c r="AV1657" s="16"/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  <c r="DG1657" s="16"/>
      <c r="DH1657" s="16"/>
      <c r="DI1657" s="16"/>
      <c r="DJ1657" s="16"/>
      <c r="DK1657" s="16"/>
      <c r="DL1657" s="16"/>
      <c r="DM1657" s="16"/>
      <c r="DN1657" s="16"/>
      <c r="DO1657" s="16"/>
      <c r="DP1657" s="16"/>
      <c r="DQ1657" s="16"/>
      <c r="DR1657" s="16"/>
      <c r="DS1657" s="16"/>
      <c r="DT1657" s="16"/>
      <c r="DU1657" s="16"/>
      <c r="DV1657" s="16"/>
      <c r="DW1657" s="16"/>
      <c r="DX1657" s="16"/>
      <c r="DY1657" s="16"/>
      <c r="DZ1657" s="16"/>
      <c r="EA1657" s="16"/>
      <c r="EB1657" s="16"/>
      <c r="EC1657" s="16"/>
      <c r="ED1657" s="16"/>
      <c r="EE1657" s="16"/>
      <c r="EF1657" s="16"/>
      <c r="EG1657" s="16"/>
      <c r="EH1657" s="16"/>
      <c r="EI1657" s="16"/>
      <c r="EJ1657" s="16"/>
      <c r="EK1657" s="16"/>
      <c r="EL1657" s="16"/>
      <c r="EM1657" s="16"/>
      <c r="EN1657" s="16"/>
      <c r="EO1657" s="16"/>
      <c r="EP1657" s="16"/>
      <c r="EQ1657" s="16"/>
      <c r="ER1657" s="16"/>
      <c r="ES1657" s="16"/>
      <c r="ET1657" s="16"/>
      <c r="EU1657" s="16"/>
      <c r="EV1657" s="16"/>
      <c r="EW1657" s="16"/>
    </row>
    <row r="1658" spans="1:153" s="15" customFormat="1" x14ac:dyDescent="0.2">
      <c r="A1658" s="8" t="s">
        <v>114</v>
      </c>
      <c r="B1658" s="8" t="s">
        <v>114</v>
      </c>
      <c r="C1658" s="8" t="s">
        <v>116</v>
      </c>
      <c r="E1658" s="15">
        <v>623</v>
      </c>
      <c r="F1658" s="15" t="s">
        <v>253</v>
      </c>
      <c r="G1658" s="15">
        <v>1.01</v>
      </c>
      <c r="I1658" s="12">
        <v>21.77</v>
      </c>
      <c r="L1658" s="12">
        <v>1886.5530119999999</v>
      </c>
      <c r="M1658" s="12">
        <v>187.52360919999998</v>
      </c>
      <c r="N1658" s="12">
        <v>86.658383647220944</v>
      </c>
      <c r="O1658" s="12">
        <v>8.613854350022967</v>
      </c>
      <c r="P1658" s="12">
        <v>99.400127113947221</v>
      </c>
      <c r="Q1658" s="12" t="s">
        <v>36</v>
      </c>
      <c r="R1658" s="12" t="s">
        <v>261</v>
      </c>
      <c r="S1658" s="12" t="s">
        <v>262</v>
      </c>
      <c r="T1658" s="12">
        <v>12.16</v>
      </c>
      <c r="U1658" s="12">
        <v>122.2118</v>
      </c>
      <c r="AC1658" s="13">
        <v>21.77</v>
      </c>
      <c r="AD1658" s="44">
        <v>2162.4516566858811</v>
      </c>
      <c r="AE1658" s="44" t="s">
        <v>262</v>
      </c>
      <c r="AF1658" s="44" t="s">
        <v>262</v>
      </c>
      <c r="AG1658" s="152">
        <v>99.3</v>
      </c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</row>
    <row r="1659" spans="1:153" s="15" customFormat="1" x14ac:dyDescent="0.2">
      <c r="A1659" s="8" t="s">
        <v>32</v>
      </c>
      <c r="B1659" s="8" t="s">
        <v>32</v>
      </c>
      <c r="C1659" s="8" t="s">
        <v>33</v>
      </c>
      <c r="D1659" s="8" t="s">
        <v>34</v>
      </c>
      <c r="E1659" s="9">
        <v>69</v>
      </c>
      <c r="F1659" s="10" t="s">
        <v>263</v>
      </c>
      <c r="G1659" s="11">
        <v>69.010000000000005</v>
      </c>
      <c r="H1659" s="9"/>
      <c r="I1659" s="12">
        <v>93.11</v>
      </c>
      <c r="J1659" s="12">
        <v>93.11</v>
      </c>
      <c r="K1659" s="13">
        <v>93.11</v>
      </c>
      <c r="L1659" s="12">
        <v>9645.0955400000003</v>
      </c>
      <c r="M1659" s="12">
        <v>906.36443159999999</v>
      </c>
      <c r="N1659" s="12">
        <v>103.5881810761465</v>
      </c>
      <c r="O1659" s="12">
        <v>9.7343403673074853</v>
      </c>
      <c r="P1659" s="12">
        <v>93.971534842878285</v>
      </c>
      <c r="Q1659" s="12" t="s">
        <v>53</v>
      </c>
      <c r="R1659" s="12" t="s">
        <v>70</v>
      </c>
      <c r="S1659" s="12" t="s">
        <v>71</v>
      </c>
      <c r="T1659" s="12">
        <v>12.88</v>
      </c>
      <c r="U1659" s="12">
        <v>125.9151</v>
      </c>
      <c r="V1659" s="13" t="s">
        <v>173</v>
      </c>
      <c r="W1659" s="14" t="s">
        <v>87</v>
      </c>
      <c r="X1659" s="15" t="s">
        <v>41</v>
      </c>
      <c r="Y1659" s="15" t="s">
        <v>49</v>
      </c>
      <c r="Z1659" s="16"/>
      <c r="AA1659" s="16"/>
      <c r="AB1659" s="17">
        <v>0.12039523144667597</v>
      </c>
      <c r="AC1659" s="18">
        <v>93.11</v>
      </c>
      <c r="AD1659" s="19">
        <v>9179.8710183704206</v>
      </c>
      <c r="AE1659" s="20" t="s">
        <v>72</v>
      </c>
      <c r="AF1659" s="20" t="s">
        <v>72</v>
      </c>
      <c r="AG1659" s="152">
        <v>98.6</v>
      </c>
      <c r="AH1659" s="16"/>
      <c r="AI1659" s="16"/>
      <c r="AJ1659" s="16"/>
      <c r="AK1659" s="16"/>
      <c r="AL1659" s="16"/>
      <c r="AM1659" s="16"/>
      <c r="AN1659" s="16"/>
      <c r="AO1659" s="16"/>
      <c r="AP1659" s="16"/>
      <c r="AQ1659" s="16"/>
      <c r="AR1659" s="16"/>
      <c r="AS1659" s="16"/>
      <c r="AT1659" s="16"/>
      <c r="AU1659" s="16"/>
      <c r="AV1659" s="16"/>
      <c r="AW1659" s="16"/>
      <c r="AX1659" s="16"/>
      <c r="AY1659" s="16"/>
      <c r="AZ1659" s="16"/>
      <c r="BA1659" s="16"/>
      <c r="BB1659" s="16"/>
      <c r="BC1659" s="16"/>
      <c r="BD1659" s="16"/>
      <c r="BE1659" s="16"/>
      <c r="BF1659" s="16"/>
      <c r="BG1659" s="16"/>
      <c r="BH1659" s="16"/>
      <c r="BI1659" s="16"/>
      <c r="BJ1659" s="16"/>
      <c r="BK1659" s="16"/>
      <c r="BL1659" s="16"/>
      <c r="BM1659" s="16"/>
      <c r="BN1659" s="16"/>
      <c r="BO1659" s="16"/>
      <c r="BP1659" s="16"/>
      <c r="BQ1659" s="16"/>
      <c r="BR1659" s="16"/>
      <c r="BS1659" s="16"/>
      <c r="BT1659" s="16"/>
      <c r="BU1659" s="16"/>
      <c r="BV1659" s="16"/>
      <c r="BW1659" s="16"/>
      <c r="BX1659" s="16"/>
      <c r="BY1659" s="16"/>
      <c r="BZ1659" s="16"/>
      <c r="CA1659" s="16"/>
      <c r="CB1659" s="16"/>
      <c r="CC1659" s="16"/>
      <c r="CD1659" s="16"/>
      <c r="CE1659" s="16"/>
      <c r="CF1659" s="16"/>
      <c r="CG1659" s="16"/>
      <c r="CH1659" s="16"/>
      <c r="CI1659" s="16"/>
      <c r="CJ1659" s="16"/>
      <c r="CK1659" s="16"/>
      <c r="CL1659" s="16"/>
      <c r="CM1659" s="16"/>
      <c r="CN1659" s="16"/>
      <c r="CO1659" s="16"/>
      <c r="CP1659" s="16"/>
      <c r="CQ1659" s="16"/>
      <c r="CR1659" s="16"/>
      <c r="CS1659" s="16"/>
      <c r="CT1659" s="16"/>
      <c r="CU1659" s="16"/>
      <c r="CV1659" s="16"/>
      <c r="CW1659" s="16"/>
      <c r="CX1659" s="16"/>
      <c r="CY1659" s="16"/>
      <c r="CZ1659" s="16"/>
      <c r="DA1659" s="16"/>
      <c r="DB1659" s="16"/>
      <c r="DC1659" s="16"/>
      <c r="DD1659" s="16"/>
      <c r="DE1659" s="16"/>
      <c r="DF1659" s="16"/>
      <c r="DG1659" s="16"/>
      <c r="DH1659" s="16"/>
      <c r="DI1659" s="16"/>
      <c r="DJ1659" s="16"/>
      <c r="DK1659" s="16"/>
      <c r="DL1659" s="16"/>
      <c r="DM1659" s="16"/>
      <c r="DN1659" s="16"/>
      <c r="DO1659" s="16"/>
      <c r="DP1659" s="16"/>
      <c r="DQ1659" s="16"/>
      <c r="DR1659" s="16"/>
      <c r="DS1659" s="16"/>
      <c r="DT1659" s="16"/>
      <c r="DU1659" s="16"/>
      <c r="DV1659" s="16"/>
      <c r="DW1659" s="16"/>
      <c r="DX1659" s="16"/>
      <c r="DY1659" s="16"/>
      <c r="DZ1659" s="16"/>
      <c r="EA1659" s="16"/>
      <c r="EB1659" s="16"/>
      <c r="EC1659" s="16"/>
      <c r="ED1659" s="16"/>
      <c r="EE1659" s="16"/>
      <c r="EF1659" s="16"/>
      <c r="EG1659" s="16"/>
      <c r="EH1659" s="16"/>
      <c r="EI1659" s="16"/>
      <c r="EJ1659" s="16"/>
      <c r="EK1659" s="16"/>
      <c r="EL1659" s="16"/>
      <c r="EM1659" s="16"/>
      <c r="EN1659" s="16"/>
      <c r="EO1659" s="16"/>
      <c r="EP1659" s="16"/>
      <c r="EQ1659" s="16"/>
      <c r="ER1659" s="16"/>
      <c r="ES1659" s="16"/>
      <c r="ET1659" s="16"/>
      <c r="EU1659" s="16"/>
      <c r="EV1659" s="16"/>
      <c r="EW1659" s="16"/>
    </row>
    <row r="1660" spans="1:153" s="15" customFormat="1" x14ac:dyDescent="0.2">
      <c r="A1660" s="8" t="s">
        <v>32</v>
      </c>
      <c r="B1660" s="8" t="s">
        <v>32</v>
      </c>
      <c r="C1660" s="8" t="s">
        <v>33</v>
      </c>
      <c r="D1660" s="8" t="s">
        <v>56</v>
      </c>
      <c r="E1660" s="9">
        <v>62</v>
      </c>
      <c r="F1660" s="10" t="s">
        <v>264</v>
      </c>
      <c r="G1660" s="11">
        <v>62.02</v>
      </c>
      <c r="H1660" s="9">
        <v>1</v>
      </c>
      <c r="I1660" s="12">
        <v>130.77000000000001</v>
      </c>
      <c r="J1660" s="12">
        <v>130.77000000000001</v>
      </c>
      <c r="K1660" s="13">
        <v>130.77000000000001</v>
      </c>
      <c r="L1660" s="12">
        <v>12480.110408</v>
      </c>
      <c r="M1660" s="12">
        <v>1413.1760096</v>
      </c>
      <c r="N1660" s="12">
        <v>95.435577028370417</v>
      </c>
      <c r="O1660" s="12">
        <v>10.806576505314673</v>
      </c>
      <c r="P1660" s="12">
        <v>113.23425541925702</v>
      </c>
      <c r="Q1660" s="12" t="s">
        <v>50</v>
      </c>
      <c r="R1660" s="12" t="s">
        <v>54</v>
      </c>
      <c r="S1660" s="12" t="s">
        <v>55</v>
      </c>
      <c r="T1660" s="12">
        <v>12.58</v>
      </c>
      <c r="U1660" s="12">
        <v>135.99445</v>
      </c>
      <c r="V1660" s="13" t="s">
        <v>39</v>
      </c>
      <c r="W1660" s="14" t="e">
        <v>#N/A</v>
      </c>
      <c r="X1660" s="15" t="s">
        <v>41</v>
      </c>
      <c r="Y1660" s="15" t="s">
        <v>49</v>
      </c>
      <c r="Z1660" s="16"/>
      <c r="AA1660" s="16"/>
      <c r="AB1660" s="17">
        <v>0.15245398773006136</v>
      </c>
      <c r="AC1660" s="13">
        <v>130.77000000000001</v>
      </c>
      <c r="AD1660" s="44">
        <v>12480.110408</v>
      </c>
      <c r="AE1660" s="20" t="e">
        <v>#N/A</v>
      </c>
      <c r="AF1660" s="20" t="e">
        <v>#N/A</v>
      </c>
      <c r="AG1660" s="152">
        <v>95.4</v>
      </c>
      <c r="AH1660" s="16"/>
      <c r="AI1660" s="16"/>
      <c r="AJ1660" s="16"/>
      <c r="AK1660" s="16"/>
      <c r="AL1660" s="16"/>
      <c r="AM1660" s="16"/>
      <c r="AN1660" s="16"/>
      <c r="AO1660" s="16"/>
      <c r="AP1660" s="16"/>
      <c r="AQ1660" s="16"/>
      <c r="AR1660" s="16"/>
      <c r="AS1660" s="16"/>
      <c r="AT1660" s="16"/>
      <c r="AU1660" s="16"/>
      <c r="AV1660" s="16"/>
      <c r="AW1660" s="16"/>
      <c r="AX1660" s="16"/>
      <c r="AY1660" s="16"/>
      <c r="AZ1660" s="16"/>
      <c r="BA1660" s="16"/>
      <c r="BB1660" s="16"/>
      <c r="BC1660" s="16"/>
      <c r="BD1660" s="16"/>
      <c r="BE1660" s="16"/>
      <c r="BF1660" s="16"/>
      <c r="BG1660" s="16"/>
      <c r="BH1660" s="16"/>
      <c r="BI1660" s="16"/>
      <c r="BJ1660" s="16"/>
      <c r="BK1660" s="16"/>
      <c r="BL1660" s="16"/>
      <c r="BM1660" s="16"/>
      <c r="BN1660" s="16"/>
      <c r="BO1660" s="16"/>
      <c r="BP1660" s="16"/>
      <c r="BQ1660" s="16"/>
      <c r="BR1660" s="16"/>
      <c r="BS1660" s="16"/>
      <c r="BT1660" s="16"/>
      <c r="BU1660" s="16"/>
      <c r="BV1660" s="16"/>
      <c r="BW1660" s="16"/>
      <c r="BX1660" s="16"/>
      <c r="BY1660" s="16"/>
      <c r="BZ1660" s="16"/>
      <c r="CA1660" s="16"/>
      <c r="CB1660" s="16"/>
      <c r="CC1660" s="16"/>
      <c r="CD1660" s="16"/>
      <c r="CE1660" s="16"/>
      <c r="CF1660" s="16"/>
      <c r="CG1660" s="16"/>
      <c r="CH1660" s="16"/>
      <c r="CI1660" s="16"/>
      <c r="CJ1660" s="16"/>
      <c r="CK1660" s="16"/>
      <c r="CL1660" s="16"/>
      <c r="CM1660" s="16"/>
      <c r="CN1660" s="16"/>
      <c r="CO1660" s="16"/>
      <c r="CP1660" s="16"/>
      <c r="CQ1660" s="16"/>
      <c r="CR1660" s="16"/>
      <c r="CS1660" s="16"/>
      <c r="CT1660" s="16"/>
      <c r="CU1660" s="16"/>
      <c r="CV1660" s="16"/>
      <c r="CW1660" s="16"/>
      <c r="CX1660" s="16"/>
      <c r="CY1660" s="16"/>
      <c r="CZ1660" s="16"/>
      <c r="DA1660" s="16"/>
      <c r="DB1660" s="16"/>
      <c r="DC1660" s="16"/>
      <c r="DD1660" s="16"/>
      <c r="DE1660" s="16"/>
      <c r="DF1660" s="16"/>
      <c r="DG1660" s="16"/>
      <c r="DH1660" s="16"/>
      <c r="DI1660" s="16"/>
      <c r="DJ1660" s="16"/>
      <c r="DK1660" s="16"/>
      <c r="DL1660" s="16"/>
      <c r="DM1660" s="16"/>
      <c r="DN1660" s="16"/>
      <c r="DO1660" s="16"/>
      <c r="DP1660" s="16"/>
      <c r="DQ1660" s="16"/>
      <c r="DR1660" s="16"/>
      <c r="DS1660" s="16"/>
      <c r="DT1660" s="16"/>
      <c r="DU1660" s="16"/>
      <c r="DV1660" s="16"/>
      <c r="DW1660" s="16"/>
      <c r="DX1660" s="16"/>
      <c r="DY1660" s="16"/>
      <c r="DZ1660" s="16"/>
      <c r="EA1660" s="16"/>
      <c r="EB1660" s="16"/>
      <c r="EC1660" s="16"/>
      <c r="ED1660" s="16"/>
      <c r="EE1660" s="16"/>
      <c r="EF1660" s="16"/>
      <c r="EG1660" s="16"/>
      <c r="EH1660" s="16"/>
      <c r="EI1660" s="16"/>
      <c r="EJ1660" s="16"/>
      <c r="EK1660" s="16"/>
      <c r="EL1660" s="16"/>
      <c r="EM1660" s="16"/>
      <c r="EN1660" s="16"/>
      <c r="EO1660" s="16"/>
      <c r="EP1660" s="16"/>
      <c r="EQ1660" s="16"/>
      <c r="ER1660" s="16"/>
      <c r="ES1660" s="16"/>
      <c r="ET1660" s="16"/>
      <c r="EU1660" s="16"/>
      <c r="EV1660" s="16"/>
      <c r="EW1660" s="16"/>
    </row>
    <row r="1661" spans="1:153" x14ac:dyDescent="0.2">
      <c r="A1661" s="8" t="s">
        <v>114</v>
      </c>
      <c r="B1661" s="8" t="s">
        <v>142</v>
      </c>
      <c r="C1661" s="8" t="s">
        <v>142</v>
      </c>
      <c r="D1661" s="8"/>
      <c r="E1661" s="9">
        <v>605</v>
      </c>
      <c r="F1661" s="10" t="s">
        <v>233</v>
      </c>
      <c r="G1661" s="11">
        <v>6.01</v>
      </c>
      <c r="H1661" s="9">
        <v>6</v>
      </c>
      <c r="I1661" s="12">
        <v>11</v>
      </c>
      <c r="J1661" s="12">
        <v>11</v>
      </c>
      <c r="K1661" s="13">
        <v>11</v>
      </c>
      <c r="L1661" s="12">
        <v>1242.3538320000002</v>
      </c>
      <c r="M1661" s="12">
        <v>158.9763174</v>
      </c>
      <c r="N1661" s="12">
        <v>112.94125745454548</v>
      </c>
      <c r="O1661" s="12">
        <v>14.452392490909091</v>
      </c>
      <c r="P1661" s="12">
        <v>127.96380009072969</v>
      </c>
      <c r="Q1661" s="12" t="s">
        <v>249</v>
      </c>
      <c r="R1661" s="12" t="s">
        <v>134</v>
      </c>
      <c r="S1661" s="12" t="s">
        <v>135</v>
      </c>
      <c r="T1661" s="12">
        <v>12.22</v>
      </c>
      <c r="U1661" s="12">
        <v>145.86580000000001</v>
      </c>
      <c r="V1661" s="21"/>
      <c r="W1661" s="21"/>
      <c r="X1661" s="15" t="s">
        <v>63</v>
      </c>
      <c r="Y1661" s="15" t="s">
        <v>49</v>
      </c>
      <c r="Z1661" s="16"/>
      <c r="AA1661" s="16"/>
      <c r="AB1661" s="16"/>
      <c r="AC1661" s="13">
        <v>11</v>
      </c>
      <c r="AD1661" s="44">
        <v>1238.6452480170935</v>
      </c>
      <c r="AE1661" s="44" t="s">
        <v>135</v>
      </c>
      <c r="AF1661" s="44" t="s">
        <v>135</v>
      </c>
      <c r="AG1661" s="152">
        <v>112.6</v>
      </c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K1661" s="16"/>
      <c r="BL1661" s="16"/>
      <c r="BM1661" s="16"/>
      <c r="BN1661" s="16"/>
      <c r="BO1661" s="16"/>
      <c r="BP1661" s="16"/>
      <c r="BQ1661" s="16"/>
      <c r="BR1661" s="16"/>
      <c r="BS1661" s="16"/>
      <c r="BT1661" s="16"/>
      <c r="BU1661" s="16"/>
      <c r="BV1661" s="16"/>
      <c r="BW1661" s="16"/>
      <c r="BX1661" s="16"/>
      <c r="BY1661" s="16"/>
      <c r="BZ1661" s="16"/>
      <c r="CA1661" s="16"/>
      <c r="CB1661" s="16"/>
      <c r="CC1661" s="16"/>
      <c r="CD1661" s="16"/>
      <c r="CE1661" s="16"/>
      <c r="CF1661" s="16"/>
      <c r="CG1661" s="16"/>
      <c r="CH1661" s="16"/>
      <c r="CI1661" s="16"/>
      <c r="CJ1661" s="16"/>
      <c r="CK1661" s="16"/>
      <c r="CL1661" s="16"/>
      <c r="CM1661" s="16"/>
      <c r="CN1661" s="16"/>
      <c r="CO1661" s="16"/>
      <c r="CP1661" s="16"/>
      <c r="CQ1661" s="16"/>
      <c r="CR1661" s="16"/>
      <c r="CS1661" s="16"/>
      <c r="CT1661" s="16"/>
      <c r="CU1661" s="16"/>
      <c r="CV1661" s="16"/>
      <c r="CW1661" s="16"/>
      <c r="CX1661" s="16"/>
      <c r="CY1661" s="16"/>
      <c r="CZ1661" s="16"/>
      <c r="DA1661" s="16"/>
      <c r="DB1661" s="16"/>
      <c r="DC1661" s="16"/>
      <c r="DD1661" s="16"/>
      <c r="DE1661" s="16"/>
      <c r="DF1661" s="16"/>
      <c r="DG1661" s="16"/>
      <c r="DH1661" s="16"/>
      <c r="DI1661" s="16"/>
      <c r="DJ1661" s="16"/>
      <c r="DK1661" s="16"/>
      <c r="DL1661" s="16"/>
      <c r="DM1661" s="16"/>
      <c r="DN1661" s="16"/>
      <c r="DO1661" s="16"/>
      <c r="DP1661" s="16"/>
      <c r="DQ1661" s="16"/>
      <c r="DR1661" s="16"/>
      <c r="DS1661" s="16"/>
      <c r="DT1661" s="16"/>
      <c r="DU1661" s="16"/>
      <c r="DV1661" s="16"/>
      <c r="DW1661" s="16"/>
      <c r="DX1661" s="16"/>
      <c r="DY1661" s="16"/>
      <c r="DZ1661" s="16"/>
      <c r="EA1661" s="16"/>
      <c r="EB1661" s="16"/>
      <c r="EC1661" s="16"/>
      <c r="ED1661" s="16"/>
      <c r="EE1661" s="16"/>
      <c r="EF1661" s="16"/>
      <c r="EG1661" s="16"/>
      <c r="EH1661" s="16"/>
      <c r="EI1661" s="16"/>
      <c r="EJ1661" s="16"/>
      <c r="EK1661" s="16"/>
      <c r="EL1661" s="16"/>
      <c r="EM1661" s="16"/>
      <c r="EN1661" s="16"/>
      <c r="EO1661" s="16"/>
      <c r="EP1661" s="16"/>
      <c r="EQ1661" s="16"/>
      <c r="ER1661" s="16"/>
      <c r="ES1661" s="16"/>
      <c r="ET1661" s="16"/>
      <c r="EU1661" s="16"/>
      <c r="EV1661" s="16"/>
      <c r="EW1661" s="16"/>
    </row>
    <row r="1662" spans="1:153" x14ac:dyDescent="0.2">
      <c r="A1662" s="8" t="s">
        <v>114</v>
      </c>
      <c r="B1662" s="8" t="s">
        <v>142</v>
      </c>
      <c r="C1662" s="8" t="s">
        <v>142</v>
      </c>
      <c r="D1662" s="7"/>
      <c r="E1662" s="9">
        <v>605</v>
      </c>
      <c r="F1662" s="10" t="s">
        <v>233</v>
      </c>
      <c r="G1662" s="11">
        <v>16.149999999999999</v>
      </c>
      <c r="I1662" s="12">
        <v>7.27</v>
      </c>
      <c r="J1662" s="12">
        <v>7.27</v>
      </c>
      <c r="K1662" s="13">
        <v>7.27</v>
      </c>
      <c r="L1662" s="12">
        <v>1119.803576</v>
      </c>
      <c r="M1662" s="12">
        <v>116.79710039999999</v>
      </c>
      <c r="N1662" s="12">
        <v>154.03075323246219</v>
      </c>
      <c r="O1662" s="12">
        <v>16.065625914718019</v>
      </c>
      <c r="P1662" s="12">
        <v>104.30141759075789</v>
      </c>
      <c r="Q1662" s="12" t="s">
        <v>99</v>
      </c>
      <c r="R1662" s="12" t="s">
        <v>54</v>
      </c>
      <c r="S1662" s="12" t="s">
        <v>55</v>
      </c>
      <c r="T1662" s="12">
        <v>12.09</v>
      </c>
      <c r="U1662" s="12">
        <v>125.56685</v>
      </c>
      <c r="AC1662" s="13">
        <v>7.27</v>
      </c>
      <c r="AD1662" s="44">
        <v>1132.1846320985701</v>
      </c>
      <c r="AE1662" s="44" t="s">
        <v>55</v>
      </c>
      <c r="AF1662" s="44" t="s">
        <v>55</v>
      </c>
      <c r="AG1662" s="152">
        <v>155.69999999999999</v>
      </c>
    </row>
    <row r="1663" spans="1:153" x14ac:dyDescent="0.2">
      <c r="A1663" s="8" t="s">
        <v>114</v>
      </c>
      <c r="B1663" s="8" t="s">
        <v>142</v>
      </c>
      <c r="C1663" s="8" t="s">
        <v>142</v>
      </c>
      <c r="D1663" s="7"/>
      <c r="E1663" s="9">
        <v>605</v>
      </c>
      <c r="F1663" s="10" t="s">
        <v>233</v>
      </c>
      <c r="G1663" s="11">
        <v>16.13</v>
      </c>
      <c r="I1663" s="12">
        <v>7.15</v>
      </c>
      <c r="J1663" s="12">
        <v>7.15</v>
      </c>
      <c r="K1663" s="13">
        <v>7.15</v>
      </c>
      <c r="L1663" s="12">
        <v>936.69294000000002</v>
      </c>
      <c r="M1663" s="12">
        <v>109.06444519999999</v>
      </c>
      <c r="N1663" s="12">
        <v>131.00600559440559</v>
      </c>
      <c r="O1663" s="12">
        <v>15.253768559440559</v>
      </c>
      <c r="P1663" s="12">
        <v>116.43564346711099</v>
      </c>
      <c r="Q1663" s="12" t="s">
        <v>99</v>
      </c>
      <c r="R1663" s="12" t="s">
        <v>54</v>
      </c>
      <c r="S1663" s="12" t="s">
        <v>55</v>
      </c>
      <c r="T1663" s="12">
        <v>11.53</v>
      </c>
      <c r="U1663" s="12">
        <v>136.28295</v>
      </c>
      <c r="AC1663" s="13">
        <v>7.15</v>
      </c>
      <c r="AD1663" s="44">
        <v>947.71941121111081</v>
      </c>
      <c r="AE1663" s="44" t="s">
        <v>55</v>
      </c>
      <c r="AF1663" s="44" t="s">
        <v>55</v>
      </c>
      <c r="AG1663" s="152">
        <v>132.5</v>
      </c>
    </row>
    <row r="1664" spans="1:153" x14ac:dyDescent="0.2">
      <c r="A1664" s="8" t="s">
        <v>114</v>
      </c>
      <c r="B1664" s="8" t="s">
        <v>142</v>
      </c>
      <c r="C1664" s="8" t="s">
        <v>142</v>
      </c>
      <c r="D1664" s="7"/>
      <c r="E1664" s="9">
        <v>605</v>
      </c>
      <c r="F1664" s="10" t="s">
        <v>233</v>
      </c>
      <c r="G1664" s="11">
        <v>16.12</v>
      </c>
      <c r="I1664" s="12">
        <v>7.37</v>
      </c>
      <c r="J1664" s="12">
        <v>7.37</v>
      </c>
      <c r="K1664" s="13">
        <v>7.37</v>
      </c>
      <c r="L1664" s="12">
        <v>988.92345599999999</v>
      </c>
      <c r="M1664" s="12">
        <v>118.958461</v>
      </c>
      <c r="N1664" s="12">
        <v>134.18228710990502</v>
      </c>
      <c r="O1664" s="12">
        <v>16.140903799185889</v>
      </c>
      <c r="P1664" s="12">
        <v>120.29086809323289</v>
      </c>
      <c r="Q1664" s="12" t="s">
        <v>99</v>
      </c>
      <c r="R1664" s="12" t="s">
        <v>54</v>
      </c>
      <c r="S1664" s="12" t="s">
        <v>55</v>
      </c>
      <c r="T1664" s="12">
        <v>11.6</v>
      </c>
      <c r="U1664" s="12">
        <v>139.16079999999999</v>
      </c>
      <c r="AC1664" s="13">
        <v>7.37</v>
      </c>
      <c r="AD1664" s="44">
        <v>948.5723161714526</v>
      </c>
      <c r="AE1664" s="44" t="s">
        <v>55</v>
      </c>
      <c r="AF1664" s="44" t="s">
        <v>55</v>
      </c>
      <c r="AG1664" s="152">
        <v>128.69999999999999</v>
      </c>
    </row>
    <row r="1665" spans="1:153" x14ac:dyDescent="0.2">
      <c r="A1665" s="8" t="s">
        <v>114</v>
      </c>
      <c r="B1665" s="8" t="s">
        <v>142</v>
      </c>
      <c r="C1665" s="8" t="s">
        <v>142</v>
      </c>
      <c r="D1665" s="7"/>
      <c r="E1665" s="9">
        <v>605</v>
      </c>
      <c r="F1665" s="10" t="s">
        <v>233</v>
      </c>
      <c r="G1665" s="11">
        <v>16.09</v>
      </c>
      <c r="I1665" s="12">
        <v>9.84</v>
      </c>
      <c r="J1665" s="12">
        <v>9.84</v>
      </c>
      <c r="K1665" s="13">
        <v>9.84</v>
      </c>
      <c r="L1665" s="12">
        <v>773.70242800000005</v>
      </c>
      <c r="M1665" s="12">
        <v>92.5160786</v>
      </c>
      <c r="N1665" s="12">
        <v>78.628295528455297</v>
      </c>
      <c r="O1665" s="12">
        <v>9.4020405081300815</v>
      </c>
      <c r="P1665" s="12">
        <v>119.57578941448016</v>
      </c>
      <c r="Q1665" s="12" t="s">
        <v>99</v>
      </c>
      <c r="R1665" s="12" t="s">
        <v>54</v>
      </c>
      <c r="S1665" s="12" t="s">
        <v>55</v>
      </c>
      <c r="T1665" s="12">
        <v>11.37</v>
      </c>
      <c r="U1665" s="12">
        <v>137.76025000000001</v>
      </c>
      <c r="AC1665" s="13">
        <v>9.84</v>
      </c>
      <c r="AD1665" s="44">
        <v>810.94811277165456</v>
      </c>
      <c r="AE1665" s="44" t="s">
        <v>55</v>
      </c>
      <c r="AF1665" s="44" t="s">
        <v>55</v>
      </c>
      <c r="AG1665" s="152">
        <v>82.4</v>
      </c>
    </row>
    <row r="1666" spans="1:153" x14ac:dyDescent="0.2">
      <c r="A1666" s="8" t="s">
        <v>114</v>
      </c>
      <c r="B1666" s="8" t="s">
        <v>142</v>
      </c>
      <c r="C1666" s="8" t="s">
        <v>142</v>
      </c>
      <c r="D1666" s="7"/>
      <c r="E1666" s="9">
        <v>605</v>
      </c>
      <c r="F1666" s="10" t="s">
        <v>233</v>
      </c>
      <c r="G1666" s="11">
        <v>16.079999999999998</v>
      </c>
      <c r="I1666" s="12">
        <v>9.8000000000000007</v>
      </c>
      <c r="J1666" s="12">
        <v>9.8000000000000007</v>
      </c>
      <c r="K1666" s="13">
        <v>9.8000000000000007</v>
      </c>
      <c r="L1666" s="12">
        <v>881.16293600000006</v>
      </c>
      <c r="M1666" s="12">
        <v>101.4701764</v>
      </c>
      <c r="N1666" s="12">
        <v>89.914585306122447</v>
      </c>
      <c r="O1666" s="12">
        <v>10.35409963265306</v>
      </c>
      <c r="P1666" s="12">
        <v>115.15483942234266</v>
      </c>
      <c r="Q1666" s="12" t="s">
        <v>99</v>
      </c>
      <c r="R1666" s="12" t="s">
        <v>54</v>
      </c>
      <c r="S1666" s="12" t="s">
        <v>55</v>
      </c>
      <c r="T1666" s="12">
        <v>11.43</v>
      </c>
      <c r="U1666" s="12">
        <v>134.39814999999999</v>
      </c>
      <c r="AC1666" s="13">
        <v>9.8000000000000007</v>
      </c>
      <c r="AD1666" s="44">
        <v>884.39303914250149</v>
      </c>
      <c r="AE1666" s="44" t="s">
        <v>55</v>
      </c>
      <c r="AF1666" s="44" t="s">
        <v>55</v>
      </c>
      <c r="AG1666" s="152">
        <v>90.2</v>
      </c>
    </row>
    <row r="1667" spans="1:153" x14ac:dyDescent="0.2">
      <c r="A1667" s="8" t="s">
        <v>114</v>
      </c>
      <c r="B1667" s="8" t="s">
        <v>142</v>
      </c>
      <c r="C1667" s="8" t="s">
        <v>142</v>
      </c>
      <c r="D1667" s="7"/>
      <c r="E1667" s="9">
        <v>605</v>
      </c>
      <c r="F1667" s="10" t="s">
        <v>233</v>
      </c>
      <c r="G1667" s="11">
        <v>16.05</v>
      </c>
      <c r="I1667" s="12">
        <v>10.08</v>
      </c>
      <c r="J1667" s="12">
        <v>10.08</v>
      </c>
      <c r="K1667" s="13">
        <v>10.08</v>
      </c>
      <c r="L1667" s="12">
        <v>962.83317600000009</v>
      </c>
      <c r="M1667" s="12">
        <v>114.97403300000001</v>
      </c>
      <c r="N1667" s="12">
        <v>95.519164285714297</v>
      </c>
      <c r="O1667" s="12">
        <v>11.406154067460317</v>
      </c>
      <c r="P1667" s="12">
        <v>119.41220542238565</v>
      </c>
      <c r="Q1667" s="12" t="s">
        <v>99</v>
      </c>
      <c r="R1667" s="12" t="s">
        <v>54</v>
      </c>
      <c r="S1667" s="12" t="s">
        <v>55</v>
      </c>
      <c r="T1667" s="12">
        <v>11.37</v>
      </c>
      <c r="U1667" s="12">
        <v>137.40615</v>
      </c>
      <c r="AC1667" s="13">
        <v>10.08</v>
      </c>
      <c r="AD1667" s="44">
        <v>959.07855454657283</v>
      </c>
      <c r="AE1667" s="44" t="s">
        <v>55</v>
      </c>
      <c r="AF1667" s="44" t="s">
        <v>55</v>
      </c>
      <c r="AG1667" s="152">
        <v>95.1</v>
      </c>
    </row>
    <row r="1668" spans="1:153" x14ac:dyDescent="0.2">
      <c r="A1668" s="8" t="s">
        <v>114</v>
      </c>
      <c r="B1668" s="8" t="s">
        <v>142</v>
      </c>
      <c r="C1668" s="8" t="s">
        <v>142</v>
      </c>
      <c r="D1668" s="7"/>
      <c r="E1668" s="9">
        <v>605</v>
      </c>
      <c r="F1668" s="10" t="s">
        <v>233</v>
      </c>
      <c r="G1668" s="11">
        <v>16.04</v>
      </c>
      <c r="I1668" s="12">
        <v>9.89</v>
      </c>
      <c r="J1668" s="12">
        <v>9.89</v>
      </c>
      <c r="K1668" s="13">
        <v>9.89</v>
      </c>
      <c r="L1668" s="12">
        <v>1176.6437520000002</v>
      </c>
      <c r="M1668" s="12">
        <v>129.55267499999999</v>
      </c>
      <c r="N1668" s="12">
        <v>118.97307906976745</v>
      </c>
      <c r="O1668" s="12">
        <v>13.099360465116277</v>
      </c>
      <c r="P1668" s="12">
        <v>110.10356769395396</v>
      </c>
      <c r="Q1668" s="12" t="s">
        <v>99</v>
      </c>
      <c r="R1668" s="12" t="s">
        <v>54</v>
      </c>
      <c r="S1668" s="12" t="s">
        <v>55</v>
      </c>
      <c r="T1668" s="12">
        <v>11.37</v>
      </c>
      <c r="U1668" s="12">
        <v>130.17665</v>
      </c>
      <c r="AC1668" s="13">
        <v>9.89</v>
      </c>
      <c r="AD1668" s="44">
        <v>1142.3419548080958</v>
      </c>
      <c r="AE1668" s="44" t="s">
        <v>55</v>
      </c>
      <c r="AF1668" s="44" t="s">
        <v>55</v>
      </c>
      <c r="AG1668" s="152">
        <v>115.5</v>
      </c>
    </row>
    <row r="1669" spans="1:153" x14ac:dyDescent="0.2">
      <c r="A1669" s="8" t="s">
        <v>114</v>
      </c>
      <c r="B1669" s="8" t="s">
        <v>142</v>
      </c>
      <c r="C1669" s="8" t="s">
        <v>142</v>
      </c>
      <c r="D1669" s="7"/>
      <c r="E1669" s="9">
        <v>605</v>
      </c>
      <c r="F1669" s="10" t="s">
        <v>233</v>
      </c>
      <c r="G1669" s="11">
        <v>16.010000000000002</v>
      </c>
      <c r="I1669" s="12">
        <v>9.18</v>
      </c>
      <c r="J1669" s="12">
        <v>9.18</v>
      </c>
      <c r="K1669" s="13">
        <v>9.18</v>
      </c>
      <c r="L1669" s="12">
        <v>874.34297600000002</v>
      </c>
      <c r="M1669" s="12">
        <v>103.4304664</v>
      </c>
      <c r="N1669" s="12">
        <v>95.244332897603485</v>
      </c>
      <c r="O1669" s="12">
        <v>11.266935337690633</v>
      </c>
      <c r="P1669" s="12">
        <v>118.29507325967241</v>
      </c>
      <c r="Q1669" s="12" t="s">
        <v>99</v>
      </c>
      <c r="R1669" s="12" t="s">
        <v>54</v>
      </c>
      <c r="S1669" s="12" t="s">
        <v>55</v>
      </c>
      <c r="T1669" s="12">
        <v>11.33</v>
      </c>
      <c r="U1669" s="12">
        <v>137.6712</v>
      </c>
      <c r="AC1669" s="13">
        <v>9.18</v>
      </c>
      <c r="AD1669" s="44">
        <v>817.5893978906289</v>
      </c>
      <c r="AE1669" s="44" t="s">
        <v>55</v>
      </c>
      <c r="AF1669" s="44" t="s">
        <v>55</v>
      </c>
      <c r="AG1669" s="152">
        <v>89.1</v>
      </c>
    </row>
    <row r="1670" spans="1:153" x14ac:dyDescent="0.2">
      <c r="A1670" s="8" t="s">
        <v>114</v>
      </c>
      <c r="B1670" s="8" t="s">
        <v>142</v>
      </c>
      <c r="C1670" s="8" t="s">
        <v>142</v>
      </c>
      <c r="D1670" s="8"/>
      <c r="E1670" s="9">
        <v>605</v>
      </c>
      <c r="F1670" s="10" t="s">
        <v>233</v>
      </c>
      <c r="G1670" s="11">
        <v>8.01</v>
      </c>
      <c r="H1670" s="9">
        <v>8</v>
      </c>
      <c r="I1670" s="12">
        <v>3.5</v>
      </c>
      <c r="J1670" s="12">
        <v>3.5</v>
      </c>
      <c r="K1670" s="13">
        <v>3.5</v>
      </c>
      <c r="L1670" s="12">
        <v>219.05080400000003</v>
      </c>
      <c r="M1670" s="12">
        <v>22.100221599999998</v>
      </c>
      <c r="N1670" s="12">
        <v>62.585944000000005</v>
      </c>
      <c r="O1670" s="12">
        <v>6.3143490285714279</v>
      </c>
      <c r="P1670" s="12">
        <v>100.89084904705484</v>
      </c>
      <c r="Q1670" s="12" t="s">
        <v>144</v>
      </c>
      <c r="R1670" s="12" t="s">
        <v>134</v>
      </c>
      <c r="S1670" s="12" t="s">
        <v>135</v>
      </c>
      <c r="T1670" s="12">
        <v>11.73</v>
      </c>
      <c r="U1670" s="12">
        <v>121.36709999999999</v>
      </c>
      <c r="V1670" s="21"/>
      <c r="W1670" s="21"/>
      <c r="X1670" s="15" t="s">
        <v>63</v>
      </c>
      <c r="Y1670" s="15" t="s">
        <v>49</v>
      </c>
      <c r="Z1670" s="16"/>
      <c r="AA1670" s="16"/>
      <c r="AB1670" s="16"/>
      <c r="AC1670" s="13">
        <v>3.05</v>
      </c>
      <c r="AD1670" s="44">
        <v>241.82436422292136</v>
      </c>
      <c r="AE1670" s="44" t="s">
        <v>71</v>
      </c>
      <c r="AF1670" s="44" t="s">
        <v>71</v>
      </c>
      <c r="AG1670" s="152">
        <v>79.3</v>
      </c>
      <c r="AH1670" s="16"/>
      <c r="AI1670" s="16"/>
      <c r="AJ1670" s="16"/>
      <c r="AK1670" s="16"/>
      <c r="AL1670" s="16"/>
      <c r="AM1670" s="16"/>
      <c r="AN1670" s="16"/>
      <c r="AO1670" s="16"/>
      <c r="AP1670" s="16"/>
      <c r="AQ1670" s="16"/>
      <c r="AR1670" s="16"/>
      <c r="AS1670" s="16"/>
      <c r="AT1670" s="16"/>
      <c r="AU1670" s="16"/>
      <c r="AV1670" s="16"/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16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6"/>
      <c r="CH1670" s="16"/>
      <c r="CI1670" s="16"/>
      <c r="CJ1670" s="16"/>
      <c r="CK1670" s="16"/>
      <c r="CL1670" s="16"/>
      <c r="CM1670" s="16"/>
      <c r="CN1670" s="16"/>
      <c r="CO1670" s="16"/>
      <c r="CP1670" s="16"/>
      <c r="CQ1670" s="16"/>
      <c r="CR1670" s="16"/>
      <c r="CS1670" s="16"/>
      <c r="CT1670" s="16"/>
      <c r="CU1670" s="16"/>
      <c r="CV1670" s="16"/>
      <c r="CW1670" s="16"/>
      <c r="CX1670" s="16"/>
      <c r="CY1670" s="16"/>
      <c r="CZ1670" s="16"/>
      <c r="DA1670" s="16"/>
      <c r="DB1670" s="16"/>
      <c r="DC1670" s="16"/>
      <c r="DD1670" s="16"/>
      <c r="DE1670" s="16"/>
      <c r="DF1670" s="16"/>
      <c r="DG1670" s="16"/>
      <c r="DH1670" s="16"/>
      <c r="DI1670" s="16"/>
      <c r="DJ1670" s="16"/>
      <c r="DK1670" s="16"/>
      <c r="DL1670" s="16"/>
      <c r="DM1670" s="16"/>
      <c r="DN1670" s="16"/>
      <c r="DO1670" s="16"/>
      <c r="DP1670" s="16"/>
      <c r="DQ1670" s="16"/>
      <c r="DR1670" s="16"/>
      <c r="DS1670" s="16"/>
      <c r="DT1670" s="16"/>
      <c r="DU1670" s="16"/>
      <c r="DV1670" s="16"/>
      <c r="DW1670" s="16"/>
      <c r="DX1670" s="16"/>
      <c r="DY1670" s="16"/>
      <c r="DZ1670" s="16"/>
      <c r="EA1670" s="16"/>
      <c r="EB1670" s="16"/>
      <c r="EC1670" s="16"/>
      <c r="ED1670" s="16"/>
      <c r="EE1670" s="16"/>
      <c r="EF1670" s="16"/>
      <c r="EG1670" s="16"/>
      <c r="EH1670" s="16"/>
      <c r="EI1670" s="16"/>
      <c r="EJ1670" s="16"/>
      <c r="EK1670" s="16"/>
      <c r="EL1670" s="16"/>
      <c r="EM1670" s="16"/>
      <c r="EN1670" s="16"/>
      <c r="EO1670" s="16"/>
      <c r="EP1670" s="16"/>
      <c r="EQ1670" s="16"/>
      <c r="ER1670" s="16"/>
      <c r="ES1670" s="16"/>
      <c r="ET1670" s="16"/>
      <c r="EU1670" s="16"/>
      <c r="EV1670" s="16"/>
      <c r="EW1670" s="16"/>
    </row>
    <row r="1671" spans="1:153" x14ac:dyDescent="0.2">
      <c r="A1671" s="8" t="s">
        <v>114</v>
      </c>
      <c r="B1671" s="8" t="s">
        <v>142</v>
      </c>
      <c r="C1671" s="8" t="s">
        <v>142</v>
      </c>
      <c r="D1671" s="8"/>
      <c r="E1671" s="9">
        <v>605</v>
      </c>
      <c r="F1671" s="10" t="s">
        <v>233</v>
      </c>
      <c r="G1671" s="11">
        <v>5.03</v>
      </c>
      <c r="H1671" s="9">
        <v>5</v>
      </c>
      <c r="I1671" s="12">
        <v>6.47</v>
      </c>
      <c r="J1671" s="12">
        <v>6.47</v>
      </c>
      <c r="K1671" s="13">
        <v>6.47</v>
      </c>
      <c r="L1671" s="12">
        <v>645.79225199999996</v>
      </c>
      <c r="M1671" s="12">
        <v>56.594374999999999</v>
      </c>
      <c r="N1671" s="12">
        <v>99.813331066460592</v>
      </c>
      <c r="O1671" s="12">
        <v>8.7471986089644513</v>
      </c>
      <c r="P1671" s="12">
        <v>87.635574481931073</v>
      </c>
      <c r="Q1671" s="12" t="s">
        <v>36</v>
      </c>
      <c r="R1671" s="12" t="s">
        <v>66</v>
      </c>
      <c r="S1671" s="12" t="s">
        <v>67</v>
      </c>
      <c r="T1671" s="12">
        <v>11.6</v>
      </c>
      <c r="U1671" s="12">
        <v>109.33015</v>
      </c>
      <c r="V1671" s="21"/>
      <c r="W1671" s="21"/>
      <c r="X1671" s="15" t="s">
        <v>63</v>
      </c>
      <c r="Y1671" s="15" t="s">
        <v>49</v>
      </c>
      <c r="Z1671" s="16"/>
      <c r="AA1671" s="16"/>
      <c r="AB1671" s="16"/>
      <c r="AC1671" s="13">
        <v>7</v>
      </c>
      <c r="AD1671" s="44">
        <v>671.13788510178676</v>
      </c>
      <c r="AE1671" s="44" t="s">
        <v>55</v>
      </c>
      <c r="AF1671" s="44" t="s">
        <v>55</v>
      </c>
      <c r="AG1671" s="152">
        <v>95.9</v>
      </c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5"/>
      <c r="BP1671" s="15"/>
      <c r="BQ1671" s="15"/>
      <c r="BR1671" s="15"/>
      <c r="BS1671" s="15"/>
      <c r="BT1671" s="15"/>
      <c r="BU1671" s="15"/>
      <c r="BV1671" s="15"/>
      <c r="BW1671" s="15"/>
      <c r="BX1671" s="15"/>
      <c r="BY1671" s="15"/>
      <c r="BZ1671" s="15"/>
      <c r="CA1671" s="15"/>
      <c r="CB1671" s="15"/>
      <c r="CC1671" s="15"/>
      <c r="CD1671" s="15"/>
      <c r="CE1671" s="15"/>
      <c r="CF1671" s="15"/>
      <c r="CG1671" s="15"/>
      <c r="CH1671" s="15"/>
      <c r="CI1671" s="15"/>
      <c r="CJ1671" s="15"/>
      <c r="CK1671" s="15"/>
      <c r="CL1671" s="15"/>
      <c r="CM1671" s="15"/>
      <c r="CN1671" s="15"/>
      <c r="CO1671" s="15"/>
      <c r="CP1671" s="15"/>
      <c r="CQ1671" s="15"/>
      <c r="CR1671" s="15"/>
      <c r="CS1671" s="15"/>
      <c r="CT1671" s="15"/>
      <c r="CU1671" s="15"/>
      <c r="CV1671" s="15"/>
      <c r="CW1671" s="15"/>
      <c r="CX1671" s="15"/>
      <c r="CY1671" s="15"/>
      <c r="CZ1671" s="15"/>
      <c r="DA1671" s="15"/>
      <c r="DB1671" s="15"/>
      <c r="DC1671" s="15"/>
      <c r="DD1671" s="15"/>
      <c r="DE1671" s="15"/>
      <c r="DF1671" s="15"/>
      <c r="DG1671" s="15"/>
      <c r="DH1671" s="15"/>
      <c r="DI1671" s="15"/>
      <c r="DJ1671" s="15"/>
      <c r="DK1671" s="15"/>
      <c r="DL1671" s="15"/>
      <c r="DM1671" s="15"/>
      <c r="DN1671" s="15"/>
      <c r="DO1671" s="15"/>
      <c r="DP1671" s="15"/>
      <c r="DQ1671" s="15"/>
      <c r="DR1671" s="15"/>
      <c r="DS1671" s="15"/>
      <c r="DT1671" s="15"/>
      <c r="DU1671" s="15"/>
      <c r="DV1671" s="15"/>
      <c r="DW1671" s="15"/>
      <c r="DX1671" s="15"/>
      <c r="DY1671" s="15"/>
      <c r="DZ1671" s="15"/>
      <c r="EA1671" s="15"/>
      <c r="EB1671" s="15"/>
      <c r="EC1671" s="15"/>
      <c r="ED1671" s="15"/>
      <c r="EE1671" s="15"/>
      <c r="EF1671" s="15"/>
      <c r="EG1671" s="15"/>
      <c r="EH1671" s="15"/>
      <c r="EI1671" s="15"/>
      <c r="EJ1671" s="15"/>
      <c r="EK1671" s="15"/>
      <c r="EL1671" s="15"/>
      <c r="EM1671" s="15"/>
      <c r="EN1671" s="15"/>
      <c r="EO1671" s="15"/>
      <c r="EP1671" s="15"/>
      <c r="EQ1671" s="15"/>
      <c r="ER1671" s="15"/>
      <c r="ES1671" s="15"/>
      <c r="ET1671" s="15"/>
      <c r="EU1671" s="15"/>
      <c r="EV1671" s="15"/>
      <c r="EW1671" s="15"/>
    </row>
    <row r="1672" spans="1:153" x14ac:dyDescent="0.2">
      <c r="A1672" s="8" t="s">
        <v>114</v>
      </c>
      <c r="B1672" s="8" t="s">
        <v>142</v>
      </c>
      <c r="C1672" s="8" t="s">
        <v>142</v>
      </c>
      <c r="D1672" s="8"/>
      <c r="E1672" s="9">
        <v>605</v>
      </c>
      <c r="F1672" s="10" t="s">
        <v>233</v>
      </c>
      <c r="G1672" s="11">
        <v>17.010000000000002</v>
      </c>
      <c r="H1672" s="9">
        <v>17</v>
      </c>
      <c r="I1672" s="12">
        <v>1.75</v>
      </c>
      <c r="J1672" s="12">
        <v>1.75</v>
      </c>
      <c r="K1672" s="13">
        <v>1.75</v>
      </c>
      <c r="L1672" s="12">
        <v>109.91240000000001</v>
      </c>
      <c r="M1672" s="12">
        <v>12.363622400000001</v>
      </c>
      <c r="N1672" s="12">
        <v>62.807085714285719</v>
      </c>
      <c r="O1672" s="12">
        <v>7.0649270857142863</v>
      </c>
      <c r="P1672" s="12">
        <v>112.4861471499121</v>
      </c>
      <c r="Q1672" s="12" t="s">
        <v>50</v>
      </c>
      <c r="R1672" s="12" t="s">
        <v>134</v>
      </c>
      <c r="S1672" s="12" t="s">
        <v>135</v>
      </c>
      <c r="T1672" s="12">
        <v>12.52</v>
      </c>
      <c r="U1672" s="12">
        <v>128.70590000000001</v>
      </c>
      <c r="V1672" s="21"/>
      <c r="W1672" s="21"/>
      <c r="X1672" s="15" t="s">
        <v>63</v>
      </c>
      <c r="Y1672" s="15" t="s">
        <v>49</v>
      </c>
      <c r="Z1672" s="16"/>
      <c r="AA1672" s="16"/>
      <c r="AB1672" s="16"/>
      <c r="AC1672" s="13">
        <v>6.29</v>
      </c>
      <c r="AD1672" s="44">
        <v>576.38532818431986</v>
      </c>
      <c r="AE1672" s="44" t="s">
        <v>55</v>
      </c>
      <c r="AF1672" s="44" t="s">
        <v>55</v>
      </c>
      <c r="AG1672" s="152">
        <v>91.6</v>
      </c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  <c r="BG1672" s="16"/>
      <c r="BH1672" s="16"/>
      <c r="BI1672" s="16"/>
      <c r="BJ1672" s="16"/>
      <c r="BK1672" s="16"/>
      <c r="BL1672" s="16"/>
      <c r="BM1672" s="16"/>
      <c r="BN1672" s="16"/>
      <c r="BO1672" s="16"/>
      <c r="BP1672" s="16"/>
      <c r="BQ1672" s="16"/>
      <c r="BR1672" s="16"/>
      <c r="BS1672" s="16"/>
      <c r="BT1672" s="16"/>
      <c r="BU1672" s="16"/>
      <c r="BV1672" s="16"/>
      <c r="BW1672" s="16"/>
      <c r="BX1672" s="16"/>
      <c r="BY1672" s="16"/>
      <c r="BZ1672" s="16"/>
      <c r="CA1672" s="16"/>
      <c r="CB1672" s="16"/>
      <c r="CC1672" s="16"/>
      <c r="CD1672" s="16"/>
      <c r="CE1672" s="16"/>
      <c r="CF1672" s="16"/>
      <c r="CG1672" s="16"/>
      <c r="CH1672" s="16"/>
      <c r="CI1672" s="16"/>
      <c r="CJ1672" s="16"/>
      <c r="CK1672" s="16"/>
      <c r="CL1672" s="16"/>
      <c r="CM1672" s="16"/>
      <c r="CN1672" s="16"/>
      <c r="CO1672" s="16"/>
      <c r="CP1672" s="16"/>
      <c r="CQ1672" s="16"/>
      <c r="CR1672" s="16"/>
      <c r="CS1672" s="16"/>
      <c r="CT1672" s="16"/>
      <c r="CU1672" s="16"/>
      <c r="CV1672" s="16"/>
      <c r="CW1672" s="16"/>
      <c r="CX1672" s="16"/>
      <c r="CY1672" s="16"/>
      <c r="CZ1672" s="16"/>
      <c r="DA1672" s="16"/>
      <c r="DB1672" s="16"/>
      <c r="DC1672" s="16"/>
      <c r="DD1672" s="16"/>
      <c r="DE1672" s="16"/>
      <c r="DF1672" s="16"/>
      <c r="DG1672" s="16"/>
      <c r="DH1672" s="16"/>
      <c r="DI1672" s="16"/>
      <c r="DJ1672" s="16"/>
      <c r="DK1672" s="16"/>
      <c r="DL1672" s="16"/>
      <c r="DM1672" s="16"/>
      <c r="DN1672" s="16"/>
      <c r="DO1672" s="16"/>
      <c r="DP1672" s="16"/>
      <c r="DQ1672" s="16"/>
      <c r="DR1672" s="16"/>
      <c r="DS1672" s="16"/>
      <c r="DT1672" s="16"/>
      <c r="DU1672" s="16"/>
      <c r="DV1672" s="16"/>
      <c r="DW1672" s="16"/>
      <c r="DX1672" s="16"/>
      <c r="DY1672" s="16"/>
      <c r="DZ1672" s="16"/>
      <c r="EA1672" s="16"/>
      <c r="EB1672" s="16"/>
      <c r="EC1672" s="16"/>
      <c r="ED1672" s="16"/>
      <c r="EE1672" s="16"/>
      <c r="EF1672" s="16"/>
      <c r="EG1672" s="16"/>
      <c r="EH1672" s="16"/>
      <c r="EI1672" s="16"/>
      <c r="EJ1672" s="16"/>
      <c r="EK1672" s="16"/>
      <c r="EL1672" s="16"/>
      <c r="EM1672" s="16"/>
      <c r="EN1672" s="16"/>
      <c r="EO1672" s="16"/>
      <c r="EP1672" s="16"/>
      <c r="EQ1672" s="16"/>
      <c r="ER1672" s="16"/>
      <c r="ES1672" s="16"/>
      <c r="ET1672" s="16"/>
      <c r="EU1672" s="16"/>
      <c r="EV1672" s="16"/>
      <c r="EW1672" s="16"/>
    </row>
    <row r="1673" spans="1:153" x14ac:dyDescent="0.2">
      <c r="A1673" s="8" t="s">
        <v>114</v>
      </c>
      <c r="B1673" s="8" t="s">
        <v>142</v>
      </c>
      <c r="C1673" s="8" t="s">
        <v>142</v>
      </c>
      <c r="D1673" s="8"/>
      <c r="E1673" s="9">
        <v>605</v>
      </c>
      <c r="F1673" s="10" t="s">
        <v>233</v>
      </c>
      <c r="G1673" s="11">
        <v>17.02</v>
      </c>
      <c r="H1673" s="9">
        <v>17</v>
      </c>
      <c r="I1673" s="12">
        <v>9.3000000000000007</v>
      </c>
      <c r="J1673" s="12">
        <v>9.3000000000000007</v>
      </c>
      <c r="K1673" s="13">
        <v>9.3000000000000007</v>
      </c>
      <c r="L1673" s="12">
        <v>847.54245600000002</v>
      </c>
      <c r="M1673" s="12">
        <v>78.668638799999997</v>
      </c>
      <c r="N1673" s="12">
        <v>91.133597419354828</v>
      </c>
      <c r="O1673" s="12">
        <v>8.4589934193548384</v>
      </c>
      <c r="P1673" s="12">
        <v>92.81970270997256</v>
      </c>
      <c r="Q1673" s="12" t="s">
        <v>50</v>
      </c>
      <c r="R1673" s="12" t="s">
        <v>134</v>
      </c>
      <c r="S1673" s="12" t="s">
        <v>135</v>
      </c>
      <c r="T1673" s="12">
        <v>11.27</v>
      </c>
      <c r="U1673" s="12">
        <v>114.5018</v>
      </c>
      <c r="V1673" s="21"/>
      <c r="W1673" s="21"/>
      <c r="X1673" s="15" t="s">
        <v>63</v>
      </c>
      <c r="Y1673" s="15" t="s">
        <v>49</v>
      </c>
      <c r="Z1673" s="16"/>
      <c r="AA1673" s="16"/>
      <c r="AB1673" s="16"/>
      <c r="AC1673" s="13">
        <v>6.36</v>
      </c>
      <c r="AD1673" s="44">
        <v>576.65670703533772</v>
      </c>
      <c r="AE1673" s="44" t="s">
        <v>55</v>
      </c>
      <c r="AF1673" s="44" t="s">
        <v>55</v>
      </c>
      <c r="AG1673" s="152">
        <v>90.7</v>
      </c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5"/>
      <c r="BP1673" s="15"/>
      <c r="BQ1673" s="15"/>
      <c r="BR1673" s="15"/>
      <c r="BS1673" s="15"/>
      <c r="BT1673" s="15"/>
      <c r="BU1673" s="15"/>
      <c r="BV1673" s="15"/>
      <c r="BW1673" s="15"/>
      <c r="BX1673" s="15"/>
      <c r="BY1673" s="15"/>
      <c r="BZ1673" s="15"/>
      <c r="CA1673" s="15"/>
      <c r="CB1673" s="15"/>
      <c r="CC1673" s="15"/>
      <c r="CD1673" s="15"/>
      <c r="CE1673" s="15"/>
      <c r="CF1673" s="15"/>
      <c r="CG1673" s="15"/>
      <c r="CH1673" s="15"/>
      <c r="CI1673" s="15"/>
      <c r="CJ1673" s="15"/>
      <c r="CK1673" s="15"/>
      <c r="CL1673" s="15"/>
      <c r="CM1673" s="15"/>
      <c r="CN1673" s="15"/>
      <c r="CO1673" s="15"/>
      <c r="CP1673" s="15"/>
      <c r="CQ1673" s="15"/>
      <c r="CR1673" s="15"/>
      <c r="CS1673" s="15"/>
      <c r="CT1673" s="15"/>
      <c r="CU1673" s="15"/>
      <c r="CV1673" s="15"/>
      <c r="CW1673" s="15"/>
      <c r="CX1673" s="15"/>
      <c r="CY1673" s="15"/>
      <c r="CZ1673" s="15"/>
      <c r="DA1673" s="15"/>
      <c r="DB1673" s="15"/>
      <c r="DC1673" s="15"/>
      <c r="DD1673" s="15"/>
      <c r="DE1673" s="15"/>
      <c r="DF1673" s="15"/>
      <c r="DG1673" s="15"/>
      <c r="DH1673" s="15"/>
      <c r="DI1673" s="15"/>
      <c r="DJ1673" s="15"/>
      <c r="DK1673" s="15"/>
      <c r="DL1673" s="15"/>
      <c r="DM1673" s="15"/>
      <c r="DN1673" s="15"/>
      <c r="DO1673" s="15"/>
      <c r="DP1673" s="15"/>
      <c r="DQ1673" s="15"/>
      <c r="DR1673" s="15"/>
      <c r="DS1673" s="15"/>
      <c r="DT1673" s="15"/>
      <c r="DU1673" s="15"/>
      <c r="DV1673" s="15"/>
      <c r="DW1673" s="15"/>
      <c r="DX1673" s="15"/>
      <c r="DY1673" s="15"/>
      <c r="DZ1673" s="15"/>
      <c r="EA1673" s="15"/>
      <c r="EB1673" s="15"/>
      <c r="EC1673" s="15"/>
      <c r="ED1673" s="15"/>
      <c r="EE1673" s="15"/>
      <c r="EF1673" s="15"/>
      <c r="EG1673" s="15"/>
      <c r="EH1673" s="15"/>
      <c r="EI1673" s="15"/>
      <c r="EJ1673" s="15"/>
      <c r="EK1673" s="15"/>
      <c r="EL1673" s="15"/>
      <c r="EM1673" s="15"/>
      <c r="EN1673" s="15"/>
      <c r="EO1673" s="15"/>
      <c r="EP1673" s="15"/>
      <c r="EQ1673" s="15"/>
      <c r="ER1673" s="15"/>
      <c r="ES1673" s="15"/>
      <c r="ET1673" s="15"/>
      <c r="EU1673" s="15"/>
      <c r="EV1673" s="15"/>
      <c r="EW1673" s="15"/>
    </row>
    <row r="1674" spans="1:153" x14ac:dyDescent="0.2">
      <c r="A1674" s="8" t="s">
        <v>114</v>
      </c>
      <c r="B1674" s="8" t="s">
        <v>142</v>
      </c>
      <c r="C1674" s="8" t="s">
        <v>142</v>
      </c>
      <c r="D1674" s="7"/>
      <c r="E1674" s="9">
        <v>605</v>
      </c>
      <c r="F1674" s="10" t="s">
        <v>233</v>
      </c>
      <c r="G1674" s="11">
        <v>17.03</v>
      </c>
      <c r="H1674" s="15">
        <v>17</v>
      </c>
      <c r="I1674" s="12" t="e">
        <v>#N/A</v>
      </c>
      <c r="J1674" s="12">
        <v>2.5</v>
      </c>
      <c r="K1674" s="13">
        <v>2.5</v>
      </c>
      <c r="L1674" s="12" t="e">
        <v>#N/A</v>
      </c>
      <c r="M1674" s="12" t="e">
        <v>#N/A</v>
      </c>
      <c r="N1674" s="12" t="e">
        <v>#N/A</v>
      </c>
      <c r="O1674" s="12" t="e">
        <v>#N/A</v>
      </c>
      <c r="P1674" s="12" t="e">
        <v>#N/A</v>
      </c>
      <c r="Q1674" s="12" t="e">
        <v>#N/A</v>
      </c>
      <c r="R1674" s="12" t="e">
        <v>#N/A</v>
      </c>
      <c r="S1674" s="12" t="e">
        <v>#N/A</v>
      </c>
      <c r="T1674" s="12" t="e">
        <v>#N/A</v>
      </c>
      <c r="U1674" s="12" t="e">
        <v>#N/A</v>
      </c>
      <c r="AC1674" s="13">
        <v>7.27</v>
      </c>
      <c r="AD1674" s="44">
        <v>672.18463209856998</v>
      </c>
      <c r="AE1674" s="44" t="s">
        <v>55</v>
      </c>
      <c r="AF1674" s="44" t="s">
        <v>55</v>
      </c>
      <c r="AG1674" s="152">
        <v>92.5</v>
      </c>
    </row>
    <row r="1675" spans="1:153" x14ac:dyDescent="0.2">
      <c r="A1675" s="8" t="s">
        <v>114</v>
      </c>
      <c r="B1675" s="8" t="s">
        <v>142</v>
      </c>
      <c r="C1675" s="8" t="s">
        <v>142</v>
      </c>
      <c r="D1675" s="8"/>
      <c r="E1675" s="9">
        <v>605</v>
      </c>
      <c r="F1675" s="10" t="s">
        <v>233</v>
      </c>
      <c r="G1675" s="11">
        <v>3.04</v>
      </c>
      <c r="H1675" s="9">
        <v>3</v>
      </c>
      <c r="I1675" s="12">
        <v>4</v>
      </c>
      <c r="J1675" s="12">
        <v>4.1900000000000004</v>
      </c>
      <c r="K1675" s="13">
        <v>4.1900000000000004</v>
      </c>
      <c r="L1675" s="12">
        <v>382.19118400000002</v>
      </c>
      <c r="M1675" s="12">
        <v>44.617837999999999</v>
      </c>
      <c r="N1675" s="12">
        <v>95.547796000000005</v>
      </c>
      <c r="O1675" s="12">
        <v>11.1544595</v>
      </c>
      <c r="P1675" s="12">
        <v>116.74219570695277</v>
      </c>
      <c r="Q1675" s="12" t="s">
        <v>73</v>
      </c>
      <c r="R1675" s="12" t="s">
        <v>134</v>
      </c>
      <c r="S1675" s="12" t="s">
        <v>135</v>
      </c>
      <c r="T1675" s="12">
        <v>12.48</v>
      </c>
      <c r="U1675" s="12">
        <v>135.40090000000001</v>
      </c>
      <c r="V1675" s="21"/>
      <c r="W1675" s="21"/>
      <c r="X1675" s="15" t="s">
        <v>63</v>
      </c>
      <c r="Y1675" s="15" t="s">
        <v>49</v>
      </c>
      <c r="Z1675" s="16"/>
      <c r="AA1675" s="16"/>
      <c r="AB1675" s="16"/>
      <c r="AC1675" s="13">
        <v>2.5</v>
      </c>
      <c r="AD1675" s="44">
        <v>239.69210182206669</v>
      </c>
      <c r="AE1675" s="44" t="s">
        <v>265</v>
      </c>
      <c r="AF1675" s="44" t="s">
        <v>265</v>
      </c>
      <c r="AG1675" s="152">
        <v>95.9</v>
      </c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16"/>
      <c r="BO1675" s="16"/>
      <c r="BP1675" s="16"/>
      <c r="BQ1675" s="16"/>
      <c r="BR1675" s="16"/>
      <c r="BS1675" s="16"/>
      <c r="BT1675" s="16"/>
      <c r="BU1675" s="16"/>
      <c r="BV1675" s="16"/>
      <c r="BW1675" s="16"/>
      <c r="BX1675" s="16"/>
      <c r="BY1675" s="16"/>
      <c r="BZ1675" s="16"/>
      <c r="CA1675" s="16"/>
      <c r="CB1675" s="16"/>
      <c r="CC1675" s="16"/>
      <c r="CD1675" s="16"/>
      <c r="CE1675" s="16"/>
      <c r="CF1675" s="16"/>
      <c r="CG1675" s="16"/>
      <c r="CH1675" s="16"/>
      <c r="CI1675" s="16"/>
      <c r="CJ1675" s="16"/>
      <c r="CK1675" s="16"/>
      <c r="CL1675" s="16"/>
      <c r="CM1675" s="16"/>
      <c r="CN1675" s="16"/>
      <c r="CO1675" s="16"/>
      <c r="CP1675" s="16"/>
      <c r="CQ1675" s="16"/>
      <c r="CR1675" s="16"/>
      <c r="CS1675" s="16"/>
      <c r="CT1675" s="16"/>
      <c r="CU1675" s="16"/>
      <c r="CV1675" s="16"/>
      <c r="CW1675" s="16"/>
      <c r="CX1675" s="16"/>
      <c r="CY1675" s="16"/>
      <c r="CZ1675" s="16"/>
      <c r="DA1675" s="16"/>
      <c r="DB1675" s="16"/>
      <c r="DC1675" s="16"/>
      <c r="DD1675" s="16"/>
      <c r="DE1675" s="16"/>
      <c r="DF1675" s="16"/>
      <c r="DG1675" s="16"/>
      <c r="DH1675" s="16"/>
      <c r="DI1675" s="16"/>
      <c r="DJ1675" s="16"/>
      <c r="DK1675" s="16"/>
      <c r="DL1675" s="16"/>
      <c r="DM1675" s="16"/>
      <c r="DN1675" s="16"/>
      <c r="DO1675" s="16"/>
      <c r="DP1675" s="16"/>
      <c r="DQ1675" s="16"/>
      <c r="DR1675" s="16"/>
      <c r="DS1675" s="16"/>
      <c r="DT1675" s="16"/>
      <c r="DU1675" s="16"/>
      <c r="DV1675" s="16"/>
      <c r="DW1675" s="16"/>
      <c r="DX1675" s="16"/>
      <c r="DY1675" s="16"/>
      <c r="DZ1675" s="16"/>
      <c r="EA1675" s="16"/>
      <c r="EB1675" s="16"/>
      <c r="EC1675" s="16"/>
      <c r="ED1675" s="16"/>
      <c r="EE1675" s="16"/>
      <c r="EF1675" s="16"/>
      <c r="EG1675" s="16"/>
      <c r="EH1675" s="16"/>
      <c r="EI1675" s="16"/>
      <c r="EJ1675" s="16"/>
      <c r="EK1675" s="16"/>
      <c r="EL1675" s="16"/>
      <c r="EM1675" s="16"/>
      <c r="EN1675" s="16"/>
      <c r="EO1675" s="16"/>
      <c r="EP1675" s="16"/>
      <c r="EQ1675" s="16"/>
      <c r="ER1675" s="16"/>
      <c r="ES1675" s="16"/>
      <c r="ET1675" s="16"/>
      <c r="EU1675" s="16"/>
      <c r="EV1675" s="16"/>
      <c r="EW1675" s="16"/>
    </row>
    <row r="1676" spans="1:153" x14ac:dyDescent="0.2">
      <c r="A1676" s="8" t="s">
        <v>114</v>
      </c>
      <c r="B1676" s="8" t="s">
        <v>142</v>
      </c>
      <c r="C1676" s="8" t="s">
        <v>142</v>
      </c>
      <c r="D1676" s="8"/>
      <c r="E1676" s="9">
        <v>605</v>
      </c>
      <c r="F1676" s="10" t="s">
        <v>233</v>
      </c>
      <c r="G1676" s="11">
        <v>3.02</v>
      </c>
      <c r="H1676" s="9">
        <v>3</v>
      </c>
      <c r="I1676" s="12">
        <v>3.5</v>
      </c>
      <c r="J1676" s="12">
        <v>4.8899999999999997</v>
      </c>
      <c r="K1676" s="13">
        <v>4.8899999999999997</v>
      </c>
      <c r="L1676" s="12">
        <v>335.44120000000004</v>
      </c>
      <c r="M1676" s="12">
        <v>41.042465</v>
      </c>
      <c r="N1676" s="12">
        <v>95.840342857142872</v>
      </c>
      <c r="O1676" s="12">
        <v>11.726418571428571</v>
      </c>
      <c r="P1676" s="12">
        <v>122.35367927374453</v>
      </c>
      <c r="Q1676" s="12" t="s">
        <v>50</v>
      </c>
      <c r="R1676" s="12" t="s">
        <v>134</v>
      </c>
      <c r="S1676" s="12" t="s">
        <v>135</v>
      </c>
      <c r="T1676" s="12">
        <v>12.42</v>
      </c>
      <c r="U1676" s="12">
        <v>141.17930000000001</v>
      </c>
      <c r="V1676" s="21"/>
      <c r="W1676" s="21"/>
      <c r="X1676" s="15" t="s">
        <v>63</v>
      </c>
      <c r="Y1676" s="15" t="s">
        <v>49</v>
      </c>
      <c r="Z1676" s="16"/>
      <c r="AA1676" s="16"/>
      <c r="AB1676" s="16"/>
      <c r="AC1676" s="13">
        <v>4</v>
      </c>
      <c r="AD1676" s="44">
        <v>383.50736291530671</v>
      </c>
      <c r="AE1676" s="44" t="s">
        <v>265</v>
      </c>
      <c r="AF1676" s="44" t="s">
        <v>265</v>
      </c>
      <c r="AG1676" s="152">
        <v>95.9</v>
      </c>
      <c r="AH1676" s="16"/>
      <c r="AI1676" s="16"/>
      <c r="AJ1676" s="16"/>
      <c r="AK1676" s="16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s="16"/>
      <c r="BG1676" s="16"/>
      <c r="BH1676" s="16"/>
      <c r="BI1676" s="16"/>
      <c r="BJ1676" s="16"/>
      <c r="BK1676" s="16"/>
      <c r="BL1676" s="16"/>
      <c r="BM1676" s="16"/>
      <c r="BN1676" s="16"/>
      <c r="BO1676" s="16"/>
      <c r="BP1676" s="16"/>
      <c r="BQ1676" s="16"/>
      <c r="BR1676" s="16"/>
      <c r="BS1676" s="16"/>
      <c r="BT1676" s="16"/>
      <c r="BU1676" s="16"/>
      <c r="BV1676" s="16"/>
      <c r="BW1676" s="16"/>
      <c r="BX1676" s="16"/>
      <c r="BY1676" s="16"/>
      <c r="BZ1676" s="16"/>
      <c r="CA1676" s="16"/>
      <c r="CB1676" s="16"/>
      <c r="CC1676" s="16"/>
      <c r="CD1676" s="16"/>
      <c r="CE1676" s="16"/>
      <c r="CF1676" s="16"/>
      <c r="CG1676" s="16"/>
      <c r="CH1676" s="16"/>
      <c r="CI1676" s="16"/>
      <c r="CJ1676" s="16"/>
      <c r="CK1676" s="16"/>
      <c r="CL1676" s="16"/>
      <c r="CM1676" s="16"/>
      <c r="CN1676" s="16"/>
      <c r="CO1676" s="16"/>
      <c r="CP1676" s="16"/>
      <c r="CQ1676" s="16"/>
      <c r="CR1676" s="16"/>
      <c r="CS1676" s="16"/>
      <c r="CT1676" s="16"/>
      <c r="CU1676" s="16"/>
      <c r="CV1676" s="16"/>
      <c r="CW1676" s="16"/>
      <c r="CX1676" s="16"/>
      <c r="CY1676" s="16"/>
      <c r="CZ1676" s="16"/>
      <c r="DA1676" s="16"/>
      <c r="DB1676" s="16"/>
      <c r="DC1676" s="16"/>
      <c r="DD1676" s="16"/>
      <c r="DE1676" s="16"/>
      <c r="DF1676" s="16"/>
      <c r="DG1676" s="16"/>
      <c r="DH1676" s="16"/>
      <c r="DI1676" s="16"/>
      <c r="DJ1676" s="16"/>
      <c r="DK1676" s="16"/>
      <c r="DL1676" s="16"/>
      <c r="DM1676" s="16"/>
      <c r="DN1676" s="16"/>
      <c r="DO1676" s="16"/>
      <c r="DP1676" s="16"/>
      <c r="DQ1676" s="16"/>
      <c r="DR1676" s="16"/>
      <c r="DS1676" s="16"/>
      <c r="DT1676" s="16"/>
      <c r="DU1676" s="16"/>
      <c r="DV1676" s="16"/>
      <c r="DW1676" s="16"/>
      <c r="DX1676" s="16"/>
      <c r="DY1676" s="16"/>
      <c r="DZ1676" s="16"/>
      <c r="EA1676" s="16"/>
      <c r="EB1676" s="16"/>
      <c r="EC1676" s="16"/>
      <c r="ED1676" s="16"/>
      <c r="EE1676" s="16"/>
      <c r="EF1676" s="16"/>
      <c r="EG1676" s="16"/>
      <c r="EH1676" s="15"/>
      <c r="EI1676" s="15"/>
      <c r="EJ1676" s="15"/>
      <c r="EK1676" s="15"/>
      <c r="EL1676" s="15"/>
      <c r="EM1676" s="15"/>
      <c r="EN1676" s="15"/>
      <c r="EO1676" s="15"/>
      <c r="EP1676" s="15"/>
      <c r="EQ1676" s="15"/>
      <c r="ER1676" s="15"/>
      <c r="ES1676" s="15"/>
      <c r="ET1676" s="15"/>
      <c r="EU1676" s="15"/>
      <c r="EV1676" s="15"/>
      <c r="EW1676" s="15"/>
    </row>
    <row r="1677" spans="1:153" x14ac:dyDescent="0.2">
      <c r="A1677" s="8" t="s">
        <v>114</v>
      </c>
      <c r="B1677" s="8" t="s">
        <v>142</v>
      </c>
      <c r="C1677" s="8" t="s">
        <v>142</v>
      </c>
      <c r="D1677" s="7"/>
      <c r="E1677" s="9">
        <v>605</v>
      </c>
      <c r="F1677" s="10" t="s">
        <v>233</v>
      </c>
      <c r="G1677" s="11">
        <v>1.08</v>
      </c>
      <c r="H1677" s="7">
        <v>1</v>
      </c>
      <c r="I1677" s="12">
        <v>12</v>
      </c>
      <c r="J1677" s="12">
        <v>12.43</v>
      </c>
      <c r="K1677" s="13">
        <v>12.43</v>
      </c>
      <c r="L1677" s="12">
        <v>1045.203352</v>
      </c>
      <c r="M1677" s="12">
        <v>130.4759042</v>
      </c>
      <c r="N1677" s="12">
        <v>87.100279333333333</v>
      </c>
      <c r="O1677" s="12">
        <v>10.872992016666666</v>
      </c>
      <c r="P1677" s="12">
        <v>124.83303268242868</v>
      </c>
      <c r="Q1677" s="12" t="s">
        <v>50</v>
      </c>
      <c r="R1677" s="12" t="s">
        <v>54</v>
      </c>
      <c r="S1677" s="12" t="s">
        <v>55</v>
      </c>
      <c r="T1677" s="12">
        <v>13.27</v>
      </c>
      <c r="U1677" s="12">
        <v>149.44735</v>
      </c>
      <c r="X1677" s="15" t="s">
        <v>63</v>
      </c>
      <c r="Y1677" s="15" t="s">
        <v>49</v>
      </c>
      <c r="Z1677" s="16"/>
      <c r="AC1677" s="13">
        <v>12</v>
      </c>
      <c r="AD1677" s="44">
        <v>1058.52208874592</v>
      </c>
      <c r="AE1677" s="44" t="s">
        <v>55</v>
      </c>
      <c r="AF1677" s="44" t="s">
        <v>55</v>
      </c>
      <c r="AG1677" s="152">
        <v>88.2</v>
      </c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5"/>
      <c r="BP1677" s="15"/>
      <c r="BQ1677" s="15"/>
      <c r="BR1677" s="15"/>
      <c r="BS1677" s="15"/>
      <c r="BT1677" s="15"/>
      <c r="BU1677" s="15"/>
      <c r="BV1677" s="15"/>
      <c r="BW1677" s="15"/>
      <c r="BX1677" s="15"/>
      <c r="BY1677" s="15"/>
      <c r="BZ1677" s="15"/>
      <c r="CA1677" s="15"/>
      <c r="CB1677" s="15"/>
      <c r="CC1677" s="15"/>
      <c r="CD1677" s="15"/>
      <c r="CE1677" s="15"/>
      <c r="CF1677" s="15"/>
      <c r="CG1677" s="15"/>
      <c r="CH1677" s="15"/>
      <c r="CI1677" s="15"/>
      <c r="CJ1677" s="15"/>
      <c r="CK1677" s="15"/>
      <c r="CL1677" s="15"/>
      <c r="CM1677" s="15"/>
      <c r="CN1677" s="15"/>
      <c r="CO1677" s="15"/>
      <c r="CP1677" s="15"/>
      <c r="CQ1677" s="15"/>
      <c r="CR1677" s="15"/>
      <c r="CS1677" s="15"/>
      <c r="CT1677" s="15"/>
      <c r="CU1677" s="15"/>
      <c r="CV1677" s="15"/>
      <c r="CW1677" s="15"/>
      <c r="CX1677" s="15"/>
      <c r="CY1677" s="15"/>
      <c r="CZ1677" s="15"/>
      <c r="DA1677" s="15"/>
      <c r="DB1677" s="15"/>
      <c r="DC1677" s="15"/>
      <c r="DD1677" s="15"/>
      <c r="DE1677" s="15"/>
      <c r="DF1677" s="15"/>
      <c r="DG1677" s="15"/>
      <c r="DH1677" s="15"/>
      <c r="DI1677" s="15"/>
      <c r="DJ1677" s="15"/>
      <c r="DK1677" s="15"/>
      <c r="DL1677" s="15"/>
      <c r="DM1677" s="15"/>
      <c r="DN1677" s="15"/>
      <c r="DO1677" s="15"/>
      <c r="DP1677" s="15"/>
      <c r="DQ1677" s="15"/>
      <c r="DR1677" s="15"/>
      <c r="DS1677" s="15"/>
      <c r="DT1677" s="15"/>
      <c r="DU1677" s="15"/>
      <c r="DV1677" s="15"/>
      <c r="DW1677" s="15"/>
      <c r="DX1677" s="15"/>
      <c r="DY1677" s="15"/>
      <c r="DZ1677" s="15"/>
      <c r="EA1677" s="15"/>
      <c r="EB1677" s="15"/>
      <c r="EC1677" s="15"/>
      <c r="ED1677" s="15"/>
      <c r="EE1677" s="15"/>
      <c r="EF1677" s="15"/>
      <c r="EG1677" s="15"/>
      <c r="EH1677" s="15"/>
      <c r="EI1677" s="15"/>
      <c r="EJ1677" s="15"/>
      <c r="EK1677" s="15"/>
      <c r="EL1677" s="15"/>
      <c r="EM1677" s="15"/>
      <c r="EN1677" s="15"/>
      <c r="EO1677" s="15"/>
      <c r="EP1677" s="15"/>
      <c r="EQ1677" s="15"/>
      <c r="ER1677" s="15"/>
      <c r="ES1677" s="15"/>
      <c r="ET1677" s="15"/>
      <c r="EU1677" s="15"/>
      <c r="EV1677" s="15"/>
      <c r="EW1677" s="15"/>
    </row>
    <row r="1678" spans="1:153" x14ac:dyDescent="0.2">
      <c r="A1678" s="8" t="s">
        <v>114</v>
      </c>
      <c r="B1678" s="8" t="s">
        <v>142</v>
      </c>
      <c r="C1678" s="8" t="s">
        <v>142</v>
      </c>
      <c r="D1678" s="8"/>
      <c r="E1678" s="9">
        <v>605</v>
      </c>
      <c r="F1678" s="10" t="s">
        <v>233</v>
      </c>
      <c r="G1678" s="11">
        <v>4.07</v>
      </c>
      <c r="H1678" s="9">
        <v>4</v>
      </c>
      <c r="I1678" s="12">
        <v>4.1900000000000004</v>
      </c>
      <c r="J1678" s="12">
        <v>4.1900000000000004</v>
      </c>
      <c r="K1678" s="13">
        <v>4.1900000000000004</v>
      </c>
      <c r="L1678" s="12">
        <v>380.42119600000001</v>
      </c>
      <c r="M1678" s="12">
        <v>36.2856004</v>
      </c>
      <c r="N1678" s="12">
        <v>90.792648210023856</v>
      </c>
      <c r="O1678" s="12">
        <v>8.6600478281622895</v>
      </c>
      <c r="P1678" s="12">
        <v>95.382698917754311</v>
      </c>
      <c r="Q1678" s="12" t="s">
        <v>36</v>
      </c>
      <c r="R1678" s="12" t="s">
        <v>66</v>
      </c>
      <c r="S1678" s="12" t="s">
        <v>67</v>
      </c>
      <c r="T1678" s="12">
        <v>12.22</v>
      </c>
      <c r="U1678" s="12">
        <v>118.12224999999999</v>
      </c>
      <c r="V1678" s="21"/>
      <c r="W1678" s="21"/>
      <c r="X1678" s="15" t="s">
        <v>63</v>
      </c>
      <c r="Y1678" s="15" t="s">
        <v>49</v>
      </c>
      <c r="Z1678" s="16"/>
      <c r="AA1678" s="16"/>
      <c r="AB1678" s="16"/>
      <c r="AC1678" s="13">
        <v>4.1900000000000004</v>
      </c>
      <c r="AD1678" s="44">
        <v>384.2439626537838</v>
      </c>
      <c r="AE1678" s="44" t="s">
        <v>265</v>
      </c>
      <c r="AF1678" s="44" t="s">
        <v>265</v>
      </c>
      <c r="AG1678" s="152">
        <v>91.7</v>
      </c>
      <c r="AH1678" s="16"/>
      <c r="AI1678" s="16"/>
      <c r="AJ1678" s="16"/>
      <c r="AK1678" s="16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  <c r="CI1678" s="16"/>
      <c r="CJ1678" s="16"/>
      <c r="CK1678" s="16"/>
      <c r="CL1678" s="16"/>
      <c r="CM1678" s="16"/>
      <c r="CN1678" s="16"/>
      <c r="CO1678" s="16"/>
      <c r="CP1678" s="16"/>
      <c r="CQ1678" s="16"/>
      <c r="CR1678" s="16"/>
      <c r="CS1678" s="16"/>
      <c r="CT1678" s="16"/>
      <c r="CU1678" s="16"/>
      <c r="CV1678" s="16"/>
      <c r="CW1678" s="16"/>
      <c r="CX1678" s="16"/>
      <c r="CY1678" s="16"/>
      <c r="CZ1678" s="16"/>
      <c r="DA1678" s="16"/>
      <c r="DB1678" s="16"/>
      <c r="DC1678" s="16"/>
      <c r="DD1678" s="16"/>
      <c r="DE1678" s="16"/>
      <c r="DF1678" s="16"/>
      <c r="DG1678" s="16"/>
      <c r="DH1678" s="16"/>
      <c r="DI1678" s="16"/>
      <c r="DJ1678" s="16"/>
      <c r="DK1678" s="16"/>
      <c r="DL1678" s="16"/>
      <c r="DM1678" s="16"/>
      <c r="DN1678" s="16"/>
      <c r="DO1678" s="16"/>
      <c r="DP1678" s="16"/>
      <c r="DQ1678" s="16"/>
      <c r="DR1678" s="16"/>
      <c r="DS1678" s="16"/>
      <c r="DT1678" s="16"/>
      <c r="DU1678" s="16"/>
      <c r="DV1678" s="16"/>
      <c r="DW1678" s="16"/>
      <c r="DX1678" s="16"/>
      <c r="DY1678" s="16"/>
      <c r="DZ1678" s="16"/>
      <c r="EA1678" s="16"/>
      <c r="EB1678" s="16"/>
      <c r="EC1678" s="16"/>
      <c r="ED1678" s="16"/>
      <c r="EE1678" s="16"/>
      <c r="EF1678" s="16"/>
      <c r="EG1678" s="16"/>
      <c r="EH1678" s="16"/>
      <c r="EI1678" s="16"/>
      <c r="EJ1678" s="16"/>
      <c r="EK1678" s="16"/>
      <c r="EL1678" s="16"/>
      <c r="EM1678" s="16"/>
      <c r="EN1678" s="16"/>
      <c r="EO1678" s="16"/>
      <c r="EP1678" s="16"/>
      <c r="EQ1678" s="16"/>
      <c r="ER1678" s="16"/>
      <c r="ES1678" s="16"/>
      <c r="ET1678" s="16"/>
      <c r="EU1678" s="16"/>
      <c r="EV1678" s="16"/>
      <c r="EW1678" s="16"/>
    </row>
    <row r="1679" spans="1:153" x14ac:dyDescent="0.2">
      <c r="A1679" s="8" t="s">
        <v>114</v>
      </c>
      <c r="B1679" s="8" t="s">
        <v>142</v>
      </c>
      <c r="C1679" s="8" t="s">
        <v>142</v>
      </c>
      <c r="D1679" s="7"/>
      <c r="E1679" s="9">
        <v>605</v>
      </c>
      <c r="F1679" s="10" t="s">
        <v>233</v>
      </c>
      <c r="G1679" s="60">
        <v>17.04</v>
      </c>
      <c r="H1679" s="7">
        <v>17</v>
      </c>
      <c r="I1679" s="12">
        <v>2</v>
      </c>
      <c r="J1679" s="12">
        <v>2</v>
      </c>
      <c r="K1679" s="13">
        <v>2</v>
      </c>
      <c r="L1679" s="12">
        <v>147.940416</v>
      </c>
      <c r="M1679" s="12">
        <v>17.375179799999998</v>
      </c>
      <c r="N1679" s="12">
        <v>73.970208</v>
      </c>
      <c r="O1679" s="12">
        <v>8.687589899999999</v>
      </c>
      <c r="P1679" s="12">
        <v>117.44714710008655</v>
      </c>
      <c r="Q1679" s="12" t="s">
        <v>65</v>
      </c>
      <c r="R1679" s="12" t="s">
        <v>66</v>
      </c>
      <c r="S1679" s="12" t="s">
        <v>67</v>
      </c>
      <c r="T1679" s="12">
        <v>11.93</v>
      </c>
      <c r="U1679" s="12">
        <v>135.29214999999999</v>
      </c>
      <c r="X1679" s="15" t="s">
        <v>63</v>
      </c>
      <c r="Y1679" s="15" t="s">
        <v>49</v>
      </c>
      <c r="Z1679" s="16"/>
      <c r="AC1679" s="13">
        <v>7.59</v>
      </c>
      <c r="AD1679" s="44">
        <v>581.4252211317945</v>
      </c>
      <c r="AE1679" s="44" t="s">
        <v>55</v>
      </c>
      <c r="AF1679" s="44" t="s">
        <v>55</v>
      </c>
      <c r="AG1679" s="152">
        <v>76.599999999999994</v>
      </c>
      <c r="AH1679" s="16"/>
      <c r="AI1679" s="16"/>
      <c r="AJ1679" s="16"/>
      <c r="AK1679" s="16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  <c r="BN1679" s="16"/>
      <c r="BO1679" s="16"/>
      <c r="BP1679" s="16"/>
      <c r="BQ1679" s="16"/>
      <c r="BR1679" s="16"/>
      <c r="BS1679" s="16"/>
      <c r="BT1679" s="16"/>
      <c r="BU1679" s="16"/>
      <c r="BV1679" s="16"/>
      <c r="BW1679" s="16"/>
      <c r="BX1679" s="16"/>
      <c r="BY1679" s="16"/>
      <c r="BZ1679" s="16"/>
      <c r="CA1679" s="16"/>
      <c r="CB1679" s="16"/>
      <c r="CC1679" s="16"/>
      <c r="CD1679" s="16"/>
      <c r="CE1679" s="16"/>
      <c r="CF1679" s="16"/>
      <c r="CG1679" s="16"/>
      <c r="CH1679" s="16"/>
      <c r="CI1679" s="16"/>
      <c r="CJ1679" s="16"/>
      <c r="CK1679" s="16"/>
      <c r="CL1679" s="16"/>
      <c r="CM1679" s="16"/>
      <c r="CN1679" s="16"/>
      <c r="CO1679" s="16"/>
      <c r="CP1679" s="16"/>
      <c r="CQ1679" s="16"/>
      <c r="CR1679" s="16"/>
      <c r="CS1679" s="16"/>
      <c r="CT1679" s="16"/>
      <c r="CU1679" s="16"/>
      <c r="CV1679" s="16"/>
      <c r="CW1679" s="16"/>
      <c r="CX1679" s="16"/>
      <c r="CY1679" s="16"/>
      <c r="CZ1679" s="16"/>
      <c r="DA1679" s="16"/>
      <c r="DB1679" s="16"/>
      <c r="DC1679" s="16"/>
      <c r="DD1679" s="16"/>
      <c r="DE1679" s="16"/>
      <c r="DF1679" s="16"/>
      <c r="DG1679" s="16"/>
      <c r="DH1679" s="16"/>
      <c r="DI1679" s="16"/>
      <c r="DJ1679" s="16"/>
      <c r="DK1679" s="16"/>
      <c r="DL1679" s="16"/>
      <c r="DM1679" s="16"/>
      <c r="DN1679" s="16"/>
      <c r="DO1679" s="16"/>
      <c r="DP1679" s="16"/>
      <c r="DQ1679" s="16"/>
      <c r="DR1679" s="16"/>
      <c r="DS1679" s="16"/>
      <c r="DT1679" s="16"/>
      <c r="DU1679" s="16"/>
      <c r="DV1679" s="16"/>
      <c r="DW1679" s="16"/>
      <c r="DX1679" s="16"/>
      <c r="DY1679" s="16"/>
      <c r="DZ1679" s="16"/>
      <c r="EA1679" s="16"/>
      <c r="EB1679" s="16"/>
      <c r="EC1679" s="16"/>
      <c r="ED1679" s="16"/>
      <c r="EE1679" s="16"/>
      <c r="EF1679" s="16"/>
      <c r="EG1679" s="16"/>
      <c r="EH1679" s="16"/>
      <c r="EI1679" s="16"/>
      <c r="EJ1679" s="16"/>
      <c r="EK1679" s="16"/>
      <c r="EL1679" s="16"/>
      <c r="EM1679" s="16"/>
      <c r="EN1679" s="16"/>
      <c r="EO1679" s="16"/>
      <c r="EP1679" s="16"/>
      <c r="EQ1679" s="16"/>
      <c r="ER1679" s="16"/>
      <c r="ES1679" s="16"/>
      <c r="ET1679" s="16"/>
      <c r="EU1679" s="16"/>
      <c r="EV1679" s="16"/>
      <c r="EW1679" s="16"/>
    </row>
    <row r="1680" spans="1:153" x14ac:dyDescent="0.2">
      <c r="A1680" s="8" t="s">
        <v>114</v>
      </c>
      <c r="B1680" s="8" t="s">
        <v>142</v>
      </c>
      <c r="C1680" s="8" t="s">
        <v>142</v>
      </c>
      <c r="D1680" s="7"/>
      <c r="E1680" s="9">
        <v>605</v>
      </c>
      <c r="F1680" s="10" t="s">
        <v>233</v>
      </c>
      <c r="G1680" s="7">
        <v>17.05</v>
      </c>
      <c r="H1680" s="7">
        <v>17</v>
      </c>
      <c r="I1680" s="12">
        <v>1.4</v>
      </c>
      <c r="J1680" s="12">
        <v>1.4</v>
      </c>
      <c r="K1680" s="13">
        <v>1.4</v>
      </c>
      <c r="L1680" s="12">
        <v>120.16037200000001</v>
      </c>
      <c r="M1680" s="12">
        <v>11.1091748</v>
      </c>
      <c r="N1680" s="12">
        <v>85.828837142857154</v>
      </c>
      <c r="O1680" s="12">
        <v>7.9351248571428572</v>
      </c>
      <c r="P1680" s="12">
        <v>92.452899529971489</v>
      </c>
      <c r="Q1680" s="12" t="s">
        <v>60</v>
      </c>
      <c r="R1680" s="12" t="s">
        <v>54</v>
      </c>
      <c r="S1680" s="12" t="s">
        <v>55</v>
      </c>
      <c r="T1680" s="12">
        <v>11.93</v>
      </c>
      <c r="U1680" s="12">
        <v>119.20780000000001</v>
      </c>
      <c r="X1680" s="15" t="s">
        <v>63</v>
      </c>
      <c r="Y1680" s="15" t="s">
        <v>49</v>
      </c>
      <c r="Z1680" s="16"/>
      <c r="AC1680" s="13">
        <v>8.85</v>
      </c>
      <c r="AD1680" s="44">
        <v>770.31004045011605</v>
      </c>
      <c r="AE1680" s="44" t="s">
        <v>55</v>
      </c>
      <c r="AF1680" s="44" t="s">
        <v>55</v>
      </c>
      <c r="AG1680" s="152">
        <v>87</v>
      </c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5"/>
      <c r="BP1680" s="15"/>
      <c r="BQ1680" s="15"/>
      <c r="BR1680" s="15"/>
      <c r="BS1680" s="15"/>
      <c r="BT1680" s="15"/>
      <c r="BU1680" s="15"/>
      <c r="BV1680" s="15"/>
      <c r="BW1680" s="15"/>
      <c r="BX1680" s="15"/>
      <c r="BY1680" s="15"/>
      <c r="BZ1680" s="15"/>
      <c r="CA1680" s="15"/>
      <c r="CB1680" s="15"/>
      <c r="CC1680" s="15"/>
      <c r="CD1680" s="15"/>
      <c r="CE1680" s="15"/>
      <c r="CF1680" s="15"/>
      <c r="CG1680" s="15"/>
      <c r="CH1680" s="15"/>
      <c r="CI1680" s="15"/>
      <c r="CJ1680" s="15"/>
      <c r="CK1680" s="15"/>
      <c r="CL1680" s="15"/>
      <c r="CM1680" s="15"/>
      <c r="CN1680" s="15"/>
      <c r="CO1680" s="15"/>
      <c r="CP1680" s="15"/>
      <c r="CQ1680" s="15"/>
      <c r="CR1680" s="15"/>
      <c r="CS1680" s="15"/>
      <c r="CT1680" s="15"/>
      <c r="CU1680" s="15"/>
      <c r="CV1680" s="15"/>
      <c r="CW1680" s="15"/>
      <c r="CX1680" s="15"/>
      <c r="CY1680" s="15"/>
      <c r="CZ1680" s="15"/>
      <c r="DA1680" s="15"/>
      <c r="DB1680" s="15"/>
      <c r="DC1680" s="15"/>
      <c r="DD1680" s="15"/>
      <c r="DE1680" s="15"/>
      <c r="DF1680" s="15"/>
      <c r="DG1680" s="15"/>
      <c r="DH1680" s="15"/>
      <c r="DI1680" s="15"/>
      <c r="DJ1680" s="15"/>
      <c r="DK1680" s="15"/>
      <c r="DL1680" s="15"/>
      <c r="DM1680" s="15"/>
      <c r="DN1680" s="15"/>
      <c r="DO1680" s="15"/>
      <c r="DP1680" s="15"/>
      <c r="DQ1680" s="15"/>
      <c r="DR1680" s="15"/>
      <c r="DS1680" s="15"/>
      <c r="DT1680" s="15"/>
      <c r="DU1680" s="15"/>
      <c r="DV1680" s="15"/>
      <c r="DW1680" s="15"/>
      <c r="DX1680" s="15"/>
      <c r="DY1680" s="15"/>
      <c r="DZ1680" s="15"/>
      <c r="EA1680" s="15"/>
      <c r="EB1680" s="15"/>
      <c r="EC1680" s="15"/>
      <c r="ED1680" s="15"/>
      <c r="EE1680" s="15"/>
      <c r="EF1680" s="15"/>
      <c r="EG1680" s="15"/>
      <c r="EH1680" s="15"/>
      <c r="EI1680" s="15"/>
      <c r="EJ1680" s="15"/>
      <c r="EK1680" s="15"/>
      <c r="EL1680" s="15"/>
      <c r="EM1680" s="15"/>
      <c r="EN1680" s="15"/>
      <c r="EO1680" s="15"/>
      <c r="EP1680" s="15"/>
      <c r="EQ1680" s="15"/>
      <c r="ER1680" s="15"/>
      <c r="ES1680" s="15"/>
      <c r="ET1680" s="15"/>
      <c r="EU1680" s="15"/>
      <c r="EV1680" s="15"/>
      <c r="EW1680" s="15"/>
    </row>
    <row r="1681" spans="1:153" x14ac:dyDescent="0.2">
      <c r="A1681" s="8" t="s">
        <v>114</v>
      </c>
      <c r="B1681" s="8" t="s">
        <v>142</v>
      </c>
      <c r="C1681" s="8" t="s">
        <v>142</v>
      </c>
      <c r="D1681" s="8"/>
      <c r="E1681" s="9">
        <v>605</v>
      </c>
      <c r="F1681" s="10" t="s">
        <v>233</v>
      </c>
      <c r="G1681" s="11">
        <v>17.059999999999999</v>
      </c>
      <c r="H1681" s="9">
        <v>17</v>
      </c>
      <c r="I1681" s="12">
        <v>1</v>
      </c>
      <c r="J1681" s="12">
        <v>1</v>
      </c>
      <c r="K1681" s="13">
        <v>1</v>
      </c>
      <c r="L1681" s="12">
        <v>104.390376</v>
      </c>
      <c r="M1681" s="12">
        <v>11.5177146</v>
      </c>
      <c r="N1681" s="12">
        <v>104.390376</v>
      </c>
      <c r="O1681" s="12">
        <v>11.5177146</v>
      </c>
      <c r="P1681" s="12">
        <v>110.33310771866556</v>
      </c>
      <c r="Q1681" s="12" t="s">
        <v>65</v>
      </c>
      <c r="R1681" s="12" t="s">
        <v>54</v>
      </c>
      <c r="S1681" s="12" t="s">
        <v>55</v>
      </c>
      <c r="T1681" s="12">
        <v>11.47</v>
      </c>
      <c r="U1681" s="12">
        <v>130.87110000000001</v>
      </c>
      <c r="V1681" s="21"/>
      <c r="W1681" s="21"/>
      <c r="X1681" s="15" t="s">
        <v>63</v>
      </c>
      <c r="Y1681" s="15" t="s">
        <v>49</v>
      </c>
      <c r="Z1681" s="16"/>
      <c r="AA1681" s="16"/>
      <c r="AB1681" s="16"/>
      <c r="AC1681" s="13">
        <v>8.56</v>
      </c>
      <c r="AD1681" s="44">
        <v>585.1857566387564</v>
      </c>
      <c r="AE1681" s="44" t="s">
        <v>55</v>
      </c>
      <c r="AF1681" s="44" t="s">
        <v>55</v>
      </c>
      <c r="AG1681" s="152">
        <v>68.400000000000006</v>
      </c>
      <c r="AH1681" s="16"/>
      <c r="AI1681" s="16"/>
      <c r="AJ1681" s="16"/>
      <c r="AK1681" s="16"/>
      <c r="AL1681" s="16"/>
      <c r="AM1681" s="16"/>
      <c r="AN1681" s="16"/>
      <c r="AO1681" s="16"/>
      <c r="AP1681" s="16"/>
      <c r="AQ1681" s="16"/>
      <c r="AR1681" s="16"/>
      <c r="AS1681" s="16"/>
      <c r="AT1681" s="16"/>
      <c r="AU1681" s="16"/>
      <c r="AV1681" s="16"/>
      <c r="AW1681" s="16"/>
      <c r="AX1681" s="16"/>
      <c r="AY1681" s="16"/>
      <c r="AZ1681" s="16"/>
      <c r="BA1681" s="16"/>
      <c r="BB1681" s="16"/>
      <c r="BC1681" s="16"/>
      <c r="BD1681" s="16"/>
      <c r="BE1681" s="16"/>
      <c r="BF1681" s="16"/>
      <c r="BG1681" s="16"/>
      <c r="BH1681" s="16"/>
      <c r="BI1681" s="16"/>
      <c r="BJ1681" s="16"/>
      <c r="BK1681" s="16"/>
      <c r="BL1681" s="16"/>
      <c r="BM1681" s="16"/>
      <c r="BN1681" s="16"/>
      <c r="BO1681" s="16"/>
      <c r="BP1681" s="16"/>
      <c r="BQ1681" s="16"/>
      <c r="BR1681" s="16"/>
      <c r="BS1681" s="16"/>
      <c r="BT1681" s="16"/>
      <c r="BU1681" s="16"/>
      <c r="BV1681" s="16"/>
      <c r="BW1681" s="16"/>
      <c r="BX1681" s="16"/>
      <c r="BY1681" s="16"/>
      <c r="BZ1681" s="16"/>
      <c r="CA1681" s="16"/>
      <c r="CB1681" s="16"/>
      <c r="CC1681" s="16"/>
      <c r="CD1681" s="16"/>
      <c r="CE1681" s="16"/>
      <c r="CF1681" s="16"/>
      <c r="CG1681" s="16"/>
      <c r="CH1681" s="16"/>
      <c r="CI1681" s="16"/>
      <c r="CJ1681" s="16"/>
      <c r="CK1681" s="16"/>
      <c r="CL1681" s="16"/>
      <c r="CM1681" s="16"/>
      <c r="CN1681" s="16"/>
      <c r="CO1681" s="16"/>
      <c r="CP1681" s="16"/>
      <c r="CQ1681" s="16"/>
      <c r="CR1681" s="16"/>
      <c r="CS1681" s="16"/>
      <c r="CT1681" s="16"/>
      <c r="CU1681" s="16"/>
      <c r="CV1681" s="16"/>
      <c r="CW1681" s="16"/>
      <c r="CX1681" s="16"/>
      <c r="CY1681" s="16"/>
      <c r="CZ1681" s="16"/>
      <c r="DA1681" s="16"/>
      <c r="DB1681" s="16"/>
      <c r="DC1681" s="16"/>
      <c r="DD1681" s="16"/>
      <c r="DE1681" s="16"/>
      <c r="DF1681" s="16"/>
      <c r="DG1681" s="16"/>
      <c r="DH1681" s="16"/>
      <c r="DI1681" s="16"/>
      <c r="DJ1681" s="16"/>
      <c r="DK1681" s="16"/>
      <c r="DL1681" s="16"/>
      <c r="DM1681" s="16"/>
      <c r="DN1681" s="16"/>
      <c r="DO1681" s="16"/>
      <c r="DP1681" s="16"/>
      <c r="DQ1681" s="16"/>
      <c r="DR1681" s="16"/>
      <c r="DS1681" s="16"/>
      <c r="DT1681" s="16"/>
      <c r="DU1681" s="16"/>
      <c r="DV1681" s="16"/>
      <c r="DW1681" s="16"/>
      <c r="DX1681" s="16"/>
      <c r="DY1681" s="16"/>
      <c r="DZ1681" s="16"/>
      <c r="EA1681" s="16"/>
      <c r="EB1681" s="16"/>
      <c r="EC1681" s="16"/>
      <c r="ED1681" s="16"/>
      <c r="EE1681" s="16"/>
      <c r="EF1681" s="16"/>
      <c r="EG1681" s="16"/>
      <c r="EH1681" s="16"/>
      <c r="EI1681" s="16"/>
      <c r="EJ1681" s="16"/>
      <c r="EK1681" s="16"/>
      <c r="EL1681" s="16"/>
      <c r="EM1681" s="16"/>
      <c r="EN1681" s="16"/>
      <c r="EO1681" s="16"/>
      <c r="EP1681" s="16"/>
      <c r="EQ1681" s="16"/>
      <c r="ER1681" s="16"/>
      <c r="ES1681" s="16"/>
      <c r="ET1681" s="16"/>
      <c r="EU1681" s="16"/>
      <c r="EV1681" s="16"/>
      <c r="EW1681" s="16"/>
    </row>
    <row r="1682" spans="1:153" x14ac:dyDescent="0.2">
      <c r="A1682" s="8" t="s">
        <v>114</v>
      </c>
      <c r="B1682" s="8" t="s">
        <v>142</v>
      </c>
      <c r="C1682" s="8" t="s">
        <v>142</v>
      </c>
      <c r="D1682" s="7"/>
      <c r="E1682" s="9">
        <v>605</v>
      </c>
      <c r="F1682" s="10" t="s">
        <v>233</v>
      </c>
      <c r="G1682" s="11">
        <v>17.07</v>
      </c>
      <c r="H1682" s="15">
        <v>17</v>
      </c>
      <c r="I1682" s="12">
        <v>1</v>
      </c>
      <c r="J1682" s="12">
        <v>2</v>
      </c>
      <c r="K1682" s="13">
        <v>2</v>
      </c>
      <c r="L1682" s="12">
        <v>174.910492</v>
      </c>
      <c r="M1682" s="12">
        <v>18.939492599999998</v>
      </c>
      <c r="N1682" s="12">
        <v>174.910492</v>
      </c>
      <c r="O1682" s="12">
        <v>18.939492599999998</v>
      </c>
      <c r="P1682" s="12">
        <v>108.28105497524984</v>
      </c>
      <c r="Q1682" s="12" t="s">
        <v>99</v>
      </c>
      <c r="R1682" s="12" t="s">
        <v>54</v>
      </c>
      <c r="S1682" s="12" t="s">
        <v>55</v>
      </c>
      <c r="T1682" s="12">
        <v>11.5</v>
      </c>
      <c r="U1682" s="12">
        <v>130.37309999999999</v>
      </c>
      <c r="AC1682" s="13">
        <v>4.55</v>
      </c>
      <c r="AD1682" s="44">
        <v>339.63962531616141</v>
      </c>
      <c r="AE1682" s="44" t="s">
        <v>55</v>
      </c>
      <c r="AF1682" s="44" t="s">
        <v>55</v>
      </c>
      <c r="AG1682" s="152">
        <v>74.599999999999994</v>
      </c>
    </row>
    <row r="1683" spans="1:153" x14ac:dyDescent="0.2">
      <c r="A1683" s="8" t="s">
        <v>114</v>
      </c>
      <c r="B1683" s="8"/>
      <c r="C1683" s="8"/>
      <c r="D1683" s="7"/>
      <c r="E1683" s="9">
        <v>605</v>
      </c>
      <c r="F1683" s="10" t="s">
        <v>233</v>
      </c>
      <c r="G1683" s="11">
        <v>17.079999999999998</v>
      </c>
      <c r="H1683" s="15">
        <v>17</v>
      </c>
      <c r="I1683" s="12"/>
      <c r="J1683" s="12"/>
      <c r="K1683" s="13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AC1683" s="13">
        <v>8.14</v>
      </c>
      <c r="AD1683" s="44">
        <v>629.55748353264926</v>
      </c>
      <c r="AE1683" s="44" t="s">
        <v>55</v>
      </c>
      <c r="AF1683" s="44" t="s">
        <v>55</v>
      </c>
      <c r="AG1683" s="152">
        <v>77.3</v>
      </c>
    </row>
    <row r="1684" spans="1:153" x14ac:dyDescent="0.2">
      <c r="A1684" s="8" t="s">
        <v>114</v>
      </c>
      <c r="B1684" s="8"/>
      <c r="C1684" s="8"/>
      <c r="D1684" s="7"/>
      <c r="E1684" s="9">
        <v>605</v>
      </c>
      <c r="F1684" s="10" t="s">
        <v>233</v>
      </c>
      <c r="G1684" s="11">
        <v>17.09</v>
      </c>
      <c r="H1684" s="15">
        <v>17</v>
      </c>
      <c r="I1684" s="12"/>
      <c r="J1684" s="12"/>
      <c r="K1684" s="13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AC1684" s="13">
        <v>4.6100000000000003</v>
      </c>
      <c r="AD1684" s="44">
        <v>293.872235759891</v>
      </c>
      <c r="AE1684" s="44" t="s">
        <v>55</v>
      </c>
      <c r="AF1684" s="44" t="s">
        <v>55</v>
      </c>
      <c r="AG1684" s="152">
        <v>63.7</v>
      </c>
    </row>
    <row r="1685" spans="1:153" x14ac:dyDescent="0.2">
      <c r="A1685" s="8" t="s">
        <v>114</v>
      </c>
      <c r="B1685" s="8" t="s">
        <v>142</v>
      </c>
      <c r="C1685" s="8" t="s">
        <v>142</v>
      </c>
      <c r="D1685" s="8"/>
      <c r="E1685" s="9">
        <v>605</v>
      </c>
      <c r="F1685" s="10" t="s">
        <v>233</v>
      </c>
      <c r="G1685" s="11">
        <v>10.02</v>
      </c>
      <c r="H1685" s="9">
        <v>10</v>
      </c>
      <c r="I1685" s="12">
        <v>9</v>
      </c>
      <c r="J1685" s="12">
        <v>9</v>
      </c>
      <c r="K1685" s="13">
        <v>9</v>
      </c>
      <c r="L1685" s="12">
        <v>842.28079200000002</v>
      </c>
      <c r="M1685" s="12">
        <v>100.08853879999999</v>
      </c>
      <c r="N1685" s="12">
        <v>93.586754666666664</v>
      </c>
      <c r="O1685" s="12">
        <v>11.120948755555554</v>
      </c>
      <c r="P1685" s="12">
        <v>118.83037076310295</v>
      </c>
      <c r="Q1685" s="12" t="s">
        <v>53</v>
      </c>
      <c r="R1685" s="12" t="s">
        <v>134</v>
      </c>
      <c r="S1685" s="12" t="s">
        <v>135</v>
      </c>
      <c r="T1685" s="12">
        <v>12.25</v>
      </c>
      <c r="U1685" s="12">
        <v>142.7466</v>
      </c>
      <c r="V1685" s="21"/>
      <c r="W1685" s="21"/>
      <c r="X1685" s="15" t="s">
        <v>63</v>
      </c>
      <c r="Y1685" s="15" t="s">
        <v>42</v>
      </c>
      <c r="Z1685" s="16"/>
      <c r="AA1685" s="16"/>
      <c r="AB1685" s="16"/>
      <c r="AC1685" s="13">
        <v>8.5</v>
      </c>
      <c r="AD1685" s="44">
        <v>833.35314619502685</v>
      </c>
      <c r="AE1685" s="44" t="s">
        <v>135</v>
      </c>
      <c r="AF1685" s="44" t="s">
        <v>135</v>
      </c>
      <c r="AG1685" s="152">
        <v>98</v>
      </c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5"/>
      <c r="BP1685" s="15"/>
      <c r="BQ1685" s="15"/>
      <c r="BR1685" s="15"/>
      <c r="BS1685" s="15"/>
      <c r="BT1685" s="15"/>
      <c r="BU1685" s="15"/>
      <c r="BV1685" s="15"/>
      <c r="BW1685" s="15"/>
      <c r="BX1685" s="15"/>
      <c r="BY1685" s="15"/>
      <c r="BZ1685" s="15"/>
      <c r="CA1685" s="15"/>
      <c r="CB1685" s="15"/>
      <c r="CC1685" s="15"/>
      <c r="CD1685" s="15"/>
      <c r="CE1685" s="15"/>
      <c r="CF1685" s="15"/>
      <c r="CG1685" s="15"/>
      <c r="CH1685" s="15"/>
      <c r="CI1685" s="15"/>
      <c r="CJ1685" s="15"/>
      <c r="CK1685" s="15"/>
      <c r="CL1685" s="15"/>
      <c r="CM1685" s="15"/>
      <c r="CN1685" s="15"/>
      <c r="CO1685" s="15"/>
      <c r="CP1685" s="15"/>
      <c r="CQ1685" s="15"/>
      <c r="CR1685" s="15"/>
      <c r="CS1685" s="15"/>
      <c r="CT1685" s="15"/>
      <c r="CU1685" s="15"/>
      <c r="CV1685" s="15"/>
      <c r="CW1685" s="15"/>
      <c r="CX1685" s="15"/>
      <c r="CY1685" s="15"/>
      <c r="CZ1685" s="15"/>
      <c r="DA1685" s="15"/>
      <c r="DB1685" s="15"/>
      <c r="DC1685" s="15"/>
      <c r="DD1685" s="15"/>
      <c r="DE1685" s="15"/>
      <c r="DF1685" s="15"/>
      <c r="DG1685" s="15"/>
      <c r="DH1685" s="15"/>
      <c r="DI1685" s="15"/>
      <c r="DJ1685" s="15"/>
      <c r="DK1685" s="15"/>
      <c r="DL1685" s="15"/>
      <c r="DM1685" s="15"/>
      <c r="DN1685" s="15"/>
      <c r="DO1685" s="15"/>
      <c r="DP1685" s="15"/>
      <c r="DQ1685" s="15"/>
      <c r="DR1685" s="15"/>
      <c r="DS1685" s="15"/>
      <c r="DT1685" s="15"/>
      <c r="DU1685" s="15"/>
      <c r="DV1685" s="15"/>
      <c r="DW1685" s="15"/>
      <c r="DX1685" s="15"/>
      <c r="DY1685" s="15"/>
      <c r="DZ1685" s="15"/>
      <c r="EA1685" s="15"/>
      <c r="EB1685" s="15"/>
      <c r="EC1685" s="15"/>
      <c r="ED1685" s="15"/>
      <c r="EE1685" s="15"/>
      <c r="EF1685" s="15"/>
      <c r="EG1685" s="15"/>
      <c r="EH1685" s="16"/>
      <c r="EI1685" s="16"/>
      <c r="EJ1685" s="16"/>
      <c r="EK1685" s="16"/>
      <c r="EL1685" s="16"/>
      <c r="EM1685" s="16"/>
      <c r="EN1685" s="16"/>
      <c r="EO1685" s="16"/>
      <c r="EP1685" s="16"/>
      <c r="EQ1685" s="16"/>
      <c r="ER1685" s="16"/>
      <c r="ES1685" s="16"/>
      <c r="ET1685" s="16"/>
      <c r="EU1685" s="16"/>
      <c r="EV1685" s="16"/>
      <c r="EW1685" s="16"/>
    </row>
    <row r="1686" spans="1:153" x14ac:dyDescent="0.2">
      <c r="A1686" s="8" t="s">
        <v>114</v>
      </c>
      <c r="B1686" s="8" t="s">
        <v>142</v>
      </c>
      <c r="C1686" s="8" t="s">
        <v>142</v>
      </c>
      <c r="D1686" s="8"/>
      <c r="E1686" s="9">
        <v>605</v>
      </c>
      <c r="F1686" s="10" t="s">
        <v>233</v>
      </c>
      <c r="G1686" s="11">
        <v>9.02</v>
      </c>
      <c r="H1686" s="9">
        <v>9</v>
      </c>
      <c r="I1686" s="12">
        <v>4</v>
      </c>
      <c r="J1686" s="12">
        <v>4.1900000000000004</v>
      </c>
      <c r="K1686" s="13">
        <v>4.1900000000000004</v>
      </c>
      <c r="L1686" s="12">
        <v>188.07053999999999</v>
      </c>
      <c r="M1686" s="12">
        <v>18.093612400000001</v>
      </c>
      <c r="N1686" s="12">
        <v>47.017634999999999</v>
      </c>
      <c r="O1686" s="12">
        <v>4.5234031000000003</v>
      </c>
      <c r="P1686" s="12">
        <v>96.206521234000817</v>
      </c>
      <c r="Q1686" s="12" t="s">
        <v>46</v>
      </c>
      <c r="R1686" s="12" t="s">
        <v>54</v>
      </c>
      <c r="S1686" s="12" t="s">
        <v>55</v>
      </c>
      <c r="T1686" s="12">
        <v>11.5</v>
      </c>
      <c r="U1686" s="12">
        <v>122.0183</v>
      </c>
      <c r="V1686" s="21"/>
      <c r="W1686" s="21"/>
      <c r="X1686" s="15" t="s">
        <v>63</v>
      </c>
      <c r="Y1686" s="15" t="s">
        <v>49</v>
      </c>
      <c r="Z1686" s="16"/>
      <c r="AA1686" s="16"/>
      <c r="AB1686" s="16"/>
      <c r="AC1686" s="13">
        <v>4</v>
      </c>
      <c r="AD1686" s="44">
        <v>199.50736291530674</v>
      </c>
      <c r="AE1686" s="44" t="s">
        <v>55</v>
      </c>
      <c r="AF1686" s="44" t="s">
        <v>55</v>
      </c>
      <c r="AG1686" s="152">
        <v>49.9</v>
      </c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5"/>
      <c r="BP1686" s="15"/>
      <c r="BQ1686" s="15"/>
      <c r="BR1686" s="15"/>
      <c r="BS1686" s="15"/>
      <c r="BT1686" s="15"/>
      <c r="BU1686" s="15"/>
      <c r="BV1686" s="15"/>
      <c r="BW1686" s="15"/>
      <c r="BX1686" s="15"/>
      <c r="BY1686" s="15"/>
      <c r="BZ1686" s="15"/>
      <c r="CA1686" s="15"/>
      <c r="CB1686" s="15"/>
      <c r="CC1686" s="15"/>
      <c r="CD1686" s="15"/>
      <c r="CE1686" s="15"/>
      <c r="CF1686" s="15"/>
      <c r="CG1686" s="15"/>
      <c r="CH1686" s="15"/>
      <c r="CI1686" s="15"/>
      <c r="CJ1686" s="15"/>
      <c r="CK1686" s="15"/>
      <c r="CL1686" s="15"/>
      <c r="CM1686" s="15"/>
      <c r="CN1686" s="15"/>
      <c r="CO1686" s="15"/>
      <c r="CP1686" s="15"/>
      <c r="CQ1686" s="15"/>
      <c r="CR1686" s="15"/>
      <c r="CS1686" s="15"/>
      <c r="CT1686" s="15"/>
      <c r="CU1686" s="15"/>
      <c r="CV1686" s="15"/>
      <c r="CW1686" s="15"/>
      <c r="CX1686" s="15"/>
      <c r="CY1686" s="15"/>
      <c r="CZ1686" s="15"/>
      <c r="DA1686" s="15"/>
      <c r="DB1686" s="15"/>
      <c r="DC1686" s="15"/>
      <c r="DD1686" s="15"/>
      <c r="DE1686" s="15"/>
      <c r="DF1686" s="15"/>
      <c r="DG1686" s="15"/>
      <c r="DH1686" s="15"/>
      <c r="DI1686" s="15"/>
      <c r="DJ1686" s="15"/>
      <c r="DK1686" s="15"/>
      <c r="DL1686" s="15"/>
      <c r="DM1686" s="15"/>
      <c r="DN1686" s="15"/>
      <c r="DO1686" s="15"/>
      <c r="DP1686" s="15"/>
      <c r="DQ1686" s="15"/>
      <c r="DR1686" s="15"/>
      <c r="DS1686" s="15"/>
      <c r="DT1686" s="15"/>
      <c r="DU1686" s="15"/>
      <c r="DV1686" s="15"/>
      <c r="DW1686" s="15"/>
      <c r="DX1686" s="15"/>
      <c r="DY1686" s="15"/>
      <c r="DZ1686" s="15"/>
      <c r="EA1686" s="15"/>
      <c r="EB1686" s="15"/>
      <c r="EC1686" s="15"/>
      <c r="ED1686" s="15"/>
      <c r="EE1686" s="15"/>
      <c r="EF1686" s="15"/>
      <c r="EG1686" s="15"/>
      <c r="EH1686" s="16"/>
      <c r="EI1686" s="16"/>
      <c r="EJ1686" s="16"/>
      <c r="EK1686" s="16"/>
      <c r="EL1686" s="16"/>
      <c r="EM1686" s="16"/>
      <c r="EN1686" s="16"/>
      <c r="EO1686" s="16"/>
      <c r="EP1686" s="16"/>
      <c r="EQ1686" s="16"/>
      <c r="ER1686" s="16"/>
      <c r="ES1686" s="16"/>
      <c r="ET1686" s="16"/>
      <c r="EU1686" s="16"/>
      <c r="EV1686" s="16"/>
      <c r="EW1686" s="16"/>
    </row>
    <row r="1687" spans="1:153" x14ac:dyDescent="0.2">
      <c r="A1687" s="8" t="s">
        <v>114</v>
      </c>
      <c r="B1687" s="8" t="s">
        <v>142</v>
      </c>
      <c r="C1687" s="8" t="s">
        <v>142</v>
      </c>
      <c r="D1687" s="7"/>
      <c r="E1687" s="9">
        <v>605</v>
      </c>
      <c r="F1687" s="10" t="s">
        <v>233</v>
      </c>
      <c r="G1687" s="11">
        <v>16.14</v>
      </c>
      <c r="I1687" s="12">
        <v>7.64</v>
      </c>
      <c r="J1687" s="12">
        <v>7.64</v>
      </c>
      <c r="K1687" s="13">
        <v>7.64</v>
      </c>
      <c r="L1687" s="12">
        <v>1031.993348</v>
      </c>
      <c r="M1687" s="12">
        <v>122.55703639999999</v>
      </c>
      <c r="N1687" s="12">
        <v>135.07766335078534</v>
      </c>
      <c r="O1687" s="12">
        <v>16.041496910994763</v>
      </c>
      <c r="P1687" s="12">
        <v>118.75758369713832</v>
      </c>
      <c r="Q1687" s="12" t="s">
        <v>99</v>
      </c>
      <c r="R1687" s="12" t="s">
        <v>54</v>
      </c>
      <c r="S1687" s="12" t="s">
        <v>55</v>
      </c>
      <c r="T1687" s="12">
        <v>12.16</v>
      </c>
      <c r="U1687" s="12">
        <v>139.24515</v>
      </c>
      <c r="AC1687" s="13">
        <v>7.64</v>
      </c>
      <c r="AD1687" s="44">
        <v>1041.6190631682359</v>
      </c>
      <c r="AE1687" s="44" t="s">
        <v>55</v>
      </c>
      <c r="AF1687" s="44" t="s">
        <v>55</v>
      </c>
      <c r="AG1687" s="152">
        <v>136.30000000000001</v>
      </c>
    </row>
    <row r="1688" spans="1:153" x14ac:dyDescent="0.2">
      <c r="A1688" s="8" t="s">
        <v>114</v>
      </c>
      <c r="B1688" s="8" t="s">
        <v>142</v>
      </c>
      <c r="C1688" s="8" t="s">
        <v>142</v>
      </c>
      <c r="D1688" s="7"/>
      <c r="E1688" s="9">
        <v>605</v>
      </c>
      <c r="F1688" s="10" t="s">
        <v>233</v>
      </c>
      <c r="G1688" s="11">
        <v>16.11</v>
      </c>
      <c r="I1688" s="12">
        <v>11.23</v>
      </c>
      <c r="J1688" s="12">
        <v>11.23</v>
      </c>
      <c r="K1688" s="13">
        <v>11.23</v>
      </c>
      <c r="L1688" s="12">
        <v>1392.3544959999999</v>
      </c>
      <c r="M1688" s="12">
        <v>158.9384732</v>
      </c>
      <c r="N1688" s="12">
        <v>123.9852623330365</v>
      </c>
      <c r="O1688" s="12">
        <v>14.153025218165627</v>
      </c>
      <c r="P1688" s="12">
        <v>114.15086722282543</v>
      </c>
      <c r="Q1688" s="12" t="s">
        <v>99</v>
      </c>
      <c r="R1688" s="12" t="s">
        <v>54</v>
      </c>
      <c r="S1688" s="12" t="s">
        <v>55</v>
      </c>
      <c r="T1688" s="12">
        <v>12.16</v>
      </c>
      <c r="U1688" s="12">
        <v>136.48515</v>
      </c>
      <c r="AC1688" s="13">
        <v>11.23</v>
      </c>
      <c r="AD1688" s="44">
        <v>1423.5369213847234</v>
      </c>
      <c r="AE1688" s="44" t="s">
        <v>55</v>
      </c>
      <c r="AF1688" s="44" t="s">
        <v>55</v>
      </c>
      <c r="AG1688" s="152">
        <v>126.8</v>
      </c>
    </row>
    <row r="1689" spans="1:153" x14ac:dyDescent="0.2">
      <c r="A1689" s="8" t="s">
        <v>114</v>
      </c>
      <c r="B1689" s="8" t="s">
        <v>142</v>
      </c>
      <c r="C1689" s="8" t="s">
        <v>142</v>
      </c>
      <c r="D1689" s="7"/>
      <c r="E1689" s="9">
        <v>605</v>
      </c>
      <c r="F1689" s="10" t="s">
        <v>233</v>
      </c>
      <c r="G1689" s="11">
        <v>16.100000000000001</v>
      </c>
      <c r="I1689" s="12">
        <v>10.68</v>
      </c>
      <c r="J1689" s="12">
        <v>10.68</v>
      </c>
      <c r="K1689" s="13">
        <v>10.68</v>
      </c>
      <c r="L1689" s="12">
        <v>1200.8337720000002</v>
      </c>
      <c r="M1689" s="12">
        <v>131.7473396</v>
      </c>
      <c r="N1689" s="12">
        <v>112.43761910112362</v>
      </c>
      <c r="O1689" s="12">
        <v>12.335893220973784</v>
      </c>
      <c r="P1689" s="12">
        <v>109.71321982440047</v>
      </c>
      <c r="Q1689" s="12" t="s">
        <v>99</v>
      </c>
      <c r="R1689" s="12" t="s">
        <v>54</v>
      </c>
      <c r="S1689" s="12" t="s">
        <v>55</v>
      </c>
      <c r="T1689" s="12">
        <v>12.12</v>
      </c>
      <c r="U1689" s="12">
        <v>132.8426</v>
      </c>
      <c r="AC1689" s="13">
        <v>10.68</v>
      </c>
      <c r="AD1689" s="44">
        <v>1237.404658983869</v>
      </c>
      <c r="AE1689" s="44" t="s">
        <v>55</v>
      </c>
      <c r="AF1689" s="44" t="s">
        <v>55</v>
      </c>
      <c r="AG1689" s="152">
        <v>115.9</v>
      </c>
    </row>
    <row r="1690" spans="1:153" x14ac:dyDescent="0.2">
      <c r="A1690" s="8" t="s">
        <v>114</v>
      </c>
      <c r="B1690" s="8" t="s">
        <v>142</v>
      </c>
      <c r="C1690" s="8" t="s">
        <v>142</v>
      </c>
      <c r="D1690" s="7"/>
      <c r="E1690" s="9">
        <v>605</v>
      </c>
      <c r="F1690" s="10" t="s">
        <v>233</v>
      </c>
      <c r="G1690" s="11">
        <v>16.07</v>
      </c>
      <c r="I1690" s="12">
        <v>11.51</v>
      </c>
      <c r="J1690" s="12">
        <v>11.51</v>
      </c>
      <c r="K1690" s="13">
        <v>11.51</v>
      </c>
      <c r="L1690" s="12">
        <v>1456.644188</v>
      </c>
      <c r="M1690" s="12">
        <v>151.6246342</v>
      </c>
      <c r="N1690" s="12">
        <v>126.55466446568202</v>
      </c>
      <c r="O1690" s="12">
        <v>13.173295760208514</v>
      </c>
      <c r="P1690" s="12">
        <v>104.09174419470516</v>
      </c>
      <c r="Q1690" s="12" t="s">
        <v>99</v>
      </c>
      <c r="R1690" s="12" t="s">
        <v>54</v>
      </c>
      <c r="S1690" s="12" t="s">
        <v>55</v>
      </c>
      <c r="T1690" s="12">
        <v>12.06</v>
      </c>
      <c r="U1690" s="12">
        <v>129.20755</v>
      </c>
      <c r="AC1690" s="13">
        <v>11.51</v>
      </c>
      <c r="AD1690" s="44">
        <v>1424.6224367887951</v>
      </c>
      <c r="AE1690" s="44" t="s">
        <v>55</v>
      </c>
      <c r="AF1690" s="44" t="s">
        <v>55</v>
      </c>
      <c r="AG1690" s="152">
        <v>123.8</v>
      </c>
    </row>
    <row r="1691" spans="1:153" x14ac:dyDescent="0.2">
      <c r="A1691" s="8" t="s">
        <v>114</v>
      </c>
      <c r="B1691" s="8" t="s">
        <v>142</v>
      </c>
      <c r="C1691" s="8" t="s">
        <v>142</v>
      </c>
      <c r="D1691" s="7"/>
      <c r="E1691" s="9">
        <v>605</v>
      </c>
      <c r="F1691" s="10" t="s">
        <v>233</v>
      </c>
      <c r="G1691" s="11">
        <v>16.059999999999999</v>
      </c>
      <c r="I1691" s="12">
        <v>10.77</v>
      </c>
      <c r="J1691" s="12">
        <v>10.77</v>
      </c>
      <c r="K1691" s="13">
        <v>10.77</v>
      </c>
      <c r="L1691" s="12">
        <v>1080.283688</v>
      </c>
      <c r="M1691" s="12">
        <v>108.81898</v>
      </c>
      <c r="N1691" s="12">
        <v>100.30489210770659</v>
      </c>
      <c r="O1691" s="12">
        <v>10.103897864438254</v>
      </c>
      <c r="P1691" s="12">
        <v>100.73185516802879</v>
      </c>
      <c r="Q1691" s="12" t="s">
        <v>99</v>
      </c>
      <c r="R1691" s="12" t="s">
        <v>54</v>
      </c>
      <c r="S1691" s="12" t="s">
        <v>55</v>
      </c>
      <c r="T1691" s="12">
        <v>12.06</v>
      </c>
      <c r="U1691" s="12">
        <v>130.27674999999999</v>
      </c>
      <c r="AC1691" s="13">
        <v>8</v>
      </c>
      <c r="AD1691" s="44">
        <v>767.01472583061343</v>
      </c>
      <c r="AE1691" s="44" t="s">
        <v>55</v>
      </c>
      <c r="AF1691" s="44" t="s">
        <v>55</v>
      </c>
      <c r="AG1691" s="152">
        <v>95.9</v>
      </c>
    </row>
    <row r="1692" spans="1:153" x14ac:dyDescent="0.2">
      <c r="A1692" s="8" t="s">
        <v>114</v>
      </c>
      <c r="B1692" s="8" t="s">
        <v>142</v>
      </c>
      <c r="C1692" s="8" t="s">
        <v>142</v>
      </c>
      <c r="D1692" s="7"/>
      <c r="E1692" s="9">
        <v>605</v>
      </c>
      <c r="F1692" s="10" t="s">
        <v>233</v>
      </c>
      <c r="G1692" s="11">
        <v>16.03</v>
      </c>
      <c r="I1692" s="12">
        <v>8.4700000000000006</v>
      </c>
      <c r="J1692" s="12">
        <v>8.4700000000000006</v>
      </c>
      <c r="K1692" s="13">
        <v>8.4700000000000006</v>
      </c>
      <c r="L1692" s="12">
        <v>1138.6934759999999</v>
      </c>
      <c r="M1692" s="12">
        <v>138.56780560000001</v>
      </c>
      <c r="N1692" s="12">
        <v>134.43842691853598</v>
      </c>
      <c r="O1692" s="12">
        <v>16.359835371900825</v>
      </c>
      <c r="P1692" s="12">
        <v>121.69017257107744</v>
      </c>
      <c r="Q1692" s="12" t="s">
        <v>99</v>
      </c>
      <c r="R1692" s="12" t="s">
        <v>54</v>
      </c>
      <c r="S1692" s="12" t="s">
        <v>55</v>
      </c>
      <c r="T1692" s="12">
        <v>11.89</v>
      </c>
      <c r="U1692" s="12">
        <v>142.93785</v>
      </c>
      <c r="AC1692" s="13">
        <v>8.4700000000000006</v>
      </c>
      <c r="AD1692" s="44">
        <v>1136.836840973162</v>
      </c>
      <c r="AE1692" s="44" t="s">
        <v>55</v>
      </c>
      <c r="AF1692" s="44" t="s">
        <v>55</v>
      </c>
      <c r="AG1692" s="152">
        <v>134.19999999999999</v>
      </c>
    </row>
    <row r="1693" spans="1:153" x14ac:dyDescent="0.2">
      <c r="A1693" s="8" t="s">
        <v>114</v>
      </c>
      <c r="B1693" s="8" t="s">
        <v>142</v>
      </c>
      <c r="C1693" s="8" t="s">
        <v>142</v>
      </c>
      <c r="D1693" s="7"/>
      <c r="E1693" s="9">
        <v>605</v>
      </c>
      <c r="F1693" s="10" t="s">
        <v>233</v>
      </c>
      <c r="G1693" s="11">
        <v>16.02</v>
      </c>
      <c r="I1693" s="12">
        <v>9.31</v>
      </c>
      <c r="J1693" s="12">
        <v>9.31</v>
      </c>
      <c r="K1693" s="13">
        <v>9.31</v>
      </c>
      <c r="L1693" s="12">
        <v>963.20283199999994</v>
      </c>
      <c r="M1693" s="12">
        <v>96.903291800000005</v>
      </c>
      <c r="N1693" s="12">
        <v>103.45895080558537</v>
      </c>
      <c r="O1693" s="12">
        <v>10.408516842105263</v>
      </c>
      <c r="P1693" s="12">
        <v>100.60528123530268</v>
      </c>
      <c r="Q1693" s="12" t="s">
        <v>99</v>
      </c>
      <c r="R1693" s="12" t="s">
        <v>54</v>
      </c>
      <c r="S1693" s="12" t="s">
        <v>55</v>
      </c>
      <c r="T1693" s="12">
        <v>11.89</v>
      </c>
      <c r="U1693" s="12">
        <v>128.7225</v>
      </c>
      <c r="AC1693" s="13">
        <v>9.31</v>
      </c>
      <c r="AD1693" s="44">
        <v>956.09338718537629</v>
      </c>
      <c r="AE1693" s="44" t="s">
        <v>55</v>
      </c>
      <c r="AF1693" s="44" t="s">
        <v>55</v>
      </c>
      <c r="AG1693" s="152">
        <v>102.7</v>
      </c>
    </row>
    <row r="1694" spans="1:153" x14ac:dyDescent="0.2">
      <c r="A1694" s="8" t="s">
        <v>32</v>
      </c>
      <c r="B1694" s="8" t="s">
        <v>32</v>
      </c>
      <c r="C1694" s="8" t="s">
        <v>43</v>
      </c>
      <c r="D1694" s="8" t="s">
        <v>34</v>
      </c>
      <c r="E1694" s="9">
        <v>9</v>
      </c>
      <c r="F1694" s="10" t="s">
        <v>88</v>
      </c>
      <c r="G1694" s="107">
        <v>9.01</v>
      </c>
      <c r="H1694" s="9"/>
      <c r="I1694" s="12">
        <v>124.5</v>
      </c>
      <c r="J1694" s="12">
        <v>124.5</v>
      </c>
      <c r="K1694" s="13">
        <v>124.5</v>
      </c>
      <c r="L1694" s="12">
        <v>10620.004360000001</v>
      </c>
      <c r="M1694" s="12">
        <v>1299.8354595999999</v>
      </c>
      <c r="N1694" s="12">
        <v>85.369809967845669</v>
      </c>
      <c r="O1694" s="12">
        <v>10.448838099678456</v>
      </c>
      <c r="P1694" s="12">
        <v>122.39500244423625</v>
      </c>
      <c r="Q1694" s="12" t="s">
        <v>60</v>
      </c>
      <c r="R1694" s="12" t="s">
        <v>170</v>
      </c>
      <c r="S1694" s="12" t="s">
        <v>171</v>
      </c>
      <c r="T1694" s="12">
        <v>11.47</v>
      </c>
      <c r="U1694" s="12">
        <v>147.73285000000001</v>
      </c>
      <c r="V1694" s="13" t="s">
        <v>186</v>
      </c>
      <c r="W1694" s="14" t="s">
        <v>62</v>
      </c>
      <c r="X1694" s="15" t="s">
        <v>41</v>
      </c>
      <c r="Y1694" s="15" t="s">
        <v>49</v>
      </c>
      <c r="Z1694" s="16"/>
      <c r="AA1694" s="16"/>
      <c r="AB1694" s="17">
        <v>0.21076305220883532</v>
      </c>
      <c r="AC1694" s="18">
        <v>124.45</v>
      </c>
      <c r="AD1694" s="19">
        <v>10686.3653135034</v>
      </c>
      <c r="AE1694" s="20" t="s">
        <v>172</v>
      </c>
      <c r="AF1694" s="20" t="s">
        <v>172</v>
      </c>
      <c r="AG1694" s="152">
        <v>85.9</v>
      </c>
      <c r="AH1694" s="16"/>
      <c r="AI1694" s="16"/>
      <c r="AJ1694" s="16"/>
      <c r="AK1694" s="16"/>
      <c r="AL1694" s="16"/>
      <c r="AM1694" s="16"/>
      <c r="AN1694" s="16"/>
      <c r="AO1694" s="16"/>
      <c r="AP1694" s="16"/>
      <c r="AQ1694" s="16"/>
      <c r="AR1694" s="16"/>
      <c r="AS1694" s="16"/>
      <c r="AT1694" s="16"/>
      <c r="AU1694" s="16"/>
      <c r="AV1694" s="16"/>
      <c r="AW1694" s="16"/>
      <c r="AX1694" s="16"/>
      <c r="AY1694" s="16"/>
      <c r="AZ1694" s="16"/>
      <c r="BA1694" s="16"/>
      <c r="BB1694" s="16"/>
      <c r="BC1694" s="16"/>
      <c r="BD1694" s="16"/>
      <c r="BE1694" s="16"/>
      <c r="BF1694" s="16"/>
      <c r="BG1694" s="16"/>
      <c r="BH1694" s="16"/>
      <c r="BI1694" s="16"/>
      <c r="BJ1694" s="16"/>
      <c r="BK1694" s="16"/>
      <c r="BL1694" s="16"/>
      <c r="BM1694" s="16"/>
      <c r="BN1694" s="16"/>
      <c r="BO1694" s="16"/>
      <c r="BP1694" s="16"/>
      <c r="BQ1694" s="16"/>
      <c r="BR1694" s="16"/>
      <c r="BS1694" s="16"/>
      <c r="BT1694" s="16"/>
      <c r="BU1694" s="16"/>
      <c r="BV1694" s="16"/>
      <c r="BW1694" s="16"/>
      <c r="BX1694" s="16"/>
      <c r="BY1694" s="16"/>
      <c r="BZ1694" s="16"/>
      <c r="CA1694" s="16"/>
      <c r="CB1694" s="16"/>
      <c r="CC1694" s="16"/>
      <c r="CD1694" s="16"/>
      <c r="CE1694" s="16"/>
      <c r="CF1694" s="16"/>
      <c r="CG1694" s="16"/>
      <c r="CH1694" s="16"/>
      <c r="CI1694" s="16"/>
      <c r="CJ1694" s="16"/>
      <c r="CK1694" s="16"/>
      <c r="CL1694" s="16"/>
      <c r="CM1694" s="16"/>
      <c r="CN1694" s="16"/>
      <c r="CO1694" s="16"/>
      <c r="CP1694" s="16"/>
      <c r="CQ1694" s="16"/>
      <c r="CR1694" s="16"/>
      <c r="CS1694" s="16"/>
      <c r="CT1694" s="16"/>
      <c r="CU1694" s="16"/>
      <c r="CV1694" s="16"/>
      <c r="CW1694" s="16"/>
      <c r="CX1694" s="16"/>
      <c r="CY1694" s="16"/>
      <c r="CZ1694" s="16"/>
      <c r="DA1694" s="16"/>
      <c r="DB1694" s="16"/>
      <c r="DC1694" s="16"/>
      <c r="DD1694" s="16"/>
      <c r="DE1694" s="16"/>
      <c r="DF1694" s="16"/>
      <c r="DG1694" s="16"/>
      <c r="DH1694" s="16"/>
      <c r="DI1694" s="16"/>
      <c r="DJ1694" s="16"/>
      <c r="DK1694" s="16"/>
      <c r="DL1694" s="16"/>
      <c r="DM1694" s="16"/>
      <c r="DN1694" s="16"/>
      <c r="DO1694" s="16"/>
      <c r="DP1694" s="16"/>
      <c r="DQ1694" s="16"/>
      <c r="DR1694" s="16"/>
      <c r="DS1694" s="16"/>
      <c r="DT1694" s="16"/>
      <c r="DU1694" s="16"/>
      <c r="DV1694" s="16"/>
      <c r="DW1694" s="16"/>
      <c r="DX1694" s="16"/>
      <c r="DY1694" s="16"/>
      <c r="DZ1694" s="16"/>
      <c r="EA1694" s="16"/>
      <c r="EB1694" s="16"/>
      <c r="EC1694" s="16"/>
      <c r="ED1694" s="16"/>
      <c r="EE1694" s="16"/>
      <c r="EF1694" s="16"/>
      <c r="EG1694" s="16"/>
      <c r="EH1694" s="16"/>
      <c r="EI1694" s="16"/>
      <c r="EJ1694" s="16"/>
      <c r="EK1694" s="16"/>
      <c r="EL1694" s="16"/>
      <c r="EM1694" s="16"/>
      <c r="EN1694" s="16"/>
      <c r="EO1694" s="16"/>
      <c r="EP1694" s="16"/>
      <c r="EQ1694" s="16"/>
      <c r="ER1694" s="16"/>
      <c r="ES1694" s="16"/>
      <c r="ET1694" s="16"/>
      <c r="EU1694" s="16"/>
      <c r="EV1694" s="16"/>
      <c r="EW1694" s="16"/>
    </row>
    <row r="1695" spans="1:153" x14ac:dyDescent="0.2">
      <c r="A1695" s="8" t="s">
        <v>32</v>
      </c>
      <c r="B1695" s="8" t="s">
        <v>32</v>
      </c>
      <c r="C1695" s="8" t="s">
        <v>33</v>
      </c>
      <c r="D1695" s="8" t="s">
        <v>34</v>
      </c>
      <c r="E1695" s="9">
        <v>73</v>
      </c>
      <c r="F1695" s="10" t="s">
        <v>223</v>
      </c>
      <c r="G1695" s="7">
        <v>73.09</v>
      </c>
      <c r="H1695" s="7"/>
      <c r="I1695" s="12">
        <v>120.87</v>
      </c>
      <c r="J1695" s="12">
        <v>120.61</v>
      </c>
      <c r="K1695" s="13">
        <v>120.61</v>
      </c>
      <c r="L1695" s="12">
        <v>17703.447115999999</v>
      </c>
      <c r="M1695" s="12">
        <v>1817.2151604000001</v>
      </c>
      <c r="N1695" s="12">
        <v>147.4918530034158</v>
      </c>
      <c r="O1695" s="12">
        <v>15.139674751312173</v>
      </c>
      <c r="P1695" s="12">
        <v>102.647532341746</v>
      </c>
      <c r="Q1695" s="12" t="s">
        <v>46</v>
      </c>
      <c r="R1695" s="12" t="s">
        <v>54</v>
      </c>
      <c r="S1695" s="12" t="s">
        <v>55</v>
      </c>
      <c r="T1695" s="12">
        <v>12.48</v>
      </c>
      <c r="U1695" s="12">
        <v>124.51515000000001</v>
      </c>
      <c r="V1695" s="13" t="s">
        <v>39</v>
      </c>
      <c r="W1695" s="14" t="s">
        <v>40</v>
      </c>
      <c r="X1695" s="15" t="s">
        <v>41</v>
      </c>
      <c r="Y1695" s="15" t="s">
        <v>49</v>
      </c>
      <c r="Z1695" s="16"/>
      <c r="AB1695" s="17">
        <v>0.56661968327667689</v>
      </c>
      <c r="AC1695" s="18">
        <v>120.87</v>
      </c>
      <c r="AD1695" s="19">
        <v>16499.612712112001</v>
      </c>
      <c r="AE1695" s="20" t="s">
        <v>55</v>
      </c>
      <c r="AF1695" s="20" t="s">
        <v>55</v>
      </c>
      <c r="AG1695" s="152">
        <v>136.5</v>
      </c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5"/>
      <c r="BP1695" s="15"/>
      <c r="BQ1695" s="15"/>
      <c r="BR1695" s="15"/>
      <c r="BS1695" s="15"/>
      <c r="BT1695" s="15"/>
      <c r="BU1695" s="15"/>
      <c r="BV1695" s="15"/>
      <c r="BW1695" s="15"/>
      <c r="BX1695" s="15"/>
      <c r="BY1695" s="15"/>
      <c r="BZ1695" s="15"/>
      <c r="CA1695" s="15"/>
      <c r="CB1695" s="15"/>
      <c r="CC1695" s="15"/>
      <c r="CD1695" s="15"/>
      <c r="CE1695" s="15"/>
      <c r="CF1695" s="15"/>
      <c r="CG1695" s="15"/>
      <c r="CH1695" s="15"/>
      <c r="CI1695" s="15"/>
      <c r="CJ1695" s="15"/>
      <c r="CK1695" s="15"/>
      <c r="CL1695" s="15"/>
      <c r="CM1695" s="15"/>
      <c r="CN1695" s="15"/>
      <c r="CO1695" s="15"/>
      <c r="CP1695" s="15"/>
      <c r="CQ1695" s="15"/>
      <c r="CR1695" s="15"/>
      <c r="CS1695" s="15"/>
      <c r="CT1695" s="15"/>
      <c r="CU1695" s="15"/>
      <c r="CV1695" s="15"/>
      <c r="CW1695" s="15"/>
      <c r="CX1695" s="15"/>
      <c r="CY1695" s="15"/>
      <c r="CZ1695" s="15"/>
      <c r="DA1695" s="15"/>
      <c r="DB1695" s="15"/>
      <c r="DC1695" s="15"/>
      <c r="DD1695" s="15"/>
      <c r="DE1695" s="15"/>
      <c r="DF1695" s="15"/>
      <c r="DG1695" s="15"/>
      <c r="DH1695" s="15"/>
      <c r="DI1695" s="15"/>
      <c r="DJ1695" s="15"/>
      <c r="DK1695" s="15"/>
      <c r="DL1695" s="15"/>
      <c r="DM1695" s="15"/>
      <c r="DN1695" s="15"/>
      <c r="DO1695" s="15"/>
      <c r="DP1695" s="15"/>
      <c r="DQ1695" s="15"/>
      <c r="DR1695" s="15"/>
      <c r="DS1695" s="15"/>
      <c r="DT1695" s="15"/>
      <c r="DU1695" s="15"/>
      <c r="DV1695" s="15"/>
      <c r="DW1695" s="15"/>
      <c r="DX1695" s="15"/>
      <c r="DY1695" s="15"/>
      <c r="DZ1695" s="15"/>
      <c r="EA1695" s="15"/>
      <c r="EB1695" s="15"/>
      <c r="EC1695" s="15"/>
      <c r="ED1695" s="15"/>
      <c r="EE1695" s="15"/>
      <c r="EF1695" s="15"/>
      <c r="EG1695" s="15"/>
      <c r="EH1695" s="15"/>
      <c r="EI1695" s="15"/>
      <c r="EJ1695" s="15"/>
      <c r="EK1695" s="15"/>
      <c r="EL1695" s="15"/>
      <c r="EM1695" s="15"/>
      <c r="EN1695" s="15"/>
      <c r="EO1695" s="15"/>
      <c r="EP1695" s="15"/>
      <c r="EQ1695" s="15"/>
      <c r="ER1695" s="15"/>
      <c r="ES1695" s="15"/>
      <c r="ET1695" s="15"/>
      <c r="EU1695" s="15"/>
      <c r="EV1695" s="15"/>
      <c r="EW1695" s="15"/>
    </row>
    <row r="1696" spans="1:153" x14ac:dyDescent="0.2">
      <c r="A1696" s="8" t="s">
        <v>32</v>
      </c>
      <c r="B1696" s="8" t="s">
        <v>32</v>
      </c>
      <c r="C1696" s="8" t="s">
        <v>33</v>
      </c>
      <c r="D1696" s="8" t="s">
        <v>34</v>
      </c>
      <c r="E1696" s="9">
        <v>73</v>
      </c>
      <c r="F1696" s="10" t="s">
        <v>223</v>
      </c>
      <c r="G1696" s="11">
        <v>73.03</v>
      </c>
      <c r="H1696" s="9"/>
      <c r="I1696" s="12">
        <v>115.8</v>
      </c>
      <c r="J1696" s="12">
        <v>115.78</v>
      </c>
      <c r="K1696" s="13">
        <v>115.78</v>
      </c>
      <c r="L1696" s="12">
        <v>16793.946892</v>
      </c>
      <c r="M1696" s="12">
        <v>1803.0975764</v>
      </c>
      <c r="N1696" s="12">
        <v>145.02544811744386</v>
      </c>
      <c r="O1696" s="12">
        <v>15.570790815198619</v>
      </c>
      <c r="P1696" s="12">
        <v>107.36592106641277</v>
      </c>
      <c r="Q1696" s="12" t="s">
        <v>46</v>
      </c>
      <c r="R1696" s="12" t="s">
        <v>54</v>
      </c>
      <c r="S1696" s="12" t="s">
        <v>55</v>
      </c>
      <c r="T1696" s="12">
        <v>12.35</v>
      </c>
      <c r="U1696" s="12">
        <v>128.41725</v>
      </c>
      <c r="V1696" s="13" t="s">
        <v>39</v>
      </c>
      <c r="W1696" s="14" t="s">
        <v>40</v>
      </c>
      <c r="X1696" s="15" t="s">
        <v>41</v>
      </c>
      <c r="Y1696" s="15" t="s">
        <v>49</v>
      </c>
      <c r="Z1696" s="16"/>
      <c r="AA1696" s="16"/>
      <c r="AB1696" s="17">
        <v>0.48065296251511486</v>
      </c>
      <c r="AC1696" s="18">
        <v>115.80000000000001</v>
      </c>
      <c r="AD1696" s="19">
        <v>15651.958503344</v>
      </c>
      <c r="AE1696" s="20" t="s">
        <v>55</v>
      </c>
      <c r="AF1696" s="20" t="s">
        <v>55</v>
      </c>
      <c r="AG1696" s="152">
        <v>135.19999999999999</v>
      </c>
      <c r="AH1696" s="16"/>
      <c r="AI1696" s="16"/>
      <c r="AJ1696" s="16"/>
      <c r="AK1696" s="16"/>
      <c r="AL1696" s="16"/>
      <c r="AM1696" s="16"/>
      <c r="AN1696" s="16"/>
      <c r="AO1696" s="16"/>
      <c r="AP1696" s="16"/>
      <c r="AQ1696" s="16"/>
      <c r="AR1696" s="16"/>
      <c r="AS1696" s="16"/>
      <c r="AT1696" s="16"/>
      <c r="AU1696" s="16"/>
      <c r="AV1696" s="16"/>
      <c r="AW1696" s="16"/>
      <c r="AX1696" s="16"/>
      <c r="AY1696" s="16"/>
      <c r="AZ1696" s="16"/>
      <c r="BA1696" s="16"/>
      <c r="BB1696" s="16"/>
      <c r="BC1696" s="16"/>
      <c r="BD1696" s="16"/>
      <c r="BE1696" s="16"/>
      <c r="BF1696" s="16"/>
      <c r="BG1696" s="16"/>
      <c r="BH1696" s="16"/>
      <c r="BI1696" s="16"/>
      <c r="BJ1696" s="16"/>
      <c r="BK1696" s="16"/>
      <c r="BL1696" s="16"/>
      <c r="BM1696" s="16"/>
      <c r="BN1696" s="16"/>
      <c r="BO1696" s="16"/>
      <c r="BP1696" s="16"/>
      <c r="BQ1696" s="16"/>
      <c r="BR1696" s="16"/>
      <c r="BS1696" s="16"/>
      <c r="BT1696" s="16"/>
      <c r="BU1696" s="16"/>
      <c r="BV1696" s="16"/>
      <c r="BW1696" s="16"/>
      <c r="BX1696" s="16"/>
      <c r="BY1696" s="16"/>
      <c r="BZ1696" s="16"/>
      <c r="CA1696" s="16"/>
      <c r="CB1696" s="16"/>
      <c r="CC1696" s="16"/>
      <c r="CD1696" s="16"/>
      <c r="CE1696" s="16"/>
      <c r="CF1696" s="16"/>
      <c r="CG1696" s="16"/>
      <c r="CH1696" s="16"/>
      <c r="CI1696" s="16"/>
      <c r="CJ1696" s="16"/>
      <c r="CK1696" s="16"/>
      <c r="CL1696" s="16"/>
      <c r="CM1696" s="16"/>
      <c r="CN1696" s="16"/>
      <c r="CO1696" s="16"/>
      <c r="CP1696" s="16"/>
      <c r="CQ1696" s="16"/>
      <c r="CR1696" s="16"/>
      <c r="CS1696" s="16"/>
      <c r="CT1696" s="16"/>
      <c r="CU1696" s="16"/>
      <c r="CV1696" s="16"/>
      <c r="CW1696" s="16"/>
      <c r="CX1696" s="16"/>
      <c r="CY1696" s="16"/>
      <c r="CZ1696" s="16"/>
      <c r="DA1696" s="16"/>
      <c r="DB1696" s="16"/>
      <c r="DC1696" s="16"/>
      <c r="DD1696" s="16"/>
      <c r="DE1696" s="16"/>
      <c r="DF1696" s="16"/>
      <c r="DG1696" s="16"/>
      <c r="DH1696" s="16"/>
      <c r="DI1696" s="16"/>
      <c r="DJ1696" s="16"/>
      <c r="DK1696" s="16"/>
      <c r="DL1696" s="16"/>
      <c r="DM1696" s="16"/>
      <c r="DN1696" s="16"/>
      <c r="DO1696" s="16"/>
      <c r="DP1696" s="16"/>
      <c r="DQ1696" s="16"/>
      <c r="DR1696" s="16"/>
      <c r="DS1696" s="16"/>
      <c r="DT1696" s="16"/>
      <c r="DU1696" s="16"/>
      <c r="DV1696" s="16"/>
      <c r="DW1696" s="16"/>
      <c r="DX1696" s="16"/>
      <c r="DY1696" s="16"/>
      <c r="DZ1696" s="16"/>
      <c r="EA1696" s="16"/>
      <c r="EB1696" s="16"/>
      <c r="EC1696" s="16"/>
      <c r="ED1696" s="16"/>
      <c r="EE1696" s="16"/>
      <c r="EF1696" s="16"/>
      <c r="EG1696" s="16"/>
      <c r="EH1696" s="16"/>
      <c r="EI1696" s="16"/>
      <c r="EJ1696" s="16"/>
      <c r="EK1696" s="16"/>
      <c r="EL1696" s="16"/>
      <c r="EM1696" s="16"/>
      <c r="EN1696" s="16"/>
      <c r="EO1696" s="16"/>
      <c r="EP1696" s="16"/>
      <c r="EQ1696" s="16"/>
      <c r="ER1696" s="16"/>
      <c r="ES1696" s="16"/>
      <c r="ET1696" s="16"/>
      <c r="EU1696" s="16"/>
      <c r="EV1696" s="16"/>
      <c r="EW1696" s="16"/>
    </row>
    <row r="1697" spans="1:153" x14ac:dyDescent="0.2">
      <c r="A1697" s="8" t="s">
        <v>32</v>
      </c>
      <c r="B1697" s="8" t="s">
        <v>32</v>
      </c>
      <c r="C1697" s="8" t="s">
        <v>33</v>
      </c>
      <c r="D1697" s="8" t="s">
        <v>56</v>
      </c>
      <c r="E1697" s="9">
        <v>62</v>
      </c>
      <c r="F1697" s="10" t="s">
        <v>264</v>
      </c>
      <c r="G1697" s="11">
        <v>62.01</v>
      </c>
      <c r="H1697" s="9">
        <v>1</v>
      </c>
      <c r="I1697" s="12">
        <v>44.25</v>
      </c>
      <c r="J1697" s="12">
        <v>44.25</v>
      </c>
      <c r="K1697" s="13">
        <v>44.25</v>
      </c>
      <c r="L1697" s="12">
        <v>6007.1894040000006</v>
      </c>
      <c r="M1697" s="12">
        <v>550.38045959999999</v>
      </c>
      <c r="N1697" s="12">
        <v>135.75569274576273</v>
      </c>
      <c r="O1697" s="12">
        <v>12.437976488135593</v>
      </c>
      <c r="P1697" s="12">
        <v>91.620294048580973</v>
      </c>
      <c r="Q1697" s="12" t="s">
        <v>60</v>
      </c>
      <c r="R1697" s="12" t="s">
        <v>70</v>
      </c>
      <c r="S1697" s="12" t="s">
        <v>71</v>
      </c>
      <c r="T1697" s="12">
        <v>12.62</v>
      </c>
      <c r="U1697" s="12">
        <v>112.44840000000001</v>
      </c>
      <c r="V1697" s="13" t="s">
        <v>39</v>
      </c>
      <c r="W1697" s="14" t="e">
        <v>#N/A</v>
      </c>
      <c r="X1697" s="15" t="s">
        <v>41</v>
      </c>
      <c r="Y1697" s="15" t="s">
        <v>49</v>
      </c>
      <c r="Z1697" s="16"/>
      <c r="AA1697" s="16"/>
      <c r="AB1697" s="17">
        <v>3.008562832677621E-2</v>
      </c>
      <c r="AC1697" s="13">
        <v>44.25</v>
      </c>
      <c r="AD1697" s="44">
        <v>6007.1894040000006</v>
      </c>
      <c r="AE1697" s="20" t="e">
        <v>#N/A</v>
      </c>
      <c r="AF1697" s="20" t="e">
        <v>#N/A</v>
      </c>
      <c r="AG1697" s="152">
        <v>135.80000000000001</v>
      </c>
      <c r="AH1697" s="16"/>
      <c r="AI1697" s="16"/>
      <c r="AJ1697" s="16"/>
      <c r="AK1697" s="16"/>
      <c r="AL1697" s="16"/>
      <c r="AM1697" s="16"/>
      <c r="AN1697" s="16"/>
      <c r="AO1697" s="16"/>
      <c r="AP1697" s="16"/>
      <c r="AQ1697" s="16"/>
      <c r="AR1697" s="16"/>
      <c r="AS1697" s="16"/>
      <c r="AT1697" s="16"/>
      <c r="AU1697" s="16"/>
      <c r="AV1697" s="16"/>
      <c r="AW1697" s="16"/>
      <c r="AX1697" s="16"/>
      <c r="AY1697" s="16"/>
      <c r="AZ1697" s="16"/>
      <c r="BA1697" s="16"/>
      <c r="BB1697" s="16"/>
      <c r="BC1697" s="16"/>
      <c r="BD1697" s="16"/>
      <c r="BE1697" s="16"/>
      <c r="BF1697" s="16"/>
      <c r="BG1697" s="16"/>
      <c r="BH1697" s="16"/>
      <c r="BI1697" s="16"/>
      <c r="BJ1697" s="16"/>
      <c r="BK1697" s="16"/>
      <c r="BL1697" s="16"/>
      <c r="BM1697" s="16"/>
      <c r="BN1697" s="16"/>
      <c r="BO1697" s="16"/>
      <c r="BP1697" s="16"/>
      <c r="BQ1697" s="16"/>
      <c r="BR1697" s="16"/>
      <c r="BS1697" s="16"/>
      <c r="BT1697" s="16"/>
      <c r="BU1697" s="16"/>
      <c r="BV1697" s="16"/>
      <c r="BW1697" s="16"/>
      <c r="BX1697" s="16"/>
      <c r="BY1697" s="16"/>
      <c r="BZ1697" s="16"/>
      <c r="CA1697" s="16"/>
      <c r="CB1697" s="16"/>
      <c r="CC1697" s="16"/>
      <c r="CD1697" s="16"/>
      <c r="CE1697" s="16"/>
      <c r="CF1697" s="16"/>
      <c r="CG1697" s="16"/>
      <c r="CH1697" s="16"/>
      <c r="CI1697" s="16"/>
      <c r="CJ1697" s="16"/>
      <c r="CK1697" s="16"/>
      <c r="CL1697" s="16"/>
      <c r="CM1697" s="16"/>
      <c r="CN1697" s="16"/>
      <c r="CO1697" s="16"/>
      <c r="CP1697" s="16"/>
      <c r="CQ1697" s="16"/>
      <c r="CR1697" s="16"/>
      <c r="CS1697" s="16"/>
      <c r="CT1697" s="16"/>
      <c r="CU1697" s="16"/>
      <c r="CV1697" s="16"/>
      <c r="CW1697" s="16"/>
      <c r="CX1697" s="16"/>
      <c r="CY1697" s="16"/>
      <c r="CZ1697" s="16"/>
      <c r="DA1697" s="16"/>
      <c r="DB1697" s="16"/>
      <c r="DC1697" s="16"/>
      <c r="DD1697" s="16"/>
      <c r="DE1697" s="16"/>
      <c r="DF1697" s="16"/>
      <c r="DG1697" s="16"/>
      <c r="DH1697" s="16"/>
      <c r="DI1697" s="16"/>
      <c r="DJ1697" s="16"/>
      <c r="DK1697" s="16"/>
      <c r="DL1697" s="16"/>
      <c r="DM1697" s="16"/>
      <c r="DN1697" s="16"/>
      <c r="DO1697" s="16"/>
      <c r="DP1697" s="16"/>
      <c r="DQ1697" s="16"/>
      <c r="DR1697" s="16"/>
      <c r="DS1697" s="16"/>
      <c r="DT1697" s="16"/>
      <c r="DU1697" s="16"/>
      <c r="DV1697" s="16"/>
      <c r="DW1697" s="16"/>
      <c r="DX1697" s="16"/>
      <c r="DY1697" s="16"/>
      <c r="DZ1697" s="16"/>
      <c r="EA1697" s="16"/>
      <c r="EB1697" s="16"/>
      <c r="EC1697" s="16"/>
      <c r="ED1697" s="16"/>
      <c r="EE1697" s="16"/>
      <c r="EF1697" s="16"/>
      <c r="EG1697" s="16"/>
      <c r="EH1697" s="16"/>
      <c r="EI1697" s="16"/>
      <c r="EJ1697" s="16"/>
      <c r="EK1697" s="16"/>
      <c r="EL1697" s="16"/>
      <c r="EM1697" s="16"/>
      <c r="EN1697" s="16"/>
      <c r="EO1697" s="16"/>
      <c r="EP1697" s="16"/>
      <c r="EQ1697" s="16"/>
      <c r="ER1697" s="16"/>
      <c r="ES1697" s="16"/>
      <c r="ET1697" s="16"/>
      <c r="EU1697" s="16"/>
      <c r="EV1697" s="16"/>
      <c r="EW1697" s="16"/>
    </row>
    <row r="1698" spans="1:153" x14ac:dyDescent="0.2">
      <c r="A1698" s="8" t="s">
        <v>32</v>
      </c>
      <c r="B1698" s="8" t="s">
        <v>32</v>
      </c>
      <c r="C1698" s="8" t="s">
        <v>43</v>
      </c>
      <c r="D1698" s="8" t="s">
        <v>56</v>
      </c>
      <c r="E1698" s="9">
        <v>5</v>
      </c>
      <c r="F1698" s="10" t="s">
        <v>185</v>
      </c>
      <c r="G1698" s="11">
        <v>5.13</v>
      </c>
      <c r="H1698" s="9">
        <v>5</v>
      </c>
      <c r="I1698" s="12">
        <v>104.93</v>
      </c>
      <c r="J1698" s="12">
        <v>100.43</v>
      </c>
      <c r="K1698" s="13">
        <v>100.43</v>
      </c>
      <c r="L1698" s="12">
        <v>12744.620620000002</v>
      </c>
      <c r="M1698" s="12">
        <v>1419.4637358</v>
      </c>
      <c r="N1698" s="12">
        <v>122.14510849147021</v>
      </c>
      <c r="O1698" s="12">
        <v>13.604214450833812</v>
      </c>
      <c r="P1698" s="12">
        <v>111.37748059541688</v>
      </c>
      <c r="Q1698" s="12" t="s">
        <v>99</v>
      </c>
      <c r="R1698" s="12" t="s">
        <v>54</v>
      </c>
      <c r="S1698" s="12" t="s">
        <v>55</v>
      </c>
      <c r="T1698" s="12">
        <v>11.99</v>
      </c>
      <c r="U1698" s="12">
        <v>138.14885000000001</v>
      </c>
      <c r="V1698" s="13" t="s">
        <v>151</v>
      </c>
      <c r="W1698" s="14" t="s">
        <v>40</v>
      </c>
      <c r="X1698" s="15" t="s">
        <v>41</v>
      </c>
      <c r="Y1698" s="15" t="s">
        <v>49</v>
      </c>
      <c r="Z1698" s="16"/>
      <c r="AA1698" s="16"/>
      <c r="AB1698" s="17">
        <v>0</v>
      </c>
      <c r="AC1698" s="18">
        <v>104.92999999999999</v>
      </c>
      <c r="AD1698" s="19">
        <v>11018.786328762249</v>
      </c>
      <c r="AE1698" s="20" t="s">
        <v>55</v>
      </c>
      <c r="AF1698" s="20" t="s">
        <v>55</v>
      </c>
      <c r="AG1698" s="152">
        <v>105</v>
      </c>
      <c r="AH1698" s="16"/>
      <c r="AI1698" s="16"/>
      <c r="AJ1698" s="16"/>
      <c r="AK1698" s="16"/>
      <c r="AL1698" s="16"/>
      <c r="AM1698" s="16"/>
      <c r="AN1698" s="16"/>
      <c r="AO1698" s="16"/>
      <c r="AP1698" s="16"/>
      <c r="AQ1698" s="16"/>
      <c r="AR1698" s="16"/>
      <c r="AS1698" s="16"/>
      <c r="AT1698" s="16"/>
      <c r="AU1698" s="16"/>
      <c r="AV1698" s="16"/>
      <c r="AW1698" s="16"/>
      <c r="AX1698" s="16"/>
      <c r="AY1698" s="16"/>
      <c r="AZ1698" s="16"/>
      <c r="BA1698" s="16"/>
      <c r="BB1698" s="16"/>
      <c r="BC1698" s="16"/>
      <c r="BD1698" s="16"/>
      <c r="BE1698" s="16"/>
      <c r="BF1698" s="16"/>
      <c r="BG1698" s="16"/>
      <c r="BH1698" s="16"/>
      <c r="BI1698" s="16"/>
      <c r="BJ1698" s="16"/>
      <c r="BK1698" s="16"/>
      <c r="BL1698" s="16"/>
      <c r="BM1698" s="16"/>
      <c r="BN1698" s="16"/>
      <c r="BO1698" s="16"/>
      <c r="BP1698" s="16"/>
      <c r="BQ1698" s="16"/>
      <c r="BR1698" s="16"/>
      <c r="BS1698" s="16"/>
      <c r="BT1698" s="16"/>
      <c r="BU1698" s="16"/>
      <c r="BV1698" s="16"/>
      <c r="BW1698" s="16"/>
      <c r="BX1698" s="16"/>
      <c r="BY1698" s="16"/>
      <c r="BZ1698" s="16"/>
      <c r="CA1698" s="16"/>
      <c r="CB1698" s="16"/>
      <c r="CC1698" s="16"/>
      <c r="CD1698" s="16"/>
      <c r="CE1698" s="16"/>
      <c r="CF1698" s="16"/>
      <c r="CG1698" s="16"/>
      <c r="CH1698" s="16"/>
      <c r="CI1698" s="16"/>
      <c r="CJ1698" s="16"/>
      <c r="CK1698" s="16"/>
      <c r="CL1698" s="16"/>
      <c r="CM1698" s="16"/>
      <c r="CN1698" s="16"/>
      <c r="CO1698" s="16"/>
      <c r="CP1698" s="16"/>
      <c r="CQ1698" s="16"/>
      <c r="CR1698" s="16"/>
      <c r="CS1698" s="16"/>
      <c r="CT1698" s="16"/>
      <c r="CU1698" s="16"/>
      <c r="CV1698" s="16"/>
      <c r="CW1698" s="16"/>
      <c r="CX1698" s="16"/>
      <c r="CY1698" s="16"/>
      <c r="CZ1698" s="16"/>
      <c r="DA1698" s="16"/>
      <c r="DB1698" s="16"/>
      <c r="DC1698" s="16"/>
      <c r="DD1698" s="16"/>
      <c r="DE1698" s="16"/>
      <c r="DF1698" s="16"/>
      <c r="DG1698" s="16"/>
      <c r="DH1698" s="16"/>
      <c r="DI1698" s="16"/>
      <c r="DJ1698" s="16"/>
      <c r="DK1698" s="16"/>
      <c r="DL1698" s="16"/>
      <c r="DM1698" s="16"/>
      <c r="DN1698" s="16"/>
      <c r="DO1698" s="16"/>
      <c r="DP1698" s="16"/>
      <c r="DQ1698" s="16"/>
      <c r="DR1698" s="16"/>
      <c r="DS1698" s="16"/>
      <c r="DT1698" s="16"/>
      <c r="DU1698" s="16"/>
      <c r="DV1698" s="16"/>
      <c r="DW1698" s="16"/>
      <c r="DX1698" s="16"/>
      <c r="DY1698" s="16"/>
      <c r="DZ1698" s="16"/>
      <c r="EA1698" s="16"/>
      <c r="EB1698" s="16"/>
      <c r="EC1698" s="16"/>
      <c r="ED1698" s="16"/>
      <c r="EE1698" s="16"/>
      <c r="EF1698" s="16"/>
      <c r="EG1698" s="16"/>
      <c r="EH1698" s="16"/>
      <c r="EI1698" s="16"/>
      <c r="EJ1698" s="16"/>
      <c r="EK1698" s="16"/>
      <c r="EL1698" s="16"/>
      <c r="EM1698" s="16"/>
      <c r="EN1698" s="16"/>
      <c r="EO1698" s="16"/>
      <c r="EP1698" s="16"/>
      <c r="EQ1698" s="16"/>
      <c r="ER1698" s="16"/>
      <c r="ES1698" s="16"/>
      <c r="ET1698" s="16"/>
      <c r="EU1698" s="16"/>
      <c r="EV1698" s="16"/>
      <c r="EW1698" s="16"/>
    </row>
    <row r="1699" spans="1:153" x14ac:dyDescent="0.2">
      <c r="A1699" s="8" t="s">
        <v>32</v>
      </c>
      <c r="B1699" s="8" t="s">
        <v>32</v>
      </c>
      <c r="C1699" s="8" t="s">
        <v>33</v>
      </c>
      <c r="D1699" s="8" t="s">
        <v>34</v>
      </c>
      <c r="E1699" s="9">
        <v>73</v>
      </c>
      <c r="F1699" s="10" t="s">
        <v>223</v>
      </c>
      <c r="G1699" s="7">
        <v>73.08</v>
      </c>
      <c r="H1699" s="7"/>
      <c r="I1699" s="12">
        <v>47.81</v>
      </c>
      <c r="J1699" s="12">
        <v>47.44</v>
      </c>
      <c r="K1699" s="13">
        <v>47.44</v>
      </c>
      <c r="L1699" s="12">
        <v>6730.2013040000002</v>
      </c>
      <c r="M1699" s="12">
        <v>694.40755439999998</v>
      </c>
      <c r="N1699" s="12">
        <v>140.76974072369796</v>
      </c>
      <c r="O1699" s="12">
        <v>14.524316134699852</v>
      </c>
      <c r="P1699" s="12">
        <v>103.17782827495644</v>
      </c>
      <c r="Q1699" s="12" t="s">
        <v>46</v>
      </c>
      <c r="R1699" s="12" t="s">
        <v>153</v>
      </c>
      <c r="S1699" s="12" t="s">
        <v>154</v>
      </c>
      <c r="T1699" s="12">
        <v>12.16</v>
      </c>
      <c r="U1699" s="12">
        <v>123.97584999999999</v>
      </c>
      <c r="V1699" s="13" t="s">
        <v>39</v>
      </c>
      <c r="W1699" s="14" t="s">
        <v>40</v>
      </c>
      <c r="X1699" s="15" t="s">
        <v>41</v>
      </c>
      <c r="Y1699" s="15" t="s">
        <v>49</v>
      </c>
      <c r="Z1699" s="16"/>
      <c r="AB1699" s="17">
        <v>0.50021079258010126</v>
      </c>
      <c r="AC1699" s="18">
        <v>47.81</v>
      </c>
      <c r="AD1699" s="19">
        <v>6272.5476153279997</v>
      </c>
      <c r="AE1699" s="20" t="s">
        <v>154</v>
      </c>
      <c r="AF1699" s="20" t="s">
        <v>154</v>
      </c>
      <c r="AG1699" s="152">
        <v>131.19999999999999</v>
      </c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5"/>
      <c r="BP1699" s="15"/>
      <c r="BQ1699" s="15"/>
      <c r="BR1699" s="15"/>
      <c r="BS1699" s="15"/>
      <c r="BT1699" s="15"/>
      <c r="BU1699" s="15"/>
      <c r="BV1699" s="15"/>
      <c r="BW1699" s="15"/>
      <c r="BX1699" s="15"/>
      <c r="BY1699" s="15"/>
      <c r="BZ1699" s="15"/>
      <c r="CA1699" s="15"/>
      <c r="CB1699" s="15"/>
      <c r="CC1699" s="15"/>
      <c r="CD1699" s="15"/>
      <c r="CE1699" s="15"/>
      <c r="CF1699" s="15"/>
      <c r="CG1699" s="15"/>
      <c r="CH1699" s="15"/>
      <c r="CI1699" s="15"/>
      <c r="CJ1699" s="15"/>
      <c r="CK1699" s="15"/>
      <c r="CL1699" s="15"/>
      <c r="CM1699" s="15"/>
      <c r="CN1699" s="15"/>
      <c r="CO1699" s="15"/>
      <c r="CP1699" s="15"/>
      <c r="CQ1699" s="15"/>
      <c r="CR1699" s="15"/>
      <c r="CS1699" s="15"/>
      <c r="CT1699" s="15"/>
      <c r="CU1699" s="15"/>
      <c r="CV1699" s="15"/>
      <c r="CW1699" s="15"/>
      <c r="CX1699" s="15"/>
      <c r="CY1699" s="15"/>
      <c r="CZ1699" s="15"/>
      <c r="DA1699" s="15"/>
      <c r="DB1699" s="15"/>
      <c r="DC1699" s="15"/>
      <c r="DD1699" s="15"/>
      <c r="DE1699" s="15"/>
      <c r="DF1699" s="15"/>
      <c r="DG1699" s="15"/>
      <c r="DH1699" s="15"/>
      <c r="DI1699" s="15"/>
      <c r="DJ1699" s="15"/>
      <c r="DK1699" s="15"/>
      <c r="DL1699" s="15"/>
      <c r="DM1699" s="15"/>
      <c r="DN1699" s="15"/>
      <c r="DO1699" s="15"/>
      <c r="DP1699" s="15"/>
      <c r="DQ1699" s="15"/>
      <c r="DR1699" s="15"/>
      <c r="DS1699" s="15"/>
      <c r="DT1699" s="15"/>
      <c r="DU1699" s="15"/>
      <c r="DV1699" s="15"/>
      <c r="DW1699" s="15"/>
      <c r="DX1699" s="15"/>
      <c r="DY1699" s="15"/>
      <c r="DZ1699" s="15"/>
      <c r="EA1699" s="15"/>
      <c r="EB1699" s="15"/>
      <c r="EC1699" s="15"/>
      <c r="ED1699" s="15"/>
      <c r="EE1699" s="15"/>
      <c r="EF1699" s="15"/>
      <c r="EG1699" s="15"/>
      <c r="EH1699" s="15"/>
      <c r="EI1699" s="15"/>
      <c r="EJ1699" s="15"/>
      <c r="EK1699" s="15"/>
      <c r="EL1699" s="15"/>
      <c r="EM1699" s="15"/>
      <c r="EN1699" s="15"/>
      <c r="EO1699" s="15"/>
      <c r="EP1699" s="15"/>
      <c r="EQ1699" s="15"/>
      <c r="ER1699" s="15"/>
      <c r="ES1699" s="15"/>
      <c r="ET1699" s="15"/>
      <c r="EU1699" s="15"/>
      <c r="EV1699" s="15"/>
      <c r="EW1699" s="15"/>
    </row>
    <row r="1700" spans="1:153" x14ac:dyDescent="0.2">
      <c r="A1700" s="8" t="s">
        <v>32</v>
      </c>
      <c r="B1700" s="8" t="s">
        <v>32</v>
      </c>
      <c r="C1700" s="8" t="s">
        <v>43</v>
      </c>
      <c r="D1700" s="8" t="s">
        <v>34</v>
      </c>
      <c r="E1700" s="9">
        <v>65</v>
      </c>
      <c r="F1700" s="10" t="s">
        <v>229</v>
      </c>
      <c r="G1700" s="11">
        <v>65.08</v>
      </c>
      <c r="I1700" s="12">
        <v>19.29</v>
      </c>
      <c r="L1700" s="12">
        <v>2421.2377840000004</v>
      </c>
      <c r="M1700" s="12">
        <v>271.97223539999999</v>
      </c>
      <c r="N1700" s="12">
        <v>125.51777003628825</v>
      </c>
      <c r="O1700" s="12">
        <v>14.099130917573872</v>
      </c>
      <c r="P1700" s="12">
        <v>112.32776772163571</v>
      </c>
      <c r="Q1700" s="12" t="s">
        <v>46</v>
      </c>
      <c r="R1700" s="12" t="s">
        <v>37</v>
      </c>
      <c r="S1700" s="12" t="s">
        <v>38</v>
      </c>
      <c r="T1700" s="12">
        <v>12.75</v>
      </c>
      <c r="U1700" s="12">
        <v>131.94864999999999</v>
      </c>
      <c r="AC1700" s="18" t="e">
        <v>#N/A</v>
      </c>
      <c r="AD1700" s="18" t="e">
        <v>#N/A</v>
      </c>
      <c r="AE1700" s="20" t="s">
        <v>38</v>
      </c>
      <c r="AF1700" s="20" t="s">
        <v>38</v>
      </c>
      <c r="AG1700" s="152" t="e">
        <v>#N/A</v>
      </c>
    </row>
    <row r="1701" spans="1:153" x14ac:dyDescent="0.2">
      <c r="A1701" s="8" t="s">
        <v>32</v>
      </c>
      <c r="B1701" s="8" t="s">
        <v>32</v>
      </c>
      <c r="C1701" s="8" t="s">
        <v>43</v>
      </c>
      <c r="D1701" s="8" t="s">
        <v>34</v>
      </c>
      <c r="E1701" s="9">
        <v>64</v>
      </c>
      <c r="F1701" s="10" t="s">
        <v>266</v>
      </c>
      <c r="G1701" s="7">
        <v>64.040000000000006</v>
      </c>
      <c r="H1701" s="7"/>
      <c r="I1701" s="12">
        <v>99.16</v>
      </c>
      <c r="J1701" s="12">
        <v>99.61</v>
      </c>
      <c r="K1701" s="13">
        <v>99.61</v>
      </c>
      <c r="L1701" s="12">
        <v>10562.913668000001</v>
      </c>
      <c r="M1701" s="12">
        <v>1273.6678996000001</v>
      </c>
      <c r="N1701" s="12">
        <v>106.52393775716016</v>
      </c>
      <c r="O1701" s="12">
        <v>12.844573412666399</v>
      </c>
      <c r="P1701" s="12">
        <v>120.57922081277016</v>
      </c>
      <c r="Q1701" s="12" t="s">
        <v>53</v>
      </c>
      <c r="R1701" s="12" t="s">
        <v>70</v>
      </c>
      <c r="S1701" s="12" t="s">
        <v>71</v>
      </c>
      <c r="T1701" s="12">
        <v>12.88</v>
      </c>
      <c r="U1701" s="12">
        <v>141.01155</v>
      </c>
      <c r="V1701" s="13" t="s">
        <v>39</v>
      </c>
      <c r="W1701" s="14" t="s">
        <v>40</v>
      </c>
      <c r="X1701" s="15" t="s">
        <v>41</v>
      </c>
      <c r="Y1701" s="15" t="s">
        <v>49</v>
      </c>
      <c r="Z1701" s="16"/>
      <c r="AB1701" s="17">
        <v>0.25589800220861353</v>
      </c>
      <c r="AC1701" s="18">
        <v>99.16</v>
      </c>
      <c r="AD1701" s="19">
        <v>10026.962251913348</v>
      </c>
      <c r="AE1701" s="20" t="s">
        <v>72</v>
      </c>
      <c r="AF1701" s="20" t="s">
        <v>72</v>
      </c>
      <c r="AG1701" s="152">
        <v>101.1</v>
      </c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5"/>
      <c r="BP1701" s="15"/>
      <c r="BQ1701" s="15"/>
      <c r="BR1701" s="15"/>
      <c r="BS1701" s="15"/>
      <c r="BT1701" s="15"/>
      <c r="BU1701" s="15"/>
      <c r="BV1701" s="15"/>
      <c r="BW1701" s="15"/>
      <c r="BX1701" s="15"/>
      <c r="BY1701" s="15"/>
      <c r="BZ1701" s="15"/>
      <c r="CA1701" s="15"/>
      <c r="CB1701" s="15"/>
      <c r="CC1701" s="15"/>
      <c r="CD1701" s="15"/>
      <c r="CE1701" s="15"/>
      <c r="CF1701" s="15"/>
      <c r="CG1701" s="15"/>
      <c r="CH1701" s="15"/>
      <c r="CI1701" s="15"/>
      <c r="CJ1701" s="15"/>
      <c r="CK1701" s="15"/>
      <c r="CL1701" s="15"/>
      <c r="CM1701" s="15"/>
      <c r="CN1701" s="15"/>
      <c r="CO1701" s="15"/>
      <c r="CP1701" s="15"/>
      <c r="CQ1701" s="15"/>
      <c r="CR1701" s="15"/>
      <c r="CS1701" s="15"/>
      <c r="CT1701" s="15"/>
      <c r="CU1701" s="15"/>
      <c r="CV1701" s="15"/>
      <c r="CW1701" s="15"/>
      <c r="CX1701" s="15"/>
      <c r="CY1701" s="15"/>
      <c r="CZ1701" s="15"/>
      <c r="DA1701" s="15"/>
      <c r="DB1701" s="15"/>
      <c r="DC1701" s="15"/>
      <c r="DD1701" s="15"/>
      <c r="DE1701" s="15"/>
      <c r="DF1701" s="15"/>
      <c r="DG1701" s="15"/>
      <c r="DH1701" s="15"/>
      <c r="DI1701" s="15"/>
      <c r="DJ1701" s="15"/>
      <c r="DK1701" s="15"/>
      <c r="DL1701" s="15"/>
      <c r="DM1701" s="15"/>
      <c r="DN1701" s="15"/>
      <c r="DO1701" s="15"/>
      <c r="DP1701" s="15"/>
      <c r="DQ1701" s="15"/>
      <c r="DR1701" s="15"/>
      <c r="DS1701" s="15"/>
      <c r="DT1701" s="15"/>
      <c r="DU1701" s="15"/>
      <c r="DV1701" s="15"/>
      <c r="DW1701" s="15"/>
      <c r="DX1701" s="15"/>
      <c r="DY1701" s="15"/>
      <c r="DZ1701" s="15"/>
      <c r="EA1701" s="15"/>
      <c r="EB1701" s="15"/>
      <c r="EC1701" s="15"/>
      <c r="ED1701" s="15"/>
      <c r="EE1701" s="15"/>
      <c r="EF1701" s="15"/>
      <c r="EG1701" s="15"/>
      <c r="EH1701" s="15"/>
      <c r="EI1701" s="15"/>
      <c r="EJ1701" s="15"/>
      <c r="EK1701" s="15"/>
      <c r="EL1701" s="15"/>
      <c r="EM1701" s="15"/>
      <c r="EN1701" s="15"/>
      <c r="EO1701" s="15"/>
      <c r="EP1701" s="15"/>
      <c r="EQ1701" s="15"/>
      <c r="ER1701" s="15"/>
      <c r="ES1701" s="15"/>
      <c r="ET1701" s="15"/>
      <c r="EU1701" s="15"/>
      <c r="EV1701" s="15"/>
      <c r="EW1701" s="15"/>
    </row>
    <row r="1702" spans="1:153" x14ac:dyDescent="0.2">
      <c r="A1702" s="8" t="s">
        <v>32</v>
      </c>
      <c r="B1702" s="8" t="s">
        <v>32</v>
      </c>
      <c r="C1702" s="8" t="s">
        <v>43</v>
      </c>
      <c r="D1702" s="8" t="s">
        <v>56</v>
      </c>
      <c r="E1702" s="59">
        <v>78</v>
      </c>
      <c r="F1702" s="10" t="s">
        <v>260</v>
      </c>
      <c r="G1702" s="60">
        <v>78.02</v>
      </c>
      <c r="H1702" s="7"/>
      <c r="I1702" s="12">
        <v>15.61</v>
      </c>
      <c r="J1702" s="12">
        <v>15.61</v>
      </c>
      <c r="K1702" s="13">
        <v>15.61</v>
      </c>
      <c r="L1702" s="12">
        <v>2245.9615920000001</v>
      </c>
      <c r="M1702" s="12">
        <v>208.166629</v>
      </c>
      <c r="N1702" s="13">
        <v>143.87966636771301</v>
      </c>
      <c r="O1702" s="13">
        <v>13.335466303651506</v>
      </c>
      <c r="P1702" s="12">
        <v>92.684857008008876</v>
      </c>
      <c r="Q1702" s="36">
        <v>1</v>
      </c>
      <c r="R1702" s="37">
        <v>133</v>
      </c>
      <c r="S1702" s="16" t="s">
        <v>154</v>
      </c>
      <c r="T1702" s="13">
        <v>11.43</v>
      </c>
      <c r="U1702" s="13">
        <v>112.16419999999999</v>
      </c>
      <c r="V1702" s="13" t="s">
        <v>89</v>
      </c>
      <c r="W1702" s="14">
        <v>0</v>
      </c>
      <c r="X1702" s="15" t="s">
        <v>141</v>
      </c>
      <c r="Y1702" s="15" t="s">
        <v>113</v>
      </c>
      <c r="Z1702" s="16"/>
      <c r="AB1702" s="17">
        <v>0</v>
      </c>
      <c r="AC1702" s="18">
        <v>15.51</v>
      </c>
      <c r="AD1702" s="19">
        <v>700</v>
      </c>
      <c r="AE1702" s="20" t="s">
        <v>72</v>
      </c>
      <c r="AF1702" s="20" t="s">
        <v>72</v>
      </c>
      <c r="AG1702" s="152">
        <v>45.1</v>
      </c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5"/>
      <c r="BP1702" s="15"/>
      <c r="BQ1702" s="15"/>
      <c r="BR1702" s="15"/>
      <c r="BS1702" s="15"/>
      <c r="BT1702" s="15"/>
      <c r="BU1702" s="15"/>
      <c r="BV1702" s="15"/>
      <c r="BW1702" s="15"/>
      <c r="BX1702" s="15"/>
      <c r="BY1702" s="15"/>
      <c r="BZ1702" s="15"/>
      <c r="CA1702" s="15"/>
      <c r="CB1702" s="15"/>
      <c r="CC1702" s="15"/>
      <c r="CD1702" s="15"/>
      <c r="CE1702" s="15"/>
      <c r="CF1702" s="15"/>
      <c r="CG1702" s="15"/>
      <c r="CH1702" s="15"/>
      <c r="CI1702" s="15"/>
      <c r="CJ1702" s="15"/>
      <c r="CK1702" s="15"/>
      <c r="CL1702" s="15"/>
      <c r="CM1702" s="15"/>
      <c r="CN1702" s="15"/>
      <c r="CO1702" s="15"/>
      <c r="CP1702" s="15"/>
      <c r="CQ1702" s="15"/>
      <c r="CR1702" s="15"/>
      <c r="CS1702" s="15"/>
      <c r="CT1702" s="15"/>
      <c r="CU1702" s="15"/>
      <c r="CV1702" s="15"/>
      <c r="CW1702" s="15"/>
      <c r="CX1702" s="15"/>
      <c r="CY1702" s="15"/>
      <c r="CZ1702" s="15"/>
      <c r="DA1702" s="15"/>
      <c r="DB1702" s="15"/>
      <c r="DC1702" s="15"/>
      <c r="DD1702" s="15"/>
      <c r="DE1702" s="15"/>
      <c r="DF1702" s="15"/>
      <c r="DG1702" s="15"/>
      <c r="DH1702" s="15"/>
      <c r="DI1702" s="15"/>
      <c r="DJ1702" s="15"/>
      <c r="DK1702" s="15"/>
      <c r="DL1702" s="15"/>
      <c r="DM1702" s="15"/>
      <c r="DN1702" s="15"/>
      <c r="DO1702" s="15"/>
      <c r="DP1702" s="15"/>
      <c r="DQ1702" s="15"/>
      <c r="DR1702" s="15"/>
      <c r="DS1702" s="15"/>
      <c r="DT1702" s="15"/>
      <c r="DU1702" s="15"/>
      <c r="DV1702" s="15"/>
      <c r="DW1702" s="15"/>
      <c r="DX1702" s="15"/>
      <c r="DY1702" s="15"/>
      <c r="DZ1702" s="15"/>
      <c r="EA1702" s="15"/>
      <c r="EB1702" s="15"/>
      <c r="EC1702" s="15"/>
      <c r="ED1702" s="15"/>
      <c r="EE1702" s="15"/>
      <c r="EF1702" s="15"/>
      <c r="EG1702" s="15"/>
      <c r="EH1702" s="15"/>
      <c r="EI1702" s="15"/>
      <c r="EJ1702" s="15"/>
      <c r="EK1702" s="15"/>
      <c r="EL1702" s="15"/>
      <c r="EM1702" s="15"/>
      <c r="EN1702" s="15"/>
      <c r="EO1702" s="15"/>
      <c r="EP1702" s="15"/>
      <c r="EQ1702" s="15"/>
      <c r="ER1702" s="15"/>
      <c r="ES1702" s="15"/>
      <c r="ET1702" s="15"/>
      <c r="EU1702" s="15"/>
      <c r="EV1702" s="15"/>
      <c r="EW1702" s="15"/>
    </row>
    <row r="1703" spans="1:153" x14ac:dyDescent="0.2">
      <c r="A1703" s="8" t="s">
        <v>32</v>
      </c>
      <c r="B1703" s="8" t="s">
        <v>32</v>
      </c>
      <c r="C1703" s="8" t="s">
        <v>33</v>
      </c>
      <c r="D1703" s="8" t="s">
        <v>56</v>
      </c>
      <c r="E1703" s="9">
        <v>39</v>
      </c>
      <c r="F1703" s="10" t="s">
        <v>138</v>
      </c>
      <c r="G1703" s="11">
        <v>39.01</v>
      </c>
      <c r="H1703" s="9">
        <v>6</v>
      </c>
      <c r="I1703" s="12">
        <v>13.41</v>
      </c>
      <c r="J1703" s="12">
        <v>13.41</v>
      </c>
      <c r="K1703" s="13">
        <v>13.41</v>
      </c>
      <c r="L1703" s="12">
        <v>1347.6315480000001</v>
      </c>
      <c r="M1703" s="12">
        <v>167.4692422</v>
      </c>
      <c r="N1703" s="12">
        <v>100.49452259507831</v>
      </c>
      <c r="O1703" s="12">
        <v>12.48838495152871</v>
      </c>
      <c r="P1703" s="12">
        <v>124.2693097000724</v>
      </c>
      <c r="Q1703" s="12" t="s">
        <v>53</v>
      </c>
      <c r="R1703" s="12" t="s">
        <v>70</v>
      </c>
      <c r="S1703" s="12" t="s">
        <v>71</v>
      </c>
      <c r="T1703" s="12">
        <v>12.12</v>
      </c>
      <c r="U1703" s="12">
        <v>144.56489999999999</v>
      </c>
      <c r="V1703" s="13" t="s">
        <v>84</v>
      </c>
      <c r="W1703" s="14" t="s">
        <v>197</v>
      </c>
      <c r="X1703" s="15" t="s">
        <v>63</v>
      </c>
      <c r="Y1703" s="15" t="s">
        <v>49</v>
      </c>
      <c r="Z1703" s="16"/>
      <c r="AA1703" s="16"/>
      <c r="AB1703" s="17">
        <v>7.4571215510812819E-2</v>
      </c>
      <c r="AC1703" s="18">
        <v>13.41</v>
      </c>
      <c r="AD1703" s="19">
        <v>1255.992602736</v>
      </c>
      <c r="AE1703" s="20" t="s">
        <v>72</v>
      </c>
      <c r="AF1703" s="20" t="s">
        <v>72</v>
      </c>
      <c r="AG1703" s="152">
        <v>93.7</v>
      </c>
      <c r="AH1703" s="22"/>
      <c r="AI1703" s="22"/>
      <c r="AJ1703" s="22"/>
      <c r="AK1703" s="22"/>
      <c r="AL1703" s="22"/>
      <c r="AM1703" s="22"/>
      <c r="AN1703" s="22"/>
      <c r="AO1703" s="22"/>
      <c r="AP1703" s="22"/>
      <c r="AQ1703" s="22"/>
      <c r="AR1703" s="22"/>
      <c r="AS1703" s="22"/>
      <c r="AT1703" s="22"/>
      <c r="AU1703" s="22"/>
      <c r="AV1703" s="22"/>
      <c r="AW1703" s="22"/>
      <c r="AX1703" s="22"/>
      <c r="AY1703" s="22"/>
      <c r="AZ1703" s="22"/>
      <c r="BA1703" s="22"/>
      <c r="BB1703" s="22"/>
      <c r="BC1703" s="22"/>
      <c r="BD1703" s="22"/>
      <c r="BE1703" s="22"/>
      <c r="BF1703" s="22"/>
      <c r="BG1703" s="22"/>
      <c r="BH1703" s="22"/>
      <c r="BI1703" s="22"/>
      <c r="BJ1703" s="22"/>
      <c r="BK1703" s="22"/>
      <c r="BL1703" s="22"/>
      <c r="BM1703" s="22"/>
      <c r="BN1703" s="22"/>
      <c r="BO1703" s="22"/>
      <c r="BP1703" s="22"/>
      <c r="BQ1703" s="22"/>
      <c r="BR1703" s="22"/>
      <c r="BS1703" s="22"/>
      <c r="BT1703" s="22"/>
      <c r="BU1703" s="22"/>
      <c r="BV1703" s="22"/>
      <c r="BW1703" s="22"/>
      <c r="BX1703" s="22"/>
      <c r="BY1703" s="22"/>
      <c r="BZ1703" s="22"/>
      <c r="CA1703" s="22"/>
      <c r="CB1703" s="22"/>
      <c r="CC1703" s="22"/>
      <c r="CD1703" s="22"/>
      <c r="CE1703" s="22"/>
      <c r="CF1703" s="22"/>
      <c r="CG1703" s="22"/>
      <c r="CH1703" s="22"/>
      <c r="CI1703" s="22"/>
      <c r="CJ1703" s="22"/>
      <c r="CK1703" s="22"/>
      <c r="CL1703" s="22"/>
      <c r="CM1703" s="22"/>
      <c r="CN1703" s="22"/>
      <c r="CO1703" s="22"/>
      <c r="CP1703" s="22"/>
      <c r="CQ1703" s="22"/>
      <c r="CR1703" s="22"/>
      <c r="CS1703" s="22"/>
      <c r="CT1703" s="22"/>
      <c r="CU1703" s="22"/>
      <c r="CV1703" s="22"/>
      <c r="CW1703" s="22"/>
      <c r="CX1703" s="22"/>
      <c r="CY1703" s="22"/>
      <c r="CZ1703" s="22"/>
      <c r="DA1703" s="22"/>
      <c r="DB1703" s="22"/>
      <c r="DC1703" s="22"/>
      <c r="DD1703" s="22"/>
      <c r="DE1703" s="22"/>
      <c r="DF1703" s="22"/>
      <c r="DG1703" s="22"/>
      <c r="DH1703" s="22"/>
      <c r="DI1703" s="22"/>
      <c r="DJ1703" s="22"/>
      <c r="DK1703" s="22"/>
      <c r="DL1703" s="22"/>
      <c r="DM1703" s="22"/>
      <c r="DN1703" s="22"/>
      <c r="DO1703" s="22"/>
      <c r="DP1703" s="22"/>
      <c r="DQ1703" s="22"/>
      <c r="DR1703" s="22"/>
      <c r="DS1703" s="22"/>
      <c r="DT1703" s="22"/>
      <c r="DU1703" s="22"/>
      <c r="DV1703" s="22"/>
      <c r="DW1703" s="22"/>
      <c r="DX1703" s="22"/>
      <c r="DY1703" s="22"/>
      <c r="DZ1703" s="22"/>
      <c r="EA1703" s="22"/>
      <c r="EB1703" s="22"/>
      <c r="EC1703" s="22"/>
      <c r="ED1703" s="22"/>
      <c r="EE1703" s="22"/>
      <c r="EF1703" s="22"/>
      <c r="EG1703" s="22"/>
      <c r="EH1703" s="22"/>
      <c r="EI1703" s="22"/>
      <c r="EJ1703" s="22"/>
      <c r="EK1703" s="22"/>
      <c r="EL1703" s="22"/>
      <c r="EM1703" s="22"/>
      <c r="EN1703" s="22"/>
      <c r="EO1703" s="22"/>
      <c r="EP1703" s="22"/>
      <c r="EQ1703" s="22"/>
      <c r="ER1703" s="22"/>
      <c r="ES1703" s="22"/>
      <c r="ET1703" s="22"/>
      <c r="EU1703" s="22"/>
      <c r="EV1703" s="22"/>
      <c r="EW1703" s="22">
        <f>SUBTOTAL(9,D1703:EV1703)</f>
        <v>3396.4550813981905</v>
      </c>
    </row>
    <row r="1704" spans="1:153" x14ac:dyDescent="0.2">
      <c r="A1704" s="8" t="s">
        <v>32</v>
      </c>
      <c r="B1704" s="8" t="s">
        <v>32</v>
      </c>
      <c r="C1704" s="8" t="s">
        <v>43</v>
      </c>
      <c r="D1704" s="8" t="s">
        <v>56</v>
      </c>
      <c r="E1704" s="9">
        <v>5</v>
      </c>
      <c r="F1704" s="10" t="s">
        <v>185</v>
      </c>
      <c r="G1704" s="11">
        <v>5.0999999999999996</v>
      </c>
      <c r="H1704" s="9">
        <v>4</v>
      </c>
      <c r="I1704" s="12">
        <v>43.71</v>
      </c>
      <c r="J1704" s="12">
        <v>42.11</v>
      </c>
      <c r="K1704" s="13">
        <v>42.11</v>
      </c>
      <c r="L1704" s="12">
        <v>4534.3389559999996</v>
      </c>
      <c r="M1704" s="12">
        <v>471.13343980000002</v>
      </c>
      <c r="N1704" s="12">
        <v>103.97475248796147</v>
      </c>
      <c r="O1704" s="12">
        <v>10.803335010318735</v>
      </c>
      <c r="P1704" s="12">
        <v>103.90344532505215</v>
      </c>
      <c r="Q1704" s="12" t="s">
        <v>60</v>
      </c>
      <c r="R1704" s="12" t="s">
        <v>70</v>
      </c>
      <c r="S1704" s="12" t="s">
        <v>71</v>
      </c>
      <c r="T1704" s="12">
        <v>12.91</v>
      </c>
      <c r="U1704" s="12">
        <v>130.49795</v>
      </c>
      <c r="V1704" s="13" t="s">
        <v>151</v>
      </c>
      <c r="W1704" s="14" t="s">
        <v>40</v>
      </c>
      <c r="X1704" s="15" t="s">
        <v>41</v>
      </c>
      <c r="Y1704" s="15" t="s">
        <v>49</v>
      </c>
      <c r="Z1704" s="16"/>
      <c r="AA1704" s="16"/>
      <c r="AB1704" s="17">
        <v>0.30653950953678477</v>
      </c>
      <c r="AC1704" s="18">
        <v>43.71</v>
      </c>
      <c r="AD1704" s="19">
        <v>3958.9302174327677</v>
      </c>
      <c r="AE1704" s="20" t="s">
        <v>72</v>
      </c>
      <c r="AF1704" s="20" t="s">
        <v>72</v>
      </c>
      <c r="AG1704" s="152">
        <v>90.6</v>
      </c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16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     <c r="CM1704" s="16"/>
      <c r="CN1704" s="16"/>
      <c r="CO1704" s="16"/>
      <c r="CP1704" s="16"/>
      <c r="CQ1704" s="16"/>
      <c r="CR1704" s="16"/>
      <c r="CS1704" s="16"/>
      <c r="CT1704" s="16"/>
      <c r="CU1704" s="16"/>
      <c r="CV1704" s="16"/>
      <c r="CW1704" s="16"/>
      <c r="CX1704" s="16"/>
      <c r="CY1704" s="16"/>
      <c r="CZ1704" s="16"/>
      <c r="DA1704" s="16"/>
      <c r="DB1704" s="16"/>
      <c r="DC1704" s="16"/>
      <c r="DD1704" s="16"/>
      <c r="DE1704" s="16"/>
      <c r="DF1704" s="16"/>
      <c r="DG1704" s="16"/>
      <c r="DH1704" s="16"/>
      <c r="DI1704" s="16"/>
      <c r="DJ1704" s="16"/>
      <c r="DK1704" s="16"/>
      <c r="DL1704" s="16"/>
      <c r="DM1704" s="16"/>
      <c r="DN1704" s="16"/>
      <c r="DO1704" s="16"/>
      <c r="DP1704" s="16"/>
      <c r="DQ1704" s="16"/>
      <c r="DR1704" s="16"/>
      <c r="DS1704" s="16"/>
      <c r="DT1704" s="16"/>
      <c r="DU1704" s="16"/>
      <c r="DV1704" s="16"/>
      <c r="DW1704" s="16"/>
      <c r="DX1704" s="16"/>
      <c r="DY1704" s="16"/>
      <c r="DZ1704" s="16"/>
      <c r="EA1704" s="16"/>
      <c r="EB1704" s="16"/>
      <c r="EC1704" s="16"/>
      <c r="ED1704" s="16"/>
      <c r="EE1704" s="16"/>
      <c r="EF1704" s="16"/>
      <c r="EG1704" s="16"/>
      <c r="EH1704" s="16"/>
      <c r="EI1704" s="16"/>
      <c r="EJ1704" s="16"/>
      <c r="EK1704" s="16"/>
      <c r="EL1704" s="16"/>
      <c r="EM1704" s="16"/>
      <c r="EN1704" s="16"/>
      <c r="EO1704" s="16"/>
      <c r="EP1704" s="16"/>
      <c r="EQ1704" s="16"/>
      <c r="ER1704" s="16"/>
      <c r="ES1704" s="16"/>
      <c r="ET1704" s="16"/>
      <c r="EU1704" s="16"/>
      <c r="EV1704" s="16"/>
      <c r="EW1704" s="16"/>
    </row>
    <row r="1705" spans="1:153" x14ac:dyDescent="0.2">
      <c r="A1705" s="8" t="s">
        <v>32</v>
      </c>
      <c r="B1705" s="8" t="s">
        <v>32</v>
      </c>
      <c r="C1705" s="8" t="s">
        <v>43</v>
      </c>
      <c r="D1705" s="8" t="s">
        <v>56</v>
      </c>
      <c r="E1705" s="9">
        <v>5</v>
      </c>
      <c r="F1705" s="10" t="s">
        <v>185</v>
      </c>
      <c r="G1705" s="11">
        <v>5.09</v>
      </c>
      <c r="H1705" s="9">
        <v>4</v>
      </c>
      <c r="I1705" s="12">
        <v>50.96</v>
      </c>
      <c r="J1705" s="12">
        <v>50.7</v>
      </c>
      <c r="K1705" s="13">
        <v>50.7</v>
      </c>
      <c r="L1705" s="12">
        <v>5929.1539000000002</v>
      </c>
      <c r="M1705" s="12">
        <v>612.26592019999998</v>
      </c>
      <c r="N1705" s="12">
        <v>116.34917386185244</v>
      </c>
      <c r="O1705" s="12">
        <v>12.01463736656201</v>
      </c>
      <c r="P1705" s="12">
        <v>103.26362420783174</v>
      </c>
      <c r="Q1705" s="12" t="s">
        <v>53</v>
      </c>
      <c r="R1705" s="12" t="s">
        <v>70</v>
      </c>
      <c r="S1705" s="12" t="s">
        <v>71</v>
      </c>
      <c r="T1705" s="12">
        <v>13.08</v>
      </c>
      <c r="U1705" s="12">
        <v>128.62665000000001</v>
      </c>
      <c r="V1705" s="13" t="s">
        <v>84</v>
      </c>
      <c r="W1705" s="14" t="s">
        <v>40</v>
      </c>
      <c r="X1705" s="15" t="s">
        <v>41</v>
      </c>
      <c r="Y1705" s="15" t="s">
        <v>49</v>
      </c>
      <c r="Z1705" s="16"/>
      <c r="AA1705" s="16"/>
      <c r="AB1705" s="17">
        <v>0</v>
      </c>
      <c r="AC1705" s="18">
        <v>50.96</v>
      </c>
      <c r="AD1705" s="19">
        <v>5126.9681428209014</v>
      </c>
      <c r="AE1705" s="20" t="s">
        <v>72</v>
      </c>
      <c r="AF1705" s="20" t="s">
        <v>72</v>
      </c>
      <c r="AG1705" s="152">
        <v>100.6</v>
      </c>
      <c r="AH1705" s="16"/>
      <c r="AI1705" s="16"/>
      <c r="AJ1705" s="16"/>
      <c r="AK1705" s="16"/>
      <c r="AL1705" s="16"/>
      <c r="AM1705" s="16"/>
      <c r="AN1705" s="16"/>
      <c r="AO1705" s="16"/>
      <c r="AP1705" s="16"/>
      <c r="AQ1705" s="16"/>
      <c r="AR1705" s="16"/>
      <c r="AS1705" s="16"/>
      <c r="AT1705" s="16"/>
      <c r="AU1705" s="16"/>
      <c r="AV1705" s="16"/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  <c r="BN1705" s="16"/>
      <c r="BO1705" s="16"/>
      <c r="BP1705" s="16"/>
      <c r="BQ1705" s="16"/>
      <c r="BR1705" s="16"/>
      <c r="BS1705" s="16"/>
      <c r="BT1705" s="16"/>
      <c r="BU1705" s="16"/>
      <c r="BV1705" s="16"/>
      <c r="BW1705" s="16"/>
      <c r="BX1705" s="16"/>
      <c r="BY1705" s="16"/>
      <c r="BZ1705" s="16"/>
      <c r="CA1705" s="16"/>
      <c r="CB1705" s="16"/>
      <c r="CC1705" s="16"/>
      <c r="CD1705" s="16"/>
      <c r="CE1705" s="16"/>
      <c r="CF1705" s="16"/>
      <c r="CG1705" s="16"/>
      <c r="CH1705" s="16"/>
      <c r="CI1705" s="16"/>
      <c r="CJ1705" s="16"/>
      <c r="CK1705" s="16"/>
      <c r="CL1705" s="16"/>
      <c r="CM1705" s="16"/>
      <c r="CN1705" s="16"/>
      <c r="CO1705" s="16"/>
      <c r="CP1705" s="16"/>
      <c r="CQ1705" s="16"/>
      <c r="CR1705" s="16"/>
      <c r="CS1705" s="16"/>
      <c r="CT1705" s="16"/>
      <c r="CU1705" s="16"/>
      <c r="CV1705" s="16"/>
      <c r="CW1705" s="16"/>
      <c r="CX1705" s="16"/>
      <c r="CY1705" s="16"/>
      <c r="CZ1705" s="16"/>
      <c r="DA1705" s="16"/>
      <c r="DB1705" s="16"/>
      <c r="DC1705" s="16"/>
      <c r="DD1705" s="16"/>
      <c r="DE1705" s="16"/>
      <c r="DF1705" s="16"/>
      <c r="DG1705" s="16"/>
      <c r="DH1705" s="16"/>
      <c r="DI1705" s="16"/>
      <c r="DJ1705" s="16"/>
      <c r="DK1705" s="16"/>
      <c r="DL1705" s="16"/>
      <c r="DM1705" s="16"/>
      <c r="DN1705" s="16"/>
      <c r="DO1705" s="16"/>
      <c r="DP1705" s="16"/>
      <c r="DQ1705" s="16"/>
      <c r="DR1705" s="16"/>
      <c r="DS1705" s="16"/>
      <c r="DT1705" s="16"/>
      <c r="DU1705" s="16"/>
      <c r="DV1705" s="16"/>
      <c r="DW1705" s="16"/>
      <c r="DX1705" s="16"/>
      <c r="DY1705" s="16"/>
      <c r="DZ1705" s="16"/>
      <c r="EA1705" s="16"/>
      <c r="EB1705" s="16"/>
      <c r="EC1705" s="16"/>
      <c r="ED1705" s="16"/>
      <c r="EE1705" s="16"/>
      <c r="EF1705" s="16"/>
      <c r="EG1705" s="16"/>
      <c r="EH1705" s="16"/>
      <c r="EI1705" s="16"/>
      <c r="EJ1705" s="16"/>
      <c r="EK1705" s="16"/>
      <c r="EL1705" s="16"/>
      <c r="EM1705" s="16"/>
      <c r="EN1705" s="16"/>
      <c r="EO1705" s="16"/>
      <c r="EP1705" s="16"/>
      <c r="EQ1705" s="16"/>
      <c r="ER1705" s="16"/>
      <c r="ES1705" s="16"/>
      <c r="ET1705" s="16"/>
      <c r="EU1705" s="16"/>
      <c r="EV1705" s="16"/>
      <c r="EW1705" s="16"/>
    </row>
    <row r="1706" spans="1:153" x14ac:dyDescent="0.2">
      <c r="A1706" s="8" t="s">
        <v>32</v>
      </c>
      <c r="B1706" s="8" t="s">
        <v>32</v>
      </c>
      <c r="C1706" s="8" t="s">
        <v>33</v>
      </c>
      <c r="D1706" s="8" t="s">
        <v>56</v>
      </c>
      <c r="E1706" s="9">
        <v>39</v>
      </c>
      <c r="F1706" s="10" t="s">
        <v>138</v>
      </c>
      <c r="G1706" s="11">
        <v>39.020000000000003</v>
      </c>
      <c r="H1706" s="9">
        <v>7</v>
      </c>
      <c r="I1706" s="12">
        <v>16.010000000000002</v>
      </c>
      <c r="J1706" s="12">
        <v>16.010000000000002</v>
      </c>
      <c r="K1706" s="13">
        <v>16.010000000000002</v>
      </c>
      <c r="L1706" s="12">
        <v>1343.947316</v>
      </c>
      <c r="M1706" s="12">
        <v>164.4031904</v>
      </c>
      <c r="N1706" s="12">
        <v>83.944242098688306</v>
      </c>
      <c r="O1706" s="12">
        <v>10.268781411617738</v>
      </c>
      <c r="P1706" s="12">
        <v>122.32859758916322</v>
      </c>
      <c r="Q1706" s="12" t="s">
        <v>53</v>
      </c>
      <c r="R1706" s="12" t="s">
        <v>70</v>
      </c>
      <c r="S1706" s="12" t="s">
        <v>71</v>
      </c>
      <c r="T1706" s="12">
        <v>12.12</v>
      </c>
      <c r="U1706" s="12">
        <v>144.94884999999999</v>
      </c>
      <c r="V1706" s="13" t="s">
        <v>84</v>
      </c>
      <c r="W1706" s="14" t="s">
        <v>197</v>
      </c>
      <c r="X1706" s="15" t="s">
        <v>63</v>
      </c>
      <c r="Y1706" s="15" t="s">
        <v>49</v>
      </c>
      <c r="Z1706" s="16"/>
      <c r="AA1706" s="16"/>
      <c r="AB1706" s="17">
        <v>0.24359775140537163</v>
      </c>
      <c r="AC1706" s="18">
        <v>16.010000000000002</v>
      </c>
      <c r="AD1706" s="19">
        <v>1252.558898512</v>
      </c>
      <c r="AE1706" s="20" t="s">
        <v>72</v>
      </c>
      <c r="AF1706" s="20" t="s">
        <v>72</v>
      </c>
      <c r="AG1706" s="152">
        <v>78.2</v>
      </c>
      <c r="AH1706" s="22"/>
      <c r="AI1706" s="22"/>
      <c r="AJ1706" s="22"/>
      <c r="AK1706" s="22"/>
      <c r="AL1706" s="22"/>
      <c r="AM1706" s="22"/>
      <c r="AN1706" s="22"/>
      <c r="AO1706" s="22"/>
      <c r="AP1706" s="22"/>
      <c r="AQ1706" s="22"/>
      <c r="AR1706" s="22"/>
      <c r="AS1706" s="22"/>
      <c r="AT1706" s="22"/>
      <c r="AU1706" s="22"/>
      <c r="AV1706" s="22"/>
      <c r="AW1706" s="22"/>
      <c r="AX1706" s="22"/>
      <c r="AY1706" s="22"/>
      <c r="AZ1706" s="22"/>
      <c r="BA1706" s="22"/>
      <c r="BB1706" s="22"/>
      <c r="BC1706" s="22"/>
      <c r="BD1706" s="22"/>
      <c r="BE1706" s="22"/>
      <c r="BF1706" s="22"/>
      <c r="BG1706" s="22"/>
      <c r="BH1706" s="22"/>
      <c r="BI1706" s="22"/>
      <c r="BJ1706" s="22"/>
      <c r="BK1706" s="22"/>
      <c r="BL1706" s="22"/>
      <c r="BM1706" s="22"/>
      <c r="BN1706" s="22"/>
      <c r="BO1706" s="22"/>
      <c r="BP1706" s="22"/>
      <c r="BQ1706" s="22"/>
      <c r="BR1706" s="22"/>
      <c r="BS1706" s="22"/>
      <c r="BT1706" s="22"/>
      <c r="BU1706" s="22"/>
      <c r="BV1706" s="22"/>
      <c r="BW1706" s="22"/>
      <c r="BX1706" s="22"/>
      <c r="BY1706" s="22"/>
      <c r="BZ1706" s="22"/>
      <c r="CA1706" s="22"/>
      <c r="CB1706" s="22"/>
      <c r="CC1706" s="22"/>
      <c r="CD1706" s="22"/>
      <c r="CE1706" s="22"/>
      <c r="CF1706" s="22"/>
      <c r="CG1706" s="22"/>
      <c r="CH1706" s="22"/>
      <c r="CI1706" s="22"/>
      <c r="CJ1706" s="22"/>
      <c r="CK1706" s="22"/>
      <c r="CL1706" s="22"/>
      <c r="CM1706" s="22"/>
      <c r="CN1706" s="22"/>
      <c r="CO1706" s="22"/>
      <c r="CP1706" s="22"/>
      <c r="CQ1706" s="22"/>
      <c r="CR1706" s="22"/>
      <c r="CS1706" s="22"/>
      <c r="CT1706" s="22"/>
      <c r="CU1706" s="22"/>
      <c r="CV1706" s="22"/>
      <c r="CW1706" s="22"/>
      <c r="CX1706" s="22"/>
      <c r="CY1706" s="22"/>
      <c r="CZ1706" s="22"/>
      <c r="DA1706" s="22"/>
      <c r="DB1706" s="22"/>
      <c r="DC1706" s="22"/>
      <c r="DD1706" s="22"/>
      <c r="DE1706" s="22"/>
      <c r="DF1706" s="22"/>
      <c r="DG1706" s="22"/>
      <c r="DH1706" s="22"/>
      <c r="DI1706" s="22"/>
      <c r="DJ1706" s="22"/>
      <c r="DK1706" s="22"/>
      <c r="DL1706" s="22"/>
      <c r="DM1706" s="22"/>
      <c r="DN1706" s="22"/>
      <c r="DO1706" s="22"/>
      <c r="DP1706" s="22"/>
      <c r="DQ1706" s="22"/>
      <c r="DR1706" s="22"/>
      <c r="DS1706" s="22"/>
      <c r="DT1706" s="22"/>
      <c r="DU1706" s="22"/>
      <c r="DV1706" s="22"/>
      <c r="DW1706" s="22"/>
      <c r="DX1706" s="22"/>
      <c r="DY1706" s="22"/>
      <c r="DZ1706" s="22"/>
      <c r="EA1706" s="22"/>
      <c r="EB1706" s="22"/>
      <c r="EC1706" s="22"/>
      <c r="ED1706" s="22"/>
      <c r="EE1706" s="22"/>
      <c r="EF1706" s="22"/>
      <c r="EG1706" s="22"/>
      <c r="EH1706" s="22"/>
      <c r="EI1706" s="22"/>
      <c r="EJ1706" s="22"/>
      <c r="EK1706" s="22"/>
      <c r="EL1706" s="22"/>
      <c r="EM1706" s="22"/>
      <c r="EN1706" s="22"/>
      <c r="EO1706" s="22"/>
      <c r="EP1706" s="22"/>
      <c r="EQ1706" s="22"/>
      <c r="ER1706" s="22"/>
      <c r="ES1706" s="22"/>
      <c r="ET1706" s="22"/>
      <c r="EU1706" s="22"/>
      <c r="EV1706" s="22"/>
      <c r="EW1706" s="22"/>
    </row>
    <row r="1707" spans="1:153" x14ac:dyDescent="0.2">
      <c r="A1707" s="8" t="s">
        <v>32</v>
      </c>
      <c r="B1707" s="8" t="s">
        <v>32</v>
      </c>
      <c r="C1707" s="8" t="s">
        <v>43</v>
      </c>
      <c r="D1707" s="8" t="s">
        <v>34</v>
      </c>
      <c r="E1707" s="9">
        <v>64</v>
      </c>
      <c r="F1707" s="10" t="s">
        <v>266</v>
      </c>
      <c r="G1707" s="7">
        <v>64.03</v>
      </c>
      <c r="H1707" s="7"/>
      <c r="I1707" s="12">
        <v>101.54</v>
      </c>
      <c r="J1707" s="12">
        <v>100.58</v>
      </c>
      <c r="K1707" s="13">
        <v>100.58</v>
      </c>
      <c r="L1707" s="12">
        <v>11853.878736000001</v>
      </c>
      <c r="M1707" s="12">
        <v>1325.5408161999999</v>
      </c>
      <c r="N1707" s="12">
        <v>117.44653458832855</v>
      </c>
      <c r="O1707" s="12">
        <v>13.133268762508667</v>
      </c>
      <c r="P1707" s="12">
        <v>111.82338251650559</v>
      </c>
      <c r="Q1707" s="12" t="s">
        <v>73</v>
      </c>
      <c r="R1707" s="12" t="s">
        <v>37</v>
      </c>
      <c r="S1707" s="12" t="s">
        <v>38</v>
      </c>
      <c r="T1707" s="12">
        <v>12.78</v>
      </c>
      <c r="U1707" s="12">
        <v>135.5412</v>
      </c>
      <c r="V1707" s="13" t="s">
        <v>39</v>
      </c>
      <c r="W1707" s="14" t="s">
        <v>40</v>
      </c>
      <c r="X1707" s="15" t="s">
        <v>41</v>
      </c>
      <c r="Y1707" s="15" t="s">
        <v>42</v>
      </c>
      <c r="Z1707" s="16"/>
      <c r="AB1707" s="17">
        <v>5.4782262875323125E-2</v>
      </c>
      <c r="AC1707" s="18">
        <v>101.54</v>
      </c>
      <c r="AD1707" s="19">
        <v>11417.413802049552</v>
      </c>
      <c r="AE1707" s="20" t="s">
        <v>38</v>
      </c>
      <c r="AF1707" s="20" t="s">
        <v>38</v>
      </c>
      <c r="AG1707" s="152">
        <v>112.4</v>
      </c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5"/>
      <c r="BP1707" s="15"/>
      <c r="BQ1707" s="15"/>
      <c r="BR1707" s="15"/>
      <c r="BS1707" s="15"/>
      <c r="BT1707" s="15"/>
      <c r="BU1707" s="15"/>
      <c r="BV1707" s="15"/>
      <c r="BW1707" s="15"/>
      <c r="BX1707" s="15"/>
      <c r="BY1707" s="15"/>
      <c r="BZ1707" s="15"/>
      <c r="CA1707" s="15"/>
      <c r="CB1707" s="15"/>
      <c r="CC1707" s="15"/>
      <c r="CD1707" s="15"/>
      <c r="CE1707" s="15"/>
      <c r="CF1707" s="15"/>
      <c r="CG1707" s="15"/>
      <c r="CH1707" s="15"/>
      <c r="CI1707" s="15"/>
      <c r="CJ1707" s="15"/>
      <c r="CK1707" s="15"/>
      <c r="CL1707" s="15"/>
      <c r="CM1707" s="15"/>
      <c r="CN1707" s="15"/>
      <c r="CO1707" s="15"/>
      <c r="CP1707" s="15"/>
      <c r="CQ1707" s="15"/>
      <c r="CR1707" s="15"/>
      <c r="CS1707" s="15"/>
      <c r="CT1707" s="15"/>
      <c r="CU1707" s="15"/>
      <c r="CV1707" s="15"/>
      <c r="CW1707" s="15"/>
      <c r="CX1707" s="15"/>
      <c r="CY1707" s="15"/>
      <c r="CZ1707" s="15"/>
      <c r="DA1707" s="15"/>
      <c r="DB1707" s="15"/>
      <c r="DC1707" s="15"/>
      <c r="DD1707" s="15"/>
      <c r="DE1707" s="15"/>
      <c r="DF1707" s="15"/>
      <c r="DG1707" s="15"/>
      <c r="DH1707" s="15"/>
      <c r="DI1707" s="15"/>
      <c r="DJ1707" s="15"/>
      <c r="DK1707" s="15"/>
      <c r="DL1707" s="15"/>
      <c r="DM1707" s="15"/>
      <c r="DN1707" s="15"/>
      <c r="DO1707" s="15"/>
      <c r="DP1707" s="15"/>
      <c r="DQ1707" s="15"/>
      <c r="DR1707" s="15"/>
      <c r="DS1707" s="15"/>
      <c r="DT1707" s="15"/>
      <c r="DU1707" s="15"/>
      <c r="DV1707" s="15"/>
      <c r="DW1707" s="15"/>
      <c r="DX1707" s="15"/>
      <c r="DY1707" s="15"/>
      <c r="DZ1707" s="15"/>
      <c r="EA1707" s="15"/>
      <c r="EB1707" s="15"/>
      <c r="EC1707" s="15"/>
      <c r="ED1707" s="15"/>
      <c r="EE1707" s="15"/>
      <c r="EF1707" s="15"/>
      <c r="EG1707" s="15"/>
      <c r="EH1707" s="15"/>
      <c r="EI1707" s="15"/>
      <c r="EJ1707" s="15"/>
      <c r="EK1707" s="15"/>
      <c r="EL1707" s="15"/>
      <c r="EM1707" s="15"/>
      <c r="EN1707" s="15"/>
      <c r="EO1707" s="15"/>
      <c r="EP1707" s="15"/>
      <c r="EQ1707" s="15"/>
      <c r="ER1707" s="15"/>
      <c r="ES1707" s="15"/>
      <c r="ET1707" s="15"/>
      <c r="EU1707" s="15"/>
      <c r="EV1707" s="15"/>
      <c r="EW1707" s="15"/>
    </row>
    <row r="1708" spans="1:153" x14ac:dyDescent="0.2">
      <c r="A1708" s="8" t="s">
        <v>32</v>
      </c>
      <c r="B1708" s="8" t="s">
        <v>32</v>
      </c>
      <c r="C1708" s="8" t="s">
        <v>43</v>
      </c>
      <c r="D1708" s="8" t="s">
        <v>34</v>
      </c>
      <c r="E1708" s="9">
        <v>64</v>
      </c>
      <c r="F1708" s="10" t="s">
        <v>266</v>
      </c>
      <c r="G1708" s="11">
        <v>64.010000000000005</v>
      </c>
      <c r="H1708" s="9"/>
      <c r="I1708" s="12">
        <v>109.39</v>
      </c>
      <c r="J1708" s="12">
        <v>109.72</v>
      </c>
      <c r="K1708" s="13">
        <v>109.72</v>
      </c>
      <c r="L1708" s="12">
        <v>13344.142024000001</v>
      </c>
      <c r="M1708" s="12">
        <v>1457.3133086</v>
      </c>
      <c r="N1708" s="12">
        <v>121.98685459365574</v>
      </c>
      <c r="O1708" s="12">
        <v>13.322180351037572</v>
      </c>
      <c r="P1708" s="12">
        <v>109.20996688876367</v>
      </c>
      <c r="Q1708" s="12" t="s">
        <v>73</v>
      </c>
      <c r="R1708" s="12" t="s">
        <v>54</v>
      </c>
      <c r="S1708" s="12" t="s">
        <v>55</v>
      </c>
      <c r="T1708" s="12">
        <v>12.85</v>
      </c>
      <c r="U1708" s="12">
        <v>130.44614999999999</v>
      </c>
      <c r="V1708" s="13" t="s">
        <v>39</v>
      </c>
      <c r="W1708" s="14" t="s">
        <v>40</v>
      </c>
      <c r="X1708" s="15" t="s">
        <v>41</v>
      </c>
      <c r="Y1708" s="15" t="s">
        <v>42</v>
      </c>
      <c r="Z1708" s="16"/>
      <c r="AA1708" s="16"/>
      <c r="AB1708" s="17">
        <v>0.38999270871308783</v>
      </c>
      <c r="AC1708" s="18">
        <v>109.39</v>
      </c>
      <c r="AD1708" s="19">
        <v>12915.329268819994</v>
      </c>
      <c r="AE1708" s="20" t="s">
        <v>55</v>
      </c>
      <c r="AF1708" s="20" t="s">
        <v>55</v>
      </c>
      <c r="AG1708" s="152">
        <v>118.1</v>
      </c>
      <c r="AH1708" s="16"/>
      <c r="AI1708" s="16"/>
      <c r="AJ1708" s="16"/>
      <c r="AK1708" s="16"/>
      <c r="AL1708" s="16"/>
      <c r="AM1708" s="16"/>
      <c r="AN1708" s="16"/>
      <c r="AO1708" s="16"/>
      <c r="AP1708" s="16"/>
      <c r="AQ1708" s="16"/>
      <c r="AR1708" s="16"/>
      <c r="AS1708" s="16"/>
      <c r="AT1708" s="16"/>
      <c r="AU1708" s="16"/>
      <c r="AV1708" s="16"/>
      <c r="AW1708" s="16"/>
      <c r="AX1708" s="16"/>
      <c r="AY1708" s="16"/>
      <c r="AZ1708" s="16"/>
      <c r="BA1708" s="16"/>
      <c r="BB1708" s="16"/>
      <c r="BC1708" s="16"/>
      <c r="BD1708" s="16"/>
      <c r="BE1708" s="16"/>
      <c r="BF1708" s="16"/>
      <c r="BG1708" s="16"/>
      <c r="BH1708" s="16"/>
      <c r="BI1708" s="16"/>
      <c r="BJ1708" s="16"/>
      <c r="BK1708" s="16"/>
      <c r="BL1708" s="16"/>
      <c r="BM1708" s="16"/>
      <c r="BN1708" s="16"/>
      <c r="BO1708" s="16"/>
      <c r="BP1708" s="16"/>
      <c r="BQ1708" s="16"/>
      <c r="BR1708" s="16"/>
      <c r="BS1708" s="16"/>
      <c r="BT1708" s="16"/>
      <c r="BU1708" s="16"/>
      <c r="BV1708" s="16"/>
      <c r="BW1708" s="16"/>
      <c r="BX1708" s="16"/>
      <c r="BY1708" s="16"/>
      <c r="BZ1708" s="16"/>
      <c r="CA1708" s="16"/>
      <c r="CB1708" s="16"/>
      <c r="CC1708" s="16"/>
      <c r="CD1708" s="16"/>
      <c r="CE1708" s="16"/>
      <c r="CF1708" s="16"/>
      <c r="CG1708" s="16"/>
      <c r="CH1708" s="16"/>
      <c r="CI1708" s="16"/>
      <c r="CJ1708" s="16"/>
      <c r="CK1708" s="16"/>
      <c r="CL1708" s="16"/>
      <c r="CM1708" s="16"/>
      <c r="CN1708" s="16"/>
      <c r="CO1708" s="16"/>
      <c r="CP1708" s="16"/>
      <c r="CQ1708" s="16"/>
      <c r="CR1708" s="16"/>
      <c r="CS1708" s="16"/>
      <c r="CT1708" s="16"/>
      <c r="CU1708" s="16"/>
      <c r="CV1708" s="16"/>
      <c r="CW1708" s="16"/>
      <c r="CX1708" s="16"/>
      <c r="CY1708" s="16"/>
      <c r="CZ1708" s="16"/>
      <c r="DA1708" s="16"/>
      <c r="DB1708" s="16"/>
      <c r="DC1708" s="16"/>
      <c r="DD1708" s="16"/>
      <c r="DE1708" s="16"/>
      <c r="DF1708" s="16"/>
      <c r="DG1708" s="16"/>
      <c r="DH1708" s="16"/>
      <c r="DI1708" s="16"/>
      <c r="DJ1708" s="16"/>
      <c r="DK1708" s="16"/>
      <c r="DL1708" s="16"/>
      <c r="DM1708" s="16"/>
      <c r="DN1708" s="16"/>
      <c r="DO1708" s="16"/>
      <c r="DP1708" s="16"/>
      <c r="DQ1708" s="16"/>
      <c r="DR1708" s="16"/>
      <c r="DS1708" s="16"/>
      <c r="DT1708" s="16"/>
      <c r="DU1708" s="16"/>
      <c r="DV1708" s="16"/>
      <c r="DW1708" s="16"/>
      <c r="DX1708" s="16"/>
      <c r="DY1708" s="16"/>
      <c r="DZ1708" s="16"/>
      <c r="EA1708" s="16"/>
      <c r="EB1708" s="16"/>
      <c r="EC1708" s="16"/>
      <c r="ED1708" s="16"/>
      <c r="EE1708" s="16"/>
      <c r="EF1708" s="16"/>
      <c r="EG1708" s="16"/>
      <c r="EH1708" s="16"/>
      <c r="EI1708" s="16"/>
      <c r="EJ1708" s="16"/>
      <c r="EK1708" s="16"/>
      <c r="EL1708" s="16"/>
      <c r="EM1708" s="16"/>
      <c r="EN1708" s="16"/>
      <c r="EO1708" s="16"/>
      <c r="EP1708" s="16"/>
      <c r="EQ1708" s="16"/>
      <c r="ER1708" s="16"/>
      <c r="ES1708" s="16"/>
      <c r="ET1708" s="16"/>
      <c r="EU1708" s="16"/>
      <c r="EV1708" s="16"/>
      <c r="EW1708" s="16"/>
    </row>
    <row r="1709" spans="1:153" x14ac:dyDescent="0.2">
      <c r="A1709" s="8" t="s">
        <v>32</v>
      </c>
      <c r="B1709" s="8" t="s">
        <v>32</v>
      </c>
      <c r="C1709" s="8" t="s">
        <v>43</v>
      </c>
      <c r="D1709" s="8" t="s">
        <v>56</v>
      </c>
      <c r="E1709" s="9">
        <v>5</v>
      </c>
      <c r="F1709" s="10" t="s">
        <v>185</v>
      </c>
      <c r="G1709" s="11">
        <v>5.08</v>
      </c>
      <c r="H1709" s="9">
        <v>1</v>
      </c>
      <c r="I1709" s="12">
        <v>117.6</v>
      </c>
      <c r="J1709" s="12">
        <v>85.45</v>
      </c>
      <c r="K1709" s="13">
        <v>85.45</v>
      </c>
      <c r="L1709" s="12">
        <v>15002.292891999999</v>
      </c>
      <c r="M1709" s="12">
        <v>1358.5108516</v>
      </c>
      <c r="N1709" s="12">
        <v>127.95132530490405</v>
      </c>
      <c r="O1709" s="12">
        <v>11.586446495522388</v>
      </c>
      <c r="P1709" s="12">
        <v>90.553548139593275</v>
      </c>
      <c r="Q1709" s="12" t="s">
        <v>99</v>
      </c>
      <c r="R1709" s="12" t="s">
        <v>54</v>
      </c>
      <c r="S1709" s="12" t="s">
        <v>55</v>
      </c>
      <c r="T1709" s="12">
        <v>12.12</v>
      </c>
      <c r="U1709" s="12">
        <v>120.54805</v>
      </c>
      <c r="V1709" s="13" t="s">
        <v>84</v>
      </c>
      <c r="W1709" s="14" t="s">
        <v>197</v>
      </c>
      <c r="X1709" s="15" t="s">
        <v>41</v>
      </c>
      <c r="Y1709" s="15" t="s">
        <v>49</v>
      </c>
      <c r="Z1709" s="16"/>
      <c r="AA1709" s="16"/>
      <c r="AB1709" s="17">
        <v>0</v>
      </c>
      <c r="AC1709" s="18">
        <v>117.59999999999998</v>
      </c>
      <c r="AD1709" s="19">
        <v>13328.179339518145</v>
      </c>
      <c r="AE1709" s="20" t="s">
        <v>55</v>
      </c>
      <c r="AF1709" s="20" t="s">
        <v>55</v>
      </c>
      <c r="AG1709" s="152">
        <v>113.3</v>
      </c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6"/>
      <c r="AT1709" s="16"/>
      <c r="AU1709" s="16"/>
      <c r="AV1709" s="16"/>
      <c r="AW1709" s="16"/>
      <c r="AX1709" s="16"/>
      <c r="AY1709" s="16"/>
      <c r="AZ1709" s="16"/>
      <c r="BA1709" s="16"/>
      <c r="BB1709" s="16"/>
      <c r="BC1709" s="16"/>
      <c r="BD1709" s="16"/>
      <c r="BE1709" s="16"/>
      <c r="BF1709" s="16"/>
      <c r="BG1709" s="16"/>
      <c r="BH1709" s="16"/>
      <c r="BI1709" s="16"/>
      <c r="BJ1709" s="16"/>
      <c r="BK1709" s="16"/>
      <c r="BL1709" s="16"/>
      <c r="BM1709" s="16"/>
      <c r="BN1709" s="16"/>
      <c r="BO1709" s="16"/>
      <c r="BP1709" s="16"/>
      <c r="BQ1709" s="16"/>
      <c r="BR1709" s="16"/>
      <c r="BS1709" s="16"/>
      <c r="BT1709" s="16"/>
      <c r="BU1709" s="16"/>
      <c r="BV1709" s="16"/>
      <c r="BW1709" s="16"/>
      <c r="BX1709" s="16"/>
      <c r="BY1709" s="16"/>
      <c r="BZ1709" s="16"/>
      <c r="CA1709" s="16"/>
      <c r="CB1709" s="16"/>
      <c r="CC1709" s="16"/>
      <c r="CD1709" s="16"/>
      <c r="CE1709" s="16"/>
      <c r="CF1709" s="16"/>
      <c r="CG1709" s="16"/>
      <c r="CH1709" s="16"/>
      <c r="CI1709" s="16"/>
      <c r="CJ1709" s="16"/>
      <c r="CK1709" s="16"/>
      <c r="CL1709" s="16"/>
      <c r="CM1709" s="16"/>
      <c r="CN1709" s="16"/>
      <c r="CO1709" s="16"/>
      <c r="CP1709" s="16"/>
      <c r="CQ1709" s="16"/>
      <c r="CR1709" s="16"/>
      <c r="CS1709" s="16"/>
      <c r="CT1709" s="16"/>
      <c r="CU1709" s="16"/>
      <c r="CV1709" s="16"/>
      <c r="CW1709" s="16"/>
      <c r="CX1709" s="16"/>
      <c r="CY1709" s="16"/>
      <c r="CZ1709" s="16"/>
      <c r="DA1709" s="16"/>
      <c r="DB1709" s="16"/>
      <c r="DC1709" s="16"/>
      <c r="DD1709" s="16"/>
      <c r="DE1709" s="16"/>
      <c r="DF1709" s="16"/>
      <c r="DG1709" s="16"/>
      <c r="DH1709" s="16"/>
      <c r="DI1709" s="16"/>
      <c r="DJ1709" s="16"/>
      <c r="DK1709" s="16"/>
      <c r="DL1709" s="16"/>
      <c r="DM1709" s="16"/>
      <c r="DN1709" s="16"/>
      <c r="DO1709" s="16"/>
      <c r="DP1709" s="16"/>
      <c r="DQ1709" s="16"/>
      <c r="DR1709" s="16"/>
      <c r="DS1709" s="16"/>
      <c r="DT1709" s="16"/>
      <c r="DU1709" s="16"/>
      <c r="DV1709" s="16"/>
      <c r="DW1709" s="16"/>
      <c r="DX1709" s="16"/>
      <c r="DY1709" s="16"/>
      <c r="DZ1709" s="16"/>
      <c r="EA1709" s="16"/>
      <c r="EB1709" s="16"/>
      <c r="EC1709" s="16"/>
      <c r="ED1709" s="16"/>
      <c r="EE1709" s="16"/>
      <c r="EF1709" s="16"/>
      <c r="EG1709" s="16"/>
      <c r="EH1709" s="16"/>
      <c r="EI1709" s="16"/>
      <c r="EJ1709" s="16"/>
      <c r="EK1709" s="16"/>
      <c r="EL1709" s="16"/>
      <c r="EM1709" s="16"/>
      <c r="EN1709" s="16"/>
      <c r="EO1709" s="16"/>
      <c r="EP1709" s="16"/>
      <c r="EQ1709" s="16"/>
      <c r="ER1709" s="16"/>
      <c r="ES1709" s="16"/>
      <c r="ET1709" s="16"/>
      <c r="EU1709" s="16"/>
      <c r="EV1709" s="16"/>
      <c r="EW1709" s="16"/>
    </row>
    <row r="1710" spans="1:153" x14ac:dyDescent="0.2">
      <c r="A1710" s="8" t="s">
        <v>32</v>
      </c>
      <c r="B1710" s="8" t="s">
        <v>32</v>
      </c>
      <c r="C1710" s="8" t="s">
        <v>33</v>
      </c>
      <c r="D1710" s="8" t="s">
        <v>56</v>
      </c>
      <c r="E1710" s="9">
        <v>39</v>
      </c>
      <c r="F1710" s="10" t="s">
        <v>138</v>
      </c>
      <c r="G1710" s="11">
        <v>39.049999999999997</v>
      </c>
      <c r="H1710" s="147">
        <v>44</v>
      </c>
      <c r="I1710" s="12">
        <v>18.64</v>
      </c>
      <c r="J1710" s="12">
        <v>18.34</v>
      </c>
      <c r="K1710" s="13">
        <v>18.34</v>
      </c>
      <c r="L1710" s="12">
        <v>1940.245776</v>
      </c>
      <c r="M1710" s="12">
        <v>191.40984559999998</v>
      </c>
      <c r="N1710" s="12">
        <v>107.55242660753881</v>
      </c>
      <c r="O1710" s="12">
        <v>10.610301862527717</v>
      </c>
      <c r="P1710" s="12">
        <v>98.652370729346188</v>
      </c>
      <c r="Q1710" s="12" t="s">
        <v>53</v>
      </c>
      <c r="R1710" s="12" t="s">
        <v>70</v>
      </c>
      <c r="S1710" s="12" t="s">
        <v>71</v>
      </c>
      <c r="T1710" s="12">
        <v>13.14</v>
      </c>
      <c r="U1710" s="12">
        <v>122.3912</v>
      </c>
      <c r="V1710" s="13" t="s">
        <v>81</v>
      </c>
      <c r="W1710" s="14" t="s">
        <v>82</v>
      </c>
      <c r="X1710" s="15" t="s">
        <v>41</v>
      </c>
      <c r="Y1710" s="15" t="s">
        <v>42</v>
      </c>
      <c r="Z1710" s="16"/>
      <c r="AA1710" s="16"/>
      <c r="AB1710" s="17">
        <v>0</v>
      </c>
      <c r="AC1710" s="18">
        <v>18.64</v>
      </c>
      <c r="AD1710" s="19">
        <v>1808.309063232</v>
      </c>
      <c r="AE1710" s="20" t="s">
        <v>72</v>
      </c>
      <c r="AF1710" s="20" t="s">
        <v>72</v>
      </c>
      <c r="AG1710" s="152">
        <v>97</v>
      </c>
      <c r="AH1710" s="22"/>
      <c r="AI1710" s="22"/>
      <c r="AJ1710" s="22"/>
      <c r="AK1710" s="22"/>
      <c r="AL1710" s="22"/>
      <c r="AM1710" s="22"/>
      <c r="AN1710" s="22"/>
      <c r="AO1710" s="22"/>
      <c r="AP1710" s="22"/>
      <c r="AQ1710" s="22"/>
      <c r="AR1710" s="22"/>
      <c r="AS1710" s="22"/>
      <c r="AT1710" s="22"/>
      <c r="AU1710" s="22"/>
      <c r="AV1710" s="22"/>
      <c r="AW1710" s="22"/>
      <c r="AX1710" s="22"/>
      <c r="AY1710" s="22"/>
      <c r="AZ1710" s="22"/>
      <c r="BA1710" s="22"/>
      <c r="BB1710" s="22"/>
      <c r="BC1710" s="22"/>
      <c r="BD1710" s="22"/>
      <c r="BE1710" s="22"/>
      <c r="BF1710" s="22"/>
      <c r="BG1710" s="22"/>
      <c r="BH1710" s="22"/>
      <c r="BI1710" s="22"/>
      <c r="BJ1710" s="22"/>
      <c r="BK1710" s="22"/>
      <c r="BL1710" s="22"/>
      <c r="BM1710" s="22"/>
      <c r="BN1710" s="22"/>
      <c r="BO1710" s="22"/>
      <c r="BP1710" s="22"/>
      <c r="BQ1710" s="22"/>
      <c r="BR1710" s="22"/>
      <c r="BS1710" s="22"/>
      <c r="BT1710" s="22"/>
      <c r="BU1710" s="22"/>
      <c r="BV1710" s="22"/>
      <c r="BW1710" s="22"/>
      <c r="BX1710" s="22"/>
      <c r="BY1710" s="22"/>
      <c r="BZ1710" s="22"/>
      <c r="CA1710" s="22"/>
      <c r="CB1710" s="22"/>
      <c r="CC1710" s="22"/>
      <c r="CD1710" s="22"/>
      <c r="CE1710" s="22"/>
      <c r="CF1710" s="22"/>
      <c r="CG1710" s="22"/>
      <c r="CH1710" s="22"/>
      <c r="CI1710" s="22"/>
      <c r="CJ1710" s="22"/>
      <c r="CK1710" s="22"/>
      <c r="CL1710" s="22"/>
      <c r="CM1710" s="22"/>
      <c r="CN1710" s="22"/>
      <c r="CO1710" s="22"/>
      <c r="CP1710" s="22"/>
      <c r="CQ1710" s="22"/>
      <c r="CR1710" s="22"/>
      <c r="CS1710" s="22"/>
      <c r="CT1710" s="22"/>
      <c r="CU1710" s="22"/>
      <c r="CV1710" s="22"/>
      <c r="CW1710" s="22"/>
      <c r="CX1710" s="22"/>
      <c r="CY1710" s="22"/>
      <c r="CZ1710" s="22"/>
      <c r="DA1710" s="22"/>
      <c r="DB1710" s="22"/>
      <c r="DC1710" s="22"/>
      <c r="DD1710" s="22"/>
      <c r="DE1710" s="22"/>
      <c r="DF1710" s="22"/>
      <c r="DG1710" s="22"/>
      <c r="DH1710" s="22"/>
      <c r="DI1710" s="22"/>
      <c r="DJ1710" s="22"/>
      <c r="DK1710" s="22"/>
      <c r="DL1710" s="22"/>
      <c r="DM1710" s="22"/>
      <c r="DN1710" s="22"/>
      <c r="DO1710" s="22"/>
      <c r="DP1710" s="22"/>
      <c r="DQ1710" s="22"/>
      <c r="DR1710" s="22"/>
      <c r="DS1710" s="22"/>
      <c r="DT1710" s="22"/>
      <c r="DU1710" s="22"/>
      <c r="DV1710" s="22"/>
      <c r="DW1710" s="22"/>
      <c r="DX1710" s="22"/>
      <c r="DY1710" s="22"/>
      <c r="DZ1710" s="22"/>
      <c r="EA1710" s="22"/>
      <c r="EB1710" s="22"/>
      <c r="EC1710" s="22"/>
      <c r="ED1710" s="22"/>
      <c r="EE1710" s="22"/>
      <c r="EF1710" s="22"/>
      <c r="EG1710" s="22"/>
      <c r="EH1710" s="22"/>
      <c r="EI1710" s="22"/>
      <c r="EJ1710" s="22"/>
      <c r="EK1710" s="22"/>
      <c r="EL1710" s="22"/>
      <c r="EM1710" s="22"/>
      <c r="EN1710" s="22"/>
      <c r="EO1710" s="22"/>
      <c r="EP1710" s="22"/>
      <c r="EQ1710" s="22"/>
      <c r="ER1710" s="22"/>
      <c r="ES1710" s="22"/>
      <c r="ET1710" s="22"/>
      <c r="EU1710" s="22"/>
      <c r="EV1710" s="22"/>
      <c r="EW1710" s="22"/>
    </row>
    <row r="1711" spans="1:153" x14ac:dyDescent="0.2">
      <c r="A1711" s="8" t="s">
        <v>32</v>
      </c>
      <c r="B1711" s="8" t="s">
        <v>32</v>
      </c>
      <c r="C1711" s="8" t="s">
        <v>33</v>
      </c>
      <c r="D1711" s="8" t="s">
        <v>34</v>
      </c>
      <c r="E1711" s="9">
        <v>16</v>
      </c>
      <c r="F1711" s="10" t="s">
        <v>83</v>
      </c>
      <c r="G1711" s="11">
        <v>16.02</v>
      </c>
      <c r="H1711" s="9">
        <v>5</v>
      </c>
      <c r="I1711" s="12">
        <v>109.6</v>
      </c>
      <c r="J1711" s="12">
        <v>109.6</v>
      </c>
      <c r="K1711" s="13">
        <v>109.6</v>
      </c>
      <c r="L1711" s="12">
        <v>9252.646632</v>
      </c>
      <c r="M1711" s="12">
        <v>1047.4784153999999</v>
      </c>
      <c r="N1711" s="12">
        <v>84.421958321167892</v>
      </c>
      <c r="O1711" s="12">
        <v>9.557284812043795</v>
      </c>
      <c r="P1711" s="12">
        <v>113.20851828246929</v>
      </c>
      <c r="Q1711" s="12" t="s">
        <v>53</v>
      </c>
      <c r="R1711" s="12" t="s">
        <v>70</v>
      </c>
      <c r="S1711" s="12" t="s">
        <v>71</v>
      </c>
      <c r="T1711" s="12">
        <v>12.32</v>
      </c>
      <c r="U1711" s="12">
        <v>139.8853</v>
      </c>
      <c r="V1711" s="13" t="s">
        <v>89</v>
      </c>
      <c r="W1711" s="14" t="s">
        <v>85</v>
      </c>
      <c r="X1711" s="15" t="s">
        <v>63</v>
      </c>
      <c r="Y1711" s="15" t="s">
        <v>49</v>
      </c>
      <c r="Z1711" s="16"/>
      <c r="AA1711" s="16"/>
      <c r="AB1711" s="17">
        <v>6.8065693430656937E-2</v>
      </c>
      <c r="AC1711" s="18">
        <v>109.60000000000001</v>
      </c>
      <c r="AD1711" s="19">
        <v>9289.6572185280002</v>
      </c>
      <c r="AE1711" s="20" t="s">
        <v>72</v>
      </c>
      <c r="AF1711" s="20" t="s">
        <v>72</v>
      </c>
      <c r="AG1711" s="152">
        <v>84.8</v>
      </c>
      <c r="AH1711" s="16"/>
      <c r="AI1711" s="16"/>
      <c r="AJ1711" s="16"/>
      <c r="AK1711" s="16"/>
      <c r="AL1711" s="16"/>
      <c r="AM1711" s="16"/>
      <c r="AN1711" s="16"/>
      <c r="AO1711" s="16"/>
      <c r="AP1711" s="16"/>
      <c r="AQ1711" s="16"/>
      <c r="AR1711" s="16"/>
      <c r="AS1711" s="16"/>
      <c r="AT1711" s="16"/>
      <c r="AU1711" s="16"/>
      <c r="AV1711" s="16"/>
      <c r="AW1711" s="16"/>
      <c r="AX1711" s="16"/>
      <c r="AY1711" s="16"/>
      <c r="AZ1711" s="16"/>
      <c r="BA1711" s="16"/>
      <c r="BB1711" s="16"/>
      <c r="BC1711" s="16"/>
      <c r="BD1711" s="16"/>
      <c r="BE1711" s="16"/>
      <c r="BF1711" s="16"/>
      <c r="BG1711" s="16"/>
      <c r="BH1711" s="16"/>
      <c r="BI1711" s="16"/>
      <c r="BJ1711" s="16"/>
      <c r="BK1711" s="16"/>
      <c r="BL1711" s="16"/>
      <c r="BM1711" s="16"/>
      <c r="BN1711" s="16"/>
      <c r="BO1711" s="16"/>
      <c r="BP1711" s="16"/>
      <c r="BQ1711" s="16"/>
      <c r="BR1711" s="16"/>
      <c r="BS1711" s="16"/>
      <c r="BT1711" s="16"/>
      <c r="BU1711" s="16"/>
      <c r="BV1711" s="16"/>
      <c r="BW1711" s="16"/>
      <c r="BX1711" s="16"/>
      <c r="BY1711" s="16"/>
      <c r="BZ1711" s="16"/>
      <c r="CA1711" s="16"/>
      <c r="CB1711" s="16"/>
      <c r="CC1711" s="16"/>
      <c r="CD1711" s="16"/>
      <c r="CE1711" s="16"/>
      <c r="CF1711" s="16"/>
      <c r="CG1711" s="16"/>
      <c r="CH1711" s="16"/>
      <c r="CI1711" s="16"/>
      <c r="CJ1711" s="16"/>
      <c r="CK1711" s="16"/>
      <c r="CL1711" s="16"/>
      <c r="CM1711" s="16"/>
      <c r="CN1711" s="16"/>
      <c r="CO1711" s="16"/>
      <c r="CP1711" s="16"/>
      <c r="CQ1711" s="16"/>
      <c r="CR1711" s="16"/>
      <c r="CS1711" s="16"/>
      <c r="CT1711" s="16"/>
      <c r="CU1711" s="16"/>
      <c r="CV1711" s="16"/>
      <c r="CW1711" s="16"/>
      <c r="CX1711" s="16"/>
      <c r="CY1711" s="16"/>
      <c r="CZ1711" s="16"/>
      <c r="DA1711" s="16"/>
      <c r="DB1711" s="16"/>
      <c r="DC1711" s="16"/>
      <c r="DD1711" s="16"/>
      <c r="DE1711" s="16"/>
      <c r="DF1711" s="16"/>
      <c r="DG1711" s="16"/>
      <c r="DH1711" s="16"/>
      <c r="DI1711" s="16"/>
      <c r="DJ1711" s="16"/>
      <c r="DK1711" s="16"/>
      <c r="DL1711" s="16"/>
      <c r="DM1711" s="16"/>
      <c r="DN1711" s="16"/>
      <c r="DO1711" s="16"/>
      <c r="DP1711" s="16"/>
      <c r="DQ1711" s="16"/>
      <c r="DR1711" s="16"/>
      <c r="DS1711" s="16"/>
      <c r="DT1711" s="16"/>
      <c r="DU1711" s="16"/>
      <c r="DV1711" s="16"/>
      <c r="DW1711" s="16"/>
      <c r="DX1711" s="16"/>
      <c r="DY1711" s="16"/>
      <c r="DZ1711" s="16"/>
      <c r="EA1711" s="16"/>
      <c r="EB1711" s="16"/>
      <c r="EC1711" s="16"/>
      <c r="ED1711" s="16"/>
      <c r="EE1711" s="16"/>
      <c r="EF1711" s="16"/>
      <c r="EG1711" s="16"/>
      <c r="EH1711" s="16"/>
      <c r="EI1711" s="16"/>
      <c r="EJ1711" s="16"/>
      <c r="EK1711" s="16"/>
      <c r="EL1711" s="16"/>
      <c r="EM1711" s="16"/>
      <c r="EN1711" s="16"/>
      <c r="EO1711" s="16"/>
      <c r="EP1711" s="16"/>
      <c r="EQ1711" s="16"/>
      <c r="ER1711" s="16"/>
      <c r="ES1711" s="16"/>
      <c r="ET1711" s="16"/>
      <c r="EU1711" s="16"/>
      <c r="EV1711" s="16"/>
      <c r="EW1711" s="16"/>
    </row>
    <row r="1712" spans="1:153" x14ac:dyDescent="0.2">
      <c r="A1712" s="8" t="s">
        <v>32</v>
      </c>
      <c r="B1712" s="8" t="s">
        <v>32</v>
      </c>
      <c r="C1712" s="8" t="s">
        <v>43</v>
      </c>
      <c r="D1712" s="8" t="s">
        <v>34</v>
      </c>
      <c r="E1712" s="9">
        <v>9</v>
      </c>
      <c r="F1712" s="10" t="s">
        <v>88</v>
      </c>
      <c r="G1712" s="11">
        <v>9.02</v>
      </c>
      <c r="H1712" s="9"/>
      <c r="I1712" s="12">
        <v>60.11</v>
      </c>
      <c r="J1712" s="12">
        <v>60.11</v>
      </c>
      <c r="K1712" s="13">
        <v>60.11</v>
      </c>
      <c r="L1712" s="12">
        <v>5582.8334240000004</v>
      </c>
      <c r="M1712" s="12">
        <v>730.67462599999999</v>
      </c>
      <c r="N1712" s="12">
        <v>94.320551174184843</v>
      </c>
      <c r="O1712" s="12">
        <v>12.34456202061159</v>
      </c>
      <c r="P1712" s="12">
        <v>130.87881555965981</v>
      </c>
      <c r="Q1712" s="12" t="s">
        <v>53</v>
      </c>
      <c r="R1712" s="12" t="s">
        <v>70</v>
      </c>
      <c r="S1712" s="12" t="s">
        <v>71</v>
      </c>
      <c r="T1712" s="12">
        <v>12.45</v>
      </c>
      <c r="U1712" s="12">
        <v>154.13929999999999</v>
      </c>
      <c r="V1712" s="13" t="s">
        <v>89</v>
      </c>
      <c r="W1712" s="14" t="s">
        <v>85</v>
      </c>
      <c r="X1712" s="15" t="s">
        <v>63</v>
      </c>
      <c r="Y1712" s="15" t="s">
        <v>49</v>
      </c>
      <c r="Z1712" s="16"/>
      <c r="AA1712" s="16"/>
      <c r="AB1712" s="17">
        <v>9.698885376809184E-2</v>
      </c>
      <c r="AC1712" s="18">
        <v>60.12</v>
      </c>
      <c r="AD1712" s="19">
        <v>5660.9930919360004</v>
      </c>
      <c r="AE1712" s="20" t="s">
        <v>72</v>
      </c>
      <c r="AF1712" s="20" t="s">
        <v>72</v>
      </c>
      <c r="AG1712" s="152">
        <v>94.2</v>
      </c>
      <c r="AH1712" s="16"/>
      <c r="AI1712" s="16"/>
      <c r="AJ1712" s="16"/>
      <c r="AK1712" s="16"/>
      <c r="AL1712" s="16"/>
      <c r="AM1712" s="16"/>
      <c r="AN1712" s="16"/>
      <c r="AO1712" s="16"/>
      <c r="AP1712" s="16"/>
      <c r="AQ1712" s="16"/>
      <c r="AR1712" s="16"/>
      <c r="AS1712" s="16"/>
      <c r="AT1712" s="16"/>
      <c r="AU1712" s="16"/>
      <c r="AV1712" s="16"/>
      <c r="AW1712" s="16"/>
      <c r="AX1712" s="16"/>
      <c r="AY1712" s="16"/>
      <c r="AZ1712" s="16"/>
      <c r="BA1712" s="16"/>
      <c r="BB1712" s="16"/>
      <c r="BC1712" s="16"/>
      <c r="BD1712" s="16"/>
      <c r="BE1712" s="16"/>
      <c r="BF1712" s="16"/>
      <c r="BG1712" s="16"/>
      <c r="BH1712" s="16"/>
      <c r="BI1712" s="16"/>
      <c r="BJ1712" s="16"/>
      <c r="BK1712" s="16"/>
      <c r="BL1712" s="16"/>
      <c r="BM1712" s="16"/>
      <c r="BN1712" s="16"/>
      <c r="BO1712" s="16"/>
      <c r="BP1712" s="16"/>
      <c r="BQ1712" s="16"/>
      <c r="BR1712" s="16"/>
      <c r="BS1712" s="16"/>
      <c r="BT1712" s="16"/>
      <c r="BU1712" s="16"/>
      <c r="BV1712" s="16"/>
      <c r="BW1712" s="16"/>
      <c r="BX1712" s="16"/>
      <c r="BY1712" s="16"/>
      <c r="BZ1712" s="16"/>
      <c r="CA1712" s="16"/>
      <c r="CB1712" s="16"/>
      <c r="CC1712" s="16"/>
      <c r="CD1712" s="16"/>
      <c r="CE1712" s="16"/>
      <c r="CF1712" s="16"/>
      <c r="CG1712" s="16"/>
      <c r="CH1712" s="16"/>
      <c r="CI1712" s="16"/>
      <c r="CJ1712" s="16"/>
      <c r="CK1712" s="16"/>
      <c r="CL1712" s="16"/>
      <c r="CM1712" s="16"/>
      <c r="CN1712" s="16"/>
      <c r="CO1712" s="16"/>
      <c r="CP1712" s="16"/>
      <c r="CQ1712" s="16"/>
      <c r="CR1712" s="16"/>
      <c r="CS1712" s="16"/>
      <c r="CT1712" s="16"/>
      <c r="CU1712" s="16"/>
      <c r="CV1712" s="16"/>
      <c r="CW1712" s="16"/>
      <c r="CX1712" s="16"/>
      <c r="CY1712" s="16"/>
      <c r="CZ1712" s="16"/>
      <c r="DA1712" s="16"/>
      <c r="DB1712" s="16"/>
      <c r="DC1712" s="16"/>
      <c r="DD1712" s="16"/>
      <c r="DE1712" s="16"/>
      <c r="DF1712" s="16"/>
      <c r="DG1712" s="16"/>
      <c r="DH1712" s="16"/>
      <c r="DI1712" s="16"/>
      <c r="DJ1712" s="16"/>
      <c r="DK1712" s="16"/>
      <c r="DL1712" s="16"/>
      <c r="DM1712" s="16"/>
      <c r="DN1712" s="16"/>
      <c r="DO1712" s="16"/>
      <c r="DP1712" s="16"/>
      <c r="DQ1712" s="16"/>
      <c r="DR1712" s="16"/>
      <c r="DS1712" s="16"/>
      <c r="DT1712" s="16"/>
      <c r="DU1712" s="16"/>
      <c r="DV1712" s="16"/>
      <c r="DW1712" s="16"/>
      <c r="DX1712" s="16"/>
      <c r="DY1712" s="16"/>
      <c r="DZ1712" s="16"/>
      <c r="EA1712" s="16"/>
      <c r="EB1712" s="16"/>
      <c r="EC1712" s="16"/>
      <c r="ED1712" s="16"/>
      <c r="EE1712" s="16"/>
      <c r="EF1712" s="16"/>
      <c r="EG1712" s="16"/>
      <c r="EH1712" s="16"/>
      <c r="EI1712" s="16"/>
      <c r="EJ1712" s="16"/>
      <c r="EK1712" s="16"/>
      <c r="EL1712" s="16"/>
      <c r="EM1712" s="16"/>
      <c r="EN1712" s="16"/>
      <c r="EO1712" s="16"/>
      <c r="EP1712" s="16"/>
      <c r="EQ1712" s="16"/>
      <c r="ER1712" s="16"/>
      <c r="ES1712" s="16"/>
      <c r="ET1712" s="16"/>
      <c r="EU1712" s="16"/>
      <c r="EV1712" s="16"/>
      <c r="EW1712" s="16"/>
    </row>
    <row r="1713" spans="1:153" x14ac:dyDescent="0.2">
      <c r="A1713" s="8" t="s">
        <v>32</v>
      </c>
      <c r="B1713" s="8" t="s">
        <v>32</v>
      </c>
      <c r="C1713" s="8" t="s">
        <v>43</v>
      </c>
      <c r="D1713" s="8" t="s">
        <v>34</v>
      </c>
      <c r="E1713" s="9">
        <v>9</v>
      </c>
      <c r="F1713" s="10" t="s">
        <v>88</v>
      </c>
      <c r="G1713" s="11">
        <v>9.0399999999999991</v>
      </c>
      <c r="H1713" s="9"/>
      <c r="I1713" s="12">
        <v>101.85</v>
      </c>
      <c r="J1713" s="12">
        <v>101.85</v>
      </c>
      <c r="K1713" s="13">
        <v>101.85</v>
      </c>
      <c r="L1713" s="12">
        <v>8259.7483160000011</v>
      </c>
      <c r="M1713" s="12">
        <v>861.01701059999994</v>
      </c>
      <c r="N1713" s="12">
        <v>81.489229636937665</v>
      </c>
      <c r="O1713" s="12">
        <v>8.494642961720599</v>
      </c>
      <c r="P1713" s="12">
        <v>104.24252382268349</v>
      </c>
      <c r="Q1713" s="12" t="s">
        <v>73</v>
      </c>
      <c r="R1713" s="12" t="s">
        <v>170</v>
      </c>
      <c r="S1713" s="12" t="s">
        <v>171</v>
      </c>
      <c r="T1713" s="12">
        <v>13.6</v>
      </c>
      <c r="U1713" s="12">
        <v>136.54474999999999</v>
      </c>
      <c r="V1713" s="13" t="s">
        <v>89</v>
      </c>
      <c r="W1713" s="14" t="s">
        <v>85</v>
      </c>
      <c r="X1713" s="15" t="s">
        <v>63</v>
      </c>
      <c r="Y1713" s="15" t="s">
        <v>49</v>
      </c>
      <c r="Z1713" s="16"/>
      <c r="AA1713" s="16"/>
      <c r="AB1713" s="17">
        <v>0.20061180185514108</v>
      </c>
      <c r="AC1713" s="18">
        <v>102.36</v>
      </c>
      <c r="AD1713" s="19">
        <v>8310.9883726549015</v>
      </c>
      <c r="AE1713" s="20" t="s">
        <v>72</v>
      </c>
      <c r="AF1713" s="20" t="s">
        <v>72</v>
      </c>
      <c r="AG1713" s="152">
        <v>81.2</v>
      </c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5"/>
      <c r="BP1713" s="15"/>
      <c r="BQ1713" s="15"/>
      <c r="BR1713" s="15"/>
      <c r="BS1713" s="15"/>
      <c r="BT1713" s="15"/>
      <c r="BU1713" s="15"/>
      <c r="BV1713" s="15"/>
      <c r="BW1713" s="15"/>
      <c r="BX1713" s="15"/>
      <c r="BY1713" s="15"/>
      <c r="BZ1713" s="15"/>
      <c r="CA1713" s="15"/>
      <c r="CB1713" s="15"/>
      <c r="CC1713" s="15"/>
      <c r="CD1713" s="15"/>
      <c r="CE1713" s="15"/>
      <c r="CF1713" s="15"/>
      <c r="CG1713" s="15"/>
      <c r="CH1713" s="15"/>
      <c r="CI1713" s="15"/>
      <c r="CJ1713" s="15"/>
      <c r="CK1713" s="15"/>
      <c r="CL1713" s="15"/>
      <c r="CM1713" s="15"/>
      <c r="CN1713" s="15"/>
      <c r="CO1713" s="15"/>
      <c r="CP1713" s="15"/>
      <c r="CQ1713" s="15"/>
      <c r="CR1713" s="15"/>
      <c r="CS1713" s="15"/>
      <c r="CT1713" s="15"/>
      <c r="CU1713" s="15"/>
      <c r="CV1713" s="15"/>
      <c r="CW1713" s="15"/>
      <c r="CX1713" s="15"/>
      <c r="CY1713" s="15"/>
      <c r="CZ1713" s="15"/>
      <c r="DA1713" s="15"/>
      <c r="DB1713" s="15"/>
      <c r="DC1713" s="15"/>
      <c r="DD1713" s="15"/>
      <c r="DE1713" s="15"/>
      <c r="DF1713" s="15"/>
      <c r="DG1713" s="15"/>
      <c r="DH1713" s="15"/>
      <c r="DI1713" s="15"/>
      <c r="DJ1713" s="15"/>
      <c r="DK1713" s="15"/>
      <c r="DL1713" s="15"/>
      <c r="DM1713" s="15"/>
      <c r="DN1713" s="15"/>
      <c r="DO1713" s="15"/>
      <c r="DP1713" s="15"/>
      <c r="DQ1713" s="15"/>
      <c r="DR1713" s="15"/>
      <c r="DS1713" s="15"/>
      <c r="DT1713" s="15"/>
      <c r="DU1713" s="15"/>
      <c r="DV1713" s="15"/>
      <c r="DW1713" s="15"/>
      <c r="DX1713" s="15"/>
      <c r="DY1713" s="15"/>
      <c r="DZ1713" s="15"/>
      <c r="EA1713" s="15"/>
      <c r="EB1713" s="15"/>
      <c r="EC1713" s="15"/>
      <c r="ED1713" s="15"/>
      <c r="EE1713" s="15"/>
      <c r="EF1713" s="15"/>
      <c r="EG1713" s="15"/>
      <c r="EH1713" s="16"/>
      <c r="EI1713" s="16"/>
      <c r="EJ1713" s="16"/>
      <c r="EK1713" s="16"/>
      <c r="EL1713" s="16"/>
      <c r="EM1713" s="16"/>
      <c r="EN1713" s="16"/>
      <c r="EO1713" s="16"/>
      <c r="EP1713" s="16"/>
      <c r="EQ1713" s="16"/>
      <c r="ER1713" s="16"/>
      <c r="ES1713" s="16"/>
      <c r="ET1713" s="16"/>
      <c r="EU1713" s="16"/>
      <c r="EV1713" s="16"/>
      <c r="EW1713" s="16"/>
    </row>
    <row r="1714" spans="1:153" x14ac:dyDescent="0.2">
      <c r="A1714" s="8" t="s">
        <v>32</v>
      </c>
      <c r="B1714" s="8" t="s">
        <v>32</v>
      </c>
      <c r="C1714" s="8" t="s">
        <v>43</v>
      </c>
      <c r="D1714" s="8" t="s">
        <v>34</v>
      </c>
      <c r="E1714" s="9">
        <v>9</v>
      </c>
      <c r="F1714" s="10" t="s">
        <v>88</v>
      </c>
      <c r="G1714" s="11">
        <v>9.06</v>
      </c>
      <c r="H1714" s="9"/>
      <c r="I1714" s="12">
        <v>41.64</v>
      </c>
      <c r="J1714" s="12">
        <v>41.64</v>
      </c>
      <c r="K1714" s="13">
        <v>41.64</v>
      </c>
      <c r="L1714" s="12">
        <v>3079.1018159999999</v>
      </c>
      <c r="M1714" s="12">
        <v>280.0433678</v>
      </c>
      <c r="N1714" s="12">
        <v>73.945768876080692</v>
      </c>
      <c r="O1714" s="12">
        <v>6.7253450480307393</v>
      </c>
      <c r="P1714" s="12">
        <v>90.949693948022414</v>
      </c>
      <c r="Q1714" s="12" t="s">
        <v>50</v>
      </c>
      <c r="R1714" s="12" t="s">
        <v>37</v>
      </c>
      <c r="S1714" s="12" t="s">
        <v>38</v>
      </c>
      <c r="T1714" s="12">
        <v>12.55</v>
      </c>
      <c r="U1714" s="12">
        <v>130.03524999999999</v>
      </c>
      <c r="V1714" s="13" t="s">
        <v>89</v>
      </c>
      <c r="W1714" s="14" t="s">
        <v>85</v>
      </c>
      <c r="X1714" s="15" t="s">
        <v>63</v>
      </c>
      <c r="Y1714" s="15" t="s">
        <v>49</v>
      </c>
      <c r="Z1714" s="16"/>
      <c r="AA1714" s="16"/>
      <c r="AB1714" s="17">
        <v>0.16570605187319884</v>
      </c>
      <c r="AC1714" s="18">
        <v>41.64</v>
      </c>
      <c r="AD1714" s="19">
        <v>3122.2092414240001</v>
      </c>
      <c r="AE1714" s="20" t="s">
        <v>38</v>
      </c>
      <c r="AF1714" s="20" t="s">
        <v>38</v>
      </c>
      <c r="AG1714" s="152">
        <v>75</v>
      </c>
      <c r="AH1714" s="16"/>
      <c r="AI1714" s="16"/>
      <c r="AJ1714" s="16"/>
      <c r="AK1714" s="16"/>
      <c r="AL1714" s="16"/>
      <c r="AM1714" s="16"/>
      <c r="AN1714" s="16"/>
      <c r="AO1714" s="16"/>
      <c r="AP1714" s="16"/>
      <c r="AQ1714" s="16"/>
      <c r="AR1714" s="16"/>
      <c r="AS1714" s="16"/>
      <c r="AT1714" s="16"/>
      <c r="AU1714" s="16"/>
      <c r="AV1714" s="16"/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16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/>
      <c r="CC1714" s="16"/>
      <c r="CD1714" s="16"/>
      <c r="CE1714" s="16"/>
      <c r="CF1714" s="16"/>
      <c r="CG1714" s="16"/>
      <c r="CH1714" s="16"/>
      <c r="CI1714" s="16"/>
      <c r="CJ1714" s="16"/>
      <c r="CK1714" s="16"/>
      <c r="CL1714" s="16"/>
      <c r="CM1714" s="16"/>
      <c r="CN1714" s="16"/>
      <c r="CO1714" s="16"/>
      <c r="CP1714" s="16"/>
      <c r="CQ1714" s="16"/>
      <c r="CR1714" s="16"/>
      <c r="CS1714" s="16"/>
      <c r="CT1714" s="16"/>
      <c r="CU1714" s="16"/>
      <c r="CV1714" s="16"/>
      <c r="CW1714" s="16"/>
      <c r="CX1714" s="16"/>
      <c r="CY1714" s="16"/>
      <c r="CZ1714" s="16"/>
      <c r="DA1714" s="16"/>
      <c r="DB1714" s="16"/>
      <c r="DC1714" s="16"/>
      <c r="DD1714" s="16"/>
      <c r="DE1714" s="16"/>
      <c r="DF1714" s="16"/>
      <c r="DG1714" s="16"/>
      <c r="DH1714" s="16"/>
      <c r="DI1714" s="16"/>
      <c r="DJ1714" s="16"/>
      <c r="DK1714" s="16"/>
      <c r="DL1714" s="16"/>
      <c r="DM1714" s="16"/>
      <c r="DN1714" s="16"/>
      <c r="DO1714" s="16"/>
      <c r="DP1714" s="16"/>
      <c r="DQ1714" s="16"/>
      <c r="DR1714" s="16"/>
      <c r="DS1714" s="16"/>
      <c r="DT1714" s="16"/>
      <c r="DU1714" s="16"/>
      <c r="DV1714" s="16"/>
      <c r="DW1714" s="16"/>
      <c r="DX1714" s="16"/>
      <c r="DY1714" s="16"/>
      <c r="DZ1714" s="16"/>
      <c r="EA1714" s="16"/>
      <c r="EB1714" s="16"/>
      <c r="EC1714" s="16"/>
      <c r="ED1714" s="16"/>
      <c r="EE1714" s="16"/>
      <c r="EF1714" s="16"/>
      <c r="EG1714" s="16"/>
      <c r="EH1714" s="16"/>
      <c r="EI1714" s="16"/>
      <c r="EJ1714" s="16"/>
      <c r="EK1714" s="16"/>
      <c r="EL1714" s="16"/>
      <c r="EM1714" s="16"/>
      <c r="EN1714" s="16"/>
      <c r="EO1714" s="16"/>
      <c r="EP1714" s="16"/>
      <c r="EQ1714" s="16"/>
      <c r="ER1714" s="16"/>
      <c r="ES1714" s="16"/>
      <c r="ET1714" s="16"/>
      <c r="EU1714" s="16"/>
      <c r="EV1714" s="16"/>
      <c r="EW1714" s="16"/>
    </row>
    <row r="1715" spans="1:153" x14ac:dyDescent="0.2">
      <c r="A1715" s="8" t="s">
        <v>114</v>
      </c>
      <c r="B1715" s="8" t="s">
        <v>114</v>
      </c>
      <c r="C1715" s="8" t="s">
        <v>116</v>
      </c>
      <c r="D1715" s="7"/>
      <c r="E1715" s="9">
        <v>367</v>
      </c>
      <c r="F1715" s="10" t="s">
        <v>130</v>
      </c>
      <c r="G1715" s="11">
        <v>6.32</v>
      </c>
      <c r="H1715" s="9">
        <v>6</v>
      </c>
      <c r="I1715" s="12">
        <v>6.15</v>
      </c>
      <c r="J1715" s="12">
        <v>6.15</v>
      </c>
      <c r="K1715" s="13">
        <v>6.15</v>
      </c>
      <c r="L1715" s="12">
        <v>239.42080000000001</v>
      </c>
      <c r="M1715" s="12">
        <v>22.935015800000002</v>
      </c>
      <c r="N1715" s="12">
        <v>68.405942857142861</v>
      </c>
      <c r="O1715" s="12">
        <v>6.5528616571428575</v>
      </c>
      <c r="P1715" s="12">
        <v>95.793748078696595</v>
      </c>
      <c r="Q1715" s="12" t="s">
        <v>46</v>
      </c>
      <c r="R1715" s="12" t="s">
        <v>37</v>
      </c>
      <c r="S1715" s="12" t="s">
        <v>38</v>
      </c>
      <c r="T1715" s="12">
        <v>15.47</v>
      </c>
      <c r="U1715" s="12">
        <v>119.24935000000001</v>
      </c>
      <c r="X1715" s="15" t="s">
        <v>63</v>
      </c>
      <c r="Y1715" s="15" t="s">
        <v>49</v>
      </c>
      <c r="Z1715" s="16"/>
      <c r="AA1715" s="16"/>
      <c r="AC1715" s="13">
        <v>3.5</v>
      </c>
      <c r="AD1715" s="44">
        <v>245.61186968261251</v>
      </c>
      <c r="AE1715" s="44" t="s">
        <v>55</v>
      </c>
      <c r="AF1715" s="44" t="s">
        <v>55</v>
      </c>
      <c r="AG1715" s="152">
        <v>70.2</v>
      </c>
    </row>
    <row r="1716" spans="1:153" x14ac:dyDescent="0.2">
      <c r="A1716" s="8" t="s">
        <v>114</v>
      </c>
      <c r="B1716" s="8" t="s">
        <v>114</v>
      </c>
      <c r="C1716" s="8" t="s">
        <v>116</v>
      </c>
      <c r="D1716" s="7"/>
      <c r="E1716" s="9">
        <v>367</v>
      </c>
      <c r="F1716" s="10" t="s">
        <v>130</v>
      </c>
      <c r="G1716" s="7">
        <v>6.36</v>
      </c>
      <c r="H1716" s="7">
        <v>6</v>
      </c>
      <c r="I1716" s="12">
        <v>11.05</v>
      </c>
      <c r="J1716" s="12">
        <v>11.05</v>
      </c>
      <c r="K1716" s="13">
        <v>11.05</v>
      </c>
      <c r="L1716" s="12">
        <v>1652.515132</v>
      </c>
      <c r="M1716" s="12">
        <v>165.7994468</v>
      </c>
      <c r="N1716" s="12">
        <v>149.54888072398188</v>
      </c>
      <c r="O1716" s="12">
        <v>15.00447482352941</v>
      </c>
      <c r="P1716" s="12">
        <v>100.33157554166348</v>
      </c>
      <c r="Q1716" s="12" t="s">
        <v>53</v>
      </c>
      <c r="R1716" s="12" t="s">
        <v>37</v>
      </c>
      <c r="S1716" s="12" t="s">
        <v>38</v>
      </c>
      <c r="T1716" s="12">
        <v>12.12</v>
      </c>
      <c r="U1716" s="12">
        <v>121.23295</v>
      </c>
      <c r="X1716" s="15" t="s">
        <v>63</v>
      </c>
      <c r="Y1716" s="15" t="s">
        <v>49</v>
      </c>
      <c r="AC1716" s="13">
        <v>11.05</v>
      </c>
      <c r="AD1716" s="44">
        <v>1215.5</v>
      </c>
      <c r="AE1716" s="44" t="s">
        <v>38</v>
      </c>
      <c r="AF1716" s="44" t="s">
        <v>38</v>
      </c>
      <c r="AG1716" s="152">
        <v>110</v>
      </c>
    </row>
    <row r="1717" spans="1:153" x14ac:dyDescent="0.2">
      <c r="A1717" s="8" t="s">
        <v>114</v>
      </c>
      <c r="B1717" s="8" t="s">
        <v>114</v>
      </c>
      <c r="C1717" s="8" t="s">
        <v>116</v>
      </c>
      <c r="D1717" s="8"/>
      <c r="E1717" s="9">
        <v>557</v>
      </c>
      <c r="F1717" s="10" t="s">
        <v>267</v>
      </c>
      <c r="G1717" s="11">
        <v>1.01</v>
      </c>
      <c r="H1717" s="9">
        <v>1</v>
      </c>
      <c r="I1717" s="12">
        <v>12.57</v>
      </c>
      <c r="J1717" s="12">
        <v>12.57</v>
      </c>
      <c r="K1717" s="13">
        <v>12.57</v>
      </c>
      <c r="L1717" s="12">
        <v>934.61300400000005</v>
      </c>
      <c r="M1717" s="12">
        <v>102.9102156</v>
      </c>
      <c r="N1717" s="12">
        <v>74.352665393794751</v>
      </c>
      <c r="O1717" s="12">
        <v>8.1869702147971353</v>
      </c>
      <c r="P1717" s="12">
        <v>110.10997617148497</v>
      </c>
      <c r="Q1717" s="12" t="s">
        <v>144</v>
      </c>
      <c r="R1717" s="12" t="s">
        <v>134</v>
      </c>
      <c r="S1717" s="12" t="s">
        <v>135</v>
      </c>
      <c r="T1717" s="12">
        <v>12.48</v>
      </c>
      <c r="U1717" s="12">
        <v>137.43809999999999</v>
      </c>
      <c r="V1717" s="21" t="s">
        <v>118</v>
      </c>
      <c r="W1717" s="21" t="s">
        <v>118</v>
      </c>
      <c r="X1717" s="15" t="s">
        <v>63</v>
      </c>
      <c r="Y1717" s="15" t="s">
        <v>49</v>
      </c>
      <c r="Z1717" s="16"/>
      <c r="AA1717" s="16"/>
      <c r="AB1717" s="16"/>
      <c r="AC1717" s="13">
        <v>12.57</v>
      </c>
      <c r="AD1717" s="44">
        <v>950.26709840000001</v>
      </c>
      <c r="AE1717" s="44" t="s">
        <v>135</v>
      </c>
      <c r="AF1717" s="44" t="s">
        <v>135</v>
      </c>
      <c r="AG1717" s="152">
        <v>75.599999999999994</v>
      </c>
      <c r="AH1717" s="22"/>
      <c r="AI1717" s="22"/>
      <c r="AJ1717" s="22"/>
      <c r="AK1717" s="22"/>
      <c r="AL1717" s="22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22"/>
      <c r="AY1717" s="22"/>
      <c r="AZ1717" s="22"/>
      <c r="BA1717" s="22"/>
      <c r="BB1717" s="22"/>
      <c r="BC1717" s="22"/>
      <c r="BD1717" s="22"/>
      <c r="BE1717" s="22"/>
      <c r="BF1717" s="22"/>
      <c r="BG1717" s="22"/>
      <c r="BH1717" s="22"/>
      <c r="BI1717" s="22"/>
      <c r="BJ1717" s="22"/>
      <c r="BK1717" s="22"/>
      <c r="BL1717" s="22"/>
      <c r="BM1717" s="22"/>
      <c r="BN1717" s="22"/>
      <c r="BO1717" s="22"/>
      <c r="BP1717" s="22"/>
      <c r="BQ1717" s="22"/>
      <c r="BR1717" s="22"/>
      <c r="BS1717" s="22"/>
      <c r="BT1717" s="22"/>
      <c r="BU1717" s="22"/>
      <c r="BV1717" s="22"/>
      <c r="BW1717" s="22"/>
      <c r="BX1717" s="22"/>
      <c r="BY1717" s="22"/>
      <c r="BZ1717" s="22"/>
      <c r="CA1717" s="22"/>
      <c r="CB1717" s="22"/>
      <c r="CC1717" s="22"/>
      <c r="CD1717" s="22"/>
      <c r="CE1717" s="22"/>
      <c r="CF1717" s="22"/>
      <c r="CG1717" s="22"/>
      <c r="CH1717" s="22"/>
      <c r="CI1717" s="22"/>
      <c r="CJ1717" s="22"/>
      <c r="CK1717" s="22"/>
      <c r="CL1717" s="22"/>
      <c r="CM1717" s="22"/>
      <c r="CN1717" s="22"/>
      <c r="CO1717" s="22"/>
      <c r="CP1717" s="22"/>
      <c r="CQ1717" s="22"/>
      <c r="CR1717" s="22"/>
      <c r="CS1717" s="22"/>
      <c r="CT1717" s="22"/>
      <c r="CU1717" s="22"/>
      <c r="CV1717" s="22"/>
      <c r="CW1717" s="22"/>
      <c r="CX1717" s="22"/>
      <c r="CY1717" s="22"/>
      <c r="CZ1717" s="22"/>
      <c r="DA1717" s="22"/>
      <c r="DB1717" s="22"/>
      <c r="DC1717" s="22"/>
      <c r="DD1717" s="22"/>
      <c r="DE1717" s="22"/>
      <c r="DF1717" s="22"/>
      <c r="DG1717" s="22"/>
      <c r="DH1717" s="22"/>
      <c r="DI1717" s="22"/>
      <c r="DJ1717" s="22"/>
      <c r="DK1717" s="22"/>
      <c r="DL1717" s="22"/>
      <c r="DM1717" s="22"/>
      <c r="DN1717" s="22"/>
      <c r="DO1717" s="22"/>
      <c r="DP1717" s="22"/>
      <c r="DQ1717" s="22"/>
      <c r="DR1717" s="22"/>
      <c r="DS1717" s="22"/>
      <c r="DT1717" s="22"/>
      <c r="DU1717" s="22"/>
      <c r="DV1717" s="22"/>
      <c r="DW1717" s="22"/>
      <c r="DX1717" s="22"/>
      <c r="DY1717" s="22"/>
      <c r="DZ1717" s="22"/>
      <c r="EA1717" s="22"/>
      <c r="EB1717" s="22"/>
      <c r="EC1717" s="22"/>
      <c r="ED1717" s="22"/>
      <c r="EE1717" s="22"/>
      <c r="EF1717" s="22"/>
      <c r="EG1717" s="22"/>
      <c r="EH1717" s="22"/>
      <c r="EI1717" s="22"/>
      <c r="EJ1717" s="22"/>
      <c r="EK1717" s="22"/>
      <c r="EL1717" s="22"/>
      <c r="EM1717" s="22"/>
      <c r="EN1717" s="22"/>
      <c r="EO1717" s="22"/>
      <c r="EP1717" s="22"/>
      <c r="EQ1717" s="22"/>
      <c r="ER1717" s="22"/>
      <c r="ES1717" s="22"/>
      <c r="ET1717" s="22"/>
      <c r="EU1717" s="22"/>
      <c r="EV1717" s="22"/>
      <c r="EW1717" s="22"/>
    </row>
    <row r="1718" spans="1:153" x14ac:dyDescent="0.2">
      <c r="A1718" s="8" t="s">
        <v>32</v>
      </c>
      <c r="B1718" s="8" t="s">
        <v>32</v>
      </c>
      <c r="C1718" s="8" t="s">
        <v>33</v>
      </c>
      <c r="D1718" s="8" t="s">
        <v>56</v>
      </c>
      <c r="E1718" s="9">
        <v>39</v>
      </c>
      <c r="F1718" s="10" t="s">
        <v>138</v>
      </c>
      <c r="G1718" s="11">
        <v>39.06</v>
      </c>
      <c r="H1718" s="147">
        <v>49</v>
      </c>
      <c r="I1718" s="12">
        <v>17.149999999999999</v>
      </c>
      <c r="J1718" s="12">
        <v>17.149999999999999</v>
      </c>
      <c r="K1718" s="13">
        <v>17.149999999999999</v>
      </c>
      <c r="L1718" s="12">
        <v>1176.6406240000001</v>
      </c>
      <c r="M1718" s="12">
        <v>134.30782840000001</v>
      </c>
      <c r="N1718" s="12">
        <v>68.608782740524788</v>
      </c>
      <c r="O1718" s="12">
        <v>7.8313602565597673</v>
      </c>
      <c r="P1718" s="12">
        <v>114.14515669484481</v>
      </c>
      <c r="Q1718" s="12" t="s">
        <v>36</v>
      </c>
      <c r="R1718" s="12" t="s">
        <v>54</v>
      </c>
      <c r="S1718" s="12" t="s">
        <v>55</v>
      </c>
      <c r="T1718" s="12">
        <v>13.77</v>
      </c>
      <c r="U1718" s="12">
        <v>144.75055</v>
      </c>
      <c r="V1718" s="13" t="s">
        <v>81</v>
      </c>
      <c r="W1718" s="14" t="s">
        <v>197</v>
      </c>
      <c r="X1718" s="15" t="s">
        <v>41</v>
      </c>
      <c r="Y1718" s="15" t="s">
        <v>49</v>
      </c>
      <c r="Z1718" s="16"/>
      <c r="AA1718" s="16"/>
      <c r="AB1718" s="17">
        <v>5.830903790087464E-2</v>
      </c>
      <c r="AC1718" s="18">
        <v>17.149999999999999</v>
      </c>
      <c r="AD1718" s="19">
        <v>1096.629061568</v>
      </c>
      <c r="AE1718" s="20" t="s">
        <v>55</v>
      </c>
      <c r="AF1718" s="20" t="s">
        <v>55</v>
      </c>
      <c r="AG1718" s="152">
        <v>63.9</v>
      </c>
      <c r="AH1718" s="22"/>
      <c r="AI1718" s="22"/>
      <c r="AJ1718" s="22"/>
      <c r="AK1718" s="22"/>
      <c r="AL1718" s="22"/>
      <c r="AM1718" s="22"/>
      <c r="AN1718" s="22"/>
      <c r="AO1718" s="22"/>
      <c r="AP1718" s="22"/>
      <c r="AQ1718" s="22"/>
      <c r="AR1718" s="22"/>
      <c r="AS1718" s="22"/>
      <c r="AT1718" s="22"/>
      <c r="AU1718" s="22"/>
      <c r="AV1718" s="22"/>
      <c r="AW1718" s="22"/>
      <c r="AX1718" s="22"/>
      <c r="AY1718" s="22"/>
      <c r="AZ1718" s="22"/>
      <c r="BA1718" s="22"/>
      <c r="BB1718" s="22"/>
      <c r="BC1718" s="22"/>
      <c r="BD1718" s="22"/>
      <c r="BE1718" s="22"/>
      <c r="BF1718" s="22"/>
      <c r="BG1718" s="22"/>
      <c r="BH1718" s="22"/>
      <c r="BI1718" s="22"/>
      <c r="BJ1718" s="22"/>
      <c r="BK1718" s="22"/>
      <c r="BL1718" s="22"/>
      <c r="BM1718" s="22"/>
      <c r="BN1718" s="22"/>
      <c r="BO1718" s="22"/>
      <c r="BP1718" s="22"/>
      <c r="BQ1718" s="22"/>
      <c r="BR1718" s="22"/>
      <c r="BS1718" s="22"/>
      <c r="BT1718" s="22"/>
      <c r="BU1718" s="22"/>
      <c r="BV1718" s="22"/>
      <c r="BW1718" s="22"/>
      <c r="BX1718" s="22"/>
      <c r="BY1718" s="22"/>
      <c r="BZ1718" s="22"/>
      <c r="CA1718" s="22"/>
      <c r="CB1718" s="22"/>
      <c r="CC1718" s="22"/>
      <c r="CD1718" s="22"/>
      <c r="CE1718" s="22"/>
      <c r="CF1718" s="22"/>
      <c r="CG1718" s="22"/>
      <c r="CH1718" s="22"/>
      <c r="CI1718" s="22"/>
      <c r="CJ1718" s="22"/>
      <c r="CK1718" s="22"/>
      <c r="CL1718" s="22"/>
      <c r="CM1718" s="22"/>
      <c r="CN1718" s="22"/>
      <c r="CO1718" s="22"/>
      <c r="CP1718" s="22"/>
      <c r="CQ1718" s="22"/>
      <c r="CR1718" s="22"/>
      <c r="CS1718" s="22"/>
      <c r="CT1718" s="22"/>
      <c r="CU1718" s="22"/>
      <c r="CV1718" s="22"/>
      <c r="CW1718" s="22"/>
      <c r="CX1718" s="22"/>
      <c r="CY1718" s="22"/>
      <c r="CZ1718" s="22"/>
      <c r="DA1718" s="22"/>
      <c r="DB1718" s="22"/>
      <c r="DC1718" s="22"/>
      <c r="DD1718" s="22"/>
      <c r="DE1718" s="22"/>
      <c r="DF1718" s="22"/>
      <c r="DG1718" s="22"/>
      <c r="DH1718" s="22"/>
      <c r="DI1718" s="22"/>
      <c r="DJ1718" s="22"/>
      <c r="DK1718" s="22"/>
      <c r="DL1718" s="22"/>
      <c r="DM1718" s="22"/>
      <c r="DN1718" s="22"/>
      <c r="DO1718" s="22"/>
      <c r="DP1718" s="22"/>
      <c r="DQ1718" s="22"/>
      <c r="DR1718" s="22"/>
      <c r="DS1718" s="22"/>
      <c r="DT1718" s="22"/>
      <c r="DU1718" s="22"/>
      <c r="DV1718" s="22"/>
      <c r="DW1718" s="22"/>
      <c r="DX1718" s="22"/>
      <c r="DY1718" s="22"/>
      <c r="DZ1718" s="22"/>
      <c r="EA1718" s="22"/>
      <c r="EB1718" s="22"/>
      <c r="EC1718" s="22"/>
      <c r="ED1718" s="22"/>
      <c r="EE1718" s="22"/>
      <c r="EF1718" s="22"/>
      <c r="EG1718" s="22"/>
      <c r="EH1718" s="22"/>
      <c r="EI1718" s="22"/>
      <c r="EJ1718" s="22"/>
      <c r="EK1718" s="22"/>
      <c r="EL1718" s="22"/>
      <c r="EM1718" s="22"/>
      <c r="EN1718" s="22"/>
      <c r="EO1718" s="22"/>
      <c r="EP1718" s="22"/>
      <c r="EQ1718" s="22"/>
      <c r="ER1718" s="22"/>
      <c r="ES1718" s="22"/>
      <c r="ET1718" s="22"/>
      <c r="EU1718" s="22"/>
      <c r="EV1718" s="22"/>
      <c r="EW1718" s="22"/>
    </row>
    <row r="1719" spans="1:153" x14ac:dyDescent="0.2">
      <c r="A1719" s="8" t="s">
        <v>114</v>
      </c>
      <c r="B1719" s="8" t="s">
        <v>142</v>
      </c>
      <c r="C1719" s="8" t="s">
        <v>142</v>
      </c>
      <c r="D1719" s="8"/>
      <c r="E1719" s="9">
        <v>587</v>
      </c>
      <c r="F1719" s="10" t="s">
        <v>247</v>
      </c>
      <c r="G1719" s="60">
        <v>12.28</v>
      </c>
      <c r="H1719" s="7">
        <v>12</v>
      </c>
      <c r="I1719" s="12">
        <v>1.48</v>
      </c>
      <c r="J1719" s="12">
        <v>1.48</v>
      </c>
      <c r="K1719" s="13">
        <v>1.48</v>
      </c>
      <c r="L1719" s="12">
        <v>119.72024399999999</v>
      </c>
      <c r="M1719" s="12">
        <v>12.838158399999999</v>
      </c>
      <c r="N1719" s="12">
        <v>80.892056756756759</v>
      </c>
      <c r="O1719" s="12">
        <v>8.6744313513513518</v>
      </c>
      <c r="P1719" s="12">
        <v>107.23464947164659</v>
      </c>
      <c r="Q1719" s="12" t="s">
        <v>53</v>
      </c>
      <c r="R1719" s="12" t="s">
        <v>54</v>
      </c>
      <c r="S1719" s="12" t="s">
        <v>55</v>
      </c>
      <c r="T1719" s="12">
        <v>14.39</v>
      </c>
      <c r="U1719" s="12">
        <v>140.57325</v>
      </c>
      <c r="X1719" s="15" t="s">
        <v>63</v>
      </c>
      <c r="Y1719" s="15" t="s">
        <v>49</v>
      </c>
      <c r="Z1719" s="16"/>
      <c r="AC1719" s="13">
        <v>1.48</v>
      </c>
      <c r="AD1719" s="44">
        <v>124.94584934828673</v>
      </c>
      <c r="AE1719" s="44" t="s">
        <v>55</v>
      </c>
      <c r="AF1719" s="44" t="s">
        <v>55</v>
      </c>
      <c r="AG1719" s="152">
        <v>84.4</v>
      </c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/>
      <c r="BY1719" s="15"/>
      <c r="BZ1719" s="15"/>
      <c r="CA1719" s="15"/>
      <c r="CB1719" s="15"/>
      <c r="CC1719" s="15"/>
      <c r="CD1719" s="15"/>
      <c r="CE1719" s="15"/>
      <c r="CF1719" s="15"/>
      <c r="CG1719" s="15"/>
      <c r="CH1719" s="15"/>
      <c r="CI1719" s="15"/>
      <c r="CJ1719" s="15"/>
      <c r="CK1719" s="15"/>
      <c r="CL1719" s="15"/>
      <c r="CM1719" s="15"/>
      <c r="CN1719" s="15"/>
      <c r="CO1719" s="15"/>
      <c r="CP1719" s="15"/>
      <c r="CQ1719" s="15"/>
      <c r="CR1719" s="15"/>
      <c r="CS1719" s="15"/>
      <c r="CT1719" s="15"/>
      <c r="CU1719" s="15"/>
      <c r="CV1719" s="15"/>
      <c r="CW1719" s="15"/>
      <c r="CX1719" s="15"/>
      <c r="CY1719" s="15"/>
      <c r="CZ1719" s="15"/>
      <c r="DA1719" s="15"/>
      <c r="DB1719" s="15"/>
      <c r="DC1719" s="15"/>
      <c r="DD1719" s="15"/>
      <c r="DE1719" s="15"/>
      <c r="DF1719" s="15"/>
      <c r="DG1719" s="15"/>
      <c r="DH1719" s="15"/>
      <c r="DI1719" s="15"/>
      <c r="DJ1719" s="15"/>
      <c r="DK1719" s="15"/>
      <c r="DL1719" s="15"/>
      <c r="DM1719" s="15"/>
      <c r="DN1719" s="15"/>
      <c r="DO1719" s="15"/>
      <c r="DP1719" s="15"/>
      <c r="DQ1719" s="15"/>
      <c r="DR1719" s="15"/>
      <c r="DS1719" s="15"/>
      <c r="DT1719" s="15"/>
      <c r="DU1719" s="15"/>
      <c r="DV1719" s="15"/>
      <c r="DW1719" s="15"/>
      <c r="DX1719" s="15"/>
      <c r="DY1719" s="15"/>
      <c r="DZ1719" s="15"/>
      <c r="EA1719" s="15"/>
      <c r="EB1719" s="15"/>
      <c r="EC1719" s="15"/>
      <c r="ED1719" s="15"/>
      <c r="EE1719" s="15"/>
      <c r="EF1719" s="15"/>
      <c r="EG1719" s="15"/>
      <c r="EH1719" s="15"/>
      <c r="EI1719" s="15"/>
      <c r="EJ1719" s="15"/>
      <c r="EK1719" s="15"/>
      <c r="EL1719" s="15"/>
      <c r="EM1719" s="15"/>
      <c r="EN1719" s="15"/>
      <c r="EO1719" s="15"/>
      <c r="EP1719" s="15"/>
      <c r="EQ1719" s="15"/>
      <c r="ER1719" s="15"/>
      <c r="ES1719" s="15"/>
      <c r="ET1719" s="15"/>
      <c r="EU1719" s="15"/>
      <c r="EV1719" s="15"/>
      <c r="EW1719" s="15"/>
    </row>
    <row r="1720" spans="1:153" x14ac:dyDescent="0.2">
      <c r="A1720" s="8" t="s">
        <v>114</v>
      </c>
      <c r="B1720" s="8"/>
      <c r="C1720" s="8"/>
      <c r="E1720" s="9">
        <v>587</v>
      </c>
      <c r="F1720" s="10" t="s">
        <v>247</v>
      </c>
      <c r="G1720" s="60">
        <v>3.09</v>
      </c>
      <c r="H1720" s="15">
        <v>3</v>
      </c>
      <c r="I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AC1720" s="13">
        <v>1.8</v>
      </c>
      <c r="AD1720" s="44">
        <v>201.64116812629467</v>
      </c>
      <c r="AE1720" s="44" t="s">
        <v>55</v>
      </c>
      <c r="AF1720" s="44" t="s">
        <v>55</v>
      </c>
      <c r="AG1720" s="152">
        <v>112</v>
      </c>
    </row>
    <row r="1721" spans="1:153" x14ac:dyDescent="0.2">
      <c r="A1721" s="8" t="s">
        <v>114</v>
      </c>
      <c r="B1721" s="8" t="s">
        <v>142</v>
      </c>
      <c r="C1721" s="8" t="s">
        <v>142</v>
      </c>
      <c r="E1721" s="9">
        <v>587</v>
      </c>
      <c r="F1721" s="10" t="s">
        <v>247</v>
      </c>
      <c r="G1721" s="60">
        <v>2.11</v>
      </c>
      <c r="I1721" s="12">
        <v>1.5</v>
      </c>
      <c r="L1721" s="12">
        <v>90.94034400000001</v>
      </c>
      <c r="M1721" s="12">
        <v>8.682444799999999</v>
      </c>
      <c r="N1721" s="12">
        <v>90.94034400000001</v>
      </c>
      <c r="O1721" s="12">
        <v>8.682444799999999</v>
      </c>
      <c r="P1721" s="12">
        <v>95.474070342201458</v>
      </c>
      <c r="Q1721" s="12" t="s">
        <v>53</v>
      </c>
      <c r="R1721" s="12" t="s">
        <v>134</v>
      </c>
      <c r="S1721" s="12" t="s">
        <v>135</v>
      </c>
      <c r="T1721" s="12">
        <v>15.74</v>
      </c>
      <c r="U1721" s="12">
        <v>126.43755</v>
      </c>
      <c r="AC1721" s="13">
        <v>1</v>
      </c>
      <c r="AD1721" s="44">
        <v>84.422871181274814</v>
      </c>
      <c r="AE1721" s="44" t="s">
        <v>55</v>
      </c>
      <c r="AF1721" s="44" t="s">
        <v>55</v>
      </c>
      <c r="AG1721" s="152">
        <v>84.4</v>
      </c>
    </row>
    <row r="1722" spans="1:153" x14ac:dyDescent="0.2">
      <c r="A1722" s="8" t="s">
        <v>114</v>
      </c>
      <c r="B1722" s="8" t="s">
        <v>142</v>
      </c>
      <c r="C1722" s="8" t="s">
        <v>142</v>
      </c>
      <c r="E1722" s="9">
        <v>587</v>
      </c>
      <c r="F1722" s="10" t="s">
        <v>247</v>
      </c>
      <c r="G1722" s="60">
        <v>2.16</v>
      </c>
      <c r="I1722" s="12" t="e">
        <v>#N/A</v>
      </c>
      <c r="L1722" s="12" t="e">
        <v>#N/A</v>
      </c>
      <c r="M1722" s="12" t="e">
        <v>#N/A</v>
      </c>
      <c r="N1722" s="12" t="e">
        <v>#N/A</v>
      </c>
      <c r="O1722" s="12" t="e">
        <v>#N/A</v>
      </c>
      <c r="P1722" s="12" t="e">
        <v>#N/A</v>
      </c>
      <c r="Q1722" s="12" t="e">
        <v>#N/A</v>
      </c>
      <c r="R1722" s="12" t="e">
        <v>#N/A</v>
      </c>
      <c r="S1722" s="12" t="e">
        <v>#N/A</v>
      </c>
      <c r="T1722" s="12" t="e">
        <v>#N/A</v>
      </c>
      <c r="U1722" s="12" t="e">
        <v>#N/A</v>
      </c>
      <c r="AC1722" s="13">
        <v>1.23</v>
      </c>
      <c r="AD1722" s="44">
        <v>115.15613155296803</v>
      </c>
      <c r="AE1722" s="44" t="s">
        <v>55</v>
      </c>
      <c r="AF1722" s="44" t="s">
        <v>55</v>
      </c>
      <c r="AG1722" s="152">
        <v>93.6</v>
      </c>
    </row>
    <row r="1723" spans="1:153" x14ac:dyDescent="0.2">
      <c r="A1723" s="8" t="s">
        <v>114</v>
      </c>
      <c r="B1723" s="8" t="s">
        <v>142</v>
      </c>
      <c r="C1723" s="8" t="s">
        <v>142</v>
      </c>
      <c r="E1723" s="9">
        <v>587</v>
      </c>
      <c r="F1723" s="10" t="s">
        <v>247</v>
      </c>
      <c r="G1723" s="60">
        <v>2.17</v>
      </c>
      <c r="I1723" s="12" t="e">
        <v>#N/A</v>
      </c>
      <c r="L1723" s="12" t="e">
        <v>#N/A</v>
      </c>
      <c r="M1723" s="12" t="e">
        <v>#N/A</v>
      </c>
      <c r="N1723" s="12" t="e">
        <v>#N/A</v>
      </c>
      <c r="O1723" s="12" t="e">
        <v>#N/A</v>
      </c>
      <c r="P1723" s="12" t="e">
        <v>#N/A</v>
      </c>
      <c r="Q1723" s="12" t="e">
        <v>#N/A</v>
      </c>
      <c r="R1723" s="12" t="e">
        <v>#N/A</v>
      </c>
      <c r="S1723" s="12" t="e">
        <v>#N/A</v>
      </c>
      <c r="T1723" s="12" t="e">
        <v>#N/A</v>
      </c>
      <c r="U1723" s="12" t="e">
        <v>#N/A</v>
      </c>
      <c r="AC1723" s="13">
        <v>1.87</v>
      </c>
      <c r="AD1723" s="44">
        <v>175.0747691089839</v>
      </c>
      <c r="AE1723" s="44" t="s">
        <v>55</v>
      </c>
      <c r="AF1723" s="44" t="s">
        <v>55</v>
      </c>
      <c r="AG1723" s="152">
        <v>93.6</v>
      </c>
    </row>
    <row r="1724" spans="1:153" x14ac:dyDescent="0.2">
      <c r="A1724" s="8" t="s">
        <v>114</v>
      </c>
      <c r="B1724" s="8" t="s">
        <v>142</v>
      </c>
      <c r="C1724" s="8" t="s">
        <v>142</v>
      </c>
      <c r="D1724" s="8"/>
      <c r="E1724" s="9">
        <v>587</v>
      </c>
      <c r="F1724" s="10" t="s">
        <v>247</v>
      </c>
      <c r="G1724" s="60">
        <v>10.07</v>
      </c>
      <c r="H1724" s="7">
        <v>10</v>
      </c>
      <c r="I1724" s="12">
        <v>8.6199999999999992</v>
      </c>
      <c r="J1724" s="12">
        <v>8.6199999999999992</v>
      </c>
      <c r="K1724" s="13">
        <v>8.6199999999999992</v>
      </c>
      <c r="L1724" s="12">
        <v>952.02280799999994</v>
      </c>
      <c r="M1724" s="12">
        <v>100.53601300000001</v>
      </c>
      <c r="N1724" s="12">
        <v>110.44348120649653</v>
      </c>
      <c r="O1724" s="12">
        <v>11.663110556844551</v>
      </c>
      <c r="P1724" s="12">
        <v>105.60252564873426</v>
      </c>
      <c r="Q1724" s="12" t="s">
        <v>46</v>
      </c>
      <c r="R1724" s="12" t="s">
        <v>70</v>
      </c>
      <c r="S1724" s="12" t="s">
        <v>71</v>
      </c>
      <c r="T1724" s="12">
        <v>12.45</v>
      </c>
      <c r="U1724" s="12">
        <v>127.25924999999999</v>
      </c>
      <c r="X1724" s="15" t="s">
        <v>63</v>
      </c>
      <c r="Y1724" s="15" t="s">
        <v>49</v>
      </c>
      <c r="Z1724" s="16"/>
      <c r="AC1724" s="13">
        <v>8.6199999999999992</v>
      </c>
      <c r="AD1724" s="44">
        <v>846.68114958258889</v>
      </c>
      <c r="AE1724" s="44" t="s">
        <v>71</v>
      </c>
      <c r="AF1724" s="44" t="s">
        <v>71</v>
      </c>
      <c r="AG1724" s="152">
        <v>98.2</v>
      </c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5"/>
      <c r="BP1724" s="15"/>
      <c r="BQ1724" s="15"/>
      <c r="BR1724" s="15"/>
      <c r="BS1724" s="15"/>
      <c r="BT1724" s="15"/>
      <c r="BU1724" s="15"/>
      <c r="BV1724" s="15"/>
      <c r="BW1724" s="15"/>
      <c r="BX1724" s="15"/>
      <c r="BY1724" s="15"/>
      <c r="BZ1724" s="15"/>
      <c r="CA1724" s="15"/>
      <c r="CB1724" s="15"/>
      <c r="CC1724" s="15"/>
      <c r="CD1724" s="15"/>
      <c r="CE1724" s="15"/>
      <c r="CF1724" s="15"/>
      <c r="CG1724" s="15"/>
      <c r="CH1724" s="15"/>
      <c r="CI1724" s="15"/>
      <c r="CJ1724" s="15"/>
      <c r="CK1724" s="15"/>
      <c r="CL1724" s="15"/>
      <c r="CM1724" s="15"/>
      <c r="CN1724" s="15"/>
      <c r="CO1724" s="15"/>
      <c r="CP1724" s="15"/>
      <c r="CQ1724" s="15"/>
      <c r="CR1724" s="15"/>
      <c r="CS1724" s="15"/>
      <c r="CT1724" s="15"/>
      <c r="CU1724" s="15"/>
      <c r="CV1724" s="15"/>
      <c r="CW1724" s="15"/>
      <c r="CX1724" s="15"/>
      <c r="CY1724" s="15"/>
      <c r="CZ1724" s="15"/>
      <c r="DA1724" s="15"/>
      <c r="DB1724" s="15"/>
      <c r="DC1724" s="15"/>
      <c r="DD1724" s="15"/>
      <c r="DE1724" s="15"/>
      <c r="DF1724" s="15"/>
      <c r="DG1724" s="15"/>
      <c r="DH1724" s="15"/>
      <c r="DI1724" s="15"/>
      <c r="DJ1724" s="15"/>
      <c r="DK1724" s="15"/>
      <c r="DL1724" s="15"/>
      <c r="DM1724" s="15"/>
      <c r="DN1724" s="15"/>
      <c r="DO1724" s="15"/>
      <c r="DP1724" s="15"/>
      <c r="DQ1724" s="15"/>
      <c r="DR1724" s="15"/>
      <c r="DS1724" s="15"/>
      <c r="DT1724" s="15"/>
      <c r="DU1724" s="15"/>
      <c r="DV1724" s="15"/>
      <c r="DW1724" s="15"/>
      <c r="DX1724" s="15"/>
      <c r="DY1724" s="15"/>
      <c r="DZ1724" s="15"/>
      <c r="EA1724" s="15"/>
      <c r="EB1724" s="15"/>
      <c r="EC1724" s="15"/>
      <c r="ED1724" s="15"/>
      <c r="EE1724" s="15"/>
      <c r="EF1724" s="15"/>
      <c r="EG1724" s="15"/>
      <c r="EH1724" s="15"/>
      <c r="EI1724" s="15"/>
      <c r="EJ1724" s="15"/>
      <c r="EK1724" s="15"/>
      <c r="EL1724" s="15"/>
      <c r="EM1724" s="15"/>
      <c r="EN1724" s="15"/>
      <c r="EO1724" s="15"/>
      <c r="EP1724" s="15"/>
      <c r="EQ1724" s="15"/>
      <c r="ER1724" s="15"/>
      <c r="ES1724" s="15"/>
      <c r="ET1724" s="15"/>
      <c r="EU1724" s="15"/>
      <c r="EV1724" s="15"/>
      <c r="EW1724" s="15"/>
    </row>
    <row r="1725" spans="1:153" x14ac:dyDescent="0.2">
      <c r="A1725" s="8" t="s">
        <v>114</v>
      </c>
      <c r="B1725" s="8" t="s">
        <v>142</v>
      </c>
      <c r="C1725" s="8" t="s">
        <v>142</v>
      </c>
      <c r="D1725" s="8"/>
      <c r="E1725" s="9">
        <v>587</v>
      </c>
      <c r="F1725" s="10" t="s">
        <v>247</v>
      </c>
      <c r="G1725" s="60">
        <v>10.08</v>
      </c>
      <c r="H1725" s="7">
        <v>10</v>
      </c>
      <c r="I1725" s="12">
        <v>6.75</v>
      </c>
      <c r="J1725" s="12">
        <v>6.75</v>
      </c>
      <c r="K1725" s="13">
        <v>6.75</v>
      </c>
      <c r="L1725" s="12">
        <v>548.14685599999996</v>
      </c>
      <c r="M1725" s="12">
        <v>60.636928599999997</v>
      </c>
      <c r="N1725" s="12">
        <v>81.206941629629625</v>
      </c>
      <c r="O1725" s="12">
        <v>8.9832486814814807</v>
      </c>
      <c r="P1725" s="12">
        <v>110.62168456549536</v>
      </c>
      <c r="Q1725" s="12" t="s">
        <v>46</v>
      </c>
      <c r="R1725" s="12" t="s">
        <v>70</v>
      </c>
      <c r="S1725" s="12" t="s">
        <v>71</v>
      </c>
      <c r="T1725" s="12">
        <v>12.48</v>
      </c>
      <c r="U1725" s="12">
        <v>132.30125000000001</v>
      </c>
      <c r="X1725" s="15" t="s">
        <v>63</v>
      </c>
      <c r="Y1725" s="15" t="s">
        <v>49</v>
      </c>
      <c r="Z1725" s="16"/>
      <c r="AC1725" s="13">
        <v>6.75</v>
      </c>
      <c r="AD1725" s="44">
        <v>663.0043804736049</v>
      </c>
      <c r="AE1725" s="44" t="s">
        <v>71</v>
      </c>
      <c r="AF1725" s="44" t="s">
        <v>71</v>
      </c>
      <c r="AG1725" s="152">
        <v>98.2</v>
      </c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5"/>
      <c r="BP1725" s="15"/>
      <c r="BQ1725" s="15"/>
      <c r="BR1725" s="15"/>
      <c r="BS1725" s="15"/>
      <c r="BT1725" s="15"/>
      <c r="BU1725" s="15"/>
      <c r="BV1725" s="15"/>
      <c r="BW1725" s="15"/>
      <c r="BX1725" s="15"/>
      <c r="BY1725" s="15"/>
      <c r="BZ1725" s="15"/>
      <c r="CA1725" s="15"/>
      <c r="CB1725" s="15"/>
      <c r="CC1725" s="15"/>
      <c r="CD1725" s="15"/>
      <c r="CE1725" s="15"/>
      <c r="CF1725" s="15"/>
      <c r="CG1725" s="15"/>
      <c r="CH1725" s="15"/>
      <c r="CI1725" s="15"/>
      <c r="CJ1725" s="15"/>
      <c r="CK1725" s="15"/>
      <c r="CL1725" s="15"/>
      <c r="CM1725" s="15"/>
      <c r="CN1725" s="15"/>
      <c r="CO1725" s="15"/>
      <c r="CP1725" s="15"/>
      <c r="CQ1725" s="15"/>
      <c r="CR1725" s="15"/>
      <c r="CS1725" s="15"/>
      <c r="CT1725" s="15"/>
      <c r="CU1725" s="15"/>
      <c r="CV1725" s="15"/>
      <c r="CW1725" s="15"/>
      <c r="CX1725" s="15"/>
      <c r="CY1725" s="15"/>
      <c r="CZ1725" s="15"/>
      <c r="DA1725" s="15"/>
      <c r="DB1725" s="15"/>
      <c r="DC1725" s="15"/>
      <c r="DD1725" s="15"/>
      <c r="DE1725" s="15"/>
      <c r="DF1725" s="15"/>
      <c r="DG1725" s="15"/>
      <c r="DH1725" s="15"/>
      <c r="DI1725" s="15"/>
      <c r="DJ1725" s="15"/>
      <c r="DK1725" s="15"/>
      <c r="DL1725" s="15"/>
      <c r="DM1725" s="15"/>
      <c r="DN1725" s="15"/>
      <c r="DO1725" s="15"/>
      <c r="DP1725" s="15"/>
      <c r="DQ1725" s="15"/>
      <c r="DR1725" s="15"/>
      <c r="DS1725" s="15"/>
      <c r="DT1725" s="15"/>
      <c r="DU1725" s="15"/>
      <c r="DV1725" s="15"/>
      <c r="DW1725" s="15"/>
      <c r="DX1725" s="15"/>
      <c r="DY1725" s="15"/>
      <c r="DZ1725" s="15"/>
      <c r="EA1725" s="15"/>
      <c r="EB1725" s="15"/>
      <c r="EC1725" s="15"/>
      <c r="ED1725" s="15"/>
      <c r="EE1725" s="15"/>
      <c r="EF1725" s="15"/>
      <c r="EG1725" s="15"/>
      <c r="EH1725" s="15"/>
      <c r="EI1725" s="15"/>
      <c r="EJ1725" s="15"/>
      <c r="EK1725" s="15"/>
      <c r="EL1725" s="15"/>
      <c r="EM1725" s="15"/>
      <c r="EN1725" s="15"/>
      <c r="EO1725" s="15"/>
      <c r="EP1725" s="15"/>
      <c r="EQ1725" s="15"/>
      <c r="ER1725" s="15"/>
      <c r="ES1725" s="15"/>
      <c r="ET1725" s="15"/>
      <c r="EU1725" s="15"/>
      <c r="EV1725" s="15"/>
      <c r="EW1725" s="15"/>
    </row>
    <row r="1726" spans="1:153" x14ac:dyDescent="0.2">
      <c r="A1726" s="8" t="s">
        <v>114</v>
      </c>
      <c r="B1726" s="8" t="s">
        <v>142</v>
      </c>
      <c r="C1726" s="8" t="s">
        <v>142</v>
      </c>
      <c r="D1726" s="8"/>
      <c r="E1726" s="9">
        <v>587</v>
      </c>
      <c r="F1726" s="10" t="s">
        <v>247</v>
      </c>
      <c r="G1726" s="60">
        <v>12.18</v>
      </c>
      <c r="H1726" s="7">
        <v>12</v>
      </c>
      <c r="I1726" s="12">
        <v>4.32</v>
      </c>
      <c r="J1726" s="12">
        <v>4.32</v>
      </c>
      <c r="K1726" s="13">
        <v>4.32</v>
      </c>
      <c r="L1726" s="12">
        <v>316.34107999999998</v>
      </c>
      <c r="M1726" s="12">
        <v>39.973700999999998</v>
      </c>
      <c r="N1726" s="12">
        <v>73.227101851851842</v>
      </c>
      <c r="O1726" s="12">
        <v>9.2531715277777771</v>
      </c>
      <c r="P1726" s="12">
        <v>126.36266209877012</v>
      </c>
      <c r="Q1726" s="12" t="s">
        <v>53</v>
      </c>
      <c r="R1726" s="12" t="s">
        <v>54</v>
      </c>
      <c r="S1726" s="12" t="s">
        <v>55</v>
      </c>
      <c r="T1726" s="12">
        <v>13.11</v>
      </c>
      <c r="U1726" s="12">
        <v>153.53735</v>
      </c>
      <c r="X1726" s="15" t="s">
        <v>63</v>
      </c>
      <c r="Y1726" s="15" t="s">
        <v>49</v>
      </c>
      <c r="Z1726" s="16"/>
      <c r="AC1726" s="13">
        <v>4.32</v>
      </c>
      <c r="AD1726" s="44">
        <v>364.70680350310721</v>
      </c>
      <c r="AE1726" s="44" t="s">
        <v>55</v>
      </c>
      <c r="AF1726" s="44" t="s">
        <v>55</v>
      </c>
      <c r="AG1726" s="152">
        <v>84.4</v>
      </c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5"/>
      <c r="BP1726" s="15"/>
      <c r="BQ1726" s="15"/>
      <c r="BR1726" s="15"/>
      <c r="BS1726" s="15"/>
      <c r="BT1726" s="15"/>
      <c r="BU1726" s="15"/>
      <c r="BV1726" s="15"/>
      <c r="BW1726" s="15"/>
      <c r="BX1726" s="15"/>
      <c r="BY1726" s="15"/>
      <c r="BZ1726" s="15"/>
      <c r="CA1726" s="15"/>
      <c r="CB1726" s="15"/>
      <c r="CC1726" s="15"/>
      <c r="CD1726" s="15"/>
      <c r="CE1726" s="15"/>
      <c r="CF1726" s="15"/>
      <c r="CG1726" s="15"/>
      <c r="CH1726" s="15"/>
      <c r="CI1726" s="15"/>
      <c r="CJ1726" s="15"/>
      <c r="CK1726" s="15"/>
      <c r="CL1726" s="15"/>
      <c r="CM1726" s="15"/>
      <c r="CN1726" s="15"/>
      <c r="CO1726" s="15"/>
      <c r="CP1726" s="15"/>
      <c r="CQ1726" s="15"/>
      <c r="CR1726" s="15"/>
      <c r="CS1726" s="15"/>
      <c r="CT1726" s="15"/>
      <c r="CU1726" s="15"/>
      <c r="CV1726" s="15"/>
      <c r="CW1726" s="15"/>
      <c r="CX1726" s="15"/>
      <c r="CY1726" s="15"/>
      <c r="CZ1726" s="15"/>
      <c r="DA1726" s="15"/>
      <c r="DB1726" s="15"/>
      <c r="DC1726" s="15"/>
      <c r="DD1726" s="15"/>
      <c r="DE1726" s="15"/>
      <c r="DF1726" s="15"/>
      <c r="DG1726" s="15"/>
      <c r="DH1726" s="15"/>
      <c r="DI1726" s="15"/>
      <c r="DJ1726" s="15"/>
      <c r="DK1726" s="15"/>
      <c r="DL1726" s="15"/>
      <c r="DM1726" s="15"/>
      <c r="DN1726" s="15"/>
      <c r="DO1726" s="15"/>
      <c r="DP1726" s="15"/>
      <c r="DQ1726" s="15"/>
      <c r="DR1726" s="15"/>
      <c r="DS1726" s="15"/>
      <c r="DT1726" s="15"/>
      <c r="DU1726" s="15"/>
      <c r="DV1726" s="15"/>
      <c r="DW1726" s="15"/>
      <c r="DX1726" s="15"/>
      <c r="DY1726" s="15"/>
      <c r="DZ1726" s="15"/>
      <c r="EA1726" s="15"/>
      <c r="EB1726" s="15"/>
      <c r="EC1726" s="15"/>
      <c r="ED1726" s="15"/>
      <c r="EE1726" s="15"/>
      <c r="EF1726" s="15"/>
      <c r="EG1726" s="15"/>
      <c r="EH1726" s="15"/>
      <c r="EI1726" s="15"/>
      <c r="EJ1726" s="15"/>
      <c r="EK1726" s="15"/>
      <c r="EL1726" s="15"/>
      <c r="EM1726" s="15"/>
      <c r="EN1726" s="15"/>
      <c r="EO1726" s="15"/>
      <c r="EP1726" s="15"/>
      <c r="EQ1726" s="15"/>
      <c r="ER1726" s="15"/>
      <c r="ES1726" s="15"/>
      <c r="ET1726" s="15"/>
      <c r="EU1726" s="15"/>
      <c r="EV1726" s="15"/>
      <c r="EW1726" s="15"/>
    </row>
    <row r="1727" spans="1:153" x14ac:dyDescent="0.2">
      <c r="A1727" s="8" t="s">
        <v>114</v>
      </c>
      <c r="B1727" s="8" t="s">
        <v>142</v>
      </c>
      <c r="C1727" s="8" t="s">
        <v>142</v>
      </c>
      <c r="D1727" s="8"/>
      <c r="E1727" s="9">
        <v>587</v>
      </c>
      <c r="F1727" s="10" t="s">
        <v>247</v>
      </c>
      <c r="G1727" s="11">
        <v>4.1100000000000003</v>
      </c>
      <c r="H1727" s="9">
        <v>4</v>
      </c>
      <c r="I1727" s="12">
        <v>2</v>
      </c>
      <c r="J1727" s="12">
        <v>2.4700000000000002</v>
      </c>
      <c r="K1727" s="13">
        <v>2.4700000000000002</v>
      </c>
      <c r="L1727" s="12">
        <v>263.19065599999999</v>
      </c>
      <c r="M1727" s="12">
        <v>27.318047599999996</v>
      </c>
      <c r="N1727" s="12">
        <v>131.59532799999999</v>
      </c>
      <c r="O1727" s="12">
        <v>13.659023799999998</v>
      </c>
      <c r="P1727" s="12">
        <v>103.79565906777479</v>
      </c>
      <c r="Q1727" s="12" t="s">
        <v>99</v>
      </c>
      <c r="R1727" s="12" t="s">
        <v>54</v>
      </c>
      <c r="S1727" s="12" t="s">
        <v>55</v>
      </c>
      <c r="T1727" s="12">
        <v>12.68</v>
      </c>
      <c r="U1727" s="12">
        <v>125.58540000000001</v>
      </c>
      <c r="V1727" s="21"/>
      <c r="W1727" s="21"/>
      <c r="X1727" s="15" t="s">
        <v>63</v>
      </c>
      <c r="Y1727" s="15" t="s">
        <v>49</v>
      </c>
      <c r="Z1727" s="16"/>
      <c r="AA1727" s="16"/>
      <c r="AB1727" s="16"/>
      <c r="AC1727" s="13">
        <v>1.75</v>
      </c>
      <c r="AD1727" s="44">
        <v>163.8400245672309</v>
      </c>
      <c r="AE1727" s="44" t="s">
        <v>55</v>
      </c>
      <c r="AF1727" s="44" t="s">
        <v>55</v>
      </c>
      <c r="AG1727" s="152">
        <v>93.6</v>
      </c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6"/>
      <c r="AT1727" s="16"/>
      <c r="AU1727" s="16"/>
      <c r="AV1727" s="16"/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  <c r="CI1727" s="16"/>
      <c r="CJ1727" s="16"/>
      <c r="CK1727" s="16"/>
      <c r="CL1727" s="16"/>
      <c r="CM1727" s="16"/>
      <c r="CN1727" s="16"/>
      <c r="CO1727" s="16"/>
      <c r="CP1727" s="16"/>
      <c r="CQ1727" s="16"/>
      <c r="CR1727" s="16"/>
      <c r="CS1727" s="16"/>
      <c r="CT1727" s="16"/>
      <c r="CU1727" s="16"/>
      <c r="CV1727" s="16"/>
      <c r="CW1727" s="16"/>
      <c r="CX1727" s="16"/>
      <c r="CY1727" s="16"/>
      <c r="CZ1727" s="16"/>
      <c r="DA1727" s="16"/>
      <c r="DB1727" s="16"/>
      <c r="DC1727" s="16"/>
      <c r="DD1727" s="16"/>
      <c r="DE1727" s="16"/>
      <c r="DF1727" s="16"/>
      <c r="DG1727" s="16"/>
      <c r="DH1727" s="16"/>
      <c r="DI1727" s="16"/>
      <c r="DJ1727" s="16"/>
      <c r="DK1727" s="16"/>
      <c r="DL1727" s="16"/>
      <c r="DM1727" s="16"/>
      <c r="DN1727" s="16"/>
      <c r="DO1727" s="16"/>
      <c r="DP1727" s="16"/>
      <c r="DQ1727" s="16"/>
      <c r="DR1727" s="16"/>
      <c r="DS1727" s="16"/>
      <c r="DT1727" s="16"/>
      <c r="DU1727" s="16"/>
      <c r="DV1727" s="16"/>
      <c r="DW1727" s="16"/>
      <c r="DX1727" s="16"/>
      <c r="DY1727" s="16"/>
      <c r="DZ1727" s="16"/>
      <c r="EA1727" s="16"/>
      <c r="EB1727" s="16"/>
      <c r="EC1727" s="16"/>
      <c r="ED1727" s="16"/>
      <c r="EE1727" s="16"/>
      <c r="EF1727" s="16"/>
      <c r="EG1727" s="16"/>
      <c r="EH1727" s="16"/>
      <c r="EI1727" s="16"/>
      <c r="EJ1727" s="16"/>
      <c r="EK1727" s="16"/>
      <c r="EL1727" s="16"/>
      <c r="EM1727" s="16"/>
      <c r="EN1727" s="16"/>
      <c r="EO1727" s="16"/>
      <c r="EP1727" s="16"/>
      <c r="EQ1727" s="16"/>
      <c r="ER1727" s="16"/>
      <c r="ES1727" s="16"/>
      <c r="ET1727" s="16"/>
      <c r="EU1727" s="16"/>
      <c r="EV1727" s="16"/>
      <c r="EW1727" s="16"/>
    </row>
    <row r="1728" spans="1:153" x14ac:dyDescent="0.2">
      <c r="A1728" s="8" t="s">
        <v>114</v>
      </c>
      <c r="B1728" s="8" t="s">
        <v>142</v>
      </c>
      <c r="C1728" s="8" t="s">
        <v>142</v>
      </c>
      <c r="D1728" s="8"/>
      <c r="E1728" s="9">
        <v>587</v>
      </c>
      <c r="F1728" s="10" t="s">
        <v>247</v>
      </c>
      <c r="G1728" s="60">
        <v>10.130000000000001</v>
      </c>
      <c r="H1728" s="7">
        <v>10</v>
      </c>
      <c r="I1728" s="12">
        <v>3.99</v>
      </c>
      <c r="J1728" s="12">
        <v>3.99</v>
      </c>
      <c r="K1728" s="13">
        <v>3.99</v>
      </c>
      <c r="L1728" s="12">
        <v>345.27609200000001</v>
      </c>
      <c r="M1728" s="12">
        <v>35.863725199999998</v>
      </c>
      <c r="N1728" s="12">
        <v>86.535361403508773</v>
      </c>
      <c r="O1728" s="12">
        <v>8.98840230576441</v>
      </c>
      <c r="P1728" s="12">
        <v>103.86970320551472</v>
      </c>
      <c r="Q1728" s="12" t="s">
        <v>99</v>
      </c>
      <c r="R1728" s="12" t="s">
        <v>70</v>
      </c>
      <c r="S1728" s="12" t="s">
        <v>71</v>
      </c>
      <c r="T1728" s="12">
        <v>12.35</v>
      </c>
      <c r="U1728" s="12">
        <v>127.50865</v>
      </c>
      <c r="X1728" s="15" t="s">
        <v>63</v>
      </c>
      <c r="Y1728" s="15" t="s">
        <v>49</v>
      </c>
      <c r="Z1728" s="16"/>
      <c r="AC1728" s="13">
        <v>3.99</v>
      </c>
      <c r="AD1728" s="44">
        <v>391.90925601328655</v>
      </c>
      <c r="AE1728" s="44" t="s">
        <v>71</v>
      </c>
      <c r="AF1728" s="44" t="s">
        <v>71</v>
      </c>
      <c r="AG1728" s="152">
        <v>98.2</v>
      </c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5"/>
      <c r="BP1728" s="15"/>
      <c r="BQ1728" s="15"/>
      <c r="BR1728" s="15"/>
      <c r="BS1728" s="15"/>
      <c r="BT1728" s="15"/>
      <c r="BU1728" s="15"/>
      <c r="BV1728" s="15"/>
      <c r="BW1728" s="15"/>
      <c r="BX1728" s="15"/>
      <c r="BY1728" s="15"/>
      <c r="BZ1728" s="15"/>
      <c r="CA1728" s="15"/>
      <c r="CB1728" s="15"/>
      <c r="CC1728" s="15"/>
      <c r="CD1728" s="15"/>
      <c r="CE1728" s="15"/>
      <c r="CF1728" s="15"/>
      <c r="CG1728" s="15"/>
      <c r="CH1728" s="15"/>
      <c r="CI1728" s="15"/>
      <c r="CJ1728" s="15"/>
      <c r="CK1728" s="15"/>
      <c r="CL1728" s="15"/>
      <c r="CM1728" s="15"/>
      <c r="CN1728" s="15"/>
      <c r="CO1728" s="15"/>
      <c r="CP1728" s="15"/>
      <c r="CQ1728" s="15"/>
      <c r="CR1728" s="15"/>
      <c r="CS1728" s="15"/>
      <c r="CT1728" s="15"/>
      <c r="CU1728" s="15"/>
      <c r="CV1728" s="15"/>
      <c r="CW1728" s="15"/>
      <c r="CX1728" s="15"/>
      <c r="CY1728" s="15"/>
      <c r="CZ1728" s="15"/>
      <c r="DA1728" s="15"/>
      <c r="DB1728" s="15"/>
      <c r="DC1728" s="15"/>
      <c r="DD1728" s="15"/>
      <c r="DE1728" s="15"/>
      <c r="DF1728" s="15"/>
      <c r="DG1728" s="15"/>
      <c r="DH1728" s="15"/>
      <c r="DI1728" s="15"/>
      <c r="DJ1728" s="15"/>
      <c r="DK1728" s="15"/>
      <c r="DL1728" s="15"/>
      <c r="DM1728" s="15"/>
      <c r="DN1728" s="15"/>
      <c r="DO1728" s="15"/>
      <c r="DP1728" s="15"/>
      <c r="DQ1728" s="15"/>
      <c r="DR1728" s="15"/>
      <c r="DS1728" s="15"/>
      <c r="DT1728" s="15"/>
      <c r="DU1728" s="15"/>
      <c r="DV1728" s="15"/>
      <c r="DW1728" s="15"/>
      <c r="DX1728" s="15"/>
      <c r="DY1728" s="15"/>
      <c r="DZ1728" s="15"/>
      <c r="EA1728" s="15"/>
      <c r="EB1728" s="15"/>
      <c r="EC1728" s="15"/>
      <c r="ED1728" s="15"/>
      <c r="EE1728" s="15"/>
      <c r="EF1728" s="15"/>
      <c r="EG1728" s="15"/>
      <c r="EH1728" s="15"/>
      <c r="EI1728" s="15"/>
      <c r="EJ1728" s="15"/>
      <c r="EK1728" s="15"/>
      <c r="EL1728" s="15"/>
      <c r="EM1728" s="15"/>
      <c r="EN1728" s="15"/>
      <c r="EO1728" s="15"/>
      <c r="EP1728" s="15"/>
      <c r="EQ1728" s="15"/>
      <c r="ER1728" s="15"/>
      <c r="ES1728" s="15"/>
      <c r="ET1728" s="15"/>
      <c r="EU1728" s="15"/>
      <c r="EV1728" s="15"/>
      <c r="EW1728" s="15"/>
    </row>
    <row r="1729" spans="1:153" x14ac:dyDescent="0.2">
      <c r="A1729" s="8" t="s">
        <v>114</v>
      </c>
      <c r="B1729" s="8" t="s">
        <v>142</v>
      </c>
      <c r="C1729" s="8" t="s">
        <v>142</v>
      </c>
      <c r="D1729" s="8"/>
      <c r="E1729" s="9">
        <v>587</v>
      </c>
      <c r="F1729" s="10" t="s">
        <v>247</v>
      </c>
      <c r="G1729" s="60">
        <v>10.119999999999999</v>
      </c>
      <c r="H1729" s="7">
        <v>10</v>
      </c>
      <c r="I1729" s="12">
        <v>4.18</v>
      </c>
      <c r="J1729" s="12">
        <v>4.18</v>
      </c>
      <c r="K1729" s="13">
        <v>4.18</v>
      </c>
      <c r="L1729" s="12">
        <v>328.90110399999998</v>
      </c>
      <c r="M1729" s="12">
        <v>35.693778199999997</v>
      </c>
      <c r="N1729" s="12">
        <v>78.684474641148327</v>
      </c>
      <c r="O1729" s="12">
        <v>8.5391813875598093</v>
      </c>
      <c r="P1729" s="12">
        <v>108.52434900917815</v>
      </c>
      <c r="Q1729" s="12" t="s">
        <v>99</v>
      </c>
      <c r="R1729" s="12" t="s">
        <v>70</v>
      </c>
      <c r="S1729" s="12" t="s">
        <v>71</v>
      </c>
      <c r="T1729" s="12">
        <v>12.19</v>
      </c>
      <c r="U1729" s="12">
        <v>132.43989999999999</v>
      </c>
      <c r="X1729" s="15" t="s">
        <v>63</v>
      </c>
      <c r="Y1729" s="15" t="s">
        <v>49</v>
      </c>
      <c r="Z1729" s="16"/>
      <c r="AC1729" s="13">
        <v>4.18</v>
      </c>
      <c r="AD1729" s="44">
        <v>410.57160153772872</v>
      </c>
      <c r="AE1729" s="44" t="s">
        <v>71</v>
      </c>
      <c r="AF1729" s="44" t="s">
        <v>71</v>
      </c>
      <c r="AG1729" s="152">
        <v>98.2</v>
      </c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5"/>
      <c r="BP1729" s="15"/>
      <c r="BQ1729" s="15"/>
      <c r="BR1729" s="15"/>
      <c r="BS1729" s="15"/>
      <c r="BT1729" s="15"/>
      <c r="BU1729" s="15"/>
      <c r="BV1729" s="15"/>
      <c r="BW1729" s="15"/>
      <c r="BX1729" s="15"/>
      <c r="BY1729" s="15"/>
      <c r="BZ1729" s="15"/>
      <c r="CA1729" s="15"/>
      <c r="CB1729" s="15"/>
      <c r="CC1729" s="15"/>
      <c r="CD1729" s="15"/>
      <c r="CE1729" s="15"/>
      <c r="CF1729" s="15"/>
      <c r="CG1729" s="15"/>
      <c r="CH1729" s="15"/>
      <c r="CI1729" s="15"/>
      <c r="CJ1729" s="15"/>
      <c r="CK1729" s="15"/>
      <c r="CL1729" s="15"/>
      <c r="CM1729" s="15"/>
      <c r="CN1729" s="15"/>
      <c r="CO1729" s="15"/>
      <c r="CP1729" s="15"/>
      <c r="CQ1729" s="15"/>
      <c r="CR1729" s="15"/>
      <c r="CS1729" s="15"/>
      <c r="CT1729" s="15"/>
      <c r="CU1729" s="15"/>
      <c r="CV1729" s="15"/>
      <c r="CW1729" s="15"/>
      <c r="CX1729" s="15"/>
      <c r="CY1729" s="15"/>
      <c r="CZ1729" s="15"/>
      <c r="DA1729" s="15"/>
      <c r="DB1729" s="15"/>
      <c r="DC1729" s="15"/>
      <c r="DD1729" s="15"/>
      <c r="DE1729" s="15"/>
      <c r="DF1729" s="15"/>
      <c r="DG1729" s="15"/>
      <c r="DH1729" s="15"/>
      <c r="DI1729" s="15"/>
      <c r="DJ1729" s="15"/>
      <c r="DK1729" s="15"/>
      <c r="DL1729" s="15"/>
      <c r="DM1729" s="15"/>
      <c r="DN1729" s="15"/>
      <c r="DO1729" s="15"/>
      <c r="DP1729" s="15"/>
      <c r="DQ1729" s="15"/>
      <c r="DR1729" s="15"/>
      <c r="DS1729" s="15"/>
      <c r="DT1729" s="15"/>
      <c r="DU1729" s="15"/>
      <c r="DV1729" s="15"/>
      <c r="DW1729" s="15"/>
      <c r="DX1729" s="15"/>
      <c r="DY1729" s="15"/>
      <c r="DZ1729" s="15"/>
      <c r="EA1729" s="15"/>
      <c r="EB1729" s="15"/>
      <c r="EC1729" s="15"/>
      <c r="ED1729" s="15"/>
      <c r="EE1729" s="15"/>
      <c r="EF1729" s="15"/>
      <c r="EG1729" s="15"/>
      <c r="EH1729" s="15"/>
      <c r="EI1729" s="15"/>
      <c r="EJ1729" s="15"/>
      <c r="EK1729" s="15"/>
      <c r="EL1729" s="15"/>
      <c r="EM1729" s="15"/>
      <c r="EN1729" s="15"/>
      <c r="EO1729" s="15"/>
      <c r="EP1729" s="15"/>
      <c r="EQ1729" s="15"/>
      <c r="ER1729" s="15"/>
      <c r="ES1729" s="15"/>
      <c r="ET1729" s="15"/>
      <c r="EU1729" s="15"/>
      <c r="EV1729" s="15"/>
      <c r="EW1729" s="15"/>
    </row>
    <row r="1730" spans="1:153" x14ac:dyDescent="0.2">
      <c r="A1730" s="8" t="s">
        <v>114</v>
      </c>
      <c r="B1730" s="8" t="s">
        <v>142</v>
      </c>
      <c r="C1730" s="8" t="s">
        <v>142</v>
      </c>
      <c r="D1730" s="8"/>
      <c r="E1730" s="9">
        <v>587</v>
      </c>
      <c r="F1730" s="10" t="s">
        <v>247</v>
      </c>
      <c r="G1730" s="60">
        <v>10.15</v>
      </c>
      <c r="H1730" s="7">
        <v>10</v>
      </c>
      <c r="I1730" s="12">
        <v>2.79</v>
      </c>
      <c r="J1730" s="12">
        <v>2.79</v>
      </c>
      <c r="K1730" s="13">
        <v>2.79</v>
      </c>
      <c r="L1730" s="12">
        <v>342.33126400000003</v>
      </c>
      <c r="M1730" s="12">
        <v>34.530842999999997</v>
      </c>
      <c r="N1730" s="12">
        <v>122.69937777777778</v>
      </c>
      <c r="O1730" s="12">
        <v>12.376646236559139</v>
      </c>
      <c r="P1730" s="12">
        <v>100.86967400091157</v>
      </c>
      <c r="Q1730" s="12" t="s">
        <v>99</v>
      </c>
      <c r="R1730" s="12" t="s">
        <v>70</v>
      </c>
      <c r="S1730" s="12" t="s">
        <v>71</v>
      </c>
      <c r="T1730" s="12">
        <v>12.22</v>
      </c>
      <c r="U1730" s="12">
        <v>127.68865</v>
      </c>
      <c r="X1730" s="15" t="s">
        <v>63</v>
      </c>
      <c r="Y1730" s="15" t="s">
        <v>49</v>
      </c>
      <c r="Z1730" s="16"/>
      <c r="AC1730" s="13">
        <v>2.79</v>
      </c>
      <c r="AD1730" s="44">
        <v>274.04181059575677</v>
      </c>
      <c r="AE1730" s="44" t="s">
        <v>71</v>
      </c>
      <c r="AF1730" s="44" t="s">
        <v>71</v>
      </c>
      <c r="AG1730" s="152">
        <v>98.2</v>
      </c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15"/>
      <c r="CA1730" s="15"/>
      <c r="CB1730" s="15"/>
      <c r="CC1730" s="15"/>
      <c r="CD1730" s="15"/>
      <c r="CE1730" s="15"/>
      <c r="CF1730" s="15"/>
      <c r="CG1730" s="15"/>
      <c r="CH1730" s="15"/>
      <c r="CI1730" s="15"/>
      <c r="CJ1730" s="15"/>
      <c r="CK1730" s="15"/>
      <c r="CL1730" s="15"/>
      <c r="CM1730" s="15"/>
      <c r="CN1730" s="15"/>
      <c r="CO1730" s="15"/>
      <c r="CP1730" s="15"/>
      <c r="CQ1730" s="15"/>
      <c r="CR1730" s="15"/>
      <c r="CS1730" s="15"/>
      <c r="CT1730" s="15"/>
      <c r="CU1730" s="15"/>
      <c r="CV1730" s="15"/>
      <c r="CW1730" s="15"/>
      <c r="CX1730" s="15"/>
      <c r="CY1730" s="15"/>
      <c r="CZ1730" s="15"/>
      <c r="DA1730" s="15"/>
      <c r="DB1730" s="15"/>
      <c r="DC1730" s="15"/>
      <c r="DD1730" s="15"/>
      <c r="DE1730" s="15"/>
      <c r="DF1730" s="15"/>
      <c r="DG1730" s="15"/>
      <c r="DH1730" s="15"/>
      <c r="DI1730" s="15"/>
      <c r="DJ1730" s="15"/>
      <c r="DK1730" s="15"/>
      <c r="DL1730" s="15"/>
      <c r="DM1730" s="15"/>
      <c r="DN1730" s="15"/>
      <c r="DO1730" s="15"/>
      <c r="DP1730" s="15"/>
      <c r="DQ1730" s="15"/>
      <c r="DR1730" s="15"/>
      <c r="DS1730" s="15"/>
      <c r="DT1730" s="15"/>
      <c r="DU1730" s="15"/>
      <c r="DV1730" s="15"/>
      <c r="DW1730" s="15"/>
      <c r="DX1730" s="15"/>
      <c r="DY1730" s="15"/>
      <c r="DZ1730" s="15"/>
      <c r="EA1730" s="15"/>
      <c r="EB1730" s="15"/>
      <c r="EC1730" s="15"/>
      <c r="ED1730" s="15"/>
      <c r="EE1730" s="15"/>
      <c r="EF1730" s="15"/>
      <c r="EG1730" s="15"/>
      <c r="EH1730" s="15"/>
      <c r="EI1730" s="15"/>
      <c r="EJ1730" s="15"/>
      <c r="EK1730" s="15"/>
      <c r="EL1730" s="15"/>
      <c r="EM1730" s="15"/>
      <c r="EN1730" s="15"/>
      <c r="EO1730" s="15"/>
      <c r="EP1730" s="15"/>
      <c r="EQ1730" s="15"/>
      <c r="ER1730" s="15"/>
      <c r="ES1730" s="15"/>
      <c r="ET1730" s="15"/>
      <c r="EU1730" s="15"/>
      <c r="EV1730" s="15"/>
      <c r="EW1730" s="15"/>
    </row>
    <row r="1731" spans="1:153" x14ac:dyDescent="0.2">
      <c r="A1731" s="8" t="s">
        <v>114</v>
      </c>
      <c r="B1731" s="8" t="s">
        <v>142</v>
      </c>
      <c r="C1731" s="8" t="s">
        <v>142</v>
      </c>
      <c r="D1731" s="8"/>
      <c r="E1731" s="9">
        <v>587</v>
      </c>
      <c r="F1731" s="10" t="s">
        <v>247</v>
      </c>
      <c r="G1731" s="60">
        <v>10.16</v>
      </c>
      <c r="H1731" s="7">
        <v>10</v>
      </c>
      <c r="I1731" s="12">
        <v>5.99</v>
      </c>
      <c r="J1731" s="12">
        <v>5.99</v>
      </c>
      <c r="K1731" s="13">
        <v>5.99</v>
      </c>
      <c r="L1731" s="12">
        <v>658.39698800000008</v>
      </c>
      <c r="M1731" s="12">
        <v>61.557195400000005</v>
      </c>
      <c r="N1731" s="12">
        <v>109.91602470784642</v>
      </c>
      <c r="O1731" s="12">
        <v>10.276660333889817</v>
      </c>
      <c r="P1731" s="12">
        <v>93.495560462679393</v>
      </c>
      <c r="Q1731" s="12" t="s">
        <v>99</v>
      </c>
      <c r="R1731" s="12" t="s">
        <v>70</v>
      </c>
      <c r="S1731" s="12" t="s">
        <v>71</v>
      </c>
      <c r="T1731" s="12">
        <v>12.32</v>
      </c>
      <c r="U1731" s="12">
        <v>116.42834999999999</v>
      </c>
      <c r="X1731" s="15" t="s">
        <v>63</v>
      </c>
      <c r="Y1731" s="15" t="s">
        <v>49</v>
      </c>
      <c r="Z1731" s="16"/>
      <c r="AC1731" s="13">
        <v>5.99</v>
      </c>
      <c r="AD1731" s="44">
        <v>588.3549983758362</v>
      </c>
      <c r="AE1731" s="44" t="s">
        <v>71</v>
      </c>
      <c r="AF1731" s="44" t="s">
        <v>71</v>
      </c>
      <c r="AG1731" s="152">
        <v>98.2</v>
      </c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15"/>
      <c r="CA1731" s="15"/>
      <c r="CB1731" s="15"/>
      <c r="CC1731" s="15"/>
      <c r="CD1731" s="15"/>
      <c r="CE1731" s="15"/>
      <c r="CF1731" s="15"/>
      <c r="CG1731" s="15"/>
      <c r="CH1731" s="15"/>
      <c r="CI1731" s="15"/>
      <c r="CJ1731" s="15"/>
      <c r="CK1731" s="15"/>
      <c r="CL1731" s="15"/>
      <c r="CM1731" s="15"/>
      <c r="CN1731" s="15"/>
      <c r="CO1731" s="15"/>
      <c r="CP1731" s="15"/>
      <c r="CQ1731" s="15"/>
      <c r="CR1731" s="15"/>
      <c r="CS1731" s="15"/>
      <c r="CT1731" s="15"/>
      <c r="CU1731" s="15"/>
      <c r="CV1731" s="15"/>
      <c r="CW1731" s="15"/>
      <c r="CX1731" s="15"/>
      <c r="CY1731" s="15"/>
      <c r="CZ1731" s="15"/>
      <c r="DA1731" s="15"/>
      <c r="DB1731" s="15"/>
      <c r="DC1731" s="15"/>
      <c r="DD1731" s="15"/>
      <c r="DE1731" s="15"/>
      <c r="DF1731" s="15"/>
      <c r="DG1731" s="15"/>
      <c r="DH1731" s="15"/>
      <c r="DI1731" s="15"/>
      <c r="DJ1731" s="15"/>
      <c r="DK1731" s="15"/>
      <c r="DL1731" s="15"/>
      <c r="DM1731" s="15"/>
      <c r="DN1731" s="15"/>
      <c r="DO1731" s="15"/>
      <c r="DP1731" s="15"/>
      <c r="DQ1731" s="15"/>
      <c r="DR1731" s="15"/>
      <c r="DS1731" s="15"/>
      <c r="DT1731" s="15"/>
      <c r="DU1731" s="15"/>
      <c r="DV1731" s="15"/>
      <c r="DW1731" s="15"/>
      <c r="DX1731" s="15"/>
      <c r="DY1731" s="15"/>
      <c r="DZ1731" s="15"/>
      <c r="EA1731" s="15"/>
      <c r="EB1731" s="15"/>
      <c r="EC1731" s="15"/>
      <c r="ED1731" s="15"/>
      <c r="EE1731" s="15"/>
      <c r="EF1731" s="15"/>
      <c r="EG1731" s="15"/>
      <c r="EH1731" s="15"/>
      <c r="EI1731" s="15"/>
      <c r="EJ1731" s="15"/>
      <c r="EK1731" s="15"/>
      <c r="EL1731" s="15"/>
      <c r="EM1731" s="15"/>
      <c r="EN1731" s="15"/>
      <c r="EO1731" s="15"/>
      <c r="EP1731" s="15"/>
      <c r="EQ1731" s="15"/>
      <c r="ER1731" s="15"/>
      <c r="ES1731" s="15"/>
      <c r="ET1731" s="15"/>
      <c r="EU1731" s="15"/>
      <c r="EV1731" s="15"/>
      <c r="EW1731" s="15"/>
    </row>
    <row r="1732" spans="1:153" x14ac:dyDescent="0.2">
      <c r="A1732" s="8" t="s">
        <v>114</v>
      </c>
      <c r="B1732" s="8" t="s">
        <v>142</v>
      </c>
      <c r="C1732" s="8" t="s">
        <v>142</v>
      </c>
      <c r="D1732" s="8"/>
      <c r="E1732" s="9">
        <v>587</v>
      </c>
      <c r="F1732" s="10" t="s">
        <v>247</v>
      </c>
      <c r="G1732" s="60">
        <v>10.11</v>
      </c>
      <c r="H1732" s="7">
        <v>10</v>
      </c>
      <c r="I1732" s="12">
        <v>0.79</v>
      </c>
      <c r="J1732" s="12">
        <v>0.79</v>
      </c>
      <c r="K1732" s="13">
        <v>0.79</v>
      </c>
      <c r="L1732" s="12">
        <v>88.690392000000017</v>
      </c>
      <c r="M1732" s="12">
        <v>8.7079747999999988</v>
      </c>
      <c r="N1732" s="12">
        <v>112.26631898734179</v>
      </c>
      <c r="O1732" s="12">
        <v>11.022752911392404</v>
      </c>
      <c r="P1732" s="12">
        <v>98.183970141884117</v>
      </c>
      <c r="Q1732" s="12" t="s">
        <v>99</v>
      </c>
      <c r="R1732" s="12" t="s">
        <v>70</v>
      </c>
      <c r="S1732" s="12" t="s">
        <v>71</v>
      </c>
      <c r="T1732" s="12">
        <v>12.22</v>
      </c>
      <c r="U1732" s="12">
        <v>125.07695</v>
      </c>
      <c r="X1732" s="15" t="s">
        <v>63</v>
      </c>
      <c r="Y1732" s="15" t="s">
        <v>49</v>
      </c>
      <c r="Z1732" s="16"/>
      <c r="AC1732" s="13">
        <v>0.79</v>
      </c>
      <c r="AD1732" s="44">
        <v>77.59606823320712</v>
      </c>
      <c r="AE1732" s="44" t="s">
        <v>71</v>
      </c>
      <c r="AF1732" s="44" t="s">
        <v>71</v>
      </c>
      <c r="AG1732" s="152">
        <v>98.2</v>
      </c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5"/>
      <c r="BP1732" s="15"/>
      <c r="BQ1732" s="15"/>
      <c r="BR1732" s="15"/>
      <c r="BS1732" s="15"/>
      <c r="BT1732" s="15"/>
      <c r="BU1732" s="15"/>
      <c r="BV1732" s="15"/>
      <c r="BW1732" s="15"/>
      <c r="BX1732" s="15"/>
      <c r="BY1732" s="15"/>
      <c r="BZ1732" s="15"/>
      <c r="CA1732" s="15"/>
      <c r="CB1732" s="15"/>
      <c r="CC1732" s="15"/>
      <c r="CD1732" s="15"/>
      <c r="CE1732" s="15"/>
      <c r="CF1732" s="15"/>
      <c r="CG1732" s="15"/>
      <c r="CH1732" s="15"/>
      <c r="CI1732" s="15"/>
      <c r="CJ1732" s="15"/>
      <c r="CK1732" s="15"/>
      <c r="CL1732" s="15"/>
      <c r="CM1732" s="15"/>
      <c r="CN1732" s="15"/>
      <c r="CO1732" s="15"/>
      <c r="CP1732" s="15"/>
      <c r="CQ1732" s="15"/>
      <c r="CR1732" s="15"/>
      <c r="CS1732" s="15"/>
      <c r="CT1732" s="15"/>
      <c r="CU1732" s="15"/>
      <c r="CV1732" s="15"/>
      <c r="CW1732" s="15"/>
      <c r="CX1732" s="15"/>
      <c r="CY1732" s="15"/>
      <c r="CZ1732" s="15"/>
      <c r="DA1732" s="15"/>
      <c r="DB1732" s="15"/>
      <c r="DC1732" s="15"/>
      <c r="DD1732" s="15"/>
      <c r="DE1732" s="15"/>
      <c r="DF1732" s="15"/>
      <c r="DG1732" s="15"/>
      <c r="DH1732" s="15"/>
      <c r="DI1732" s="15"/>
      <c r="DJ1732" s="15"/>
      <c r="DK1732" s="15"/>
      <c r="DL1732" s="15"/>
      <c r="DM1732" s="15"/>
      <c r="DN1732" s="15"/>
      <c r="DO1732" s="15"/>
      <c r="DP1732" s="15"/>
      <c r="DQ1732" s="15"/>
      <c r="DR1732" s="15"/>
      <c r="DS1732" s="15"/>
      <c r="DT1732" s="15"/>
      <c r="DU1732" s="15"/>
      <c r="DV1732" s="15"/>
      <c r="DW1732" s="15"/>
      <c r="DX1732" s="15"/>
      <c r="DY1732" s="15"/>
      <c r="DZ1732" s="15"/>
      <c r="EA1732" s="15"/>
      <c r="EB1732" s="15"/>
      <c r="EC1732" s="15"/>
      <c r="ED1732" s="15"/>
      <c r="EE1732" s="15"/>
      <c r="EF1732" s="15"/>
      <c r="EG1732" s="15"/>
      <c r="EH1732" s="15"/>
      <c r="EI1732" s="15"/>
      <c r="EJ1732" s="15"/>
      <c r="EK1732" s="15"/>
      <c r="EL1732" s="15"/>
      <c r="EM1732" s="15"/>
      <c r="EN1732" s="15"/>
      <c r="EO1732" s="15"/>
      <c r="EP1732" s="15"/>
      <c r="EQ1732" s="15"/>
      <c r="ER1732" s="15"/>
      <c r="ES1732" s="15"/>
      <c r="ET1732" s="15"/>
      <c r="EU1732" s="15"/>
      <c r="EV1732" s="15"/>
      <c r="EW1732" s="15"/>
    </row>
    <row r="1733" spans="1:153" x14ac:dyDescent="0.2">
      <c r="A1733" s="8" t="s">
        <v>32</v>
      </c>
      <c r="B1733" s="8" t="s">
        <v>32</v>
      </c>
      <c r="C1733" s="8" t="s">
        <v>43</v>
      </c>
      <c r="D1733" s="8" t="s">
        <v>56</v>
      </c>
      <c r="E1733" s="9">
        <v>5</v>
      </c>
      <c r="F1733" s="10" t="s">
        <v>185</v>
      </c>
      <c r="G1733" s="11">
        <v>5.01</v>
      </c>
      <c r="H1733" s="9">
        <v>1</v>
      </c>
      <c r="I1733" s="12">
        <v>85.43</v>
      </c>
      <c r="J1733" s="12">
        <v>85.43</v>
      </c>
      <c r="K1733" s="13">
        <v>85.43</v>
      </c>
      <c r="L1733" s="12">
        <v>9786.5816040000009</v>
      </c>
      <c r="M1733" s="12">
        <v>862.6903112</v>
      </c>
      <c r="N1733" s="12">
        <v>114.55673187404894</v>
      </c>
      <c r="O1733" s="12">
        <v>10.098212702797611</v>
      </c>
      <c r="P1733" s="12">
        <v>88.150321134337517</v>
      </c>
      <c r="Q1733" s="12" t="s">
        <v>60</v>
      </c>
      <c r="R1733" s="12" t="s">
        <v>153</v>
      </c>
      <c r="S1733" s="12" t="s">
        <v>154</v>
      </c>
      <c r="T1733" s="12">
        <v>12.62</v>
      </c>
      <c r="U1733" s="12">
        <v>117.54815000000001</v>
      </c>
      <c r="V1733" s="13" t="s">
        <v>84</v>
      </c>
      <c r="W1733" s="14" t="s">
        <v>197</v>
      </c>
      <c r="X1733" s="15" t="s">
        <v>41</v>
      </c>
      <c r="Y1733" s="15" t="s">
        <v>49</v>
      </c>
      <c r="Z1733" s="16"/>
      <c r="AA1733" s="16"/>
      <c r="AB1733" s="17">
        <v>0.52080631851939174</v>
      </c>
      <c r="AC1733" s="18">
        <v>85.430000000000021</v>
      </c>
      <c r="AD1733" s="19">
        <v>7775.8291417659748</v>
      </c>
      <c r="AE1733" s="20" t="s">
        <v>55</v>
      </c>
      <c r="AF1733" s="20" t="s">
        <v>55</v>
      </c>
      <c r="AG1733" s="152">
        <v>91</v>
      </c>
      <c r="AH1733" s="16"/>
      <c r="AI1733" s="16"/>
      <c r="AJ1733" s="16"/>
      <c r="AK1733" s="16"/>
      <c r="AL1733" s="16"/>
      <c r="AM1733" s="16"/>
      <c r="AN1733" s="16"/>
      <c r="AO1733" s="16"/>
      <c r="AP1733" s="16"/>
      <c r="AQ1733" s="16"/>
      <c r="AR1733" s="16"/>
      <c r="AS1733" s="16"/>
      <c r="AT1733" s="16"/>
      <c r="AU1733" s="16"/>
      <c r="AV1733" s="16"/>
      <c r="AW1733" s="16"/>
      <c r="AX1733" s="16"/>
      <c r="AY1733" s="16"/>
      <c r="AZ1733" s="16"/>
      <c r="BA1733" s="16"/>
      <c r="BB1733" s="16"/>
      <c r="BC1733" s="16"/>
      <c r="BD1733" s="16"/>
      <c r="BE1733" s="16"/>
      <c r="BF1733" s="16"/>
      <c r="BG1733" s="16"/>
      <c r="BH1733" s="16"/>
      <c r="BI1733" s="16"/>
      <c r="BJ1733" s="16"/>
      <c r="BK1733" s="16"/>
      <c r="BL1733" s="16"/>
      <c r="BM1733" s="16"/>
      <c r="BN1733" s="16"/>
      <c r="BO1733" s="16"/>
      <c r="BP1733" s="16"/>
      <c r="BQ1733" s="16"/>
      <c r="BR1733" s="16"/>
      <c r="BS1733" s="16"/>
      <c r="BT1733" s="16"/>
      <c r="BU1733" s="16"/>
      <c r="BV1733" s="16"/>
      <c r="BW1733" s="16"/>
      <c r="BX1733" s="16"/>
      <c r="BY1733" s="16"/>
      <c r="BZ1733" s="16"/>
      <c r="CA1733" s="16"/>
      <c r="CB1733" s="16"/>
      <c r="CC1733" s="16"/>
      <c r="CD1733" s="16"/>
      <c r="CE1733" s="16"/>
      <c r="CF1733" s="16"/>
      <c r="CG1733" s="16"/>
      <c r="CH1733" s="16"/>
      <c r="CI1733" s="16"/>
      <c r="CJ1733" s="16"/>
      <c r="CK1733" s="16"/>
      <c r="CL1733" s="16"/>
      <c r="CM1733" s="16"/>
      <c r="CN1733" s="16"/>
      <c r="CO1733" s="16"/>
      <c r="CP1733" s="16"/>
      <c r="CQ1733" s="16"/>
      <c r="CR1733" s="16"/>
      <c r="CS1733" s="16"/>
      <c r="CT1733" s="16"/>
      <c r="CU1733" s="16"/>
      <c r="CV1733" s="16"/>
      <c r="CW1733" s="16"/>
      <c r="CX1733" s="16"/>
      <c r="CY1733" s="16"/>
      <c r="CZ1733" s="16"/>
      <c r="DA1733" s="16"/>
      <c r="DB1733" s="16"/>
      <c r="DC1733" s="16"/>
      <c r="DD1733" s="16"/>
      <c r="DE1733" s="16"/>
      <c r="DF1733" s="16"/>
      <c r="DG1733" s="16"/>
      <c r="DH1733" s="16"/>
      <c r="DI1733" s="16"/>
      <c r="DJ1733" s="16"/>
      <c r="DK1733" s="16"/>
      <c r="DL1733" s="16"/>
      <c r="DM1733" s="16"/>
      <c r="DN1733" s="16"/>
      <c r="DO1733" s="16"/>
      <c r="DP1733" s="16"/>
      <c r="DQ1733" s="16"/>
      <c r="DR1733" s="16"/>
      <c r="DS1733" s="16"/>
      <c r="DT1733" s="16"/>
      <c r="DU1733" s="16"/>
      <c r="DV1733" s="16"/>
      <c r="DW1733" s="16"/>
      <c r="DX1733" s="16"/>
      <c r="DY1733" s="16"/>
      <c r="DZ1733" s="16"/>
      <c r="EA1733" s="16"/>
      <c r="EB1733" s="16"/>
      <c r="EC1733" s="16"/>
      <c r="ED1733" s="16"/>
      <c r="EE1733" s="16"/>
      <c r="EF1733" s="16"/>
      <c r="EG1733" s="16"/>
      <c r="EH1733" s="16"/>
      <c r="EI1733" s="16"/>
      <c r="EJ1733" s="16"/>
      <c r="EK1733" s="16"/>
      <c r="EL1733" s="16"/>
      <c r="EM1733" s="16"/>
      <c r="EN1733" s="16"/>
      <c r="EO1733" s="16"/>
      <c r="EP1733" s="16"/>
      <c r="EQ1733" s="16"/>
      <c r="ER1733" s="16"/>
      <c r="ES1733" s="16"/>
      <c r="ET1733" s="16"/>
      <c r="EU1733" s="16"/>
      <c r="EV1733" s="16"/>
      <c r="EW1733" s="16"/>
    </row>
    <row r="1734" spans="1:153" x14ac:dyDescent="0.2">
      <c r="A1734" s="8" t="s">
        <v>114</v>
      </c>
      <c r="B1734" s="8" t="s">
        <v>142</v>
      </c>
      <c r="C1734" s="8" t="s">
        <v>142</v>
      </c>
      <c r="D1734" s="8"/>
      <c r="E1734" s="9">
        <v>586</v>
      </c>
      <c r="F1734" s="10" t="s">
        <v>234</v>
      </c>
      <c r="G1734" s="11">
        <v>1.63</v>
      </c>
      <c r="H1734" s="7">
        <v>1</v>
      </c>
      <c r="I1734" s="12">
        <v>16.36</v>
      </c>
      <c r="J1734" s="12">
        <v>16.36</v>
      </c>
      <c r="K1734" s="13">
        <v>16.36</v>
      </c>
      <c r="L1734" s="12">
        <v>1578.16524</v>
      </c>
      <c r="M1734" s="12">
        <v>201.54714620000001</v>
      </c>
      <c r="N1734" s="12">
        <v>96.464867970660151</v>
      </c>
      <c r="O1734" s="12">
        <v>12.319507713936432</v>
      </c>
      <c r="P1734" s="12">
        <v>127.70978671409591</v>
      </c>
      <c r="Q1734" s="12" t="s">
        <v>53</v>
      </c>
      <c r="R1734" s="12" t="s">
        <v>54</v>
      </c>
      <c r="S1734" s="12" t="s">
        <v>55</v>
      </c>
      <c r="T1734" s="12">
        <v>11.93</v>
      </c>
      <c r="U1734" s="12">
        <v>149.94804999999999</v>
      </c>
      <c r="X1734" s="15" t="s">
        <v>63</v>
      </c>
      <c r="Y1734" s="15" t="s">
        <v>49</v>
      </c>
      <c r="Z1734" s="16"/>
      <c r="AC1734" s="13">
        <v>16.36</v>
      </c>
      <c r="AD1734" s="44">
        <v>1494.7079655354817</v>
      </c>
      <c r="AE1734" s="44" t="s">
        <v>55</v>
      </c>
      <c r="AF1734" s="44" t="s">
        <v>55</v>
      </c>
      <c r="AG1734" s="152">
        <v>91.4</v>
      </c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15"/>
      <c r="CA1734" s="15"/>
      <c r="CB1734" s="15"/>
      <c r="CC1734" s="15"/>
      <c r="CD1734" s="15"/>
      <c r="CE1734" s="15"/>
      <c r="CF1734" s="15"/>
      <c r="CG1734" s="15"/>
      <c r="CH1734" s="15"/>
      <c r="CI1734" s="15"/>
      <c r="CJ1734" s="15"/>
      <c r="CK1734" s="15"/>
      <c r="CL1734" s="15"/>
      <c r="CM1734" s="15"/>
      <c r="CN1734" s="15"/>
      <c r="CO1734" s="15"/>
      <c r="CP1734" s="15"/>
      <c r="CQ1734" s="15"/>
      <c r="CR1734" s="15"/>
      <c r="CS1734" s="15"/>
      <c r="CT1734" s="15"/>
      <c r="CU1734" s="15"/>
      <c r="CV1734" s="15"/>
      <c r="CW1734" s="15"/>
      <c r="CX1734" s="15"/>
      <c r="CY1734" s="15"/>
      <c r="CZ1734" s="15"/>
      <c r="DA1734" s="15"/>
      <c r="DB1734" s="15"/>
      <c r="DC1734" s="15"/>
      <c r="DD1734" s="15"/>
      <c r="DE1734" s="15"/>
      <c r="DF1734" s="15"/>
      <c r="DG1734" s="15"/>
      <c r="DH1734" s="15"/>
      <c r="DI1734" s="15"/>
      <c r="DJ1734" s="15"/>
      <c r="DK1734" s="15"/>
      <c r="DL1734" s="15"/>
      <c r="DM1734" s="15"/>
      <c r="DN1734" s="15"/>
      <c r="DO1734" s="15"/>
      <c r="DP1734" s="15"/>
      <c r="DQ1734" s="15"/>
      <c r="DR1734" s="15"/>
      <c r="DS1734" s="15"/>
      <c r="DT1734" s="15"/>
      <c r="DU1734" s="15"/>
      <c r="DV1734" s="15"/>
      <c r="DW1734" s="15"/>
      <c r="DX1734" s="15"/>
      <c r="DY1734" s="15"/>
      <c r="DZ1734" s="15"/>
      <c r="EA1734" s="15"/>
      <c r="EB1734" s="15"/>
      <c r="EC1734" s="15"/>
      <c r="ED1734" s="15"/>
      <c r="EE1734" s="15"/>
      <c r="EF1734" s="15"/>
      <c r="EG1734" s="15"/>
      <c r="EH1734" s="15"/>
      <c r="EI1734" s="15"/>
      <c r="EJ1734" s="15"/>
      <c r="EK1734" s="15"/>
      <c r="EL1734" s="15"/>
      <c r="EM1734" s="15"/>
      <c r="EN1734" s="15"/>
      <c r="EO1734" s="15"/>
      <c r="EP1734" s="15"/>
      <c r="EQ1734" s="15"/>
      <c r="ER1734" s="15"/>
      <c r="ES1734" s="15"/>
      <c r="ET1734" s="15"/>
      <c r="EU1734" s="15"/>
      <c r="EV1734" s="15"/>
      <c r="EW1734" s="15"/>
    </row>
    <row r="1735" spans="1:153" x14ac:dyDescent="0.2">
      <c r="A1735" s="8" t="s">
        <v>114</v>
      </c>
      <c r="B1735" s="8" t="s">
        <v>142</v>
      </c>
      <c r="C1735" s="8" t="s">
        <v>142</v>
      </c>
      <c r="D1735" s="8"/>
      <c r="E1735" s="9">
        <v>586</v>
      </c>
      <c r="F1735" s="10" t="s">
        <v>234</v>
      </c>
      <c r="G1735" s="7">
        <v>1.65</v>
      </c>
      <c r="H1735" s="7">
        <v>1</v>
      </c>
      <c r="I1735" s="12">
        <v>4.4800000000000004</v>
      </c>
      <c r="J1735" s="12">
        <v>4.4800000000000004</v>
      </c>
      <c r="K1735" s="13">
        <v>4.4800000000000004</v>
      </c>
      <c r="L1735" s="12">
        <v>549.11175200000002</v>
      </c>
      <c r="M1735" s="12">
        <v>48.621604400000002</v>
      </c>
      <c r="N1735" s="12">
        <v>122.5695875</v>
      </c>
      <c r="O1735" s="12">
        <v>10.853036696428571</v>
      </c>
      <c r="P1735" s="12">
        <v>88.545918427183835</v>
      </c>
      <c r="Q1735" s="12" t="s">
        <v>99</v>
      </c>
      <c r="R1735" s="12" t="s">
        <v>54</v>
      </c>
      <c r="S1735" s="12" t="s">
        <v>55</v>
      </c>
      <c r="T1735" s="12">
        <v>11.6</v>
      </c>
      <c r="U1735" s="12">
        <v>114.92144999999999</v>
      </c>
      <c r="X1735" s="15" t="s">
        <v>63</v>
      </c>
      <c r="Y1735" s="15" t="s">
        <v>49</v>
      </c>
      <c r="Z1735" s="16"/>
      <c r="AC1735" s="13">
        <v>4.4800000000000004</v>
      </c>
      <c r="AD1735" s="44">
        <v>550.66037198037645</v>
      </c>
      <c r="AE1735" s="44" t="s">
        <v>55</v>
      </c>
      <c r="AF1735" s="44" t="s">
        <v>55</v>
      </c>
      <c r="AG1735" s="152">
        <v>122.9</v>
      </c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15"/>
      <c r="CA1735" s="15"/>
      <c r="CB1735" s="15"/>
      <c r="CC1735" s="15"/>
      <c r="CD1735" s="15"/>
      <c r="CE1735" s="15"/>
      <c r="CF1735" s="15"/>
      <c r="CG1735" s="15"/>
      <c r="CH1735" s="15"/>
      <c r="CI1735" s="15"/>
      <c r="CJ1735" s="15"/>
      <c r="CK1735" s="15"/>
      <c r="CL1735" s="15"/>
      <c r="CM1735" s="15"/>
      <c r="CN1735" s="15"/>
      <c r="CO1735" s="15"/>
      <c r="CP1735" s="15"/>
      <c r="CQ1735" s="15"/>
      <c r="CR1735" s="15"/>
      <c r="CS1735" s="15"/>
      <c r="CT1735" s="15"/>
      <c r="CU1735" s="15"/>
      <c r="CV1735" s="15"/>
      <c r="CW1735" s="15"/>
      <c r="CX1735" s="15"/>
      <c r="CY1735" s="15"/>
      <c r="CZ1735" s="15"/>
      <c r="DA1735" s="15"/>
      <c r="DB1735" s="15"/>
      <c r="DC1735" s="15"/>
      <c r="DD1735" s="15"/>
      <c r="DE1735" s="15"/>
      <c r="DF1735" s="15"/>
      <c r="DG1735" s="15"/>
      <c r="DH1735" s="15"/>
      <c r="DI1735" s="15"/>
      <c r="DJ1735" s="15"/>
      <c r="DK1735" s="15"/>
      <c r="DL1735" s="15"/>
      <c r="DM1735" s="15"/>
      <c r="DN1735" s="15"/>
      <c r="DO1735" s="15"/>
      <c r="DP1735" s="15"/>
      <c r="DQ1735" s="15"/>
      <c r="DR1735" s="15"/>
      <c r="DS1735" s="15"/>
      <c r="DT1735" s="15"/>
      <c r="DU1735" s="15"/>
      <c r="DV1735" s="15"/>
      <c r="DW1735" s="15"/>
      <c r="DX1735" s="15"/>
      <c r="DY1735" s="15"/>
      <c r="DZ1735" s="15"/>
      <c r="EA1735" s="15"/>
      <c r="EB1735" s="15"/>
      <c r="EC1735" s="15"/>
      <c r="ED1735" s="15"/>
      <c r="EE1735" s="15"/>
      <c r="EF1735" s="15"/>
      <c r="EG1735" s="15"/>
      <c r="EH1735" s="15"/>
      <c r="EI1735" s="15"/>
      <c r="EJ1735" s="15"/>
      <c r="EK1735" s="15"/>
      <c r="EL1735" s="15"/>
      <c r="EM1735" s="15"/>
      <c r="EN1735" s="15"/>
      <c r="EO1735" s="15"/>
      <c r="EP1735" s="15"/>
      <c r="EQ1735" s="15"/>
      <c r="ER1735" s="15"/>
      <c r="ES1735" s="15"/>
      <c r="ET1735" s="15"/>
      <c r="EU1735" s="15"/>
      <c r="EV1735" s="15"/>
      <c r="EW1735" s="15"/>
    </row>
    <row r="1736" spans="1:153" x14ac:dyDescent="0.2">
      <c r="A1736" s="8" t="s">
        <v>114</v>
      </c>
      <c r="B1736" s="8" t="s">
        <v>142</v>
      </c>
      <c r="C1736" s="8" t="s">
        <v>142</v>
      </c>
      <c r="D1736" s="8"/>
      <c r="E1736" s="9">
        <v>586</v>
      </c>
      <c r="F1736" s="10" t="s">
        <v>234</v>
      </c>
      <c r="G1736" s="11">
        <v>2.13</v>
      </c>
      <c r="H1736" s="9">
        <v>2</v>
      </c>
      <c r="I1736" s="12">
        <v>4.16</v>
      </c>
      <c r="J1736" s="12">
        <v>4.16</v>
      </c>
      <c r="K1736" s="13">
        <v>4.16</v>
      </c>
      <c r="L1736" s="12">
        <v>349.92108000000002</v>
      </c>
      <c r="M1736" s="12">
        <v>34.840409200000003</v>
      </c>
      <c r="N1736" s="12">
        <v>84.115644230769234</v>
      </c>
      <c r="O1736" s="12">
        <v>8.3750983653846163</v>
      </c>
      <c r="P1736" s="12">
        <v>99.566477103922978</v>
      </c>
      <c r="Q1736" s="12" t="s">
        <v>65</v>
      </c>
      <c r="R1736" s="12" t="s">
        <v>54</v>
      </c>
      <c r="S1736" s="12" t="s">
        <v>55</v>
      </c>
      <c r="T1736" s="12">
        <v>11.7</v>
      </c>
      <c r="U1736" s="12">
        <v>123.19905</v>
      </c>
      <c r="V1736" s="21"/>
      <c r="W1736" s="21"/>
      <c r="X1736" s="15" t="s">
        <v>63</v>
      </c>
      <c r="Y1736" s="15" t="s">
        <v>49</v>
      </c>
      <c r="Z1736" s="16"/>
      <c r="AA1736" s="16"/>
      <c r="AB1736" s="16"/>
      <c r="AC1736" s="13">
        <v>4.16</v>
      </c>
      <c r="AD1736" s="44">
        <v>357.55605969606381</v>
      </c>
      <c r="AE1736" s="44" t="s">
        <v>55</v>
      </c>
      <c r="AF1736" s="44" t="s">
        <v>55</v>
      </c>
      <c r="AG1736" s="152">
        <v>86</v>
      </c>
      <c r="AH1736" s="16"/>
      <c r="AI1736" s="16"/>
      <c r="AJ1736" s="16"/>
      <c r="AK1736" s="16"/>
      <c r="AL1736" s="16"/>
      <c r="AM1736" s="16"/>
      <c r="AN1736" s="16"/>
      <c r="AO1736" s="16"/>
      <c r="AP1736" s="16"/>
      <c r="AQ1736" s="16"/>
      <c r="AR1736" s="16"/>
      <c r="AS1736" s="16"/>
      <c r="AT1736" s="16"/>
      <c r="AU1736" s="16"/>
      <c r="AV1736" s="16"/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/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6"/>
      <c r="CH1736" s="16"/>
      <c r="CI1736" s="16"/>
      <c r="CJ1736" s="16"/>
      <c r="CK1736" s="16"/>
      <c r="CL1736" s="16"/>
      <c r="CM1736" s="16"/>
      <c r="CN1736" s="16"/>
      <c r="CO1736" s="16"/>
      <c r="CP1736" s="16"/>
      <c r="CQ1736" s="16"/>
      <c r="CR1736" s="16"/>
      <c r="CS1736" s="16"/>
      <c r="CT1736" s="16"/>
      <c r="CU1736" s="16"/>
      <c r="CV1736" s="16"/>
      <c r="CW1736" s="16"/>
      <c r="CX1736" s="16"/>
      <c r="CY1736" s="16"/>
      <c r="CZ1736" s="16"/>
      <c r="DA1736" s="16"/>
      <c r="DB1736" s="16"/>
      <c r="DC1736" s="16"/>
      <c r="DD1736" s="16"/>
      <c r="DE1736" s="16"/>
      <c r="DF1736" s="16"/>
      <c r="DG1736" s="16"/>
      <c r="DH1736" s="16"/>
      <c r="DI1736" s="16"/>
      <c r="DJ1736" s="16"/>
      <c r="DK1736" s="16"/>
      <c r="DL1736" s="16"/>
      <c r="DM1736" s="16"/>
      <c r="DN1736" s="16"/>
      <c r="DO1736" s="16"/>
      <c r="DP1736" s="16"/>
      <c r="DQ1736" s="16"/>
      <c r="DR1736" s="16"/>
      <c r="DS1736" s="16"/>
      <c r="DT1736" s="16"/>
      <c r="DU1736" s="16"/>
      <c r="DV1736" s="16"/>
      <c r="DW1736" s="16"/>
      <c r="DX1736" s="16"/>
      <c r="DY1736" s="16"/>
      <c r="DZ1736" s="16"/>
      <c r="EA1736" s="16"/>
      <c r="EB1736" s="16"/>
      <c r="EC1736" s="16"/>
      <c r="ED1736" s="16"/>
      <c r="EE1736" s="16"/>
      <c r="EF1736" s="16"/>
      <c r="EG1736" s="16"/>
      <c r="EH1736" s="16"/>
      <c r="EI1736" s="16"/>
      <c r="EJ1736" s="16"/>
      <c r="EK1736" s="16"/>
      <c r="EL1736" s="16"/>
      <c r="EM1736" s="16"/>
      <c r="EN1736" s="16"/>
      <c r="EO1736" s="16"/>
      <c r="EP1736" s="16"/>
      <c r="EQ1736" s="16"/>
      <c r="ER1736" s="16"/>
      <c r="ES1736" s="16"/>
      <c r="ET1736" s="16"/>
      <c r="EU1736" s="16"/>
      <c r="EV1736" s="16"/>
      <c r="EW1736" s="16"/>
    </row>
    <row r="1737" spans="1:153" x14ac:dyDescent="0.2">
      <c r="A1737" s="8" t="s">
        <v>32</v>
      </c>
      <c r="B1737" s="8" t="s">
        <v>32</v>
      </c>
      <c r="C1737" s="8" t="s">
        <v>33</v>
      </c>
      <c r="D1737" s="8" t="s">
        <v>34</v>
      </c>
      <c r="E1737" s="9">
        <v>53</v>
      </c>
      <c r="F1737" s="10" t="s">
        <v>161</v>
      </c>
      <c r="G1737" s="11">
        <v>53.02</v>
      </c>
      <c r="H1737" s="9">
        <v>1</v>
      </c>
      <c r="I1737" s="12">
        <v>107.58</v>
      </c>
      <c r="J1737" s="38">
        <v>106.52</v>
      </c>
      <c r="K1737" s="38">
        <v>106.52</v>
      </c>
      <c r="L1737" s="12">
        <v>9404.2460720000017</v>
      </c>
      <c r="M1737" s="12">
        <v>1217.6990785999999</v>
      </c>
      <c r="N1737" s="12">
        <v>88.477242186470988</v>
      </c>
      <c r="O1737" s="12">
        <v>11.456384218647097</v>
      </c>
      <c r="P1737" s="12">
        <v>129.48396599548269</v>
      </c>
      <c r="Q1737" s="12" t="s">
        <v>60</v>
      </c>
      <c r="R1737" s="12" t="s">
        <v>170</v>
      </c>
      <c r="S1737" s="12" t="s">
        <v>171</v>
      </c>
      <c r="T1737" s="12">
        <v>12.19</v>
      </c>
      <c r="U1737" s="12">
        <v>155.73845</v>
      </c>
      <c r="V1737" s="13" t="s">
        <v>156</v>
      </c>
      <c r="W1737" s="14" t="s">
        <v>157</v>
      </c>
      <c r="X1737" s="15" t="s">
        <v>63</v>
      </c>
      <c r="Y1737" s="15" t="s">
        <v>49</v>
      </c>
      <c r="Z1737" s="16"/>
      <c r="AA1737" s="16"/>
      <c r="AB1737" s="17">
        <v>0.11402773899283253</v>
      </c>
      <c r="AC1737" s="18">
        <v>107.58</v>
      </c>
      <c r="AD1737" s="19">
        <v>8880.957711765468</v>
      </c>
      <c r="AE1737" s="20" t="s">
        <v>172</v>
      </c>
      <c r="AF1737" s="20" t="s">
        <v>172</v>
      </c>
      <c r="AG1737" s="152">
        <v>82.6</v>
      </c>
      <c r="AH1737" s="22"/>
      <c r="AI1737" s="22"/>
      <c r="AJ1737" s="22"/>
      <c r="AK1737" s="22"/>
      <c r="AL1737" s="22"/>
      <c r="AM1737" s="22"/>
      <c r="AN1737" s="22"/>
      <c r="AO1737" s="22"/>
      <c r="AP1737" s="22"/>
      <c r="AQ1737" s="22"/>
      <c r="AR1737" s="22"/>
      <c r="AS1737" s="22"/>
      <c r="AT1737" s="22"/>
      <c r="AU1737" s="22"/>
      <c r="AV1737" s="22"/>
      <c r="AW1737" s="22"/>
      <c r="AX1737" s="22"/>
      <c r="AY1737" s="22"/>
      <c r="AZ1737" s="22"/>
      <c r="BA1737" s="22"/>
      <c r="BB1737" s="22"/>
      <c r="BC1737" s="22"/>
      <c r="BD1737" s="22"/>
      <c r="BE1737" s="22"/>
      <c r="BF1737" s="22"/>
      <c r="BG1737" s="22"/>
      <c r="BH1737" s="22"/>
      <c r="BI1737" s="22"/>
      <c r="BJ1737" s="22"/>
      <c r="BK1737" s="22"/>
      <c r="BL1737" s="22"/>
      <c r="BM1737" s="22"/>
      <c r="BN1737" s="22"/>
      <c r="BO1737" s="22"/>
      <c r="BP1737" s="22"/>
      <c r="BQ1737" s="22"/>
      <c r="BR1737" s="22"/>
      <c r="BS1737" s="22"/>
      <c r="BT1737" s="22"/>
      <c r="BU1737" s="22"/>
      <c r="BV1737" s="22"/>
      <c r="BW1737" s="22"/>
      <c r="BX1737" s="22"/>
      <c r="BY1737" s="22"/>
      <c r="BZ1737" s="22"/>
      <c r="CA1737" s="22"/>
      <c r="CB1737" s="22"/>
      <c r="CC1737" s="22"/>
      <c r="CD1737" s="22"/>
      <c r="CE1737" s="22"/>
      <c r="CF1737" s="22"/>
      <c r="CG1737" s="22"/>
      <c r="CH1737" s="22"/>
      <c r="CI1737" s="22"/>
      <c r="CJ1737" s="22"/>
      <c r="CK1737" s="22"/>
      <c r="CL1737" s="22"/>
      <c r="CM1737" s="22"/>
      <c r="CN1737" s="22"/>
      <c r="CO1737" s="22"/>
      <c r="CP1737" s="22"/>
      <c r="CQ1737" s="22"/>
      <c r="CR1737" s="22"/>
      <c r="CS1737" s="22"/>
      <c r="CT1737" s="22"/>
      <c r="CU1737" s="22"/>
      <c r="CV1737" s="22"/>
      <c r="CW1737" s="22"/>
      <c r="CX1737" s="22"/>
      <c r="CY1737" s="22"/>
      <c r="CZ1737" s="22"/>
      <c r="DA1737" s="22"/>
      <c r="DB1737" s="22"/>
      <c r="DC1737" s="22"/>
      <c r="DD1737" s="22"/>
      <c r="DE1737" s="22"/>
      <c r="DF1737" s="22"/>
      <c r="DG1737" s="22"/>
      <c r="DH1737" s="22"/>
      <c r="DI1737" s="22"/>
      <c r="DJ1737" s="22"/>
      <c r="DK1737" s="22"/>
      <c r="DL1737" s="22"/>
      <c r="DM1737" s="22"/>
      <c r="DN1737" s="22"/>
      <c r="DO1737" s="22"/>
      <c r="DP1737" s="22"/>
      <c r="DQ1737" s="22"/>
      <c r="DR1737" s="22"/>
      <c r="DS1737" s="22"/>
      <c r="DT1737" s="22"/>
      <c r="DU1737" s="22"/>
      <c r="DV1737" s="22"/>
      <c r="DW1737" s="22"/>
      <c r="DX1737" s="22"/>
      <c r="DY1737" s="22"/>
      <c r="DZ1737" s="22"/>
      <c r="EA1737" s="22"/>
      <c r="EB1737" s="22"/>
      <c r="EC1737" s="22"/>
      <c r="ED1737" s="22"/>
      <c r="EE1737" s="22"/>
      <c r="EF1737" s="22"/>
      <c r="EG1737" s="22"/>
      <c r="EH1737" s="22"/>
      <c r="EI1737" s="22"/>
      <c r="EJ1737" s="22"/>
      <c r="EK1737" s="22"/>
      <c r="EL1737" s="22"/>
      <c r="EM1737" s="22"/>
      <c r="EN1737" s="22"/>
      <c r="EO1737" s="22"/>
      <c r="EP1737" s="22"/>
      <c r="EQ1737" s="22"/>
      <c r="ER1737" s="22"/>
      <c r="ES1737" s="22"/>
      <c r="ET1737" s="22"/>
      <c r="EU1737" s="22"/>
      <c r="EV1737" s="22"/>
      <c r="EW1737" s="22"/>
    </row>
    <row r="1738" spans="1:153" x14ac:dyDescent="0.2">
      <c r="A1738" s="8" t="s">
        <v>32</v>
      </c>
      <c r="B1738" s="8" t="s">
        <v>32</v>
      </c>
      <c r="C1738" s="8" t="s">
        <v>33</v>
      </c>
      <c r="D1738" s="8" t="s">
        <v>34</v>
      </c>
      <c r="E1738" s="9">
        <v>53</v>
      </c>
      <c r="F1738" s="10" t="s">
        <v>161</v>
      </c>
      <c r="G1738" s="11">
        <v>53.03</v>
      </c>
      <c r="H1738" s="9">
        <v>5</v>
      </c>
      <c r="I1738" s="12">
        <v>42.96</v>
      </c>
      <c r="J1738" s="38">
        <v>42.96</v>
      </c>
      <c r="K1738" s="38">
        <v>42.96</v>
      </c>
      <c r="L1738" s="12">
        <v>3651.4729160000002</v>
      </c>
      <c r="M1738" s="12">
        <v>429.81522319999999</v>
      </c>
      <c r="N1738" s="12">
        <v>84.997041806331467</v>
      </c>
      <c r="O1738" s="12">
        <v>10.005009851024209</v>
      </c>
      <c r="P1738" s="12">
        <v>117.71009482684055</v>
      </c>
      <c r="Q1738" s="12" t="s">
        <v>144</v>
      </c>
      <c r="R1738" s="12" t="s">
        <v>134</v>
      </c>
      <c r="S1738" s="12" t="s">
        <v>135</v>
      </c>
      <c r="T1738" s="12">
        <v>12.25</v>
      </c>
      <c r="U1738" s="12">
        <v>144.01255</v>
      </c>
      <c r="V1738" s="13" t="s">
        <v>156</v>
      </c>
      <c r="W1738" s="14" t="s">
        <v>157</v>
      </c>
      <c r="X1738" s="15" t="s">
        <v>63</v>
      </c>
      <c r="Y1738" s="15" t="s">
        <v>49</v>
      </c>
      <c r="Z1738" s="16"/>
      <c r="AA1738" s="16"/>
      <c r="AB1738" s="17">
        <v>0.15624267978449285</v>
      </c>
      <c r="AC1738" s="18">
        <v>42.34</v>
      </c>
      <c r="AD1738" s="19">
        <v>3433.1754113004458</v>
      </c>
      <c r="AE1738" s="20" t="s">
        <v>172</v>
      </c>
      <c r="AF1738" s="20" t="s">
        <v>172</v>
      </c>
      <c r="AG1738" s="152">
        <v>81.099999999999994</v>
      </c>
      <c r="AH1738" s="22"/>
      <c r="AI1738" s="22"/>
      <c r="AJ1738" s="22"/>
      <c r="AK1738" s="22"/>
      <c r="AL1738" s="22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  <c r="BC1738" s="22"/>
      <c r="BD1738" s="22"/>
      <c r="BE1738" s="22"/>
      <c r="BF1738" s="22"/>
      <c r="BG1738" s="22"/>
      <c r="BH1738" s="22"/>
      <c r="BI1738" s="22"/>
      <c r="BJ1738" s="22"/>
      <c r="BK1738" s="22"/>
      <c r="BL1738" s="22"/>
      <c r="BM1738" s="22"/>
      <c r="BN1738" s="22"/>
      <c r="BO1738" s="22"/>
      <c r="BP1738" s="22"/>
      <c r="BQ1738" s="22"/>
      <c r="BR1738" s="22"/>
      <c r="BS1738" s="22"/>
      <c r="BT1738" s="22"/>
      <c r="BU1738" s="22"/>
      <c r="BV1738" s="22"/>
      <c r="BW1738" s="22"/>
      <c r="BX1738" s="22"/>
      <c r="BY1738" s="22"/>
      <c r="BZ1738" s="22"/>
      <c r="CA1738" s="22"/>
      <c r="CB1738" s="22"/>
      <c r="CC1738" s="22"/>
      <c r="CD1738" s="22"/>
      <c r="CE1738" s="22"/>
      <c r="CF1738" s="22"/>
      <c r="CG1738" s="22"/>
      <c r="CH1738" s="22"/>
      <c r="CI1738" s="22"/>
      <c r="CJ1738" s="22"/>
      <c r="CK1738" s="22"/>
      <c r="CL1738" s="22"/>
      <c r="CM1738" s="22"/>
      <c r="CN1738" s="22"/>
      <c r="CO1738" s="22"/>
      <c r="CP1738" s="22"/>
      <c r="CQ1738" s="22"/>
      <c r="CR1738" s="22"/>
      <c r="CS1738" s="22"/>
      <c r="CT1738" s="22"/>
      <c r="CU1738" s="22"/>
      <c r="CV1738" s="22"/>
      <c r="CW1738" s="22"/>
      <c r="CX1738" s="22"/>
      <c r="CY1738" s="22"/>
      <c r="CZ1738" s="22"/>
      <c r="DA1738" s="22"/>
      <c r="DB1738" s="22"/>
      <c r="DC1738" s="22"/>
      <c r="DD1738" s="22"/>
      <c r="DE1738" s="22"/>
      <c r="DF1738" s="22"/>
      <c r="DG1738" s="22"/>
      <c r="DH1738" s="22"/>
      <c r="DI1738" s="22"/>
      <c r="DJ1738" s="22"/>
      <c r="DK1738" s="22"/>
      <c r="DL1738" s="22"/>
      <c r="DM1738" s="22"/>
      <c r="DN1738" s="22"/>
      <c r="DO1738" s="22"/>
      <c r="DP1738" s="22"/>
      <c r="DQ1738" s="22"/>
      <c r="DR1738" s="22"/>
      <c r="DS1738" s="22"/>
      <c r="DT1738" s="22"/>
      <c r="DU1738" s="22"/>
      <c r="DV1738" s="22"/>
      <c r="DW1738" s="22"/>
      <c r="DX1738" s="22"/>
      <c r="DY1738" s="22"/>
      <c r="DZ1738" s="22"/>
      <c r="EA1738" s="22"/>
      <c r="EB1738" s="22"/>
      <c r="EC1738" s="22"/>
      <c r="ED1738" s="22"/>
      <c r="EE1738" s="22"/>
      <c r="EF1738" s="22"/>
      <c r="EG1738" s="22"/>
      <c r="EH1738" s="22"/>
      <c r="EI1738" s="22"/>
      <c r="EJ1738" s="22"/>
      <c r="EK1738" s="22"/>
      <c r="EL1738" s="22"/>
      <c r="EM1738" s="22"/>
      <c r="EN1738" s="22"/>
      <c r="EO1738" s="22"/>
      <c r="EP1738" s="22"/>
      <c r="EQ1738" s="22"/>
      <c r="ER1738" s="22"/>
      <c r="ES1738" s="22"/>
      <c r="ET1738" s="22"/>
      <c r="EU1738" s="22"/>
      <c r="EV1738" s="22"/>
      <c r="EW1738" s="22"/>
    </row>
    <row r="1739" spans="1:153" x14ac:dyDescent="0.2">
      <c r="A1739" s="8" t="s">
        <v>32</v>
      </c>
      <c r="B1739" s="8" t="s">
        <v>32</v>
      </c>
      <c r="C1739" s="8" t="s">
        <v>33</v>
      </c>
      <c r="D1739" s="8" t="s">
        <v>34</v>
      </c>
      <c r="E1739" s="9">
        <v>53</v>
      </c>
      <c r="F1739" s="10" t="s">
        <v>161</v>
      </c>
      <c r="G1739" s="11">
        <v>53.04</v>
      </c>
      <c r="H1739" s="9">
        <v>3</v>
      </c>
      <c r="I1739" s="12">
        <v>26.11</v>
      </c>
      <c r="J1739" s="38">
        <v>26.11</v>
      </c>
      <c r="K1739" s="38">
        <v>26.11</v>
      </c>
      <c r="L1739" s="12">
        <v>2097.7436120000002</v>
      </c>
      <c r="M1739" s="12">
        <v>248.7881342</v>
      </c>
      <c r="N1739" s="12">
        <v>80.342535886633485</v>
      </c>
      <c r="O1739" s="12">
        <v>9.5284616698582916</v>
      </c>
      <c r="P1739" s="12">
        <v>118.59797011266025</v>
      </c>
      <c r="Q1739" s="12" t="s">
        <v>206</v>
      </c>
      <c r="R1739" s="12" t="s">
        <v>134</v>
      </c>
      <c r="S1739" s="12" t="s">
        <v>135</v>
      </c>
      <c r="T1739" s="12">
        <v>12.12</v>
      </c>
      <c r="U1739" s="12">
        <v>148.56424999999999</v>
      </c>
      <c r="V1739" s="13" t="s">
        <v>173</v>
      </c>
      <c r="W1739" s="14" t="s">
        <v>157</v>
      </c>
      <c r="X1739" s="15" t="s">
        <v>63</v>
      </c>
      <c r="Y1739" s="15" t="s">
        <v>49</v>
      </c>
      <c r="Z1739" s="16"/>
      <c r="AA1739" s="16"/>
      <c r="AB1739" s="17">
        <v>0.18335901386748843</v>
      </c>
      <c r="AC1739" s="18">
        <v>25.92</v>
      </c>
      <c r="AD1739" s="19">
        <v>1965.5339468975424</v>
      </c>
      <c r="AE1739" s="20" t="s">
        <v>172</v>
      </c>
      <c r="AF1739" s="20" t="s">
        <v>172</v>
      </c>
      <c r="AG1739" s="152">
        <v>75.8</v>
      </c>
      <c r="AH1739" s="22"/>
      <c r="AI1739" s="22"/>
      <c r="AJ1739" s="22"/>
      <c r="AK1739" s="22"/>
      <c r="AL1739" s="22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  <c r="BC1739" s="22"/>
      <c r="BD1739" s="22"/>
      <c r="BE1739" s="22"/>
      <c r="BF1739" s="22"/>
      <c r="BG1739" s="22"/>
      <c r="BH1739" s="22"/>
      <c r="BI1739" s="22"/>
      <c r="BJ1739" s="22"/>
      <c r="BK1739" s="22"/>
      <c r="BL1739" s="22"/>
      <c r="BM1739" s="22"/>
      <c r="BN1739" s="22"/>
      <c r="BO1739" s="22"/>
      <c r="BP1739" s="22"/>
      <c r="BQ1739" s="22"/>
      <c r="BR1739" s="22"/>
      <c r="BS1739" s="22"/>
      <c r="BT1739" s="22"/>
      <c r="BU1739" s="22"/>
      <c r="BV1739" s="22"/>
      <c r="BW1739" s="22"/>
      <c r="BX1739" s="22"/>
      <c r="BY1739" s="22"/>
      <c r="BZ1739" s="22"/>
      <c r="CA1739" s="22"/>
      <c r="CB1739" s="22"/>
      <c r="CC1739" s="22"/>
      <c r="CD1739" s="22"/>
      <c r="CE1739" s="22"/>
      <c r="CF1739" s="22"/>
      <c r="CG1739" s="22"/>
      <c r="CH1739" s="22"/>
      <c r="CI1739" s="22"/>
      <c r="CJ1739" s="22"/>
      <c r="CK1739" s="22"/>
      <c r="CL1739" s="22"/>
      <c r="CM1739" s="22"/>
      <c r="CN1739" s="22"/>
      <c r="CO1739" s="22"/>
      <c r="CP1739" s="22"/>
      <c r="CQ1739" s="22"/>
      <c r="CR1739" s="22"/>
      <c r="CS1739" s="22"/>
      <c r="CT1739" s="22"/>
      <c r="CU1739" s="22"/>
      <c r="CV1739" s="22"/>
      <c r="CW1739" s="22"/>
      <c r="CX1739" s="22"/>
      <c r="CY1739" s="22"/>
      <c r="CZ1739" s="22"/>
      <c r="DA1739" s="22"/>
      <c r="DB1739" s="22"/>
      <c r="DC1739" s="22"/>
      <c r="DD1739" s="22"/>
      <c r="DE1739" s="22"/>
      <c r="DF1739" s="22"/>
      <c r="DG1739" s="22"/>
      <c r="DH1739" s="22"/>
      <c r="DI1739" s="22"/>
      <c r="DJ1739" s="22"/>
      <c r="DK1739" s="22"/>
      <c r="DL1739" s="22"/>
      <c r="DM1739" s="22"/>
      <c r="DN1739" s="22"/>
      <c r="DO1739" s="22"/>
      <c r="DP1739" s="22"/>
      <c r="DQ1739" s="22"/>
      <c r="DR1739" s="22"/>
      <c r="DS1739" s="22"/>
      <c r="DT1739" s="22"/>
      <c r="DU1739" s="22"/>
      <c r="DV1739" s="22"/>
      <c r="DW1739" s="22"/>
      <c r="DX1739" s="22"/>
      <c r="DY1739" s="22"/>
      <c r="DZ1739" s="22"/>
      <c r="EA1739" s="22"/>
      <c r="EB1739" s="22"/>
      <c r="EC1739" s="22"/>
      <c r="ED1739" s="22"/>
      <c r="EE1739" s="22"/>
      <c r="EF1739" s="22"/>
      <c r="EG1739" s="22"/>
      <c r="EH1739" s="22"/>
      <c r="EI1739" s="22"/>
      <c r="EJ1739" s="22"/>
      <c r="EK1739" s="22"/>
      <c r="EL1739" s="22"/>
      <c r="EM1739" s="22"/>
      <c r="EN1739" s="22"/>
      <c r="EO1739" s="22"/>
      <c r="EP1739" s="22"/>
      <c r="EQ1739" s="22"/>
      <c r="ER1739" s="22"/>
      <c r="ES1739" s="22"/>
      <c r="ET1739" s="22"/>
      <c r="EU1739" s="22"/>
      <c r="EV1739" s="22"/>
      <c r="EW1739" s="22"/>
    </row>
    <row r="1740" spans="1:153" x14ac:dyDescent="0.2">
      <c r="A1740" s="8" t="s">
        <v>32</v>
      </c>
      <c r="B1740" s="8" t="s">
        <v>32</v>
      </c>
      <c r="C1740" s="8" t="s">
        <v>33</v>
      </c>
      <c r="D1740" s="8" t="s">
        <v>34</v>
      </c>
      <c r="E1740" s="9">
        <v>53</v>
      </c>
      <c r="F1740" s="10" t="s">
        <v>161</v>
      </c>
      <c r="G1740" s="7">
        <v>53.05</v>
      </c>
      <c r="H1740" s="7"/>
      <c r="I1740" s="12">
        <v>15.34</v>
      </c>
      <c r="J1740" s="38">
        <v>15.02</v>
      </c>
      <c r="K1740" s="38">
        <v>15.02</v>
      </c>
      <c r="L1740" s="12">
        <v>1169.673188</v>
      </c>
      <c r="M1740" s="12">
        <v>126.76855259999999</v>
      </c>
      <c r="N1740" s="12">
        <v>77.104363085036255</v>
      </c>
      <c r="O1740" s="12">
        <v>8.356529505603163</v>
      </c>
      <c r="P1740" s="12">
        <v>108.37946351216182</v>
      </c>
      <c r="Q1740" s="12" t="s">
        <v>144</v>
      </c>
      <c r="R1740" s="12" t="s">
        <v>134</v>
      </c>
      <c r="S1740" s="12" t="s">
        <v>135</v>
      </c>
      <c r="T1740" s="12">
        <v>14.13</v>
      </c>
      <c r="U1740" s="12">
        <v>137.64515</v>
      </c>
      <c r="V1740" s="13" t="s">
        <v>173</v>
      </c>
      <c r="W1740" s="14" t="s">
        <v>87</v>
      </c>
      <c r="X1740" s="15" t="s">
        <v>63</v>
      </c>
      <c r="Y1740" s="15" t="s">
        <v>49</v>
      </c>
      <c r="Z1740" s="16"/>
      <c r="AB1740" s="17">
        <v>0.16297262059973924</v>
      </c>
      <c r="AC1740" s="18">
        <v>15.15</v>
      </c>
      <c r="AD1740" s="19">
        <v>1063.5307665074997</v>
      </c>
      <c r="AE1740" s="20" t="s">
        <v>172</v>
      </c>
      <c r="AF1740" s="20" t="s">
        <v>172</v>
      </c>
      <c r="AG1740" s="152">
        <v>70.2</v>
      </c>
    </row>
    <row r="1741" spans="1:153" x14ac:dyDescent="0.2">
      <c r="A1741" s="8" t="s">
        <v>32</v>
      </c>
      <c r="B1741" s="8" t="s">
        <v>32</v>
      </c>
      <c r="C1741" s="8" t="s">
        <v>33</v>
      </c>
      <c r="D1741" s="8" t="s">
        <v>56</v>
      </c>
      <c r="E1741" s="9">
        <v>39</v>
      </c>
      <c r="F1741" s="10" t="s">
        <v>138</v>
      </c>
      <c r="G1741" s="11">
        <v>39.07</v>
      </c>
      <c r="H1741" s="9">
        <v>67</v>
      </c>
      <c r="I1741" s="12">
        <v>16.39</v>
      </c>
      <c r="J1741" s="12">
        <v>16.39</v>
      </c>
      <c r="K1741" s="13">
        <v>16.39</v>
      </c>
      <c r="L1741" s="12">
        <v>1394.58752</v>
      </c>
      <c r="M1741" s="12">
        <v>161.874414</v>
      </c>
      <c r="N1741" s="12">
        <v>85.55751656441717</v>
      </c>
      <c r="O1741" s="12">
        <v>9.9309456441717785</v>
      </c>
      <c r="P1741" s="12">
        <v>116.07332754562438</v>
      </c>
      <c r="Q1741" s="12" t="s">
        <v>53</v>
      </c>
      <c r="R1741" s="12" t="s">
        <v>70</v>
      </c>
      <c r="S1741" s="12" t="s">
        <v>71</v>
      </c>
      <c r="T1741" s="12">
        <v>13.77</v>
      </c>
      <c r="U1741" s="12">
        <v>145.05410000000001</v>
      </c>
      <c r="V1741" s="13" t="s">
        <v>84</v>
      </c>
      <c r="W1741" s="14" t="s">
        <v>82</v>
      </c>
      <c r="X1741" s="15" t="s">
        <v>63</v>
      </c>
      <c r="Y1741" s="15" t="s">
        <v>49</v>
      </c>
      <c r="Z1741" s="16"/>
      <c r="AA1741" s="16"/>
      <c r="AB1741" s="17">
        <v>6.1012812690665039E-2</v>
      </c>
      <c r="AC1741" s="18">
        <v>16.39</v>
      </c>
      <c r="AD1741" s="19">
        <v>1299.7555686400001</v>
      </c>
      <c r="AE1741" s="20" t="s">
        <v>72</v>
      </c>
      <c r="AF1741" s="20" t="s">
        <v>72</v>
      </c>
      <c r="AG1741" s="152">
        <v>79.3</v>
      </c>
      <c r="AH1741" s="22"/>
      <c r="AI1741" s="22"/>
      <c r="AJ1741" s="22"/>
      <c r="AK1741" s="22"/>
      <c r="AL1741" s="22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  <c r="BC1741" s="22"/>
      <c r="BD1741" s="22"/>
      <c r="BE1741" s="22"/>
      <c r="BF1741" s="22"/>
      <c r="BG1741" s="22"/>
      <c r="BH1741" s="22"/>
      <c r="BI1741" s="22"/>
      <c r="BJ1741" s="22"/>
      <c r="BK1741" s="22"/>
      <c r="BL1741" s="22"/>
      <c r="BM1741" s="22"/>
      <c r="BN1741" s="22"/>
      <c r="BO1741" s="22"/>
      <c r="BP1741" s="22"/>
      <c r="BQ1741" s="22"/>
      <c r="BR1741" s="22"/>
      <c r="BS1741" s="22"/>
      <c r="BT1741" s="22"/>
      <c r="BU1741" s="22"/>
      <c r="BV1741" s="22"/>
      <c r="BW1741" s="22"/>
      <c r="BX1741" s="22"/>
      <c r="BY1741" s="22"/>
      <c r="BZ1741" s="22"/>
      <c r="CA1741" s="22"/>
      <c r="CB1741" s="22"/>
      <c r="CC1741" s="22"/>
      <c r="CD1741" s="22"/>
      <c r="CE1741" s="22"/>
      <c r="CF1741" s="22"/>
      <c r="CG1741" s="22"/>
      <c r="CH1741" s="22"/>
      <c r="CI1741" s="22"/>
      <c r="CJ1741" s="22"/>
      <c r="CK1741" s="22"/>
      <c r="CL1741" s="22"/>
      <c r="CM1741" s="22"/>
      <c r="CN1741" s="22"/>
      <c r="CO1741" s="22"/>
      <c r="CP1741" s="22"/>
      <c r="CQ1741" s="22"/>
      <c r="CR1741" s="22"/>
      <c r="CS1741" s="22"/>
      <c r="CT1741" s="22"/>
      <c r="CU1741" s="22"/>
      <c r="CV1741" s="22"/>
      <c r="CW1741" s="22"/>
      <c r="CX1741" s="22"/>
      <c r="CY1741" s="22"/>
      <c r="CZ1741" s="22"/>
      <c r="DA1741" s="22"/>
      <c r="DB1741" s="22"/>
      <c r="DC1741" s="22"/>
      <c r="DD1741" s="22"/>
      <c r="DE1741" s="22"/>
      <c r="DF1741" s="22"/>
      <c r="DG1741" s="22"/>
      <c r="DH1741" s="22"/>
      <c r="DI1741" s="22"/>
      <c r="DJ1741" s="22"/>
      <c r="DK1741" s="22"/>
      <c r="DL1741" s="22"/>
      <c r="DM1741" s="22"/>
      <c r="DN1741" s="22"/>
      <c r="DO1741" s="22"/>
      <c r="DP1741" s="22"/>
      <c r="DQ1741" s="22"/>
      <c r="DR1741" s="22"/>
      <c r="DS1741" s="22"/>
      <c r="DT1741" s="22"/>
      <c r="DU1741" s="22"/>
      <c r="DV1741" s="22"/>
      <c r="DW1741" s="22"/>
      <c r="DX1741" s="22"/>
      <c r="DY1741" s="22"/>
      <c r="DZ1741" s="22"/>
      <c r="EA1741" s="22"/>
      <c r="EB1741" s="22"/>
      <c r="EC1741" s="22"/>
      <c r="ED1741" s="22"/>
      <c r="EE1741" s="22"/>
      <c r="EF1741" s="22"/>
      <c r="EG1741" s="22"/>
      <c r="EH1741" s="22"/>
      <c r="EI1741" s="22"/>
      <c r="EJ1741" s="22"/>
      <c r="EK1741" s="22"/>
      <c r="EL1741" s="22"/>
      <c r="EM1741" s="22"/>
      <c r="EN1741" s="22"/>
      <c r="EO1741" s="22"/>
      <c r="EP1741" s="22"/>
      <c r="EQ1741" s="22"/>
      <c r="ER1741" s="22"/>
      <c r="ES1741" s="22"/>
      <c r="ET1741" s="22"/>
      <c r="EU1741" s="22"/>
      <c r="EV1741" s="22"/>
      <c r="EW1741" s="22"/>
    </row>
    <row r="1742" spans="1:153" x14ac:dyDescent="0.2">
      <c r="A1742" s="8" t="s">
        <v>32</v>
      </c>
      <c r="B1742" s="8" t="s">
        <v>32</v>
      </c>
      <c r="C1742" s="8" t="s">
        <v>33</v>
      </c>
      <c r="D1742" s="8" t="s">
        <v>56</v>
      </c>
      <c r="E1742" s="9">
        <v>39</v>
      </c>
      <c r="F1742" s="10" t="s">
        <v>138</v>
      </c>
      <c r="G1742" s="11">
        <v>39.08</v>
      </c>
      <c r="H1742" s="9">
        <v>68</v>
      </c>
      <c r="I1742" s="12">
        <v>6.09</v>
      </c>
      <c r="J1742" s="12">
        <v>5.57</v>
      </c>
      <c r="K1742" s="13">
        <v>5.57</v>
      </c>
      <c r="L1742" s="12">
        <v>636.31211200000007</v>
      </c>
      <c r="M1742" s="12">
        <v>68.488489200000004</v>
      </c>
      <c r="N1742" s="12">
        <v>109.89846493955096</v>
      </c>
      <c r="O1742" s="12">
        <v>11.828754611398963</v>
      </c>
      <c r="P1742" s="12">
        <v>107.63348348773847</v>
      </c>
      <c r="Q1742" s="12" t="s">
        <v>53</v>
      </c>
      <c r="R1742" s="12" t="s">
        <v>70</v>
      </c>
      <c r="S1742" s="12" t="s">
        <v>71</v>
      </c>
      <c r="T1742" s="12">
        <v>13.04</v>
      </c>
      <c r="U1742" s="12">
        <v>124.536</v>
      </c>
      <c r="V1742" s="13" t="s">
        <v>84</v>
      </c>
      <c r="W1742" s="14" t="s">
        <v>78</v>
      </c>
      <c r="X1742" s="15" t="s">
        <v>63</v>
      </c>
      <c r="Y1742" s="15" t="s">
        <v>42</v>
      </c>
      <c r="Z1742" s="16"/>
      <c r="AA1742" s="16"/>
      <c r="AB1742" s="17">
        <v>0</v>
      </c>
      <c r="AC1742" s="18">
        <v>6.09</v>
      </c>
      <c r="AD1742" s="19">
        <v>593.04288838400009</v>
      </c>
      <c r="AE1742" s="20" t="s">
        <v>72</v>
      </c>
      <c r="AF1742" s="20" t="s">
        <v>72</v>
      </c>
      <c r="AG1742" s="152">
        <v>97.4</v>
      </c>
      <c r="AH1742" s="22"/>
      <c r="AI1742" s="22"/>
      <c r="AJ1742" s="22"/>
      <c r="AK1742" s="22"/>
      <c r="AL1742" s="22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22"/>
      <c r="AX1742" s="22"/>
      <c r="AY1742" s="22"/>
      <c r="AZ1742" s="22"/>
      <c r="BA1742" s="22"/>
      <c r="BB1742" s="22"/>
      <c r="BC1742" s="22"/>
      <c r="BD1742" s="22"/>
      <c r="BE1742" s="22"/>
      <c r="BF1742" s="22"/>
      <c r="BG1742" s="22"/>
      <c r="BH1742" s="22"/>
      <c r="BI1742" s="22"/>
      <c r="BJ1742" s="22"/>
      <c r="BK1742" s="22"/>
      <c r="BL1742" s="22"/>
      <c r="BM1742" s="22"/>
      <c r="BN1742" s="22"/>
      <c r="BO1742" s="22"/>
      <c r="BP1742" s="22"/>
      <c r="BQ1742" s="22"/>
      <c r="BR1742" s="22"/>
      <c r="BS1742" s="22"/>
      <c r="BT1742" s="22"/>
      <c r="BU1742" s="22"/>
      <c r="BV1742" s="22"/>
      <c r="BW1742" s="22"/>
      <c r="BX1742" s="22"/>
      <c r="BY1742" s="22"/>
      <c r="BZ1742" s="22"/>
      <c r="CA1742" s="22"/>
      <c r="CB1742" s="22"/>
      <c r="CC1742" s="22"/>
      <c r="CD1742" s="22"/>
      <c r="CE1742" s="22"/>
      <c r="CF1742" s="22"/>
      <c r="CG1742" s="22"/>
      <c r="CH1742" s="22"/>
      <c r="CI1742" s="22"/>
      <c r="CJ1742" s="22"/>
      <c r="CK1742" s="22"/>
      <c r="CL1742" s="22"/>
      <c r="CM1742" s="22"/>
      <c r="CN1742" s="22"/>
      <c r="CO1742" s="22"/>
      <c r="CP1742" s="22"/>
      <c r="CQ1742" s="22"/>
      <c r="CR1742" s="22"/>
      <c r="CS1742" s="22"/>
      <c r="CT1742" s="22"/>
      <c r="CU1742" s="22"/>
      <c r="CV1742" s="22"/>
      <c r="CW1742" s="22"/>
      <c r="CX1742" s="22"/>
      <c r="CY1742" s="22"/>
      <c r="CZ1742" s="22"/>
      <c r="DA1742" s="22"/>
      <c r="DB1742" s="22"/>
      <c r="DC1742" s="22"/>
      <c r="DD1742" s="22"/>
      <c r="DE1742" s="22"/>
      <c r="DF1742" s="22"/>
      <c r="DG1742" s="22"/>
      <c r="DH1742" s="22"/>
      <c r="DI1742" s="22"/>
      <c r="DJ1742" s="22"/>
      <c r="DK1742" s="22"/>
      <c r="DL1742" s="22"/>
      <c r="DM1742" s="22"/>
      <c r="DN1742" s="22"/>
      <c r="DO1742" s="22"/>
      <c r="DP1742" s="22"/>
      <c r="DQ1742" s="22"/>
      <c r="DR1742" s="22"/>
      <c r="DS1742" s="22"/>
      <c r="DT1742" s="22"/>
      <c r="DU1742" s="22"/>
      <c r="DV1742" s="22"/>
      <c r="DW1742" s="22"/>
      <c r="DX1742" s="22"/>
      <c r="DY1742" s="22"/>
      <c r="DZ1742" s="22"/>
      <c r="EA1742" s="22"/>
      <c r="EB1742" s="22"/>
      <c r="EC1742" s="22"/>
      <c r="ED1742" s="22"/>
      <c r="EE1742" s="22"/>
      <c r="EF1742" s="22"/>
      <c r="EG1742" s="22"/>
      <c r="EH1742" s="22"/>
      <c r="EI1742" s="22"/>
      <c r="EJ1742" s="22"/>
      <c r="EK1742" s="22"/>
      <c r="EL1742" s="22"/>
      <c r="EM1742" s="22"/>
      <c r="EN1742" s="22"/>
      <c r="EO1742" s="22"/>
      <c r="EP1742" s="22"/>
      <c r="EQ1742" s="22"/>
      <c r="ER1742" s="22"/>
      <c r="ES1742" s="22"/>
      <c r="ET1742" s="22"/>
      <c r="EU1742" s="22"/>
      <c r="EV1742" s="22"/>
      <c r="EW1742" s="22"/>
    </row>
    <row r="1743" spans="1:153" x14ac:dyDescent="0.2">
      <c r="A1743" s="8" t="s">
        <v>32</v>
      </c>
      <c r="B1743" s="8" t="s">
        <v>32</v>
      </c>
      <c r="C1743" s="8" t="s">
        <v>33</v>
      </c>
      <c r="D1743" s="8" t="s">
        <v>56</v>
      </c>
      <c r="E1743" s="9">
        <v>39</v>
      </c>
      <c r="F1743" s="10" t="s">
        <v>138</v>
      </c>
      <c r="G1743" s="11">
        <v>39.090000000000003</v>
      </c>
      <c r="H1743" s="9">
        <v>82</v>
      </c>
      <c r="I1743" s="12">
        <v>24.97</v>
      </c>
      <c r="J1743" s="12">
        <v>23.77</v>
      </c>
      <c r="K1743" s="13">
        <v>23.77</v>
      </c>
      <c r="L1743" s="12">
        <v>2229.6823759999997</v>
      </c>
      <c r="M1743" s="12">
        <v>265.34042920000002</v>
      </c>
      <c r="N1743" s="12">
        <v>91.869896003296247</v>
      </c>
      <c r="O1743" s="12">
        <v>10.932856580140092</v>
      </c>
      <c r="P1743" s="12">
        <v>119.00368951922866</v>
      </c>
      <c r="Q1743" s="12" t="s">
        <v>65</v>
      </c>
      <c r="R1743" s="12" t="s">
        <v>54</v>
      </c>
      <c r="S1743" s="12" t="s">
        <v>55</v>
      </c>
      <c r="T1743" s="12">
        <v>13.5</v>
      </c>
      <c r="U1743" s="12">
        <v>146.12260000000001</v>
      </c>
      <c r="V1743" s="13" t="s">
        <v>84</v>
      </c>
      <c r="W1743" s="14" t="s">
        <v>78</v>
      </c>
      <c r="X1743" s="15" t="s">
        <v>41</v>
      </c>
      <c r="Y1743" s="15" t="s">
        <v>42</v>
      </c>
      <c r="Z1743" s="16"/>
      <c r="AA1743" s="16"/>
      <c r="AB1743" s="17">
        <v>4.0502227622519239E-2</v>
      </c>
      <c r="AC1743" s="18">
        <v>24.97</v>
      </c>
      <c r="AD1743" s="19">
        <v>1915.5993227262013</v>
      </c>
      <c r="AE1743" s="20" t="s">
        <v>55</v>
      </c>
      <c r="AF1743" s="20" t="s">
        <v>55</v>
      </c>
      <c r="AG1743" s="152">
        <v>76.7</v>
      </c>
      <c r="AH1743" s="22"/>
      <c r="AI1743" s="22"/>
      <c r="AJ1743" s="22"/>
      <c r="AK1743" s="22"/>
      <c r="AL1743" s="22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22"/>
      <c r="AX1743" s="22"/>
      <c r="AY1743" s="22"/>
      <c r="AZ1743" s="22"/>
      <c r="BA1743" s="22"/>
      <c r="BB1743" s="22"/>
      <c r="BC1743" s="22"/>
      <c r="BD1743" s="22"/>
      <c r="BE1743" s="22"/>
      <c r="BF1743" s="22"/>
      <c r="BG1743" s="22"/>
      <c r="BH1743" s="22"/>
      <c r="BI1743" s="22"/>
      <c r="BJ1743" s="22"/>
      <c r="BK1743" s="22"/>
      <c r="BL1743" s="22"/>
      <c r="BM1743" s="22"/>
      <c r="BN1743" s="22"/>
      <c r="BO1743" s="22"/>
      <c r="BP1743" s="22"/>
      <c r="BQ1743" s="22"/>
      <c r="BR1743" s="22"/>
      <c r="BS1743" s="22"/>
      <c r="BT1743" s="22"/>
      <c r="BU1743" s="22"/>
      <c r="BV1743" s="22"/>
      <c r="BW1743" s="22"/>
      <c r="BX1743" s="22"/>
      <c r="BY1743" s="22"/>
      <c r="BZ1743" s="22"/>
      <c r="CA1743" s="22"/>
      <c r="CB1743" s="22"/>
      <c r="CC1743" s="22"/>
      <c r="CD1743" s="22"/>
      <c r="CE1743" s="22"/>
      <c r="CF1743" s="22"/>
      <c r="CG1743" s="22"/>
      <c r="CH1743" s="22"/>
      <c r="CI1743" s="22"/>
      <c r="CJ1743" s="22"/>
      <c r="CK1743" s="22"/>
      <c r="CL1743" s="22"/>
      <c r="CM1743" s="22"/>
      <c r="CN1743" s="22"/>
      <c r="CO1743" s="22"/>
      <c r="CP1743" s="22"/>
      <c r="CQ1743" s="22"/>
      <c r="CR1743" s="22"/>
      <c r="CS1743" s="22"/>
      <c r="CT1743" s="22"/>
      <c r="CU1743" s="22"/>
      <c r="CV1743" s="22"/>
      <c r="CW1743" s="22"/>
      <c r="CX1743" s="22"/>
      <c r="CY1743" s="22"/>
      <c r="CZ1743" s="22"/>
      <c r="DA1743" s="22"/>
      <c r="DB1743" s="22"/>
      <c r="DC1743" s="22"/>
      <c r="DD1743" s="22"/>
      <c r="DE1743" s="22"/>
      <c r="DF1743" s="22"/>
      <c r="DG1743" s="22"/>
      <c r="DH1743" s="22"/>
      <c r="DI1743" s="22"/>
      <c r="DJ1743" s="22"/>
      <c r="DK1743" s="22"/>
      <c r="DL1743" s="22"/>
      <c r="DM1743" s="22"/>
      <c r="DN1743" s="22"/>
      <c r="DO1743" s="22"/>
      <c r="DP1743" s="22"/>
      <c r="DQ1743" s="22"/>
      <c r="DR1743" s="22"/>
      <c r="DS1743" s="22"/>
      <c r="DT1743" s="22"/>
      <c r="DU1743" s="22"/>
      <c r="DV1743" s="22"/>
      <c r="DW1743" s="22"/>
      <c r="DX1743" s="22"/>
      <c r="DY1743" s="22"/>
      <c r="DZ1743" s="22"/>
      <c r="EA1743" s="22"/>
      <c r="EB1743" s="22"/>
      <c r="EC1743" s="22"/>
      <c r="ED1743" s="22"/>
      <c r="EE1743" s="22"/>
      <c r="EF1743" s="22"/>
      <c r="EG1743" s="22"/>
      <c r="EH1743" s="22"/>
      <c r="EI1743" s="22"/>
      <c r="EJ1743" s="22"/>
      <c r="EK1743" s="22"/>
      <c r="EL1743" s="22"/>
      <c r="EM1743" s="22"/>
      <c r="EN1743" s="22"/>
      <c r="EO1743" s="22"/>
      <c r="EP1743" s="22"/>
      <c r="EQ1743" s="22"/>
      <c r="ER1743" s="22"/>
      <c r="ES1743" s="22"/>
      <c r="ET1743" s="22"/>
      <c r="EU1743" s="22"/>
      <c r="EV1743" s="22"/>
      <c r="EW1743" s="22"/>
    </row>
    <row r="1744" spans="1:153" x14ac:dyDescent="0.2">
      <c r="A1744" s="8" t="s">
        <v>32</v>
      </c>
      <c r="B1744" s="8" t="s">
        <v>32</v>
      </c>
      <c r="C1744" s="8" t="s">
        <v>33</v>
      </c>
      <c r="D1744" s="8" t="s">
        <v>56</v>
      </c>
      <c r="E1744" s="9">
        <v>39</v>
      </c>
      <c r="F1744" s="10" t="s">
        <v>138</v>
      </c>
      <c r="G1744" s="11">
        <v>39.1</v>
      </c>
      <c r="H1744" s="9">
        <v>83</v>
      </c>
      <c r="I1744" s="12">
        <v>30.02</v>
      </c>
      <c r="J1744" s="12">
        <v>28.66</v>
      </c>
      <c r="K1744" s="13">
        <v>28.66</v>
      </c>
      <c r="L1744" s="12">
        <v>2609.0979200000002</v>
      </c>
      <c r="M1744" s="12">
        <v>288.1309498</v>
      </c>
      <c r="N1744" s="12">
        <v>89.999928251121091</v>
      </c>
      <c r="O1744" s="12">
        <v>9.9389772266298735</v>
      </c>
      <c r="P1744" s="12">
        <v>110.43316833428773</v>
      </c>
      <c r="Q1744" s="12" t="s">
        <v>60</v>
      </c>
      <c r="R1744" s="12" t="s">
        <v>70</v>
      </c>
      <c r="S1744" s="12" t="s">
        <v>71</v>
      </c>
      <c r="T1744" s="12">
        <v>13.11</v>
      </c>
      <c r="U1744" s="12">
        <v>134.15350000000001</v>
      </c>
      <c r="V1744" s="13" t="s">
        <v>84</v>
      </c>
      <c r="W1744" s="14" t="s">
        <v>78</v>
      </c>
      <c r="X1744" s="15" t="s">
        <v>41</v>
      </c>
      <c r="Y1744" s="15" t="s">
        <v>49</v>
      </c>
      <c r="Z1744" s="16"/>
      <c r="AA1744" s="16"/>
      <c r="AB1744" s="17">
        <v>0.10077258985555929</v>
      </c>
      <c r="AC1744" s="18">
        <v>30.020000000000003</v>
      </c>
      <c r="AD1744" s="19">
        <v>2234.3731257544378</v>
      </c>
      <c r="AE1744" s="20" t="s">
        <v>72</v>
      </c>
      <c r="AF1744" s="20" t="s">
        <v>72</v>
      </c>
      <c r="AG1744" s="152">
        <v>74.400000000000006</v>
      </c>
      <c r="AH1744" s="22"/>
      <c r="AI1744" s="22"/>
      <c r="AJ1744" s="22"/>
      <c r="AK1744" s="22"/>
      <c r="AL1744" s="22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22"/>
      <c r="AX1744" s="22"/>
      <c r="AY1744" s="22"/>
      <c r="AZ1744" s="22"/>
      <c r="BA1744" s="22"/>
      <c r="BB1744" s="22"/>
      <c r="BC1744" s="22"/>
      <c r="BD1744" s="22"/>
      <c r="BE1744" s="22"/>
      <c r="BF1744" s="22"/>
      <c r="BG1744" s="22"/>
      <c r="BH1744" s="22"/>
      <c r="BI1744" s="22"/>
      <c r="BJ1744" s="22"/>
      <c r="BK1744" s="22"/>
      <c r="BL1744" s="22"/>
      <c r="BM1744" s="22"/>
      <c r="BN1744" s="22"/>
      <c r="BO1744" s="22"/>
      <c r="BP1744" s="22"/>
      <c r="BQ1744" s="22"/>
      <c r="BR1744" s="22"/>
      <c r="BS1744" s="22"/>
      <c r="BT1744" s="22"/>
      <c r="BU1744" s="22"/>
      <c r="BV1744" s="22"/>
      <c r="BW1744" s="22"/>
      <c r="BX1744" s="22"/>
      <c r="BY1744" s="22"/>
      <c r="BZ1744" s="22"/>
      <c r="CA1744" s="22"/>
      <c r="CB1744" s="22"/>
      <c r="CC1744" s="22"/>
      <c r="CD1744" s="22"/>
      <c r="CE1744" s="22"/>
      <c r="CF1744" s="22"/>
      <c r="CG1744" s="22"/>
      <c r="CH1744" s="22"/>
      <c r="CI1744" s="22"/>
      <c r="CJ1744" s="22"/>
      <c r="CK1744" s="22"/>
      <c r="CL1744" s="22"/>
      <c r="CM1744" s="22"/>
      <c r="CN1744" s="22"/>
      <c r="CO1744" s="22"/>
      <c r="CP1744" s="22"/>
      <c r="CQ1744" s="22"/>
      <c r="CR1744" s="22"/>
      <c r="CS1744" s="22"/>
      <c r="CT1744" s="22"/>
      <c r="CU1744" s="22"/>
      <c r="CV1744" s="22"/>
      <c r="CW1744" s="22"/>
      <c r="CX1744" s="22"/>
      <c r="CY1744" s="22"/>
      <c r="CZ1744" s="22"/>
      <c r="DA1744" s="22"/>
      <c r="DB1744" s="22"/>
      <c r="DC1744" s="22"/>
      <c r="DD1744" s="22"/>
      <c r="DE1744" s="22"/>
      <c r="DF1744" s="22"/>
      <c r="DG1744" s="22"/>
      <c r="DH1744" s="22"/>
      <c r="DI1744" s="22"/>
      <c r="DJ1744" s="22"/>
      <c r="DK1744" s="22"/>
      <c r="DL1744" s="22"/>
      <c r="DM1744" s="22"/>
      <c r="DN1744" s="22"/>
      <c r="DO1744" s="22"/>
      <c r="DP1744" s="22"/>
      <c r="DQ1744" s="22"/>
      <c r="DR1744" s="22"/>
      <c r="DS1744" s="22"/>
      <c r="DT1744" s="22"/>
      <c r="DU1744" s="22"/>
      <c r="DV1744" s="22"/>
      <c r="DW1744" s="22"/>
      <c r="DX1744" s="22"/>
      <c r="DY1744" s="22"/>
      <c r="DZ1744" s="22"/>
      <c r="EA1744" s="22"/>
      <c r="EB1744" s="22"/>
      <c r="EC1744" s="22"/>
      <c r="ED1744" s="22"/>
      <c r="EE1744" s="22"/>
      <c r="EF1744" s="22"/>
      <c r="EG1744" s="22"/>
      <c r="EH1744" s="22"/>
      <c r="EI1744" s="22"/>
      <c r="EJ1744" s="22"/>
      <c r="EK1744" s="22"/>
      <c r="EL1744" s="22"/>
      <c r="EM1744" s="22"/>
      <c r="EN1744" s="22"/>
      <c r="EO1744" s="22"/>
      <c r="EP1744" s="22"/>
      <c r="EQ1744" s="22"/>
      <c r="ER1744" s="22"/>
      <c r="ES1744" s="22"/>
      <c r="ET1744" s="22"/>
      <c r="EU1744" s="22"/>
      <c r="EV1744" s="22"/>
      <c r="EW1744" s="22"/>
    </row>
    <row r="1745" spans="1:153" x14ac:dyDescent="0.2">
      <c r="A1745" s="8" t="s">
        <v>32</v>
      </c>
      <c r="B1745" s="8" t="s">
        <v>32</v>
      </c>
      <c r="C1745" s="8" t="s">
        <v>43</v>
      </c>
      <c r="D1745" s="8" t="s">
        <v>34</v>
      </c>
      <c r="E1745" s="9">
        <v>64</v>
      </c>
      <c r="F1745" s="10" t="s">
        <v>266</v>
      </c>
      <c r="G1745" s="11">
        <v>64.02</v>
      </c>
      <c r="H1745" s="9"/>
      <c r="I1745" s="12">
        <v>83.69</v>
      </c>
      <c r="J1745" s="12">
        <v>84.33</v>
      </c>
      <c r="K1745" s="13">
        <v>84.33</v>
      </c>
      <c r="L1745" s="12">
        <v>11914.088964</v>
      </c>
      <c r="M1745" s="12">
        <v>1277.0515261999999</v>
      </c>
      <c r="N1745" s="12">
        <v>142.35976776197873</v>
      </c>
      <c r="O1745" s="12">
        <v>15.259308474130719</v>
      </c>
      <c r="P1745" s="12">
        <v>107.18834902599608</v>
      </c>
      <c r="Q1745" s="12" t="s">
        <v>53</v>
      </c>
      <c r="R1745" s="12" t="s">
        <v>70</v>
      </c>
      <c r="S1745" s="12" t="s">
        <v>71</v>
      </c>
      <c r="T1745" s="12">
        <v>13.34</v>
      </c>
      <c r="U1745" s="12">
        <v>130.17705000000001</v>
      </c>
      <c r="V1745" s="13" t="s">
        <v>39</v>
      </c>
      <c r="W1745" s="14" t="s">
        <v>40</v>
      </c>
      <c r="X1745" s="15" t="s">
        <v>41</v>
      </c>
      <c r="Y1745" s="15" t="s">
        <v>49</v>
      </c>
      <c r="Z1745" s="16"/>
      <c r="AA1745" s="16"/>
      <c r="AB1745" s="17">
        <v>0</v>
      </c>
      <c r="AC1745" s="18">
        <v>83.69</v>
      </c>
      <c r="AD1745" s="19">
        <v>11415.895100964241</v>
      </c>
      <c r="AE1745" s="20" t="s">
        <v>72</v>
      </c>
      <c r="AF1745" s="20" t="s">
        <v>72</v>
      </c>
      <c r="AG1745" s="152">
        <v>136.4</v>
      </c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6"/>
      <c r="AT1745" s="16"/>
      <c r="AU1745" s="16"/>
      <c r="AV1745" s="16"/>
      <c r="AW1745" s="16"/>
      <c r="AX1745" s="16"/>
      <c r="AY1745" s="16"/>
      <c r="AZ1745" s="16"/>
      <c r="BA1745" s="16"/>
      <c r="BB1745" s="16"/>
      <c r="BC1745" s="16"/>
      <c r="BD1745" s="16"/>
      <c r="BE1745" s="16"/>
      <c r="BF1745" s="16"/>
      <c r="BG1745" s="16"/>
      <c r="BH1745" s="16"/>
      <c r="BI1745" s="16"/>
      <c r="BJ1745" s="16"/>
      <c r="BK1745" s="16"/>
      <c r="BL1745" s="16"/>
      <c r="BM1745" s="16"/>
      <c r="BN1745" s="16"/>
      <c r="BO1745" s="16"/>
      <c r="BP1745" s="16"/>
      <c r="BQ1745" s="16"/>
      <c r="BR1745" s="16"/>
      <c r="BS1745" s="16"/>
      <c r="BT1745" s="16"/>
      <c r="BU1745" s="16"/>
      <c r="BV1745" s="16"/>
      <c r="BW1745" s="16"/>
      <c r="BX1745" s="16"/>
      <c r="BY1745" s="16"/>
      <c r="BZ1745" s="16"/>
      <c r="CA1745" s="16"/>
      <c r="CB1745" s="16"/>
      <c r="CC1745" s="16"/>
      <c r="CD1745" s="16"/>
      <c r="CE1745" s="16"/>
      <c r="CF1745" s="16"/>
      <c r="CG1745" s="16"/>
      <c r="CH1745" s="16"/>
      <c r="CI1745" s="16"/>
      <c r="CJ1745" s="16"/>
      <c r="CK1745" s="16"/>
      <c r="CL1745" s="16"/>
      <c r="CM1745" s="16"/>
      <c r="CN1745" s="16"/>
      <c r="CO1745" s="16"/>
      <c r="CP1745" s="16"/>
      <c r="CQ1745" s="16"/>
      <c r="CR1745" s="16"/>
      <c r="CS1745" s="16"/>
      <c r="CT1745" s="16"/>
      <c r="CU1745" s="16"/>
      <c r="CV1745" s="16"/>
      <c r="CW1745" s="16"/>
      <c r="CX1745" s="16"/>
      <c r="CY1745" s="16"/>
      <c r="CZ1745" s="16"/>
      <c r="DA1745" s="16"/>
      <c r="DB1745" s="16"/>
      <c r="DC1745" s="16"/>
      <c r="DD1745" s="16"/>
      <c r="DE1745" s="16"/>
      <c r="DF1745" s="16"/>
      <c r="DG1745" s="16"/>
      <c r="DH1745" s="16"/>
      <c r="DI1745" s="16"/>
      <c r="DJ1745" s="16"/>
      <c r="DK1745" s="16"/>
      <c r="DL1745" s="16"/>
      <c r="DM1745" s="16"/>
      <c r="DN1745" s="16"/>
      <c r="DO1745" s="16"/>
      <c r="DP1745" s="16"/>
      <c r="DQ1745" s="16"/>
      <c r="DR1745" s="16"/>
      <c r="DS1745" s="16"/>
      <c r="DT1745" s="16"/>
      <c r="DU1745" s="16"/>
      <c r="DV1745" s="16"/>
      <c r="DW1745" s="16"/>
      <c r="DX1745" s="16"/>
      <c r="DY1745" s="16"/>
      <c r="DZ1745" s="16"/>
      <c r="EA1745" s="16"/>
      <c r="EB1745" s="16"/>
      <c r="EC1745" s="16"/>
      <c r="ED1745" s="16"/>
      <c r="EE1745" s="16"/>
      <c r="EF1745" s="16"/>
      <c r="EG1745" s="16"/>
      <c r="EH1745" s="16"/>
      <c r="EI1745" s="16"/>
      <c r="EJ1745" s="16"/>
      <c r="EK1745" s="16"/>
      <c r="EL1745" s="16"/>
      <c r="EM1745" s="16"/>
      <c r="EN1745" s="16"/>
      <c r="EO1745" s="16"/>
      <c r="EP1745" s="16"/>
      <c r="EQ1745" s="16"/>
      <c r="ER1745" s="16"/>
      <c r="ES1745" s="16"/>
      <c r="ET1745" s="16"/>
      <c r="EU1745" s="16"/>
      <c r="EV1745" s="16"/>
      <c r="EW1745" s="16"/>
    </row>
    <row r="1746" spans="1:153" x14ac:dyDescent="0.2">
      <c r="A1746" s="8" t="s">
        <v>114</v>
      </c>
      <c r="B1746" s="8" t="s">
        <v>142</v>
      </c>
      <c r="C1746" s="8" t="s">
        <v>142</v>
      </c>
      <c r="D1746" s="8"/>
      <c r="E1746" s="9">
        <v>631</v>
      </c>
      <c r="F1746" s="10" t="s">
        <v>215</v>
      </c>
      <c r="G1746" s="11">
        <v>3.11</v>
      </c>
      <c r="H1746" s="15">
        <v>3</v>
      </c>
      <c r="I1746" s="12">
        <v>5.7</v>
      </c>
      <c r="L1746" s="12">
        <v>131.00045599999999</v>
      </c>
      <c r="M1746" s="12">
        <v>13.664829000000001</v>
      </c>
      <c r="N1746" s="12">
        <v>22.982536140350874</v>
      </c>
      <c r="O1746" s="12">
        <v>2.3973384210526318</v>
      </c>
      <c r="P1746" s="12">
        <v>104.31130865681874</v>
      </c>
      <c r="Q1746" s="12" t="s">
        <v>73</v>
      </c>
      <c r="R1746" s="12" t="s">
        <v>218</v>
      </c>
      <c r="S1746" s="12" t="s">
        <v>219</v>
      </c>
      <c r="T1746" s="12">
        <v>12.09</v>
      </c>
      <c r="U1746" s="12">
        <v>134.268</v>
      </c>
      <c r="AC1746" s="13">
        <v>3.45</v>
      </c>
      <c r="AD1746" s="44">
        <v>62.118400000000001</v>
      </c>
      <c r="AE1746" s="44" t="s">
        <v>194</v>
      </c>
      <c r="AF1746" s="44" t="s">
        <v>194</v>
      </c>
      <c r="AG1746" s="152">
        <v>18</v>
      </c>
    </row>
    <row r="1747" spans="1:153" x14ac:dyDescent="0.2">
      <c r="A1747" s="8" t="s">
        <v>114</v>
      </c>
      <c r="B1747" s="8" t="s">
        <v>142</v>
      </c>
      <c r="C1747" s="8" t="s">
        <v>142</v>
      </c>
      <c r="D1747" s="8"/>
      <c r="E1747" s="9">
        <v>631</v>
      </c>
      <c r="F1747" s="10" t="s">
        <v>215</v>
      </c>
      <c r="G1747" s="11">
        <v>3.13</v>
      </c>
      <c r="H1747" s="9">
        <v>3</v>
      </c>
      <c r="I1747" s="12" t="e">
        <v>#N/A</v>
      </c>
      <c r="J1747" s="12">
        <v>0.67</v>
      </c>
      <c r="K1747" s="13">
        <v>0.67</v>
      </c>
      <c r="L1747" s="12" t="e">
        <v>#N/A</v>
      </c>
      <c r="M1747" s="12" t="e">
        <v>#N/A</v>
      </c>
      <c r="N1747" s="12" t="e">
        <v>#N/A</v>
      </c>
      <c r="O1747" s="12" t="e">
        <v>#N/A</v>
      </c>
      <c r="P1747" s="12" t="e">
        <v>#N/A</v>
      </c>
      <c r="Q1747" s="12" t="e">
        <v>#N/A</v>
      </c>
      <c r="R1747" s="12" t="e">
        <v>#N/A</v>
      </c>
      <c r="S1747" s="12" t="e">
        <v>#N/A</v>
      </c>
      <c r="T1747" s="12" t="e">
        <v>#N/A</v>
      </c>
      <c r="U1747" s="12" t="e">
        <v>#N/A</v>
      </c>
      <c r="V1747" s="21" t="s">
        <v>118</v>
      </c>
      <c r="W1747" s="21" t="s">
        <v>118</v>
      </c>
      <c r="X1747" s="15" t="s">
        <v>63</v>
      </c>
      <c r="Y1747" s="15" t="s">
        <v>49</v>
      </c>
      <c r="Z1747" s="16"/>
      <c r="AA1747" s="16"/>
      <c r="AB1747" s="16"/>
      <c r="AC1747" s="13">
        <v>4.01</v>
      </c>
      <c r="AD1747" s="44">
        <v>108.4128</v>
      </c>
      <c r="AE1747" s="44" t="s">
        <v>184</v>
      </c>
      <c r="AF1747" s="44" t="s">
        <v>184</v>
      </c>
      <c r="AG1747" s="152">
        <v>27</v>
      </c>
      <c r="AH1747" s="22"/>
      <c r="AI1747" s="22"/>
      <c r="AJ1747" s="22"/>
      <c r="AK1747" s="22"/>
      <c r="AL1747" s="22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22"/>
      <c r="AX1747" s="22"/>
      <c r="AY1747" s="22"/>
      <c r="AZ1747" s="22"/>
      <c r="BA1747" s="22"/>
      <c r="BB1747" s="22"/>
      <c r="BC1747" s="22"/>
      <c r="BD1747" s="22"/>
      <c r="BE1747" s="22"/>
      <c r="BF1747" s="22"/>
      <c r="BG1747" s="22"/>
      <c r="BH1747" s="22"/>
      <c r="BI1747" s="22"/>
      <c r="BJ1747" s="22"/>
      <c r="BK1747" s="22"/>
      <c r="BL1747" s="22"/>
      <c r="BM1747" s="22"/>
      <c r="BN1747" s="22"/>
      <c r="BO1747" s="22"/>
      <c r="BP1747" s="22"/>
      <c r="BQ1747" s="22"/>
      <c r="BR1747" s="22"/>
      <c r="BS1747" s="22"/>
      <c r="BT1747" s="22"/>
      <c r="BU1747" s="22"/>
      <c r="BV1747" s="22"/>
      <c r="BW1747" s="22"/>
      <c r="BX1747" s="22"/>
      <c r="BY1747" s="22"/>
      <c r="BZ1747" s="22"/>
      <c r="CA1747" s="22"/>
      <c r="CB1747" s="22"/>
      <c r="CC1747" s="22"/>
      <c r="CD1747" s="22"/>
      <c r="CE1747" s="22"/>
      <c r="CF1747" s="22"/>
      <c r="CG1747" s="22"/>
      <c r="CH1747" s="22"/>
      <c r="CI1747" s="22"/>
      <c r="CJ1747" s="22"/>
      <c r="CK1747" s="22"/>
      <c r="CL1747" s="22"/>
      <c r="CM1747" s="22"/>
      <c r="CN1747" s="22"/>
      <c r="CO1747" s="22"/>
      <c r="CP1747" s="22"/>
      <c r="CQ1747" s="22"/>
      <c r="CR1747" s="22"/>
      <c r="CS1747" s="22"/>
      <c r="CT1747" s="22"/>
      <c r="CU1747" s="22"/>
      <c r="CV1747" s="22"/>
      <c r="CW1747" s="22"/>
      <c r="CX1747" s="22"/>
      <c r="CY1747" s="22"/>
      <c r="CZ1747" s="22"/>
      <c r="DA1747" s="22"/>
      <c r="DB1747" s="22"/>
      <c r="DC1747" s="22"/>
      <c r="DD1747" s="22"/>
      <c r="DE1747" s="22"/>
      <c r="DF1747" s="22"/>
      <c r="DG1747" s="22"/>
      <c r="DH1747" s="22"/>
      <c r="DI1747" s="22"/>
      <c r="DJ1747" s="22"/>
      <c r="DK1747" s="22"/>
      <c r="DL1747" s="22"/>
      <c r="DM1747" s="22"/>
      <c r="DN1747" s="22"/>
      <c r="DO1747" s="22"/>
      <c r="DP1747" s="22"/>
      <c r="DQ1747" s="22"/>
      <c r="DR1747" s="22"/>
      <c r="DS1747" s="22"/>
      <c r="DT1747" s="22"/>
      <c r="DU1747" s="22"/>
      <c r="DV1747" s="22"/>
      <c r="DW1747" s="22"/>
      <c r="DX1747" s="22"/>
      <c r="DY1747" s="22"/>
      <c r="DZ1747" s="22"/>
      <c r="EA1747" s="22"/>
      <c r="EB1747" s="22"/>
      <c r="EC1747" s="22"/>
      <c r="ED1747" s="22"/>
      <c r="EE1747" s="22"/>
      <c r="EF1747" s="22"/>
      <c r="EG1747" s="22"/>
      <c r="EH1747" s="22"/>
      <c r="EI1747" s="22"/>
      <c r="EJ1747" s="22"/>
      <c r="EK1747" s="22"/>
      <c r="EL1747" s="22"/>
      <c r="EM1747" s="22"/>
      <c r="EN1747" s="22"/>
      <c r="EO1747" s="22"/>
      <c r="EP1747" s="22"/>
      <c r="EQ1747" s="22"/>
      <c r="ER1747" s="22"/>
      <c r="ES1747" s="22"/>
      <c r="ET1747" s="22"/>
      <c r="EU1747" s="22"/>
      <c r="EV1747" s="22"/>
      <c r="EW1747" s="22"/>
    </row>
    <row r="1748" spans="1:153" x14ac:dyDescent="0.2">
      <c r="A1748" s="8" t="s">
        <v>114</v>
      </c>
      <c r="B1748" s="8" t="s">
        <v>142</v>
      </c>
      <c r="C1748" s="8" t="s">
        <v>142</v>
      </c>
      <c r="D1748" s="8"/>
      <c r="E1748" s="9">
        <v>631</v>
      </c>
      <c r="F1748" s="10" t="s">
        <v>215</v>
      </c>
      <c r="G1748" s="11">
        <v>3.15</v>
      </c>
      <c r="H1748" s="15">
        <v>3</v>
      </c>
      <c r="I1748" s="12" t="e">
        <v>#N/A</v>
      </c>
      <c r="L1748" s="12" t="e">
        <v>#N/A</v>
      </c>
      <c r="M1748" s="12" t="e">
        <v>#N/A</v>
      </c>
      <c r="N1748" s="12" t="e">
        <v>#N/A</v>
      </c>
      <c r="O1748" s="12" t="e">
        <v>#N/A</v>
      </c>
      <c r="P1748" s="12" t="e">
        <v>#N/A</v>
      </c>
      <c r="Q1748" s="12" t="e">
        <v>#N/A</v>
      </c>
      <c r="R1748" s="12" t="e">
        <v>#N/A</v>
      </c>
      <c r="S1748" s="12" t="e">
        <v>#N/A</v>
      </c>
      <c r="T1748" s="12" t="e">
        <v>#N/A</v>
      </c>
      <c r="U1748" s="12" t="e">
        <v>#N/A</v>
      </c>
      <c r="AC1748" s="13">
        <v>5.53</v>
      </c>
      <c r="AD1748" s="44">
        <v>112.02</v>
      </c>
      <c r="AE1748" s="44" t="s">
        <v>194</v>
      </c>
      <c r="AF1748" s="44" t="s">
        <v>194</v>
      </c>
      <c r="AG1748" s="152">
        <v>20.3</v>
      </c>
    </row>
    <row r="1749" spans="1:153" x14ac:dyDescent="0.2">
      <c r="A1749" s="8" t="s">
        <v>114</v>
      </c>
      <c r="B1749" s="8" t="s">
        <v>142</v>
      </c>
      <c r="C1749" s="8" t="s">
        <v>142</v>
      </c>
      <c r="D1749" s="8"/>
      <c r="E1749" s="9">
        <v>631</v>
      </c>
      <c r="F1749" s="10" t="s">
        <v>215</v>
      </c>
      <c r="G1749" s="11">
        <v>2.06</v>
      </c>
      <c r="I1749" s="12" t="e">
        <v>#N/A</v>
      </c>
      <c r="L1749" s="12" t="e">
        <v>#N/A</v>
      </c>
      <c r="M1749" s="12" t="e">
        <v>#N/A</v>
      </c>
      <c r="N1749" s="12" t="e">
        <v>#N/A</v>
      </c>
      <c r="O1749" s="12" t="e">
        <v>#N/A</v>
      </c>
      <c r="P1749" s="12" t="e">
        <v>#N/A</v>
      </c>
      <c r="Q1749" s="12" t="e">
        <v>#N/A</v>
      </c>
      <c r="R1749" s="12" t="e">
        <v>#N/A</v>
      </c>
      <c r="S1749" s="12" t="e">
        <v>#N/A</v>
      </c>
      <c r="T1749" s="12" t="e">
        <v>#N/A</v>
      </c>
      <c r="U1749" s="12" t="e">
        <v>#N/A</v>
      </c>
      <c r="AC1749" s="13" t="e">
        <v>#N/A</v>
      </c>
      <c r="AD1749" s="13" t="e">
        <v>#N/A</v>
      </c>
      <c r="AE1749" s="44" t="e">
        <v>#N/A</v>
      </c>
      <c r="AF1749" s="44" t="e">
        <v>#N/A</v>
      </c>
      <c r="AG1749" s="152" t="e">
        <v>#N/A</v>
      </c>
    </row>
    <row r="1750" spans="1:153" x14ac:dyDescent="0.2">
      <c r="A1750" s="8" t="s">
        <v>114</v>
      </c>
      <c r="B1750" s="8" t="s">
        <v>142</v>
      </c>
      <c r="C1750" s="8" t="s">
        <v>142</v>
      </c>
      <c r="D1750" s="8"/>
      <c r="E1750" s="9">
        <v>631</v>
      </c>
      <c r="F1750" s="10" t="s">
        <v>215</v>
      </c>
      <c r="G1750" s="11">
        <v>2.08</v>
      </c>
      <c r="H1750" s="15">
        <v>2</v>
      </c>
      <c r="I1750" s="12">
        <v>3.27</v>
      </c>
      <c r="L1750" s="12">
        <v>161.18050400000001</v>
      </c>
      <c r="M1750" s="12">
        <v>15.867396399999999</v>
      </c>
      <c r="N1750" s="12">
        <v>49.290674006116213</v>
      </c>
      <c r="O1750" s="12">
        <v>4.8524148012232411</v>
      </c>
      <c r="P1750" s="12">
        <v>98.444886361690479</v>
      </c>
      <c r="Q1750" s="12" t="s">
        <v>73</v>
      </c>
      <c r="R1750" s="12" t="s">
        <v>218</v>
      </c>
      <c r="S1750" s="12" t="s">
        <v>219</v>
      </c>
      <c r="T1750" s="12">
        <v>11.99</v>
      </c>
      <c r="U1750" s="12">
        <v>128.25944999999999</v>
      </c>
      <c r="AC1750" s="13">
        <v>3.27</v>
      </c>
      <c r="AD1750" s="44">
        <v>148.12</v>
      </c>
      <c r="AE1750" s="44" t="s">
        <v>219</v>
      </c>
      <c r="AF1750" s="44" t="s">
        <v>219</v>
      </c>
      <c r="AG1750" s="152">
        <v>45.3</v>
      </c>
    </row>
    <row r="1751" spans="1:153" x14ac:dyDescent="0.2">
      <c r="A1751" s="8" t="s">
        <v>114</v>
      </c>
      <c r="B1751" s="8" t="s">
        <v>142</v>
      </c>
      <c r="C1751" s="8" t="s">
        <v>142</v>
      </c>
      <c r="D1751" s="8"/>
      <c r="E1751" s="9">
        <v>631</v>
      </c>
      <c r="F1751" s="10" t="s">
        <v>215</v>
      </c>
      <c r="G1751" s="11">
        <v>2.12</v>
      </c>
      <c r="I1751" s="12" t="e">
        <v>#N/A</v>
      </c>
      <c r="L1751" s="12" t="e">
        <v>#N/A</v>
      </c>
      <c r="M1751" s="12" t="e">
        <v>#N/A</v>
      </c>
      <c r="N1751" s="12" t="e">
        <v>#N/A</v>
      </c>
      <c r="O1751" s="12" t="e">
        <v>#N/A</v>
      </c>
      <c r="P1751" s="12" t="e">
        <v>#N/A</v>
      </c>
      <c r="Q1751" s="12" t="e">
        <v>#N/A</v>
      </c>
      <c r="R1751" s="12" t="e">
        <v>#N/A</v>
      </c>
      <c r="S1751" s="12" t="e">
        <v>#N/A</v>
      </c>
      <c r="T1751" s="12" t="e">
        <v>#N/A</v>
      </c>
      <c r="U1751" s="12" t="e">
        <v>#N/A</v>
      </c>
      <c r="AC1751" s="13" t="e">
        <v>#N/A</v>
      </c>
      <c r="AD1751" s="13" t="e">
        <v>#N/A</v>
      </c>
      <c r="AE1751" s="44" t="e">
        <v>#N/A</v>
      </c>
      <c r="AF1751" s="44" t="e">
        <v>#N/A</v>
      </c>
      <c r="AG1751" s="152" t="e">
        <v>#N/A</v>
      </c>
    </row>
    <row r="1752" spans="1:153" x14ac:dyDescent="0.2">
      <c r="A1752" s="8" t="s">
        <v>114</v>
      </c>
      <c r="B1752" s="8" t="s">
        <v>142</v>
      </c>
      <c r="C1752" s="8" t="s">
        <v>142</v>
      </c>
      <c r="D1752" s="8"/>
      <c r="E1752" s="9">
        <v>631</v>
      </c>
      <c r="F1752" s="10" t="s">
        <v>215</v>
      </c>
      <c r="G1752" s="11">
        <v>2.1</v>
      </c>
      <c r="H1752" s="15">
        <v>2</v>
      </c>
      <c r="I1752" s="12">
        <v>3.01</v>
      </c>
      <c r="L1752" s="12">
        <v>205.74088800000001</v>
      </c>
      <c r="M1752" s="12">
        <v>21.139286199999997</v>
      </c>
      <c r="N1752" s="12">
        <v>68.352454485049847</v>
      </c>
      <c r="O1752" s="12">
        <v>7.0230186710963451</v>
      </c>
      <c r="P1752" s="12">
        <v>102.74713211114359</v>
      </c>
      <c r="Q1752" s="12" t="s">
        <v>73</v>
      </c>
      <c r="R1752" s="12" t="s">
        <v>218</v>
      </c>
      <c r="S1752" s="12" t="s">
        <v>219</v>
      </c>
      <c r="T1752" s="12">
        <v>11.96</v>
      </c>
      <c r="U1752" s="12">
        <v>125.91334999999999</v>
      </c>
      <c r="AC1752" s="13">
        <v>3.01</v>
      </c>
      <c r="AD1752" s="44">
        <v>140</v>
      </c>
      <c r="AE1752" s="44" t="s">
        <v>219</v>
      </c>
      <c r="AF1752" s="44" t="s">
        <v>219</v>
      </c>
      <c r="AG1752" s="152">
        <v>46.5</v>
      </c>
    </row>
    <row r="1753" spans="1:153" x14ac:dyDescent="0.2">
      <c r="A1753" s="8" t="s">
        <v>114</v>
      </c>
      <c r="B1753" s="8" t="s">
        <v>142</v>
      </c>
      <c r="C1753" s="8" t="s">
        <v>142</v>
      </c>
      <c r="D1753" s="8"/>
      <c r="E1753" s="9">
        <v>631</v>
      </c>
      <c r="F1753" s="10" t="s">
        <v>215</v>
      </c>
      <c r="G1753" s="11">
        <v>1.06</v>
      </c>
      <c r="H1753" s="9">
        <v>2</v>
      </c>
      <c r="I1753" s="12" t="e">
        <v>#N/A</v>
      </c>
      <c r="J1753" s="12">
        <v>2.17</v>
      </c>
      <c r="K1753" s="13">
        <v>2.17</v>
      </c>
      <c r="L1753" s="12" t="e">
        <v>#N/A</v>
      </c>
      <c r="M1753" s="12" t="e">
        <v>#N/A</v>
      </c>
      <c r="N1753" s="12" t="e">
        <v>#N/A</v>
      </c>
      <c r="O1753" s="12" t="e">
        <v>#N/A</v>
      </c>
      <c r="P1753" s="12" t="e">
        <v>#N/A</v>
      </c>
      <c r="Q1753" s="12" t="e">
        <v>#N/A</v>
      </c>
      <c r="R1753" s="12" t="e">
        <v>#N/A</v>
      </c>
      <c r="S1753" s="12" t="e">
        <v>#N/A</v>
      </c>
      <c r="T1753" s="12" t="e">
        <v>#N/A</v>
      </c>
      <c r="U1753" s="12" t="e">
        <v>#N/A</v>
      </c>
      <c r="V1753" s="21" t="s">
        <v>118</v>
      </c>
      <c r="W1753" s="21" t="s">
        <v>118</v>
      </c>
      <c r="X1753" s="15" t="s">
        <v>63</v>
      </c>
      <c r="Y1753" s="15" t="s">
        <v>49</v>
      </c>
      <c r="Z1753" s="16"/>
      <c r="AA1753" s="16"/>
      <c r="AB1753" s="16"/>
      <c r="AC1753" s="13" t="e">
        <v>#N/A</v>
      </c>
      <c r="AD1753" s="13" t="e">
        <v>#N/A</v>
      </c>
      <c r="AE1753" s="44" t="e">
        <v>#N/A</v>
      </c>
      <c r="AF1753" s="44" t="e">
        <v>#N/A</v>
      </c>
      <c r="AG1753" s="152" t="e">
        <v>#N/A</v>
      </c>
      <c r="AH1753" s="22"/>
      <c r="AI1753" s="22"/>
      <c r="AJ1753" s="22"/>
      <c r="AK1753" s="22"/>
      <c r="AL1753" s="22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  <c r="BC1753" s="22"/>
      <c r="BD1753" s="22"/>
      <c r="BE1753" s="22"/>
      <c r="BF1753" s="22"/>
      <c r="BG1753" s="22"/>
      <c r="BH1753" s="22"/>
      <c r="BI1753" s="22"/>
      <c r="BJ1753" s="22"/>
      <c r="BK1753" s="22"/>
      <c r="BL1753" s="22"/>
      <c r="BM1753" s="22"/>
      <c r="BN1753" s="22"/>
      <c r="BO1753" s="22"/>
      <c r="BP1753" s="22"/>
      <c r="BQ1753" s="22"/>
      <c r="BR1753" s="22"/>
      <c r="BS1753" s="22"/>
      <c r="BT1753" s="22"/>
      <c r="BU1753" s="22"/>
      <c r="BV1753" s="22"/>
      <c r="BW1753" s="22"/>
      <c r="BX1753" s="22"/>
      <c r="BY1753" s="22"/>
      <c r="BZ1753" s="22"/>
      <c r="CA1753" s="22"/>
      <c r="CB1753" s="22"/>
      <c r="CC1753" s="22"/>
      <c r="CD1753" s="22"/>
      <c r="CE1753" s="22"/>
      <c r="CF1753" s="22"/>
      <c r="CG1753" s="22"/>
      <c r="CH1753" s="22"/>
      <c r="CI1753" s="22"/>
      <c r="CJ1753" s="22"/>
      <c r="CK1753" s="22"/>
      <c r="CL1753" s="22"/>
      <c r="CM1753" s="22"/>
      <c r="CN1753" s="22"/>
      <c r="CO1753" s="22"/>
      <c r="CP1753" s="22"/>
      <c r="CQ1753" s="22"/>
      <c r="CR1753" s="22"/>
      <c r="CS1753" s="22"/>
      <c r="CT1753" s="22"/>
      <c r="CU1753" s="22"/>
      <c r="CV1753" s="22"/>
      <c r="CW1753" s="22"/>
      <c r="CX1753" s="22"/>
      <c r="CY1753" s="22"/>
      <c r="CZ1753" s="22"/>
      <c r="DA1753" s="22"/>
      <c r="DB1753" s="22"/>
      <c r="DC1753" s="22"/>
      <c r="DD1753" s="22"/>
      <c r="DE1753" s="22"/>
      <c r="DF1753" s="22"/>
      <c r="DG1753" s="22"/>
      <c r="DH1753" s="22"/>
      <c r="DI1753" s="22"/>
      <c r="DJ1753" s="22"/>
      <c r="DK1753" s="22"/>
      <c r="DL1753" s="22"/>
      <c r="DM1753" s="22"/>
      <c r="DN1753" s="22"/>
      <c r="DO1753" s="22"/>
      <c r="DP1753" s="22"/>
      <c r="DQ1753" s="22"/>
      <c r="DR1753" s="22"/>
      <c r="DS1753" s="22"/>
      <c r="DT1753" s="22"/>
      <c r="DU1753" s="22"/>
      <c r="DV1753" s="22"/>
      <c r="DW1753" s="22"/>
      <c r="DX1753" s="22"/>
      <c r="DY1753" s="22"/>
      <c r="DZ1753" s="22"/>
      <c r="EA1753" s="22"/>
      <c r="EB1753" s="22"/>
      <c r="EC1753" s="22"/>
      <c r="ED1753" s="22"/>
      <c r="EE1753" s="22"/>
      <c r="EF1753" s="22"/>
      <c r="EG1753" s="22"/>
      <c r="EH1753" s="22"/>
      <c r="EI1753" s="22"/>
      <c r="EJ1753" s="22"/>
      <c r="EK1753" s="22"/>
      <c r="EL1753" s="22"/>
      <c r="EM1753" s="22"/>
      <c r="EN1753" s="22"/>
      <c r="EO1753" s="22"/>
      <c r="EP1753" s="22"/>
      <c r="EQ1753" s="22"/>
      <c r="ER1753" s="22"/>
      <c r="ES1753" s="22"/>
      <c r="ET1753" s="22"/>
      <c r="EU1753" s="22"/>
      <c r="EV1753" s="22"/>
      <c r="EW1753" s="22"/>
    </row>
    <row r="1754" spans="1:153" x14ac:dyDescent="0.2">
      <c r="A1754" s="8" t="s">
        <v>114</v>
      </c>
      <c r="B1754" s="8" t="s">
        <v>142</v>
      </c>
      <c r="C1754" s="8" t="s">
        <v>142</v>
      </c>
      <c r="D1754" s="8"/>
      <c r="E1754" s="9">
        <v>631</v>
      </c>
      <c r="F1754" s="10" t="s">
        <v>215</v>
      </c>
      <c r="G1754" s="11">
        <v>1.08</v>
      </c>
      <c r="H1754" s="9">
        <v>2</v>
      </c>
      <c r="I1754" s="12" t="e">
        <v>#N/A</v>
      </c>
      <c r="J1754" s="12">
        <v>0.83</v>
      </c>
      <c r="K1754" s="13">
        <v>0.83</v>
      </c>
      <c r="L1754" s="12" t="e">
        <v>#N/A</v>
      </c>
      <c r="M1754" s="12" t="e">
        <v>#N/A</v>
      </c>
      <c r="N1754" s="12" t="e">
        <v>#N/A</v>
      </c>
      <c r="O1754" s="12" t="e">
        <v>#N/A</v>
      </c>
      <c r="P1754" s="12" t="e">
        <v>#N/A</v>
      </c>
      <c r="Q1754" s="12" t="e">
        <v>#N/A</v>
      </c>
      <c r="R1754" s="12" t="e">
        <v>#N/A</v>
      </c>
      <c r="S1754" s="12" t="e">
        <v>#N/A</v>
      </c>
      <c r="T1754" s="12" t="e">
        <v>#N/A</v>
      </c>
      <c r="U1754" s="12" t="e">
        <v>#N/A</v>
      </c>
      <c r="V1754" s="21" t="s">
        <v>118</v>
      </c>
      <c r="W1754" s="21" t="s">
        <v>118</v>
      </c>
      <c r="X1754" s="15" t="s">
        <v>63</v>
      </c>
      <c r="Y1754" s="15" t="s">
        <v>49</v>
      </c>
      <c r="Z1754" s="16"/>
      <c r="AA1754" s="16"/>
      <c r="AB1754" s="16"/>
      <c r="AC1754" s="13" t="e">
        <v>#N/A</v>
      </c>
      <c r="AD1754" s="13" t="e">
        <v>#N/A</v>
      </c>
      <c r="AE1754" s="44" t="e">
        <v>#N/A</v>
      </c>
      <c r="AF1754" s="44" t="e">
        <v>#N/A</v>
      </c>
      <c r="AG1754" s="152" t="e">
        <v>#N/A</v>
      </c>
      <c r="AH1754" s="22"/>
      <c r="AI1754" s="22"/>
      <c r="AJ1754" s="22"/>
      <c r="AK1754" s="22"/>
      <c r="AL1754" s="22"/>
      <c r="AM1754" s="22"/>
      <c r="AN1754" s="22"/>
      <c r="AO1754" s="22"/>
      <c r="AP1754" s="22"/>
      <c r="AQ1754" s="22"/>
      <c r="AR1754" s="22"/>
      <c r="AS1754" s="22"/>
      <c r="AT1754" s="22"/>
      <c r="AU1754" s="22"/>
      <c r="AV1754" s="22"/>
      <c r="AW1754" s="22"/>
      <c r="AX1754" s="22"/>
      <c r="AY1754" s="22"/>
      <c r="AZ1754" s="22"/>
      <c r="BA1754" s="22"/>
      <c r="BB1754" s="22"/>
      <c r="BC1754" s="22"/>
      <c r="BD1754" s="22"/>
      <c r="BE1754" s="22"/>
      <c r="BF1754" s="22"/>
      <c r="BG1754" s="22"/>
      <c r="BH1754" s="22"/>
      <c r="BI1754" s="22"/>
      <c r="BJ1754" s="22"/>
      <c r="BK1754" s="22"/>
      <c r="BL1754" s="22"/>
      <c r="BM1754" s="22"/>
      <c r="BN1754" s="22"/>
      <c r="BO1754" s="22"/>
      <c r="BP1754" s="22"/>
      <c r="BQ1754" s="22"/>
      <c r="BR1754" s="22"/>
      <c r="BS1754" s="22"/>
      <c r="BT1754" s="22"/>
      <c r="BU1754" s="22"/>
      <c r="BV1754" s="22"/>
      <c r="BW1754" s="22"/>
      <c r="BX1754" s="22"/>
      <c r="BY1754" s="22"/>
      <c r="BZ1754" s="22"/>
      <c r="CA1754" s="22"/>
      <c r="CB1754" s="22"/>
      <c r="CC1754" s="22"/>
      <c r="CD1754" s="22"/>
      <c r="CE1754" s="22"/>
      <c r="CF1754" s="22"/>
      <c r="CG1754" s="22"/>
      <c r="CH1754" s="22"/>
      <c r="CI1754" s="22"/>
      <c r="CJ1754" s="22"/>
      <c r="CK1754" s="22"/>
      <c r="CL1754" s="22"/>
      <c r="CM1754" s="22"/>
      <c r="CN1754" s="22"/>
      <c r="CO1754" s="22"/>
      <c r="CP1754" s="22"/>
      <c r="CQ1754" s="22"/>
      <c r="CR1754" s="22"/>
      <c r="CS1754" s="22"/>
      <c r="CT1754" s="22"/>
      <c r="CU1754" s="22"/>
      <c r="CV1754" s="22"/>
      <c r="CW1754" s="22"/>
      <c r="CX1754" s="22"/>
      <c r="CY1754" s="22"/>
      <c r="CZ1754" s="22"/>
      <c r="DA1754" s="22"/>
      <c r="DB1754" s="22"/>
      <c r="DC1754" s="22"/>
      <c r="DD1754" s="22"/>
      <c r="DE1754" s="22"/>
      <c r="DF1754" s="22"/>
      <c r="DG1754" s="22"/>
      <c r="DH1754" s="22"/>
      <c r="DI1754" s="22"/>
      <c r="DJ1754" s="22"/>
      <c r="DK1754" s="22"/>
      <c r="DL1754" s="22"/>
      <c r="DM1754" s="22"/>
      <c r="DN1754" s="22"/>
      <c r="DO1754" s="22"/>
      <c r="DP1754" s="22"/>
      <c r="DQ1754" s="22"/>
      <c r="DR1754" s="22"/>
      <c r="DS1754" s="22"/>
      <c r="DT1754" s="22"/>
      <c r="DU1754" s="22"/>
      <c r="DV1754" s="22"/>
      <c r="DW1754" s="22"/>
      <c r="DX1754" s="22"/>
      <c r="DY1754" s="22"/>
      <c r="DZ1754" s="22"/>
      <c r="EA1754" s="22"/>
      <c r="EB1754" s="22"/>
      <c r="EC1754" s="22"/>
      <c r="ED1754" s="22"/>
      <c r="EE1754" s="22"/>
      <c r="EF1754" s="22"/>
      <c r="EG1754" s="22"/>
      <c r="EH1754" s="22"/>
      <c r="EI1754" s="22"/>
      <c r="EJ1754" s="22"/>
      <c r="EK1754" s="22"/>
      <c r="EL1754" s="22"/>
      <c r="EM1754" s="22"/>
      <c r="EN1754" s="22"/>
      <c r="EO1754" s="22"/>
      <c r="EP1754" s="22"/>
      <c r="EQ1754" s="22"/>
      <c r="ER1754" s="22"/>
      <c r="ES1754" s="22"/>
      <c r="ET1754" s="22"/>
      <c r="EU1754" s="22"/>
      <c r="EV1754" s="22"/>
      <c r="EW1754" s="22"/>
    </row>
    <row r="1755" spans="1:153" x14ac:dyDescent="0.2">
      <c r="A1755" s="8" t="s">
        <v>114</v>
      </c>
      <c r="B1755" s="8" t="s">
        <v>142</v>
      </c>
      <c r="C1755" s="8" t="s">
        <v>142</v>
      </c>
      <c r="D1755" s="8"/>
      <c r="E1755" s="9">
        <v>631</v>
      </c>
      <c r="F1755" s="10" t="s">
        <v>215</v>
      </c>
      <c r="G1755" s="11">
        <v>1.0900000000000001</v>
      </c>
      <c r="H1755" s="9">
        <v>2</v>
      </c>
      <c r="I1755" s="12" t="e">
        <v>#N/A</v>
      </c>
      <c r="J1755" s="12">
        <v>1.37</v>
      </c>
      <c r="K1755" s="13">
        <v>1.37</v>
      </c>
      <c r="L1755" s="12" t="e">
        <v>#N/A</v>
      </c>
      <c r="M1755" s="12" t="e">
        <v>#N/A</v>
      </c>
      <c r="N1755" s="12" t="e">
        <v>#N/A</v>
      </c>
      <c r="O1755" s="12" t="e">
        <v>#N/A</v>
      </c>
      <c r="P1755" s="12" t="e">
        <v>#N/A</v>
      </c>
      <c r="Q1755" s="12" t="e">
        <v>#N/A</v>
      </c>
      <c r="R1755" s="12" t="e">
        <v>#N/A</v>
      </c>
      <c r="S1755" s="12" t="e">
        <v>#N/A</v>
      </c>
      <c r="T1755" s="12" t="e">
        <v>#N/A</v>
      </c>
      <c r="U1755" s="12" t="e">
        <v>#N/A</v>
      </c>
      <c r="V1755" s="21" t="s">
        <v>118</v>
      </c>
      <c r="W1755" s="21" t="s">
        <v>118</v>
      </c>
      <c r="X1755" s="15" t="s">
        <v>63</v>
      </c>
      <c r="Y1755" s="15" t="s">
        <v>49</v>
      </c>
      <c r="Z1755" s="16"/>
      <c r="AA1755" s="16"/>
      <c r="AB1755" s="16"/>
      <c r="AC1755" s="13" t="e">
        <v>#N/A</v>
      </c>
      <c r="AD1755" s="13" t="e">
        <v>#N/A</v>
      </c>
      <c r="AE1755" s="44" t="e">
        <v>#N/A</v>
      </c>
      <c r="AF1755" s="44" t="e">
        <v>#N/A</v>
      </c>
      <c r="AG1755" s="152" t="e">
        <v>#N/A</v>
      </c>
      <c r="AH1755" s="22"/>
      <c r="AI1755" s="22"/>
      <c r="AJ1755" s="22"/>
      <c r="AK1755" s="22"/>
      <c r="AL1755" s="22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  <c r="BC1755" s="22"/>
      <c r="BD1755" s="22"/>
      <c r="BE1755" s="22"/>
      <c r="BF1755" s="22"/>
      <c r="BG1755" s="22"/>
      <c r="BH1755" s="22"/>
      <c r="BI1755" s="22"/>
      <c r="BJ1755" s="22"/>
      <c r="BK1755" s="22"/>
      <c r="BL1755" s="22"/>
      <c r="BM1755" s="22"/>
      <c r="BN1755" s="22"/>
      <c r="BO1755" s="22"/>
      <c r="BP1755" s="22"/>
      <c r="BQ1755" s="22"/>
      <c r="BR1755" s="22"/>
      <c r="BS1755" s="22"/>
      <c r="BT1755" s="22"/>
      <c r="BU1755" s="22"/>
      <c r="BV1755" s="22"/>
      <c r="BW1755" s="22"/>
      <c r="BX1755" s="22"/>
      <c r="BY1755" s="22"/>
      <c r="BZ1755" s="22"/>
      <c r="CA1755" s="22"/>
      <c r="CB1755" s="22"/>
      <c r="CC1755" s="22"/>
      <c r="CD1755" s="22"/>
      <c r="CE1755" s="22"/>
      <c r="CF1755" s="22"/>
      <c r="CG1755" s="22"/>
      <c r="CH1755" s="22"/>
      <c r="CI1755" s="22"/>
      <c r="CJ1755" s="22"/>
      <c r="CK1755" s="22"/>
      <c r="CL1755" s="22"/>
      <c r="CM1755" s="22"/>
      <c r="CN1755" s="22"/>
      <c r="CO1755" s="22"/>
      <c r="CP1755" s="22"/>
      <c r="CQ1755" s="22"/>
      <c r="CR1755" s="22"/>
      <c r="CS1755" s="22"/>
      <c r="CT1755" s="22"/>
      <c r="CU1755" s="22"/>
      <c r="CV1755" s="22"/>
      <c r="CW1755" s="22"/>
      <c r="CX1755" s="22"/>
      <c r="CY1755" s="22"/>
      <c r="CZ1755" s="22"/>
      <c r="DA1755" s="22"/>
      <c r="DB1755" s="22"/>
      <c r="DC1755" s="22"/>
      <c r="DD1755" s="22"/>
      <c r="DE1755" s="22"/>
      <c r="DF1755" s="22"/>
      <c r="DG1755" s="22"/>
      <c r="DH1755" s="22"/>
      <c r="DI1755" s="22"/>
      <c r="DJ1755" s="22"/>
      <c r="DK1755" s="22"/>
      <c r="DL1755" s="22"/>
      <c r="DM1755" s="22"/>
      <c r="DN1755" s="22"/>
      <c r="DO1755" s="22"/>
      <c r="DP1755" s="22"/>
      <c r="DQ1755" s="22"/>
      <c r="DR1755" s="22"/>
      <c r="DS1755" s="22"/>
      <c r="DT1755" s="22"/>
      <c r="DU1755" s="22"/>
      <c r="DV1755" s="22"/>
      <c r="DW1755" s="22"/>
      <c r="DX1755" s="22"/>
      <c r="DY1755" s="22"/>
      <c r="DZ1755" s="22"/>
      <c r="EA1755" s="22"/>
      <c r="EB1755" s="22"/>
      <c r="EC1755" s="22"/>
      <c r="ED1755" s="22"/>
      <c r="EE1755" s="22"/>
      <c r="EF1755" s="22"/>
      <c r="EG1755" s="22"/>
      <c r="EH1755" s="22"/>
      <c r="EI1755" s="22"/>
      <c r="EJ1755" s="22"/>
      <c r="EK1755" s="22"/>
      <c r="EL1755" s="22"/>
      <c r="EM1755" s="22"/>
      <c r="EN1755" s="22"/>
      <c r="EO1755" s="22"/>
      <c r="EP1755" s="22"/>
      <c r="EQ1755" s="22"/>
      <c r="ER1755" s="22"/>
      <c r="ES1755" s="22"/>
      <c r="ET1755" s="22"/>
      <c r="EU1755" s="22"/>
      <c r="EV1755" s="22"/>
      <c r="EW1755" s="22"/>
    </row>
    <row r="1756" spans="1:153" x14ac:dyDescent="0.2">
      <c r="A1756" s="8" t="s">
        <v>114</v>
      </c>
      <c r="B1756" s="8" t="s">
        <v>142</v>
      </c>
      <c r="C1756" s="8" t="s">
        <v>142</v>
      </c>
      <c r="D1756" s="8"/>
      <c r="E1756" s="9">
        <v>631</v>
      </c>
      <c r="F1756" s="10" t="s">
        <v>215</v>
      </c>
      <c r="G1756" s="11">
        <v>1.1000000000000001</v>
      </c>
      <c r="H1756" s="9">
        <v>2</v>
      </c>
      <c r="I1756" s="12" t="e">
        <v>#N/A</v>
      </c>
      <c r="J1756" s="12">
        <v>2.48</v>
      </c>
      <c r="K1756" s="13">
        <v>2.48</v>
      </c>
      <c r="L1756" s="12" t="e">
        <v>#N/A</v>
      </c>
      <c r="M1756" s="12" t="e">
        <v>#N/A</v>
      </c>
      <c r="N1756" s="12" t="e">
        <v>#N/A</v>
      </c>
      <c r="O1756" s="12" t="e">
        <v>#N/A</v>
      </c>
      <c r="P1756" s="12" t="e">
        <v>#N/A</v>
      </c>
      <c r="Q1756" s="12" t="e">
        <v>#N/A</v>
      </c>
      <c r="R1756" s="12" t="e">
        <v>#N/A</v>
      </c>
      <c r="S1756" s="12" t="e">
        <v>#N/A</v>
      </c>
      <c r="T1756" s="12" t="e">
        <v>#N/A</v>
      </c>
      <c r="U1756" s="12" t="e">
        <v>#N/A</v>
      </c>
      <c r="V1756" s="21" t="s">
        <v>118</v>
      </c>
      <c r="W1756" s="21" t="s">
        <v>118</v>
      </c>
      <c r="X1756" s="15" t="s">
        <v>63</v>
      </c>
      <c r="Y1756" s="15" t="s">
        <v>49</v>
      </c>
      <c r="Z1756" s="16"/>
      <c r="AA1756" s="16"/>
      <c r="AB1756" s="16"/>
      <c r="AC1756" s="13" t="e">
        <v>#N/A</v>
      </c>
      <c r="AD1756" s="13" t="e">
        <v>#N/A</v>
      </c>
      <c r="AE1756" s="44" t="e">
        <v>#N/A</v>
      </c>
      <c r="AF1756" s="44" t="e">
        <v>#N/A</v>
      </c>
      <c r="AG1756" s="152" t="e">
        <v>#N/A</v>
      </c>
      <c r="AH1756" s="22"/>
      <c r="AI1756" s="22"/>
      <c r="AJ1756" s="22"/>
      <c r="AK1756" s="22"/>
      <c r="AL1756" s="22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22"/>
      <c r="AW1756" s="22"/>
      <c r="AX1756" s="22"/>
      <c r="AY1756" s="22"/>
      <c r="AZ1756" s="22"/>
      <c r="BA1756" s="22"/>
      <c r="BB1756" s="22"/>
      <c r="BC1756" s="22"/>
      <c r="BD1756" s="22"/>
      <c r="BE1756" s="22"/>
      <c r="BF1756" s="22"/>
      <c r="BG1756" s="22"/>
      <c r="BH1756" s="22"/>
      <c r="BI1756" s="22"/>
      <c r="BJ1756" s="22"/>
      <c r="BK1756" s="22"/>
      <c r="BL1756" s="22"/>
      <c r="BM1756" s="22"/>
      <c r="BN1756" s="22"/>
      <c r="BO1756" s="22"/>
      <c r="BP1756" s="22"/>
      <c r="BQ1756" s="22"/>
      <c r="BR1756" s="22"/>
      <c r="BS1756" s="22"/>
      <c r="BT1756" s="22"/>
      <c r="BU1756" s="22"/>
      <c r="BV1756" s="22"/>
      <c r="BW1756" s="22"/>
      <c r="BX1756" s="22"/>
      <c r="BY1756" s="22"/>
      <c r="BZ1756" s="22"/>
      <c r="CA1756" s="22"/>
      <c r="CB1756" s="22"/>
      <c r="CC1756" s="22"/>
      <c r="CD1756" s="22"/>
      <c r="CE1756" s="22"/>
      <c r="CF1756" s="22"/>
      <c r="CG1756" s="22"/>
      <c r="CH1756" s="22"/>
      <c r="CI1756" s="22"/>
      <c r="CJ1756" s="22"/>
      <c r="CK1756" s="22"/>
      <c r="CL1756" s="22"/>
      <c r="CM1756" s="22"/>
      <c r="CN1756" s="22"/>
      <c r="CO1756" s="22"/>
      <c r="CP1756" s="22"/>
      <c r="CQ1756" s="22"/>
      <c r="CR1756" s="22"/>
      <c r="CS1756" s="22"/>
      <c r="CT1756" s="22"/>
      <c r="CU1756" s="22"/>
      <c r="CV1756" s="22"/>
      <c r="CW1756" s="22"/>
      <c r="CX1756" s="22"/>
      <c r="CY1756" s="22"/>
      <c r="CZ1756" s="22"/>
      <c r="DA1756" s="22"/>
      <c r="DB1756" s="22"/>
      <c r="DC1756" s="22"/>
      <c r="DD1756" s="22"/>
      <c r="DE1756" s="22"/>
      <c r="DF1756" s="22"/>
      <c r="DG1756" s="22"/>
      <c r="DH1756" s="22"/>
      <c r="DI1756" s="22"/>
      <c r="DJ1756" s="22"/>
      <c r="DK1756" s="22"/>
      <c r="DL1756" s="22"/>
      <c r="DM1756" s="22"/>
      <c r="DN1756" s="22"/>
      <c r="DO1756" s="22"/>
      <c r="DP1756" s="22"/>
      <c r="DQ1756" s="22"/>
      <c r="DR1756" s="22"/>
      <c r="DS1756" s="22"/>
      <c r="DT1756" s="22"/>
      <c r="DU1756" s="22"/>
      <c r="DV1756" s="22"/>
      <c r="DW1756" s="22"/>
      <c r="DX1756" s="22"/>
      <c r="DY1756" s="22"/>
      <c r="DZ1756" s="22"/>
      <c r="EA1756" s="22"/>
      <c r="EB1756" s="22"/>
      <c r="EC1756" s="22"/>
      <c r="ED1756" s="22"/>
      <c r="EE1756" s="22"/>
      <c r="EF1756" s="22"/>
      <c r="EG1756" s="22"/>
      <c r="EH1756" s="22"/>
      <c r="EI1756" s="22"/>
      <c r="EJ1756" s="22"/>
      <c r="EK1756" s="22"/>
      <c r="EL1756" s="22"/>
      <c r="EM1756" s="22"/>
      <c r="EN1756" s="22"/>
      <c r="EO1756" s="22"/>
      <c r="EP1756" s="22"/>
      <c r="EQ1756" s="22"/>
      <c r="ER1756" s="22"/>
      <c r="ES1756" s="22"/>
      <c r="ET1756" s="22"/>
      <c r="EU1756" s="22"/>
      <c r="EV1756" s="22"/>
      <c r="EW1756" s="22"/>
    </row>
    <row r="1757" spans="1:153" x14ac:dyDescent="0.2">
      <c r="A1757" s="8" t="s">
        <v>114</v>
      </c>
      <c r="B1757" s="8" t="s">
        <v>142</v>
      </c>
      <c r="C1757" s="8" t="s">
        <v>142</v>
      </c>
      <c r="D1757" s="8"/>
      <c r="E1757" s="9">
        <v>631</v>
      </c>
      <c r="F1757" s="10" t="s">
        <v>215</v>
      </c>
      <c r="G1757" s="11">
        <v>3.05</v>
      </c>
      <c r="I1757" s="12" t="e">
        <v>#N/A</v>
      </c>
      <c r="L1757" s="12" t="e">
        <v>#N/A</v>
      </c>
      <c r="M1757" s="12" t="e">
        <v>#N/A</v>
      </c>
      <c r="N1757" s="12" t="e">
        <v>#N/A</v>
      </c>
      <c r="O1757" s="12" t="e">
        <v>#N/A</v>
      </c>
      <c r="P1757" s="12" t="e">
        <v>#N/A</v>
      </c>
      <c r="Q1757" s="12" t="e">
        <v>#N/A</v>
      </c>
      <c r="R1757" s="12" t="e">
        <v>#N/A</v>
      </c>
      <c r="S1757" s="12" t="e">
        <v>#N/A</v>
      </c>
      <c r="T1757" s="12" t="e">
        <v>#N/A</v>
      </c>
      <c r="U1757" s="12" t="e">
        <v>#N/A</v>
      </c>
      <c r="AC1757" s="13" t="e">
        <v>#N/A</v>
      </c>
      <c r="AD1757" s="13" t="e">
        <v>#N/A</v>
      </c>
      <c r="AE1757" s="44" t="e">
        <v>#N/A</v>
      </c>
      <c r="AF1757" s="44" t="e">
        <v>#N/A</v>
      </c>
      <c r="AG1757" s="152" t="e">
        <v>#N/A</v>
      </c>
    </row>
    <row r="1758" spans="1:153" x14ac:dyDescent="0.2">
      <c r="A1758" s="8" t="s">
        <v>32</v>
      </c>
      <c r="B1758" s="8" t="s">
        <v>32</v>
      </c>
      <c r="C1758" s="8" t="s">
        <v>33</v>
      </c>
      <c r="D1758" s="8" t="s">
        <v>44</v>
      </c>
      <c r="E1758" s="9">
        <v>34</v>
      </c>
      <c r="F1758" s="10" t="s">
        <v>68</v>
      </c>
      <c r="G1758" s="7">
        <v>34.11</v>
      </c>
      <c r="H1758" s="7"/>
      <c r="I1758" s="12">
        <v>58.3</v>
      </c>
      <c r="J1758" s="12">
        <v>58.06</v>
      </c>
      <c r="K1758" s="13">
        <v>58.06</v>
      </c>
      <c r="L1758" s="12">
        <v>5529.1781960000008</v>
      </c>
      <c r="M1758" s="12">
        <v>606.2331398</v>
      </c>
      <c r="N1758" s="12">
        <v>94.84010627787309</v>
      </c>
      <c r="O1758" s="12">
        <v>10.398510116638079</v>
      </c>
      <c r="P1758" s="12">
        <v>109.64253968855084</v>
      </c>
      <c r="Q1758" s="12" t="s">
        <v>99</v>
      </c>
      <c r="R1758" s="12" t="s">
        <v>54</v>
      </c>
      <c r="S1758" s="12" t="s">
        <v>55</v>
      </c>
      <c r="T1758" s="12">
        <v>12.78</v>
      </c>
      <c r="U1758" s="12">
        <v>134.92869999999999</v>
      </c>
      <c r="W1758" s="14" t="s">
        <v>40</v>
      </c>
      <c r="X1758" s="15" t="s">
        <v>112</v>
      </c>
      <c r="Y1758" s="15" t="s">
        <v>113</v>
      </c>
      <c r="Z1758" s="16"/>
      <c r="AB1758" s="17">
        <v>0.12057465366854797</v>
      </c>
      <c r="AC1758" s="18" t="e">
        <v>#N/A</v>
      </c>
      <c r="AD1758" s="18" t="e">
        <v>#N/A</v>
      </c>
      <c r="AE1758" s="20" t="s">
        <v>55</v>
      </c>
      <c r="AF1758" s="20" t="s">
        <v>55</v>
      </c>
      <c r="AG1758" s="152" t="e">
        <v>#N/A</v>
      </c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5"/>
      <c r="BP1758" s="15"/>
      <c r="BQ1758" s="15"/>
      <c r="BR1758" s="15"/>
      <c r="BS1758" s="15"/>
      <c r="BT1758" s="15"/>
      <c r="BU1758" s="15"/>
      <c r="BV1758" s="15"/>
      <c r="BW1758" s="15"/>
      <c r="BX1758" s="15"/>
      <c r="BY1758" s="15"/>
      <c r="BZ1758" s="15"/>
      <c r="CA1758" s="15"/>
      <c r="CB1758" s="15"/>
      <c r="CC1758" s="15"/>
      <c r="CD1758" s="15"/>
      <c r="CE1758" s="15"/>
      <c r="CF1758" s="15"/>
      <c r="CG1758" s="15"/>
      <c r="CH1758" s="15"/>
      <c r="CI1758" s="15"/>
      <c r="CJ1758" s="15"/>
      <c r="CK1758" s="15"/>
      <c r="CL1758" s="15"/>
      <c r="CM1758" s="15"/>
      <c r="CN1758" s="15"/>
      <c r="CO1758" s="15"/>
      <c r="CP1758" s="15"/>
      <c r="CQ1758" s="15"/>
      <c r="CR1758" s="15"/>
      <c r="CS1758" s="15"/>
      <c r="CT1758" s="15"/>
      <c r="CU1758" s="15"/>
      <c r="CV1758" s="15"/>
      <c r="CW1758" s="15"/>
      <c r="CX1758" s="15"/>
      <c r="CY1758" s="15"/>
      <c r="CZ1758" s="15"/>
      <c r="DA1758" s="15"/>
      <c r="DB1758" s="15"/>
      <c r="DC1758" s="15"/>
      <c r="DD1758" s="15"/>
      <c r="DE1758" s="15"/>
      <c r="DF1758" s="15"/>
      <c r="DG1758" s="15"/>
      <c r="DH1758" s="15"/>
      <c r="DI1758" s="15"/>
      <c r="DJ1758" s="15"/>
      <c r="DK1758" s="15"/>
      <c r="DL1758" s="15"/>
      <c r="DM1758" s="15"/>
      <c r="DN1758" s="15"/>
      <c r="DO1758" s="15"/>
      <c r="DP1758" s="15"/>
      <c r="DQ1758" s="15"/>
      <c r="DR1758" s="15"/>
      <c r="DS1758" s="15"/>
      <c r="DT1758" s="15"/>
      <c r="DU1758" s="15"/>
      <c r="DV1758" s="15"/>
      <c r="DW1758" s="15"/>
      <c r="DX1758" s="15"/>
      <c r="DY1758" s="15"/>
      <c r="DZ1758" s="15"/>
      <c r="EA1758" s="15"/>
      <c r="EB1758" s="15"/>
      <c r="EC1758" s="15"/>
      <c r="ED1758" s="15"/>
      <c r="EE1758" s="15"/>
      <c r="EF1758" s="15"/>
      <c r="EG1758" s="15"/>
      <c r="EH1758" s="15"/>
      <c r="EI1758" s="15"/>
      <c r="EJ1758" s="15"/>
      <c r="EK1758" s="15"/>
      <c r="EL1758" s="15"/>
      <c r="EM1758" s="15"/>
      <c r="EN1758" s="15"/>
      <c r="EO1758" s="15"/>
      <c r="EP1758" s="15"/>
      <c r="EQ1758" s="15"/>
      <c r="ER1758" s="15"/>
      <c r="ES1758" s="15"/>
      <c r="ET1758" s="15"/>
      <c r="EU1758" s="15"/>
      <c r="EV1758" s="15"/>
      <c r="EW1758" s="15"/>
    </row>
    <row r="1759" spans="1:153" x14ac:dyDescent="0.2">
      <c r="A1759" s="8" t="s">
        <v>32</v>
      </c>
      <c r="B1759" s="8" t="s">
        <v>32</v>
      </c>
      <c r="C1759" s="8" t="s">
        <v>33</v>
      </c>
      <c r="D1759" s="8" t="s">
        <v>56</v>
      </c>
      <c r="E1759" s="9">
        <v>39</v>
      </c>
      <c r="F1759" s="10" t="s">
        <v>138</v>
      </c>
      <c r="G1759" s="11">
        <v>39.11</v>
      </c>
      <c r="H1759" s="9">
        <v>92</v>
      </c>
      <c r="I1759" s="12">
        <v>11.41</v>
      </c>
      <c r="J1759" s="12">
        <v>11.41</v>
      </c>
      <c r="K1759" s="13">
        <v>11.41</v>
      </c>
      <c r="L1759" s="12">
        <v>819.48254800000007</v>
      </c>
      <c r="M1759" s="12">
        <v>106.79929480000001</v>
      </c>
      <c r="N1759" s="12">
        <v>71.821432778264679</v>
      </c>
      <c r="O1759" s="12">
        <v>9.3601485363716055</v>
      </c>
      <c r="P1759" s="12">
        <v>130.32528277832219</v>
      </c>
      <c r="Q1759" s="12" t="s">
        <v>53</v>
      </c>
      <c r="R1759" s="12" t="s">
        <v>70</v>
      </c>
      <c r="S1759" s="12" t="s">
        <v>71</v>
      </c>
      <c r="T1759" s="12">
        <v>12.22</v>
      </c>
      <c r="U1759" s="12">
        <v>153.34829999999999</v>
      </c>
      <c r="V1759" s="13" t="s">
        <v>84</v>
      </c>
      <c r="W1759" s="14" t="s">
        <v>197</v>
      </c>
      <c r="X1759" s="15" t="s">
        <v>41</v>
      </c>
      <c r="Y1759" s="15" t="s">
        <v>49</v>
      </c>
      <c r="Z1759" s="16"/>
      <c r="AA1759" s="16"/>
      <c r="AB1759" s="17">
        <v>0</v>
      </c>
      <c r="AC1759" s="18">
        <v>11.41</v>
      </c>
      <c r="AD1759" s="19">
        <v>690.26182086909125</v>
      </c>
      <c r="AE1759" s="20" t="s">
        <v>72</v>
      </c>
      <c r="AF1759" s="20" t="s">
        <v>72</v>
      </c>
      <c r="AG1759" s="152">
        <v>60.5</v>
      </c>
      <c r="AH1759" s="22"/>
      <c r="AI1759" s="22"/>
      <c r="AJ1759" s="22"/>
      <c r="AK1759" s="22"/>
      <c r="AL1759" s="22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  <c r="BC1759" s="22"/>
      <c r="BD1759" s="22"/>
      <c r="BE1759" s="22"/>
      <c r="BF1759" s="22"/>
      <c r="BG1759" s="22"/>
      <c r="BH1759" s="22"/>
      <c r="BI1759" s="22"/>
      <c r="BJ1759" s="22"/>
      <c r="BK1759" s="22"/>
      <c r="BL1759" s="22"/>
      <c r="BM1759" s="22"/>
      <c r="BN1759" s="22"/>
      <c r="BO1759" s="22"/>
      <c r="BP1759" s="22"/>
      <c r="BQ1759" s="22"/>
      <c r="BR1759" s="22"/>
      <c r="BS1759" s="22"/>
      <c r="BT1759" s="22"/>
      <c r="BU1759" s="22"/>
      <c r="BV1759" s="22"/>
      <c r="BW1759" s="22"/>
      <c r="BX1759" s="22"/>
      <c r="BY1759" s="22"/>
      <c r="BZ1759" s="22"/>
      <c r="CA1759" s="22"/>
      <c r="CB1759" s="22"/>
      <c r="CC1759" s="22"/>
      <c r="CD1759" s="22"/>
      <c r="CE1759" s="22"/>
      <c r="CF1759" s="22"/>
      <c r="CG1759" s="22"/>
      <c r="CH1759" s="22"/>
      <c r="CI1759" s="22"/>
      <c r="CJ1759" s="22"/>
      <c r="CK1759" s="22"/>
      <c r="CL1759" s="22"/>
      <c r="CM1759" s="22"/>
      <c r="CN1759" s="22"/>
      <c r="CO1759" s="22"/>
      <c r="CP1759" s="22"/>
      <c r="CQ1759" s="22"/>
      <c r="CR1759" s="22"/>
      <c r="CS1759" s="22"/>
      <c r="CT1759" s="22"/>
      <c r="CU1759" s="22"/>
      <c r="CV1759" s="22"/>
      <c r="CW1759" s="22"/>
      <c r="CX1759" s="22"/>
      <c r="CY1759" s="22"/>
      <c r="CZ1759" s="22"/>
      <c r="DA1759" s="22"/>
      <c r="DB1759" s="22"/>
      <c r="DC1759" s="22"/>
      <c r="DD1759" s="22"/>
      <c r="DE1759" s="22"/>
      <c r="DF1759" s="22"/>
      <c r="DG1759" s="22"/>
      <c r="DH1759" s="22"/>
      <c r="DI1759" s="22"/>
      <c r="DJ1759" s="22"/>
      <c r="DK1759" s="22"/>
      <c r="DL1759" s="22"/>
      <c r="DM1759" s="22"/>
      <c r="DN1759" s="22"/>
      <c r="DO1759" s="22"/>
      <c r="DP1759" s="22"/>
      <c r="DQ1759" s="22"/>
      <c r="DR1759" s="22"/>
      <c r="DS1759" s="22"/>
      <c r="DT1759" s="22"/>
      <c r="DU1759" s="22"/>
      <c r="DV1759" s="22"/>
      <c r="DW1759" s="22"/>
      <c r="DX1759" s="22"/>
      <c r="DY1759" s="22"/>
      <c r="DZ1759" s="22"/>
      <c r="EA1759" s="22"/>
      <c r="EB1759" s="22"/>
      <c r="EC1759" s="22"/>
      <c r="ED1759" s="22"/>
      <c r="EE1759" s="22"/>
      <c r="EF1759" s="22"/>
      <c r="EG1759" s="22"/>
      <c r="EH1759" s="22"/>
      <c r="EI1759" s="22"/>
      <c r="EJ1759" s="22"/>
      <c r="EK1759" s="22"/>
      <c r="EL1759" s="22"/>
      <c r="EM1759" s="22"/>
      <c r="EN1759" s="22"/>
      <c r="EO1759" s="22"/>
      <c r="EP1759" s="22"/>
      <c r="EQ1759" s="22"/>
      <c r="ER1759" s="22"/>
      <c r="ES1759" s="22"/>
      <c r="ET1759" s="22"/>
      <c r="EU1759" s="22"/>
      <c r="EV1759" s="22"/>
      <c r="EW1759" s="22"/>
    </row>
    <row r="1760" spans="1:153" x14ac:dyDescent="0.2">
      <c r="A1760" s="8" t="s">
        <v>114</v>
      </c>
      <c r="B1760" s="8" t="s">
        <v>142</v>
      </c>
      <c r="C1760" s="8" t="s">
        <v>142</v>
      </c>
      <c r="D1760" s="8"/>
      <c r="E1760" s="9">
        <v>630</v>
      </c>
      <c r="F1760" s="10" t="s">
        <v>220</v>
      </c>
      <c r="G1760" s="11">
        <v>2.08</v>
      </c>
      <c r="H1760" s="9">
        <v>1</v>
      </c>
      <c r="I1760" s="12">
        <v>10.94</v>
      </c>
      <c r="J1760" s="12">
        <v>6.61</v>
      </c>
      <c r="K1760" s="13">
        <v>6.61</v>
      </c>
      <c r="L1760" s="12">
        <v>409.72108000000003</v>
      </c>
      <c r="M1760" s="12">
        <v>48.171508199999998</v>
      </c>
      <c r="N1760" s="12">
        <v>37.451652650822673</v>
      </c>
      <c r="O1760" s="12">
        <v>4.4032457221206585</v>
      </c>
      <c r="P1760" s="12">
        <v>117.57146642296264</v>
      </c>
      <c r="Q1760" s="12" t="s">
        <v>99</v>
      </c>
      <c r="R1760" s="12" t="s">
        <v>193</v>
      </c>
      <c r="S1760" s="12" t="s">
        <v>194</v>
      </c>
      <c r="T1760" s="12">
        <v>13.17</v>
      </c>
      <c r="U1760" s="12">
        <v>139.42095</v>
      </c>
      <c r="V1760" s="16"/>
      <c r="W1760" s="16"/>
      <c r="X1760" s="15" t="s">
        <v>63</v>
      </c>
      <c r="Y1760" s="15" t="s">
        <v>49</v>
      </c>
      <c r="Z1760" s="16"/>
      <c r="AA1760" s="16"/>
      <c r="AB1760" s="16"/>
      <c r="AC1760" s="13">
        <v>10.94</v>
      </c>
      <c r="AD1760" s="44">
        <v>368.74520000000001</v>
      </c>
      <c r="AE1760" s="44" t="s">
        <v>194</v>
      </c>
      <c r="AF1760" s="44" t="s">
        <v>194</v>
      </c>
      <c r="AG1760" s="152">
        <v>33.700000000000003</v>
      </c>
      <c r="AH1760" s="22"/>
      <c r="AI1760" s="22"/>
      <c r="AJ1760" s="22"/>
      <c r="AK1760" s="22"/>
      <c r="AL1760" s="22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  <c r="BC1760" s="22"/>
      <c r="BD1760" s="22"/>
      <c r="BE1760" s="22"/>
      <c r="BF1760" s="22"/>
      <c r="BG1760" s="22"/>
      <c r="BH1760" s="22"/>
      <c r="BI1760" s="22"/>
      <c r="BJ1760" s="22"/>
      <c r="BK1760" s="22"/>
      <c r="BL1760" s="22"/>
      <c r="BM1760" s="22"/>
      <c r="BN1760" s="22"/>
      <c r="BO1760" s="22"/>
      <c r="BP1760" s="22"/>
      <c r="BQ1760" s="22"/>
      <c r="BR1760" s="22"/>
      <c r="BS1760" s="22"/>
      <c r="BT1760" s="22"/>
      <c r="BU1760" s="22"/>
      <c r="BV1760" s="22"/>
      <c r="BW1760" s="22"/>
      <c r="BX1760" s="22"/>
      <c r="BY1760" s="22"/>
      <c r="BZ1760" s="22"/>
      <c r="CA1760" s="22"/>
      <c r="CB1760" s="22"/>
      <c r="CC1760" s="22"/>
      <c r="CD1760" s="22"/>
      <c r="CE1760" s="22"/>
      <c r="CF1760" s="22"/>
      <c r="CG1760" s="22"/>
      <c r="CH1760" s="22"/>
      <c r="CI1760" s="22"/>
      <c r="CJ1760" s="22"/>
      <c r="CK1760" s="22"/>
      <c r="CL1760" s="22"/>
      <c r="CM1760" s="22"/>
      <c r="CN1760" s="22"/>
      <c r="CO1760" s="22"/>
      <c r="CP1760" s="22"/>
      <c r="CQ1760" s="22"/>
      <c r="CR1760" s="22"/>
      <c r="CS1760" s="22"/>
      <c r="CT1760" s="22"/>
      <c r="CU1760" s="22"/>
      <c r="CV1760" s="22"/>
      <c r="CW1760" s="22"/>
      <c r="CX1760" s="22"/>
      <c r="CY1760" s="22"/>
      <c r="CZ1760" s="22"/>
      <c r="DA1760" s="22"/>
      <c r="DB1760" s="22"/>
      <c r="DC1760" s="22"/>
      <c r="DD1760" s="22"/>
      <c r="DE1760" s="22"/>
      <c r="DF1760" s="22"/>
      <c r="DG1760" s="22"/>
      <c r="DH1760" s="22"/>
      <c r="DI1760" s="22"/>
      <c r="DJ1760" s="22"/>
      <c r="DK1760" s="22"/>
      <c r="DL1760" s="22"/>
      <c r="DM1760" s="22"/>
      <c r="DN1760" s="22"/>
      <c r="DO1760" s="22"/>
      <c r="DP1760" s="22"/>
      <c r="DQ1760" s="22"/>
      <c r="DR1760" s="22"/>
      <c r="DS1760" s="22"/>
      <c r="DT1760" s="22"/>
      <c r="DU1760" s="22"/>
      <c r="DV1760" s="22"/>
      <c r="DW1760" s="22"/>
      <c r="DX1760" s="22"/>
      <c r="DY1760" s="22"/>
      <c r="DZ1760" s="22"/>
      <c r="EA1760" s="22"/>
      <c r="EB1760" s="22"/>
      <c r="EC1760" s="22"/>
      <c r="ED1760" s="22"/>
      <c r="EE1760" s="22"/>
      <c r="EF1760" s="22"/>
      <c r="EG1760" s="22"/>
      <c r="EH1760" s="22"/>
      <c r="EI1760" s="22"/>
      <c r="EJ1760" s="22"/>
      <c r="EK1760" s="22"/>
      <c r="EL1760" s="22"/>
      <c r="EM1760" s="22"/>
      <c r="EN1760" s="22"/>
      <c r="EO1760" s="22"/>
      <c r="EP1760" s="22"/>
      <c r="EQ1760" s="22"/>
      <c r="ER1760" s="22"/>
      <c r="ES1760" s="22"/>
      <c r="ET1760" s="22"/>
      <c r="EU1760" s="22"/>
      <c r="EV1760" s="22"/>
      <c r="EW1760" s="22"/>
    </row>
    <row r="1761" spans="1:153" x14ac:dyDescent="0.2">
      <c r="A1761" s="8" t="s">
        <v>114</v>
      </c>
      <c r="B1761" s="8" t="s">
        <v>142</v>
      </c>
      <c r="C1761" s="8" t="s">
        <v>142</v>
      </c>
      <c r="D1761" s="8"/>
      <c r="E1761" s="9">
        <v>630</v>
      </c>
      <c r="F1761" s="10" t="s">
        <v>220</v>
      </c>
      <c r="G1761" s="11">
        <v>3.03</v>
      </c>
      <c r="I1761" s="12" t="e">
        <v>#N/A</v>
      </c>
      <c r="L1761" s="12" t="e">
        <v>#N/A</v>
      </c>
      <c r="M1761" s="12" t="e">
        <v>#N/A</v>
      </c>
      <c r="N1761" s="12" t="e">
        <v>#N/A</v>
      </c>
      <c r="O1761" s="12" t="e">
        <v>#N/A</v>
      </c>
      <c r="P1761" s="12" t="e">
        <v>#N/A</v>
      </c>
      <c r="Q1761" s="12" t="e">
        <v>#N/A</v>
      </c>
      <c r="R1761" s="12" t="e">
        <v>#N/A</v>
      </c>
      <c r="S1761" s="12" t="e">
        <v>#N/A</v>
      </c>
      <c r="T1761" s="12" t="e">
        <v>#N/A</v>
      </c>
      <c r="U1761" s="12" t="e">
        <v>#N/A</v>
      </c>
      <c r="AC1761" s="13" t="e">
        <v>#N/A</v>
      </c>
      <c r="AD1761" s="13" t="e">
        <v>#N/A</v>
      </c>
      <c r="AE1761" s="44" t="e">
        <v>#N/A</v>
      </c>
      <c r="AF1761" s="44" t="e">
        <v>#N/A</v>
      </c>
      <c r="AG1761" s="152" t="e">
        <v>#N/A</v>
      </c>
    </row>
    <row r="1762" spans="1:153" x14ac:dyDescent="0.2">
      <c r="A1762" s="8" t="s">
        <v>114</v>
      </c>
      <c r="B1762" s="8" t="s">
        <v>142</v>
      </c>
      <c r="C1762" s="8" t="s">
        <v>142</v>
      </c>
      <c r="D1762" s="8"/>
      <c r="E1762" s="9">
        <v>630</v>
      </c>
      <c r="F1762" s="10" t="s">
        <v>220</v>
      </c>
      <c r="G1762" s="11">
        <v>2.1</v>
      </c>
      <c r="I1762" s="12">
        <v>11.82</v>
      </c>
      <c r="L1762" s="12">
        <v>601.94210800000008</v>
      </c>
      <c r="M1762" s="12">
        <v>62.5353256</v>
      </c>
      <c r="N1762" s="12">
        <v>50.92572825719121</v>
      </c>
      <c r="O1762" s="12">
        <v>5.2906366835871399</v>
      </c>
      <c r="P1762" s="12">
        <v>103.88926903249639</v>
      </c>
      <c r="Q1762" s="12" t="s">
        <v>53</v>
      </c>
      <c r="R1762" s="12" t="s">
        <v>193</v>
      </c>
      <c r="S1762" s="12" t="s">
        <v>194</v>
      </c>
      <c r="T1762" s="12">
        <v>11.56</v>
      </c>
      <c r="U1762" s="12">
        <v>125.15479999999999</v>
      </c>
      <c r="AC1762" s="13">
        <v>11.82</v>
      </c>
      <c r="AD1762" s="44">
        <v>541.74200000000008</v>
      </c>
      <c r="AE1762" s="44" t="s">
        <v>194</v>
      </c>
      <c r="AF1762" s="44" t="s">
        <v>194</v>
      </c>
      <c r="AG1762" s="152">
        <v>45.8</v>
      </c>
    </row>
    <row r="1763" spans="1:153" x14ac:dyDescent="0.2">
      <c r="A1763" s="8" t="s">
        <v>114</v>
      </c>
      <c r="B1763" s="8" t="s">
        <v>142</v>
      </c>
      <c r="C1763" s="8" t="s">
        <v>142</v>
      </c>
      <c r="D1763" s="8"/>
      <c r="E1763" s="9">
        <v>630</v>
      </c>
      <c r="F1763" s="10" t="s">
        <v>220</v>
      </c>
      <c r="G1763" s="11">
        <v>3.05</v>
      </c>
      <c r="I1763" s="12" t="e">
        <v>#N/A</v>
      </c>
      <c r="L1763" s="12" t="e">
        <v>#N/A</v>
      </c>
      <c r="M1763" s="12" t="e">
        <v>#N/A</v>
      </c>
      <c r="N1763" s="12" t="e">
        <v>#N/A</v>
      </c>
      <c r="O1763" s="12" t="e">
        <v>#N/A</v>
      </c>
      <c r="P1763" s="12" t="e">
        <v>#N/A</v>
      </c>
      <c r="Q1763" s="12" t="e">
        <v>#N/A</v>
      </c>
      <c r="R1763" s="12" t="e">
        <v>#N/A</v>
      </c>
      <c r="S1763" s="12" t="e">
        <v>#N/A</v>
      </c>
      <c r="T1763" s="12" t="e">
        <v>#N/A</v>
      </c>
      <c r="U1763" s="12" t="e">
        <v>#N/A</v>
      </c>
      <c r="AC1763" s="13" t="e">
        <v>#N/A</v>
      </c>
      <c r="AD1763" s="13" t="e">
        <v>#N/A</v>
      </c>
      <c r="AE1763" s="44" t="e">
        <v>#N/A</v>
      </c>
      <c r="AF1763" s="44" t="e">
        <v>#N/A</v>
      </c>
      <c r="AG1763" s="152" t="e">
        <v>#N/A</v>
      </c>
    </row>
    <row r="1764" spans="1:153" x14ac:dyDescent="0.2">
      <c r="A1764" s="8" t="s">
        <v>114</v>
      </c>
      <c r="B1764" s="8" t="s">
        <v>142</v>
      </c>
      <c r="C1764" s="8" t="s">
        <v>142</v>
      </c>
      <c r="D1764" s="8"/>
      <c r="E1764" s="9">
        <v>630</v>
      </c>
      <c r="F1764" s="10" t="s">
        <v>220</v>
      </c>
      <c r="G1764" s="11">
        <v>3.06</v>
      </c>
      <c r="I1764" s="12" t="e">
        <v>#N/A</v>
      </c>
      <c r="L1764" s="12" t="e">
        <v>#N/A</v>
      </c>
      <c r="M1764" s="12" t="e">
        <v>#N/A</v>
      </c>
      <c r="N1764" s="12" t="e">
        <v>#N/A</v>
      </c>
      <c r="O1764" s="12" t="e">
        <v>#N/A</v>
      </c>
      <c r="P1764" s="12" t="e">
        <v>#N/A</v>
      </c>
      <c r="Q1764" s="12" t="e">
        <v>#N/A</v>
      </c>
      <c r="R1764" s="12" t="e">
        <v>#N/A</v>
      </c>
      <c r="S1764" s="12" t="e">
        <v>#N/A</v>
      </c>
      <c r="T1764" s="12" t="e">
        <v>#N/A</v>
      </c>
      <c r="U1764" s="12" t="e">
        <v>#N/A</v>
      </c>
      <c r="AC1764" s="13" t="e">
        <v>#N/A</v>
      </c>
      <c r="AD1764" s="13" t="e">
        <v>#N/A</v>
      </c>
      <c r="AE1764" s="44" t="e">
        <v>#N/A</v>
      </c>
      <c r="AF1764" s="44" t="e">
        <v>#N/A</v>
      </c>
      <c r="AG1764" s="152" t="e">
        <v>#N/A</v>
      </c>
    </row>
    <row r="1765" spans="1:153" x14ac:dyDescent="0.2">
      <c r="A1765" s="8" t="s">
        <v>114</v>
      </c>
      <c r="B1765" s="8" t="s">
        <v>142</v>
      </c>
      <c r="C1765" s="8" t="s">
        <v>142</v>
      </c>
      <c r="D1765" s="8"/>
      <c r="E1765" s="9">
        <v>630</v>
      </c>
      <c r="F1765" s="10" t="s">
        <v>220</v>
      </c>
      <c r="G1765" s="11">
        <v>3.02</v>
      </c>
      <c r="I1765" s="12">
        <v>10.54</v>
      </c>
      <c r="L1765" s="12">
        <v>243.01064</v>
      </c>
      <c r="M1765" s="12">
        <v>24.101125</v>
      </c>
      <c r="N1765" s="12">
        <v>23.056037950664138</v>
      </c>
      <c r="O1765" s="12">
        <v>2.2866342504743833</v>
      </c>
      <c r="P1765" s="12">
        <v>99.177241786614772</v>
      </c>
      <c r="Q1765" s="12" t="s">
        <v>65</v>
      </c>
      <c r="R1765" s="12" t="s">
        <v>134</v>
      </c>
      <c r="S1765" s="12" t="s">
        <v>135</v>
      </c>
      <c r="T1765" s="12">
        <v>12.22</v>
      </c>
      <c r="U1765" s="12">
        <v>127.98875</v>
      </c>
      <c r="AC1765" s="13">
        <v>10.54</v>
      </c>
      <c r="AD1765" s="44">
        <v>223.08160000000001</v>
      </c>
      <c r="AE1765" s="44" t="s">
        <v>135</v>
      </c>
      <c r="AF1765" s="44" t="s">
        <v>135</v>
      </c>
      <c r="AG1765" s="152">
        <v>21.2</v>
      </c>
    </row>
    <row r="1766" spans="1:153" x14ac:dyDescent="0.2">
      <c r="A1766" s="8" t="s">
        <v>114</v>
      </c>
      <c r="B1766" s="8" t="s">
        <v>142</v>
      </c>
      <c r="C1766" s="8" t="s">
        <v>142</v>
      </c>
      <c r="D1766" s="8"/>
      <c r="E1766" s="9">
        <v>630</v>
      </c>
      <c r="F1766" s="10" t="s">
        <v>220</v>
      </c>
      <c r="G1766" s="11">
        <v>3.04</v>
      </c>
      <c r="I1766" s="12">
        <v>5.05</v>
      </c>
      <c r="L1766" s="12">
        <v>116.53042000000001</v>
      </c>
      <c r="M1766" s="12">
        <v>8.9813758000000004</v>
      </c>
      <c r="N1766" s="12">
        <v>23.075330693069308</v>
      </c>
      <c r="O1766" s="12">
        <v>1.7784902574257426</v>
      </c>
      <c r="P1766" s="12">
        <v>77.073229462315496</v>
      </c>
      <c r="Q1766" s="12" t="s">
        <v>65</v>
      </c>
      <c r="R1766" s="12" t="s">
        <v>134</v>
      </c>
      <c r="S1766" s="12" t="s">
        <v>135</v>
      </c>
      <c r="T1766" s="12">
        <v>12.09</v>
      </c>
      <c r="U1766" s="12">
        <v>111.9639</v>
      </c>
      <c r="AC1766" s="13">
        <v>5.05</v>
      </c>
      <c r="AD1766" s="44">
        <v>107.08800000000001</v>
      </c>
      <c r="AE1766" s="44" t="s">
        <v>135</v>
      </c>
      <c r="AF1766" s="44" t="s">
        <v>135</v>
      </c>
      <c r="AG1766" s="152">
        <v>21.2</v>
      </c>
    </row>
    <row r="1767" spans="1:153" x14ac:dyDescent="0.2">
      <c r="A1767" s="8" t="s">
        <v>114</v>
      </c>
      <c r="B1767" s="8" t="s">
        <v>142</v>
      </c>
      <c r="C1767" s="8" t="s">
        <v>142</v>
      </c>
      <c r="D1767" s="8"/>
      <c r="E1767" s="9">
        <v>630</v>
      </c>
      <c r="F1767" s="10" t="s">
        <v>220</v>
      </c>
      <c r="G1767" s="11">
        <v>2.04</v>
      </c>
      <c r="H1767" s="9">
        <v>1</v>
      </c>
      <c r="I1767" s="12" t="e">
        <v>#N/A</v>
      </c>
      <c r="J1767" s="12">
        <v>2.74</v>
      </c>
      <c r="K1767" s="13">
        <v>2.74</v>
      </c>
      <c r="L1767" s="12" t="e">
        <v>#N/A</v>
      </c>
      <c r="M1767" s="12" t="e">
        <v>#N/A</v>
      </c>
      <c r="N1767" s="12" t="e">
        <v>#N/A</v>
      </c>
      <c r="O1767" s="12" t="e">
        <v>#N/A</v>
      </c>
      <c r="P1767" s="12" t="e">
        <v>#N/A</v>
      </c>
      <c r="Q1767" s="12" t="e">
        <v>#N/A</v>
      </c>
      <c r="R1767" s="12" t="e">
        <v>#N/A</v>
      </c>
      <c r="S1767" s="12" t="e">
        <v>#N/A</v>
      </c>
      <c r="T1767" s="12" t="e">
        <v>#N/A</v>
      </c>
      <c r="U1767" s="12" t="e">
        <v>#N/A</v>
      </c>
      <c r="V1767" s="21"/>
      <c r="W1767" s="21"/>
      <c r="X1767" s="15" t="s">
        <v>91</v>
      </c>
      <c r="Y1767" s="15" t="s">
        <v>49</v>
      </c>
      <c r="Z1767" s="16"/>
      <c r="AA1767" s="16"/>
      <c r="AB1767" s="16"/>
      <c r="AC1767" s="13" t="e">
        <v>#N/A</v>
      </c>
      <c r="AD1767" s="13" t="e">
        <v>#N/A</v>
      </c>
      <c r="AE1767" s="44" t="e">
        <v>#N/A</v>
      </c>
      <c r="AF1767" s="44" t="e">
        <v>#N/A</v>
      </c>
      <c r="AG1767" s="152" t="e">
        <v>#N/A</v>
      </c>
      <c r="AH1767" s="22"/>
      <c r="AI1767" s="22"/>
      <c r="AJ1767" s="22"/>
      <c r="AK1767" s="22"/>
      <c r="AL1767" s="22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22"/>
      <c r="AX1767" s="22"/>
      <c r="AY1767" s="22"/>
      <c r="AZ1767" s="22"/>
      <c r="BA1767" s="22"/>
      <c r="BB1767" s="22"/>
      <c r="BC1767" s="22"/>
      <c r="BD1767" s="22"/>
      <c r="BE1767" s="22"/>
      <c r="BF1767" s="22"/>
      <c r="BG1767" s="22"/>
      <c r="BH1767" s="22"/>
      <c r="BI1767" s="22"/>
      <c r="BJ1767" s="22"/>
      <c r="BK1767" s="22"/>
      <c r="BL1767" s="22"/>
      <c r="BM1767" s="22"/>
      <c r="BN1767" s="22"/>
      <c r="BO1767" s="22"/>
      <c r="BP1767" s="22"/>
      <c r="BQ1767" s="22"/>
      <c r="BR1767" s="22"/>
      <c r="BS1767" s="22"/>
      <c r="BT1767" s="22"/>
      <c r="BU1767" s="22"/>
      <c r="BV1767" s="22"/>
      <c r="BW1767" s="22"/>
      <c r="BX1767" s="22"/>
      <c r="BY1767" s="22"/>
      <c r="BZ1767" s="22"/>
      <c r="CA1767" s="22"/>
      <c r="CB1767" s="22"/>
      <c r="CC1767" s="22"/>
      <c r="CD1767" s="22"/>
      <c r="CE1767" s="22"/>
      <c r="CF1767" s="22"/>
      <c r="CG1767" s="22"/>
      <c r="CH1767" s="22"/>
      <c r="CI1767" s="22"/>
      <c r="CJ1767" s="22"/>
      <c r="CK1767" s="22"/>
      <c r="CL1767" s="22"/>
      <c r="CM1767" s="22"/>
      <c r="CN1767" s="22"/>
      <c r="CO1767" s="22"/>
      <c r="CP1767" s="22"/>
      <c r="CQ1767" s="22"/>
      <c r="CR1767" s="22"/>
      <c r="CS1767" s="22"/>
      <c r="CT1767" s="22"/>
      <c r="CU1767" s="22"/>
      <c r="CV1767" s="22"/>
      <c r="CW1767" s="22"/>
      <c r="CX1767" s="22"/>
      <c r="CY1767" s="22"/>
      <c r="CZ1767" s="22"/>
      <c r="DA1767" s="22"/>
      <c r="DB1767" s="22"/>
      <c r="DC1767" s="22"/>
      <c r="DD1767" s="22"/>
      <c r="DE1767" s="22"/>
      <c r="DF1767" s="22"/>
      <c r="DG1767" s="22"/>
      <c r="DH1767" s="22"/>
      <c r="DI1767" s="22"/>
      <c r="DJ1767" s="22"/>
      <c r="DK1767" s="22"/>
      <c r="DL1767" s="22"/>
      <c r="DM1767" s="22"/>
      <c r="DN1767" s="22"/>
      <c r="DO1767" s="22"/>
      <c r="DP1767" s="22"/>
      <c r="DQ1767" s="22"/>
      <c r="DR1767" s="22"/>
      <c r="DS1767" s="22"/>
      <c r="DT1767" s="22"/>
      <c r="DU1767" s="22"/>
      <c r="DV1767" s="22"/>
      <c r="DW1767" s="22"/>
      <c r="DX1767" s="22"/>
      <c r="DY1767" s="22"/>
      <c r="DZ1767" s="22"/>
      <c r="EA1767" s="22"/>
      <c r="EB1767" s="22"/>
      <c r="EC1767" s="22"/>
      <c r="ED1767" s="22"/>
      <c r="EE1767" s="22"/>
      <c r="EF1767" s="22"/>
      <c r="EG1767" s="22"/>
      <c r="EH1767" s="22"/>
      <c r="EI1767" s="22"/>
      <c r="EJ1767" s="22"/>
      <c r="EK1767" s="22"/>
      <c r="EL1767" s="22"/>
      <c r="EM1767" s="22"/>
      <c r="EN1767" s="22"/>
      <c r="EO1767" s="22"/>
      <c r="EP1767" s="22"/>
      <c r="EQ1767" s="22"/>
      <c r="ER1767" s="22"/>
      <c r="ES1767" s="22"/>
      <c r="ET1767" s="22"/>
      <c r="EU1767" s="22"/>
      <c r="EV1767" s="22"/>
      <c r="EW1767" s="22"/>
    </row>
    <row r="1768" spans="1:153" x14ac:dyDescent="0.2">
      <c r="A1768" s="8" t="s">
        <v>32</v>
      </c>
      <c r="B1768" s="8" t="s">
        <v>32</v>
      </c>
      <c r="C1768" s="8" t="s">
        <v>43</v>
      </c>
      <c r="D1768" s="8" t="s">
        <v>34</v>
      </c>
      <c r="E1768" s="15">
        <v>64</v>
      </c>
      <c r="F1768" s="15" t="s">
        <v>266</v>
      </c>
      <c r="G1768" s="15">
        <v>64.05</v>
      </c>
      <c r="I1768" s="12" t="e">
        <v>#N/A</v>
      </c>
      <c r="AC1768" s="18">
        <v>9.25</v>
      </c>
      <c r="AD1768" s="19">
        <v>680</v>
      </c>
      <c r="AE1768" s="20" t="s">
        <v>38</v>
      </c>
      <c r="AF1768" s="20" t="s">
        <v>38</v>
      </c>
      <c r="AG1768" s="152">
        <v>73.5</v>
      </c>
    </row>
    <row r="1769" spans="1:153" x14ac:dyDescent="0.2">
      <c r="A1769" s="8" t="s">
        <v>32</v>
      </c>
      <c r="B1769" s="8" t="s">
        <v>32</v>
      </c>
      <c r="C1769" s="8" t="s">
        <v>43</v>
      </c>
      <c r="D1769" s="8" t="s">
        <v>44</v>
      </c>
      <c r="E1769" s="9">
        <v>17</v>
      </c>
      <c r="F1769" s="10" t="s">
        <v>45</v>
      </c>
      <c r="G1769" s="7">
        <v>17.14</v>
      </c>
      <c r="H1769" s="7"/>
      <c r="I1769" s="12">
        <v>86.58</v>
      </c>
      <c r="J1769" s="12">
        <v>75.81</v>
      </c>
      <c r="K1769" s="13">
        <v>75.81</v>
      </c>
      <c r="L1769" s="12">
        <v>5126.69632</v>
      </c>
      <c r="M1769" s="12">
        <v>555.28724279999994</v>
      </c>
      <c r="N1769" s="12">
        <v>127.52975920398009</v>
      </c>
      <c r="O1769" s="12">
        <v>13.81311549253731</v>
      </c>
      <c r="P1769" s="12">
        <v>108.31287990157372</v>
      </c>
      <c r="Q1769" s="12" t="s">
        <v>65</v>
      </c>
      <c r="R1769" s="12" t="s">
        <v>54</v>
      </c>
      <c r="S1769" s="12" t="s">
        <v>55</v>
      </c>
      <c r="T1769" s="12">
        <v>13.11</v>
      </c>
      <c r="U1769" s="12">
        <v>122.4988</v>
      </c>
      <c r="W1769" s="14" t="s">
        <v>40</v>
      </c>
      <c r="X1769" s="15" t="s">
        <v>41</v>
      </c>
      <c r="Y1769" s="15" t="s">
        <v>49</v>
      </c>
      <c r="Z1769" s="16"/>
      <c r="AB1769" s="17">
        <v>1.6974726518294982E-2</v>
      </c>
      <c r="AC1769" s="18">
        <v>86.58</v>
      </c>
      <c r="AD1769" s="18">
        <v>5126.69632</v>
      </c>
      <c r="AE1769" s="20" t="s">
        <v>38</v>
      </c>
      <c r="AF1769" s="20" t="s">
        <v>38</v>
      </c>
      <c r="AG1769" s="152">
        <v>59.2</v>
      </c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5"/>
      <c r="BP1769" s="15"/>
      <c r="BQ1769" s="15"/>
      <c r="BR1769" s="15"/>
      <c r="BS1769" s="15"/>
      <c r="BT1769" s="15"/>
      <c r="BU1769" s="15"/>
      <c r="BV1769" s="15"/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5"/>
      <c r="CH1769" s="15"/>
      <c r="CI1769" s="15"/>
      <c r="CJ1769" s="15"/>
      <c r="CK1769" s="15"/>
      <c r="CL1769" s="15"/>
      <c r="CM1769" s="15"/>
      <c r="CN1769" s="15"/>
      <c r="CO1769" s="15"/>
      <c r="CP1769" s="15"/>
      <c r="CQ1769" s="15"/>
      <c r="CR1769" s="15"/>
      <c r="CS1769" s="15"/>
      <c r="CT1769" s="15"/>
      <c r="CU1769" s="15"/>
      <c r="CV1769" s="15"/>
      <c r="CW1769" s="15"/>
      <c r="CX1769" s="15"/>
      <c r="CY1769" s="15"/>
      <c r="CZ1769" s="15"/>
      <c r="DA1769" s="15"/>
      <c r="DB1769" s="15"/>
      <c r="DC1769" s="15"/>
      <c r="DD1769" s="15"/>
      <c r="DE1769" s="15"/>
      <c r="DF1769" s="15"/>
      <c r="DG1769" s="15"/>
      <c r="DH1769" s="15"/>
      <c r="DI1769" s="15"/>
      <c r="DJ1769" s="15"/>
      <c r="DK1769" s="15"/>
      <c r="DL1769" s="15"/>
      <c r="DM1769" s="15"/>
      <c r="DN1769" s="15"/>
      <c r="DO1769" s="15"/>
      <c r="DP1769" s="15"/>
      <c r="DQ1769" s="15"/>
      <c r="DR1769" s="15"/>
      <c r="DS1769" s="15"/>
      <c r="DT1769" s="15"/>
      <c r="DU1769" s="15"/>
      <c r="DV1769" s="15"/>
      <c r="DW1769" s="15"/>
      <c r="DX1769" s="15"/>
      <c r="DY1769" s="15"/>
      <c r="DZ1769" s="15"/>
      <c r="EA1769" s="15"/>
      <c r="EB1769" s="15"/>
      <c r="EC1769" s="15"/>
      <c r="ED1769" s="15"/>
      <c r="EE1769" s="15"/>
      <c r="EF1769" s="15"/>
      <c r="EG1769" s="15"/>
      <c r="EH1769" s="15"/>
      <c r="EI1769" s="15"/>
      <c r="EJ1769" s="15"/>
      <c r="EK1769" s="15"/>
      <c r="EL1769" s="15"/>
      <c r="EM1769" s="15"/>
      <c r="EN1769" s="15"/>
      <c r="EO1769" s="15"/>
      <c r="EP1769" s="15"/>
      <c r="EQ1769" s="15"/>
      <c r="ER1769" s="15"/>
      <c r="ES1769" s="15"/>
      <c r="ET1769" s="15"/>
      <c r="EU1769" s="15"/>
      <c r="EV1769" s="15"/>
      <c r="EW1769" s="15"/>
    </row>
    <row r="1770" spans="1:153" x14ac:dyDescent="0.2">
      <c r="A1770" s="8" t="s">
        <v>32</v>
      </c>
      <c r="B1770" s="8" t="s">
        <v>32</v>
      </c>
      <c r="C1770" s="8" t="s">
        <v>33</v>
      </c>
      <c r="D1770" s="8" t="s">
        <v>44</v>
      </c>
      <c r="E1770" s="9">
        <v>34</v>
      </c>
      <c r="F1770" s="10" t="s">
        <v>68</v>
      </c>
      <c r="G1770" s="11">
        <v>34.15</v>
      </c>
      <c r="H1770" s="9"/>
      <c r="I1770" s="12">
        <v>85.4</v>
      </c>
      <c r="J1770" s="12">
        <v>85.4</v>
      </c>
      <c r="K1770" s="13">
        <v>85.4</v>
      </c>
      <c r="L1770" s="12">
        <v>9118.5291240000006</v>
      </c>
      <c r="M1770" s="12">
        <v>938.26024280000001</v>
      </c>
      <c r="N1770" s="12">
        <v>106.77434571428572</v>
      </c>
      <c r="O1770" s="12">
        <v>10.986653896955502</v>
      </c>
      <c r="P1770" s="12">
        <v>102.89600768291629</v>
      </c>
      <c r="Q1770" s="12" t="s">
        <v>36</v>
      </c>
      <c r="R1770" s="12" t="s">
        <v>54</v>
      </c>
      <c r="S1770" s="12" t="s">
        <v>55</v>
      </c>
      <c r="T1770" s="12">
        <v>12.75</v>
      </c>
      <c r="U1770" s="12">
        <v>129.23570000000001</v>
      </c>
      <c r="V1770" s="13" t="s">
        <v>39</v>
      </c>
      <c r="W1770" s="14" t="s">
        <v>59</v>
      </c>
      <c r="X1770" s="15" t="s">
        <v>112</v>
      </c>
      <c r="Y1770" s="15" t="s">
        <v>113</v>
      </c>
      <c r="Z1770" s="16"/>
      <c r="AA1770" s="16"/>
      <c r="AB1770" s="17">
        <v>0</v>
      </c>
      <c r="AC1770" s="18">
        <v>85.40000000000002</v>
      </c>
      <c r="AD1770" s="19">
        <v>9427.7443379437755</v>
      </c>
      <c r="AE1770" s="20" t="s">
        <v>55</v>
      </c>
      <c r="AF1770" s="20" t="s">
        <v>55</v>
      </c>
      <c r="AG1770" s="152">
        <v>110.4</v>
      </c>
      <c r="AH1770" s="16"/>
      <c r="AI1770" s="16"/>
      <c r="AJ1770" s="16"/>
      <c r="AK1770" s="16"/>
      <c r="AL1770" s="16"/>
      <c r="AM1770" s="16"/>
      <c r="AN1770" s="16"/>
      <c r="AO1770" s="16"/>
      <c r="AP1770" s="16"/>
      <c r="AQ1770" s="16"/>
      <c r="AR1770" s="16"/>
      <c r="AS1770" s="16"/>
      <c r="AT1770" s="16"/>
      <c r="AU1770" s="16"/>
      <c r="AV1770" s="16"/>
      <c r="AW1770" s="16"/>
      <c r="AX1770" s="16"/>
      <c r="AY1770" s="16"/>
      <c r="AZ1770" s="16"/>
      <c r="BA1770" s="16"/>
      <c r="BB1770" s="16"/>
      <c r="BC1770" s="16"/>
      <c r="BD1770" s="16"/>
      <c r="BE1770" s="16"/>
      <c r="BF1770" s="16"/>
      <c r="BG1770" s="16"/>
      <c r="BH1770" s="16"/>
      <c r="BI1770" s="16"/>
      <c r="BJ1770" s="16"/>
      <c r="BK1770" s="16"/>
      <c r="BL1770" s="16"/>
      <c r="BM1770" s="16"/>
      <c r="BN1770" s="16"/>
      <c r="BO1770" s="16"/>
      <c r="BP1770" s="16"/>
      <c r="BQ1770" s="16"/>
      <c r="BR1770" s="16"/>
      <c r="BS1770" s="16"/>
      <c r="BT1770" s="16"/>
      <c r="BU1770" s="16"/>
      <c r="BV1770" s="16"/>
      <c r="BW1770" s="16"/>
      <c r="BX1770" s="16"/>
      <c r="BY1770" s="16"/>
      <c r="BZ1770" s="16"/>
      <c r="CA1770" s="16"/>
      <c r="CB1770" s="16"/>
      <c r="CC1770" s="16"/>
      <c r="CD1770" s="16"/>
      <c r="CE1770" s="16"/>
      <c r="CF1770" s="16"/>
      <c r="CG1770" s="16"/>
      <c r="CH1770" s="16"/>
      <c r="CI1770" s="16"/>
      <c r="CJ1770" s="16"/>
      <c r="CK1770" s="16"/>
      <c r="CL1770" s="16"/>
      <c r="CM1770" s="16"/>
      <c r="CN1770" s="16"/>
      <c r="CO1770" s="16"/>
      <c r="CP1770" s="16"/>
      <c r="CQ1770" s="16"/>
      <c r="CR1770" s="16"/>
      <c r="CS1770" s="16"/>
      <c r="CT1770" s="16"/>
      <c r="CU1770" s="16"/>
      <c r="CV1770" s="16"/>
      <c r="CW1770" s="16"/>
      <c r="CX1770" s="16"/>
      <c r="CY1770" s="16"/>
      <c r="CZ1770" s="16"/>
      <c r="DA1770" s="16"/>
      <c r="DB1770" s="16"/>
      <c r="DC1770" s="16"/>
      <c r="DD1770" s="16"/>
      <c r="DE1770" s="16"/>
      <c r="DF1770" s="16"/>
      <c r="DG1770" s="16"/>
      <c r="DH1770" s="16"/>
      <c r="DI1770" s="16"/>
      <c r="DJ1770" s="16"/>
      <c r="DK1770" s="16"/>
      <c r="DL1770" s="16"/>
      <c r="DM1770" s="16"/>
      <c r="DN1770" s="16"/>
      <c r="DO1770" s="16"/>
      <c r="DP1770" s="16"/>
      <c r="DQ1770" s="16"/>
      <c r="DR1770" s="16"/>
      <c r="DS1770" s="16"/>
      <c r="DT1770" s="16"/>
      <c r="DU1770" s="16"/>
      <c r="DV1770" s="16"/>
      <c r="DW1770" s="16"/>
      <c r="DX1770" s="16"/>
      <c r="DY1770" s="16"/>
      <c r="DZ1770" s="16"/>
      <c r="EA1770" s="16"/>
      <c r="EB1770" s="16"/>
      <c r="EC1770" s="16"/>
      <c r="ED1770" s="16"/>
      <c r="EE1770" s="16"/>
      <c r="EF1770" s="16"/>
      <c r="EG1770" s="16"/>
      <c r="EH1770" s="16"/>
      <c r="EI1770" s="16"/>
      <c r="EJ1770" s="16"/>
      <c r="EK1770" s="16"/>
      <c r="EL1770" s="16"/>
      <c r="EM1770" s="16"/>
      <c r="EN1770" s="16"/>
      <c r="EO1770" s="16"/>
      <c r="EP1770" s="16"/>
      <c r="EQ1770" s="16"/>
      <c r="ER1770" s="16"/>
      <c r="ES1770" s="16"/>
      <c r="ET1770" s="16"/>
      <c r="EU1770" s="16"/>
      <c r="EV1770" s="16"/>
      <c r="EW1770" s="16"/>
    </row>
    <row r="1771" spans="1:153" x14ac:dyDescent="0.2">
      <c r="A1771" s="8" t="s">
        <v>32</v>
      </c>
      <c r="B1771" s="8" t="s">
        <v>32</v>
      </c>
      <c r="C1771" s="8" t="s">
        <v>43</v>
      </c>
      <c r="D1771" s="8" t="s">
        <v>44</v>
      </c>
      <c r="E1771" s="9">
        <v>4</v>
      </c>
      <c r="F1771" s="10" t="s">
        <v>200</v>
      </c>
      <c r="G1771" s="11">
        <v>4.01</v>
      </c>
      <c r="H1771" s="9">
        <v>1</v>
      </c>
      <c r="I1771" s="12">
        <v>190.31</v>
      </c>
      <c r="J1771" s="12">
        <v>190.56</v>
      </c>
      <c r="K1771" s="13">
        <v>190.56</v>
      </c>
      <c r="L1771" s="12">
        <v>15291.077948</v>
      </c>
      <c r="M1771" s="12">
        <v>1918.7469123999999</v>
      </c>
      <c r="N1771" s="12">
        <v>81.00375032049584</v>
      </c>
      <c r="O1771" s="12">
        <v>10.164469525878051</v>
      </c>
      <c r="P1771" s="12">
        <v>125.48146827352763</v>
      </c>
      <c r="Q1771" s="12" t="s">
        <v>36</v>
      </c>
      <c r="R1771" s="12" t="s">
        <v>54</v>
      </c>
      <c r="S1771" s="12" t="s">
        <v>55</v>
      </c>
      <c r="T1771" s="12">
        <v>12.55</v>
      </c>
      <c r="U1771" s="12">
        <v>150.17124999999999</v>
      </c>
      <c r="V1771" s="13" t="s">
        <v>84</v>
      </c>
      <c r="W1771" s="14" t="s">
        <v>40</v>
      </c>
      <c r="X1771" s="15" t="s">
        <v>41</v>
      </c>
      <c r="Y1771" s="15" t="s">
        <v>49</v>
      </c>
      <c r="Z1771" s="16"/>
      <c r="AA1771" s="16"/>
      <c r="AB1771" s="17">
        <v>0.20707388748950462</v>
      </c>
      <c r="AC1771" s="18">
        <v>192.03</v>
      </c>
      <c r="AD1771" s="19">
        <v>13332.916677476544</v>
      </c>
      <c r="AE1771" s="20" t="s">
        <v>55</v>
      </c>
      <c r="AF1771" s="20" t="s">
        <v>55</v>
      </c>
      <c r="AG1771" s="152">
        <v>69.400000000000006</v>
      </c>
      <c r="AH1771" s="16"/>
      <c r="AI1771" s="16"/>
      <c r="AJ1771" s="16"/>
      <c r="AK1771" s="16"/>
      <c r="AL1771" s="16"/>
      <c r="AM1771" s="16"/>
      <c r="AN1771" s="16"/>
      <c r="AO1771" s="16"/>
      <c r="AP1771" s="16"/>
      <c r="AQ1771" s="16"/>
      <c r="AR1771" s="16"/>
      <c r="AS1771" s="16"/>
      <c r="AT1771" s="16"/>
      <c r="AU1771" s="16"/>
      <c r="AV1771" s="16"/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s="16"/>
      <c r="BG1771" s="16"/>
      <c r="BH1771" s="16"/>
      <c r="BI1771" s="16"/>
      <c r="BJ1771" s="16"/>
      <c r="BK1771" s="16"/>
      <c r="BL1771" s="16"/>
      <c r="BM1771" s="16"/>
      <c r="BN1771" s="16"/>
      <c r="BO1771" s="16"/>
      <c r="BP1771" s="16"/>
      <c r="BQ1771" s="16"/>
      <c r="BR1771" s="16"/>
      <c r="BS1771" s="16"/>
      <c r="BT1771" s="16"/>
      <c r="BU1771" s="16"/>
      <c r="BV1771" s="16"/>
      <c r="BW1771" s="16"/>
      <c r="BX1771" s="16"/>
      <c r="BY1771" s="16"/>
      <c r="BZ1771" s="16"/>
      <c r="CA1771" s="16"/>
      <c r="CB1771" s="16"/>
      <c r="CC1771" s="16"/>
      <c r="CD1771" s="16"/>
      <c r="CE1771" s="16"/>
      <c r="CF1771" s="16"/>
      <c r="CG1771" s="16"/>
      <c r="CH1771" s="16"/>
      <c r="CI1771" s="16"/>
      <c r="CJ1771" s="16"/>
      <c r="CK1771" s="16"/>
      <c r="CL1771" s="16"/>
      <c r="CM1771" s="16"/>
      <c r="CN1771" s="16"/>
      <c r="CO1771" s="16"/>
      <c r="CP1771" s="16"/>
      <c r="CQ1771" s="16"/>
      <c r="CR1771" s="16"/>
      <c r="CS1771" s="16"/>
      <c r="CT1771" s="16"/>
      <c r="CU1771" s="16"/>
      <c r="CV1771" s="16"/>
      <c r="CW1771" s="16"/>
      <c r="CX1771" s="16"/>
      <c r="CY1771" s="16"/>
      <c r="CZ1771" s="16"/>
      <c r="DA1771" s="16"/>
      <c r="DB1771" s="16"/>
      <c r="DC1771" s="16"/>
      <c r="DD1771" s="16"/>
      <c r="DE1771" s="16"/>
      <c r="DF1771" s="16"/>
      <c r="DG1771" s="16"/>
      <c r="DH1771" s="16"/>
      <c r="DI1771" s="16"/>
      <c r="DJ1771" s="16"/>
      <c r="DK1771" s="16"/>
      <c r="DL1771" s="16"/>
      <c r="DM1771" s="16"/>
      <c r="DN1771" s="16"/>
      <c r="DO1771" s="16"/>
      <c r="DP1771" s="16"/>
      <c r="DQ1771" s="16"/>
      <c r="DR1771" s="16"/>
      <c r="DS1771" s="16"/>
      <c r="DT1771" s="16"/>
      <c r="DU1771" s="16"/>
      <c r="DV1771" s="16"/>
      <c r="DW1771" s="16"/>
      <c r="DX1771" s="16"/>
      <c r="DY1771" s="16"/>
      <c r="DZ1771" s="16"/>
      <c r="EA1771" s="16"/>
      <c r="EB1771" s="16"/>
      <c r="EC1771" s="16"/>
      <c r="ED1771" s="16"/>
      <c r="EE1771" s="16"/>
      <c r="EF1771" s="16"/>
      <c r="EG1771" s="16"/>
      <c r="EH1771" s="16"/>
      <c r="EI1771" s="16"/>
      <c r="EJ1771" s="16"/>
      <c r="EK1771" s="16"/>
      <c r="EL1771" s="16"/>
      <c r="EM1771" s="16"/>
      <c r="EN1771" s="16"/>
      <c r="EO1771" s="16"/>
      <c r="EP1771" s="16"/>
      <c r="EQ1771" s="16"/>
      <c r="ER1771" s="16"/>
      <c r="ES1771" s="16"/>
      <c r="ET1771" s="16"/>
      <c r="EU1771" s="16"/>
      <c r="EV1771" s="16"/>
      <c r="EW1771" s="16"/>
    </row>
    <row r="1772" spans="1:153" x14ac:dyDescent="0.2">
      <c r="A1772" s="8" t="s">
        <v>32</v>
      </c>
      <c r="B1772" s="8" t="s">
        <v>32</v>
      </c>
      <c r="C1772" s="8" t="s">
        <v>33</v>
      </c>
      <c r="D1772" s="8" t="s">
        <v>56</v>
      </c>
      <c r="E1772" s="9">
        <v>20</v>
      </c>
      <c r="F1772" s="10" t="s">
        <v>241</v>
      </c>
      <c r="G1772" s="11">
        <v>20.02</v>
      </c>
      <c r="H1772" s="9">
        <v>1</v>
      </c>
      <c r="I1772" s="12">
        <v>32.270000000000003</v>
      </c>
      <c r="J1772" s="12">
        <v>32.270000000000003</v>
      </c>
      <c r="K1772" s="13">
        <v>32.270000000000003</v>
      </c>
      <c r="L1772" s="12">
        <v>2446.2980320000001</v>
      </c>
      <c r="M1772" s="12">
        <v>243.89238180000001</v>
      </c>
      <c r="N1772" s="12">
        <v>76.042835934100097</v>
      </c>
      <c r="O1772" s="12">
        <v>7.5813609511967668</v>
      </c>
      <c r="P1772" s="12">
        <v>99.698556189657268</v>
      </c>
      <c r="Q1772" s="12" t="s">
        <v>65</v>
      </c>
      <c r="R1772" s="12" t="s">
        <v>54</v>
      </c>
      <c r="S1772" s="12" t="s">
        <v>55</v>
      </c>
      <c r="T1772" s="12">
        <v>11.53</v>
      </c>
      <c r="U1772" s="12">
        <v>126.21380000000001</v>
      </c>
      <c r="V1772" s="13" t="s">
        <v>84</v>
      </c>
      <c r="W1772" s="14" t="s">
        <v>197</v>
      </c>
      <c r="X1772" s="15" t="s">
        <v>41</v>
      </c>
      <c r="Y1772" s="15" t="s">
        <v>49</v>
      </c>
      <c r="Z1772" s="16"/>
      <c r="AA1772" s="16"/>
      <c r="AB1772" s="17">
        <v>0.46792686705918807</v>
      </c>
      <c r="AC1772" s="18">
        <v>58.88</v>
      </c>
      <c r="AD1772" s="19">
        <v>2784</v>
      </c>
      <c r="AE1772" s="20" t="s">
        <v>72</v>
      </c>
      <c r="AF1772" s="20" t="s">
        <v>72</v>
      </c>
      <c r="AG1772" s="152">
        <v>47.3</v>
      </c>
      <c r="AH1772" s="16"/>
      <c r="AI1772" s="16"/>
      <c r="AJ1772" s="16"/>
      <c r="AK1772" s="16"/>
      <c r="AL1772" s="16"/>
      <c r="AM1772" s="16"/>
      <c r="AN1772" s="16"/>
      <c r="AO1772" s="16"/>
      <c r="AP1772" s="16"/>
      <c r="AQ1772" s="16"/>
      <c r="AR1772" s="16"/>
      <c r="AS1772" s="16"/>
      <c r="AT1772" s="16"/>
      <c r="AU1772" s="16"/>
      <c r="AV1772" s="16"/>
      <c r="AW1772" s="16"/>
      <c r="AX1772" s="16"/>
      <c r="AY1772" s="16"/>
      <c r="AZ1772" s="16"/>
      <c r="BA1772" s="16"/>
      <c r="BB1772" s="16"/>
      <c r="BC1772" s="16"/>
      <c r="BD1772" s="16"/>
      <c r="BE1772" s="16"/>
      <c r="BF1772" s="16"/>
      <c r="BG1772" s="16"/>
      <c r="BH1772" s="16"/>
      <c r="BI1772" s="16"/>
      <c r="BJ1772" s="16"/>
      <c r="BK1772" s="16"/>
      <c r="BL1772" s="16"/>
      <c r="BM1772" s="16"/>
      <c r="BN1772" s="16"/>
      <c r="BO1772" s="16"/>
      <c r="BP1772" s="16"/>
      <c r="BQ1772" s="16"/>
      <c r="BR1772" s="16"/>
      <c r="BS1772" s="16"/>
      <c r="BT1772" s="16"/>
      <c r="BU1772" s="16"/>
      <c r="BV1772" s="16"/>
      <c r="BW1772" s="16"/>
      <c r="BX1772" s="16"/>
      <c r="BY1772" s="16"/>
      <c r="BZ1772" s="16"/>
      <c r="CA1772" s="16"/>
      <c r="CB1772" s="16"/>
      <c r="CC1772" s="16"/>
      <c r="CD1772" s="16"/>
      <c r="CE1772" s="16"/>
      <c r="CF1772" s="16"/>
      <c r="CG1772" s="16"/>
      <c r="CH1772" s="16"/>
      <c r="CI1772" s="16"/>
      <c r="CJ1772" s="16"/>
      <c r="CK1772" s="16"/>
      <c r="CL1772" s="16"/>
      <c r="CM1772" s="16"/>
      <c r="CN1772" s="16"/>
      <c r="CO1772" s="16"/>
      <c r="CP1772" s="16"/>
      <c r="CQ1772" s="16"/>
      <c r="CR1772" s="16"/>
      <c r="CS1772" s="16"/>
      <c r="CT1772" s="16"/>
      <c r="CU1772" s="16"/>
      <c r="CV1772" s="16"/>
      <c r="CW1772" s="16"/>
      <c r="CX1772" s="16"/>
      <c r="CY1772" s="16"/>
      <c r="CZ1772" s="16"/>
      <c r="DA1772" s="16"/>
      <c r="DB1772" s="16"/>
      <c r="DC1772" s="16"/>
      <c r="DD1772" s="16"/>
      <c r="DE1772" s="16"/>
      <c r="DF1772" s="16"/>
      <c r="DG1772" s="16"/>
      <c r="DH1772" s="16"/>
      <c r="DI1772" s="16"/>
      <c r="DJ1772" s="16"/>
      <c r="DK1772" s="16"/>
      <c r="DL1772" s="16"/>
      <c r="DM1772" s="16"/>
      <c r="DN1772" s="16"/>
      <c r="DO1772" s="16"/>
      <c r="DP1772" s="16"/>
      <c r="DQ1772" s="16"/>
      <c r="DR1772" s="16"/>
      <c r="DS1772" s="16"/>
      <c r="DT1772" s="16"/>
      <c r="DU1772" s="16"/>
      <c r="DV1772" s="16"/>
      <c r="DW1772" s="16"/>
      <c r="DX1772" s="16"/>
      <c r="DY1772" s="16"/>
      <c r="DZ1772" s="16"/>
      <c r="EA1772" s="16"/>
      <c r="EB1772" s="16"/>
      <c r="EC1772" s="16"/>
      <c r="ED1772" s="16"/>
      <c r="EE1772" s="16"/>
      <c r="EF1772" s="16"/>
      <c r="EG1772" s="16"/>
      <c r="EH1772" s="15"/>
      <c r="EI1772" s="15"/>
      <c r="EJ1772" s="15"/>
      <c r="EK1772" s="15"/>
      <c r="EL1772" s="15"/>
      <c r="EM1772" s="15"/>
      <c r="EN1772" s="15"/>
      <c r="EO1772" s="15"/>
      <c r="EP1772" s="15"/>
      <c r="EQ1772" s="15"/>
      <c r="ER1772" s="15"/>
      <c r="ES1772" s="15"/>
      <c r="ET1772" s="15"/>
      <c r="EU1772" s="15"/>
      <c r="EV1772" s="15"/>
      <c r="EW1772" s="15"/>
    </row>
    <row r="1773" spans="1:153" x14ac:dyDescent="0.2">
      <c r="A1773" s="8" t="s">
        <v>32</v>
      </c>
      <c r="B1773" s="8" t="s">
        <v>32</v>
      </c>
      <c r="C1773" s="8" t="s">
        <v>33</v>
      </c>
      <c r="D1773" s="8" t="s">
        <v>56</v>
      </c>
      <c r="E1773" s="9">
        <v>20</v>
      </c>
      <c r="F1773" s="10" t="s">
        <v>241</v>
      </c>
      <c r="G1773" s="64">
        <v>20.010000000000002</v>
      </c>
      <c r="H1773" s="9">
        <v>1</v>
      </c>
      <c r="I1773" s="12">
        <v>61.22</v>
      </c>
      <c r="J1773" s="12">
        <v>61.22</v>
      </c>
      <c r="K1773" s="13">
        <v>61.22</v>
      </c>
      <c r="L1773" s="12">
        <v>6323.3401360000007</v>
      </c>
      <c r="M1773" s="12">
        <v>630.57141779999995</v>
      </c>
      <c r="N1773" s="12">
        <v>103.28879673309378</v>
      </c>
      <c r="O1773" s="12">
        <v>10.300088497223129</v>
      </c>
      <c r="P1773" s="12">
        <v>99.721255576627087</v>
      </c>
      <c r="Q1773" s="12" t="s">
        <v>65</v>
      </c>
      <c r="R1773" s="12" t="s">
        <v>54</v>
      </c>
      <c r="S1773" s="12" t="s">
        <v>55</v>
      </c>
      <c r="T1773" s="12">
        <v>11.5</v>
      </c>
      <c r="U1773" s="12">
        <v>125.28785000000001</v>
      </c>
      <c r="V1773" s="13" t="s">
        <v>81</v>
      </c>
      <c r="W1773" s="14" t="s">
        <v>82</v>
      </c>
      <c r="X1773" s="15" t="s">
        <v>41</v>
      </c>
      <c r="Y1773" s="15" t="s">
        <v>49</v>
      </c>
      <c r="Z1773" s="16"/>
      <c r="AA1773" s="16"/>
      <c r="AB1773" s="17">
        <v>0.55941648910014763</v>
      </c>
      <c r="AC1773" s="18">
        <v>58.34</v>
      </c>
      <c r="AD1773" s="19">
        <v>4411.693455728001</v>
      </c>
      <c r="AE1773" s="20" t="s">
        <v>72</v>
      </c>
      <c r="AF1773" s="20" t="s">
        <v>72</v>
      </c>
      <c r="AG1773" s="152">
        <v>75.599999999999994</v>
      </c>
      <c r="AH1773" s="16"/>
      <c r="AI1773" s="16"/>
      <c r="AJ1773" s="16"/>
      <c r="AK1773" s="16"/>
      <c r="AL1773" s="16"/>
      <c r="AM1773" s="16"/>
      <c r="AN1773" s="16"/>
      <c r="AO1773" s="16"/>
      <c r="AP1773" s="16"/>
      <c r="AQ1773" s="16"/>
      <c r="AR1773" s="16"/>
      <c r="AS1773" s="16"/>
      <c r="AT1773" s="16"/>
      <c r="AU1773" s="16"/>
      <c r="AV1773" s="16"/>
      <c r="AW1773" s="16"/>
      <c r="AX1773" s="16"/>
      <c r="AY1773" s="16"/>
      <c r="AZ1773" s="16"/>
      <c r="BA1773" s="16"/>
      <c r="BB1773" s="16"/>
      <c r="BC1773" s="16"/>
      <c r="BD1773" s="16"/>
      <c r="BE1773" s="16"/>
      <c r="BF1773" s="16"/>
      <c r="BG1773" s="16"/>
      <c r="BH1773" s="16"/>
      <c r="BI1773" s="16"/>
      <c r="BJ1773" s="16"/>
      <c r="BK1773" s="16"/>
      <c r="BL1773" s="16"/>
      <c r="BM1773" s="16"/>
      <c r="BN1773" s="16"/>
      <c r="BO1773" s="16"/>
      <c r="BP1773" s="16"/>
      <c r="BQ1773" s="16"/>
      <c r="BR1773" s="16"/>
      <c r="BS1773" s="16"/>
      <c r="BT1773" s="16"/>
      <c r="BU1773" s="16"/>
      <c r="BV1773" s="16"/>
      <c r="BW1773" s="16"/>
      <c r="BX1773" s="16"/>
      <c r="BY1773" s="16"/>
      <c r="BZ1773" s="16"/>
      <c r="CA1773" s="16"/>
      <c r="CB1773" s="16"/>
      <c r="CC1773" s="16"/>
      <c r="CD1773" s="16"/>
      <c r="CE1773" s="16"/>
      <c r="CF1773" s="16"/>
      <c r="CG1773" s="16"/>
      <c r="CH1773" s="16"/>
      <c r="CI1773" s="16"/>
      <c r="CJ1773" s="16"/>
      <c r="CK1773" s="16"/>
      <c r="CL1773" s="16"/>
      <c r="CM1773" s="16"/>
      <c r="CN1773" s="16"/>
      <c r="CO1773" s="16"/>
      <c r="CP1773" s="16"/>
      <c r="CQ1773" s="16"/>
      <c r="CR1773" s="16"/>
      <c r="CS1773" s="16"/>
      <c r="CT1773" s="16"/>
      <c r="CU1773" s="16"/>
      <c r="CV1773" s="16"/>
      <c r="CW1773" s="16"/>
      <c r="CX1773" s="16"/>
      <c r="CY1773" s="16"/>
      <c r="CZ1773" s="16"/>
      <c r="DA1773" s="16"/>
      <c r="DB1773" s="16"/>
      <c r="DC1773" s="16"/>
      <c r="DD1773" s="16"/>
      <c r="DE1773" s="16"/>
      <c r="DF1773" s="16"/>
      <c r="DG1773" s="16"/>
      <c r="DH1773" s="16"/>
      <c r="DI1773" s="16"/>
      <c r="DJ1773" s="16"/>
      <c r="DK1773" s="16"/>
      <c r="DL1773" s="16"/>
      <c r="DM1773" s="16"/>
      <c r="DN1773" s="16"/>
      <c r="DO1773" s="16"/>
      <c r="DP1773" s="16"/>
      <c r="DQ1773" s="16"/>
      <c r="DR1773" s="16"/>
      <c r="DS1773" s="16"/>
      <c r="DT1773" s="16"/>
      <c r="DU1773" s="16"/>
      <c r="DV1773" s="16"/>
      <c r="DW1773" s="16"/>
      <c r="DX1773" s="16"/>
      <c r="DY1773" s="16"/>
      <c r="DZ1773" s="16"/>
      <c r="EA1773" s="16"/>
      <c r="EB1773" s="16"/>
      <c r="EC1773" s="16"/>
      <c r="ED1773" s="16"/>
      <c r="EE1773" s="16"/>
      <c r="EF1773" s="16"/>
      <c r="EG1773" s="16"/>
      <c r="EH1773" s="16"/>
      <c r="EI1773" s="16"/>
      <c r="EJ1773" s="16"/>
      <c r="EK1773" s="16"/>
      <c r="EL1773" s="16"/>
      <c r="EM1773" s="16"/>
      <c r="EN1773" s="16"/>
      <c r="EO1773" s="16"/>
      <c r="EP1773" s="16"/>
      <c r="EQ1773" s="16"/>
      <c r="ER1773" s="16"/>
      <c r="ES1773" s="16"/>
      <c r="ET1773" s="16"/>
      <c r="EU1773" s="16"/>
      <c r="EV1773" s="16"/>
      <c r="EW1773" s="16"/>
    </row>
    <row r="1774" spans="1:153" x14ac:dyDescent="0.2">
      <c r="A1774" s="8" t="s">
        <v>32</v>
      </c>
      <c r="B1774" s="8" t="s">
        <v>32</v>
      </c>
      <c r="C1774" s="8" t="s">
        <v>43</v>
      </c>
      <c r="D1774" s="8" t="s">
        <v>44</v>
      </c>
      <c r="E1774" s="9">
        <v>6</v>
      </c>
      <c r="F1774" s="10" t="s">
        <v>158</v>
      </c>
      <c r="G1774" s="11">
        <v>6.02</v>
      </c>
      <c r="H1774" s="9">
        <v>1</v>
      </c>
      <c r="I1774" s="12">
        <v>17.100000000000001</v>
      </c>
      <c r="J1774" s="12">
        <v>17.100000000000001</v>
      </c>
      <c r="K1774" s="13">
        <v>17.100000000000001</v>
      </c>
      <c r="L1774" s="12">
        <v>2214.31718</v>
      </c>
      <c r="M1774" s="12">
        <v>257.4289536</v>
      </c>
      <c r="N1774" s="12">
        <v>129.49223274853802</v>
      </c>
      <c r="O1774" s="12">
        <v>15.054324771929823</v>
      </c>
      <c r="P1774" s="12">
        <v>116.25658506610151</v>
      </c>
      <c r="Q1774" s="12" t="s">
        <v>65</v>
      </c>
      <c r="R1774" s="12" t="s">
        <v>54</v>
      </c>
      <c r="S1774" s="12" t="s">
        <v>55</v>
      </c>
      <c r="T1774" s="12">
        <v>12.25</v>
      </c>
      <c r="U1774" s="12">
        <v>139.89755</v>
      </c>
      <c r="V1774" s="13" t="s">
        <v>39</v>
      </c>
      <c r="W1774" s="14" t="s">
        <v>40</v>
      </c>
      <c r="X1774" s="15" t="s">
        <v>41</v>
      </c>
      <c r="Y1774" s="15" t="s">
        <v>49</v>
      </c>
      <c r="Z1774" s="16"/>
      <c r="AA1774" s="16"/>
      <c r="AB1774" s="17">
        <v>0</v>
      </c>
      <c r="AC1774" s="18">
        <v>17.100000000000001</v>
      </c>
      <c r="AD1774" s="18">
        <v>2214.31718</v>
      </c>
      <c r="AE1774" s="20" t="s">
        <v>55</v>
      </c>
      <c r="AF1774" s="20" t="s">
        <v>55</v>
      </c>
      <c r="AG1774" s="152">
        <v>129.5</v>
      </c>
      <c r="AH1774" s="16"/>
      <c r="AI1774" s="16"/>
      <c r="AJ1774" s="16"/>
      <c r="AK1774" s="16"/>
      <c r="AL1774" s="16"/>
      <c r="AM1774" s="16"/>
      <c r="AN1774" s="16"/>
      <c r="AO1774" s="16"/>
      <c r="AP1774" s="16"/>
      <c r="AQ1774" s="16"/>
      <c r="AR1774" s="16"/>
      <c r="AS1774" s="16"/>
      <c r="AT1774" s="16"/>
      <c r="AU1774" s="16"/>
      <c r="AV1774" s="16"/>
      <c r="AW1774" s="16"/>
      <c r="AX1774" s="16"/>
      <c r="AY1774" s="16"/>
      <c r="AZ1774" s="16"/>
      <c r="BA1774" s="16"/>
      <c r="BB1774" s="16"/>
      <c r="BC1774" s="16"/>
      <c r="BD1774" s="16"/>
      <c r="BE1774" s="16"/>
      <c r="BF1774" s="16"/>
      <c r="BG1774" s="16"/>
      <c r="BH1774" s="16"/>
      <c r="BI1774" s="16"/>
      <c r="BJ1774" s="16"/>
      <c r="BK1774" s="16"/>
      <c r="BL1774" s="16"/>
      <c r="BM1774" s="16"/>
      <c r="BN1774" s="16"/>
      <c r="BO1774" s="16"/>
      <c r="BP1774" s="16"/>
      <c r="BQ1774" s="16"/>
      <c r="BR1774" s="16"/>
      <c r="BS1774" s="16"/>
      <c r="BT1774" s="16"/>
      <c r="BU1774" s="16"/>
      <c r="BV1774" s="16"/>
      <c r="BW1774" s="16"/>
      <c r="BX1774" s="16"/>
      <c r="BY1774" s="16"/>
      <c r="BZ1774" s="16"/>
      <c r="CA1774" s="16"/>
      <c r="CB1774" s="16"/>
      <c r="CC1774" s="16"/>
      <c r="CD1774" s="16"/>
      <c r="CE1774" s="16"/>
      <c r="CF1774" s="16"/>
      <c r="CG1774" s="16"/>
      <c r="CH1774" s="16"/>
      <c r="CI1774" s="16"/>
      <c r="CJ1774" s="16"/>
      <c r="CK1774" s="16"/>
      <c r="CL1774" s="16"/>
      <c r="CM1774" s="16"/>
      <c r="CN1774" s="16"/>
      <c r="CO1774" s="16"/>
      <c r="CP1774" s="16"/>
      <c r="CQ1774" s="16"/>
      <c r="CR1774" s="16"/>
      <c r="CS1774" s="16"/>
      <c r="CT1774" s="16"/>
      <c r="CU1774" s="16"/>
      <c r="CV1774" s="16"/>
      <c r="CW1774" s="16"/>
      <c r="CX1774" s="16"/>
      <c r="CY1774" s="16"/>
      <c r="CZ1774" s="16"/>
      <c r="DA1774" s="16"/>
      <c r="DB1774" s="16"/>
      <c r="DC1774" s="16"/>
      <c r="DD1774" s="16"/>
      <c r="DE1774" s="16"/>
      <c r="DF1774" s="16"/>
      <c r="DG1774" s="16"/>
      <c r="DH1774" s="16"/>
      <c r="DI1774" s="16"/>
      <c r="DJ1774" s="16"/>
      <c r="DK1774" s="16"/>
      <c r="DL1774" s="16"/>
      <c r="DM1774" s="16"/>
      <c r="DN1774" s="16"/>
      <c r="DO1774" s="16"/>
      <c r="DP1774" s="16"/>
      <c r="DQ1774" s="16"/>
      <c r="DR1774" s="16"/>
      <c r="DS1774" s="16"/>
      <c r="DT1774" s="16"/>
      <c r="DU1774" s="16"/>
      <c r="DV1774" s="16"/>
      <c r="DW1774" s="16"/>
      <c r="DX1774" s="16"/>
      <c r="DY1774" s="16"/>
      <c r="DZ1774" s="16"/>
      <c r="EA1774" s="16"/>
      <c r="EB1774" s="16"/>
      <c r="EC1774" s="16"/>
      <c r="ED1774" s="16"/>
      <c r="EE1774" s="16"/>
      <c r="EF1774" s="16"/>
      <c r="EG1774" s="16"/>
      <c r="EH1774" s="16"/>
      <c r="EI1774" s="16"/>
      <c r="EJ1774" s="16"/>
      <c r="EK1774" s="16"/>
      <c r="EL1774" s="16"/>
      <c r="EM1774" s="16"/>
      <c r="EN1774" s="16"/>
      <c r="EO1774" s="16"/>
      <c r="EP1774" s="16"/>
      <c r="EQ1774" s="16"/>
      <c r="ER1774" s="16"/>
      <c r="ES1774" s="16"/>
      <c r="ET1774" s="16"/>
      <c r="EU1774" s="16"/>
      <c r="EV1774" s="16"/>
      <c r="EW1774" s="16"/>
    </row>
    <row r="1775" spans="1:153" x14ac:dyDescent="0.2">
      <c r="A1775" s="8" t="s">
        <v>32</v>
      </c>
      <c r="B1775" s="8" t="s">
        <v>32</v>
      </c>
      <c r="C1775" s="8" t="s">
        <v>43</v>
      </c>
      <c r="D1775" s="8" t="s">
        <v>44</v>
      </c>
      <c r="E1775" s="9">
        <v>4</v>
      </c>
      <c r="F1775" s="10" t="s">
        <v>200</v>
      </c>
      <c r="G1775" s="11">
        <v>4.0199999999999996</v>
      </c>
      <c r="H1775" s="9">
        <v>4</v>
      </c>
      <c r="I1775" s="12">
        <v>252.64</v>
      </c>
      <c r="J1775" s="12">
        <v>251.08</v>
      </c>
      <c r="K1775" s="13">
        <v>251.08</v>
      </c>
      <c r="L1775" s="12">
        <v>25385.277652000001</v>
      </c>
      <c r="M1775" s="12">
        <v>3229.3442743999999</v>
      </c>
      <c r="N1775" s="12">
        <v>100.80323095739189</v>
      </c>
      <c r="O1775" s="12">
        <v>12.823509011634831</v>
      </c>
      <c r="P1775" s="12">
        <v>127.21327371991825</v>
      </c>
      <c r="Q1775" s="12" t="s">
        <v>99</v>
      </c>
      <c r="R1775" s="12" t="s">
        <v>70</v>
      </c>
      <c r="S1775" s="12" t="s">
        <v>71</v>
      </c>
      <c r="T1775" s="12">
        <v>12.85</v>
      </c>
      <c r="U1775" s="12">
        <v>146.62905000000001</v>
      </c>
      <c r="V1775" s="13" t="s">
        <v>84</v>
      </c>
      <c r="W1775" s="14" t="s">
        <v>197</v>
      </c>
      <c r="X1775" s="15" t="s">
        <v>41</v>
      </c>
      <c r="Y1775" s="15" t="s">
        <v>49</v>
      </c>
      <c r="Z1775" s="16"/>
      <c r="AA1775" s="16"/>
      <c r="AB1775" s="17">
        <v>0</v>
      </c>
      <c r="AC1775" s="18">
        <v>249.27</v>
      </c>
      <c r="AD1775" s="19">
        <v>24085.348544925881</v>
      </c>
      <c r="AE1775" s="20" t="s">
        <v>72</v>
      </c>
      <c r="AF1775" s="20" t="s">
        <v>72</v>
      </c>
      <c r="AG1775" s="152">
        <v>96.6</v>
      </c>
      <c r="AH1775" s="16"/>
      <c r="AI1775" s="16"/>
      <c r="AJ1775" s="16"/>
      <c r="AK1775" s="16"/>
      <c r="AL1775" s="16"/>
      <c r="AM1775" s="16"/>
      <c r="AN1775" s="16"/>
      <c r="AO1775" s="16"/>
      <c r="AP1775" s="16"/>
      <c r="AQ1775" s="16"/>
      <c r="AR1775" s="16"/>
      <c r="AS1775" s="16"/>
      <c r="AT1775" s="16"/>
      <c r="AU1775" s="16"/>
      <c r="AV1775" s="16"/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s="16"/>
      <c r="BG1775" s="16"/>
      <c r="BH1775" s="16"/>
      <c r="BI1775" s="16"/>
      <c r="BJ1775" s="16"/>
      <c r="BK1775" s="16"/>
      <c r="BL1775" s="16"/>
      <c r="BM1775" s="16"/>
      <c r="BN1775" s="16"/>
      <c r="BO1775" s="16"/>
      <c r="BP1775" s="16"/>
      <c r="BQ1775" s="16"/>
      <c r="BR1775" s="16"/>
      <c r="BS1775" s="16"/>
      <c r="BT1775" s="16"/>
      <c r="BU1775" s="16"/>
      <c r="BV1775" s="16"/>
      <c r="BW1775" s="16"/>
      <c r="BX1775" s="16"/>
      <c r="BY1775" s="16"/>
      <c r="BZ1775" s="16"/>
      <c r="CA1775" s="16"/>
      <c r="CB1775" s="16"/>
      <c r="CC1775" s="16"/>
      <c r="CD1775" s="16"/>
      <c r="CE1775" s="16"/>
      <c r="CF1775" s="16"/>
      <c r="CG1775" s="16"/>
      <c r="CH1775" s="16"/>
      <c r="CI1775" s="16"/>
      <c r="CJ1775" s="16"/>
      <c r="CK1775" s="16"/>
      <c r="CL1775" s="16"/>
      <c r="CM1775" s="16"/>
      <c r="CN1775" s="16"/>
      <c r="CO1775" s="16"/>
      <c r="CP1775" s="16"/>
      <c r="CQ1775" s="16"/>
      <c r="CR1775" s="16"/>
      <c r="CS1775" s="16"/>
      <c r="CT1775" s="16"/>
      <c r="CU1775" s="16"/>
      <c r="CV1775" s="16"/>
      <c r="CW1775" s="16"/>
      <c r="CX1775" s="16"/>
      <c r="CY1775" s="16"/>
      <c r="CZ1775" s="16"/>
      <c r="DA1775" s="16"/>
      <c r="DB1775" s="16"/>
      <c r="DC1775" s="16"/>
      <c r="DD1775" s="16"/>
      <c r="DE1775" s="16"/>
      <c r="DF1775" s="16"/>
      <c r="DG1775" s="16"/>
      <c r="DH1775" s="16"/>
      <c r="DI1775" s="16"/>
      <c r="DJ1775" s="16"/>
      <c r="DK1775" s="16"/>
      <c r="DL1775" s="16"/>
      <c r="DM1775" s="16"/>
      <c r="DN1775" s="16"/>
      <c r="DO1775" s="16"/>
      <c r="DP1775" s="16"/>
      <c r="DQ1775" s="16"/>
      <c r="DR1775" s="16"/>
      <c r="DS1775" s="16"/>
      <c r="DT1775" s="16"/>
      <c r="DU1775" s="16"/>
      <c r="DV1775" s="16"/>
      <c r="DW1775" s="16"/>
      <c r="DX1775" s="16"/>
      <c r="DY1775" s="16"/>
      <c r="DZ1775" s="16"/>
      <c r="EA1775" s="16"/>
      <c r="EB1775" s="16"/>
      <c r="EC1775" s="16"/>
      <c r="ED1775" s="16"/>
      <c r="EE1775" s="16"/>
      <c r="EF1775" s="16"/>
      <c r="EG1775" s="16"/>
      <c r="EH1775" s="16"/>
      <c r="EI1775" s="16"/>
      <c r="EJ1775" s="16"/>
      <c r="EK1775" s="16"/>
      <c r="EL1775" s="16"/>
      <c r="EM1775" s="16"/>
      <c r="EN1775" s="16"/>
      <c r="EO1775" s="16"/>
      <c r="EP1775" s="16"/>
      <c r="EQ1775" s="16"/>
      <c r="ER1775" s="16"/>
      <c r="ES1775" s="16"/>
      <c r="ET1775" s="16"/>
      <c r="EU1775" s="16"/>
      <c r="EV1775" s="16"/>
      <c r="EW1775" s="16"/>
    </row>
    <row r="1776" spans="1:153" x14ac:dyDescent="0.2">
      <c r="A1776" s="8" t="s">
        <v>32</v>
      </c>
      <c r="B1776" s="8" t="s">
        <v>32</v>
      </c>
      <c r="C1776" s="8" t="s">
        <v>43</v>
      </c>
      <c r="D1776" s="8" t="s">
        <v>44</v>
      </c>
      <c r="E1776" s="9">
        <v>4</v>
      </c>
      <c r="F1776" s="10" t="s">
        <v>200</v>
      </c>
      <c r="G1776" s="11">
        <v>4.04</v>
      </c>
      <c r="H1776" s="9">
        <v>7</v>
      </c>
      <c r="I1776" s="12">
        <v>178.42</v>
      </c>
      <c r="J1776" s="12">
        <v>178.42</v>
      </c>
      <c r="K1776" s="13">
        <v>178.42</v>
      </c>
      <c r="L1776" s="12">
        <v>18673.058391999999</v>
      </c>
      <c r="M1776" s="12">
        <v>2197.9581033999998</v>
      </c>
      <c r="N1776" s="12">
        <v>104.7106958559973</v>
      </c>
      <c r="O1776" s="12">
        <v>12.325229088768012</v>
      </c>
      <c r="P1776" s="12">
        <v>117.70745087701646</v>
      </c>
      <c r="Q1776" s="12" t="s">
        <v>73</v>
      </c>
      <c r="R1776" s="12" t="s">
        <v>54</v>
      </c>
      <c r="S1776" s="12" t="s">
        <v>55</v>
      </c>
      <c r="T1776" s="12">
        <v>13.14</v>
      </c>
      <c r="U1776" s="12">
        <v>142.74095</v>
      </c>
      <c r="V1776" s="13" t="s">
        <v>151</v>
      </c>
      <c r="W1776" s="14" t="s">
        <v>40</v>
      </c>
      <c r="X1776" s="15" t="s">
        <v>41</v>
      </c>
      <c r="Y1776" s="15" t="s">
        <v>49</v>
      </c>
      <c r="Z1776" s="16"/>
      <c r="AA1776" s="16"/>
      <c r="AB1776" s="17">
        <v>0.17111053585296401</v>
      </c>
      <c r="AC1776" s="18">
        <v>178.41999999999996</v>
      </c>
      <c r="AD1776" s="19">
        <v>17694.452846770542</v>
      </c>
      <c r="AE1776" s="20" t="s">
        <v>55</v>
      </c>
      <c r="AF1776" s="20" t="s">
        <v>55</v>
      </c>
      <c r="AG1776" s="152">
        <v>99.2</v>
      </c>
      <c r="AH1776" s="16"/>
      <c r="AI1776" s="16"/>
      <c r="AJ1776" s="16"/>
      <c r="AK1776" s="16"/>
      <c r="AL1776" s="16"/>
      <c r="AM1776" s="16"/>
      <c r="AN1776" s="16"/>
      <c r="AO1776" s="16"/>
      <c r="AP1776" s="16"/>
      <c r="AQ1776" s="16"/>
      <c r="AR1776" s="16"/>
      <c r="AS1776" s="16"/>
      <c r="AT1776" s="16"/>
      <c r="AU1776" s="16"/>
      <c r="AV1776" s="16"/>
      <c r="AW1776" s="16"/>
      <c r="AX1776" s="16"/>
      <c r="AY1776" s="16"/>
      <c r="AZ1776" s="16"/>
      <c r="BA1776" s="16"/>
      <c r="BB1776" s="16"/>
      <c r="BC1776" s="16"/>
      <c r="BD1776" s="16"/>
      <c r="BE1776" s="16"/>
      <c r="BF1776" s="16"/>
      <c r="BG1776" s="16"/>
      <c r="BH1776" s="16"/>
      <c r="BI1776" s="16"/>
      <c r="BJ1776" s="16"/>
      <c r="BK1776" s="16"/>
      <c r="BL1776" s="16"/>
      <c r="BM1776" s="16"/>
      <c r="BN1776" s="16"/>
      <c r="BO1776" s="16"/>
      <c r="BP1776" s="16"/>
      <c r="BQ1776" s="16"/>
      <c r="BR1776" s="16"/>
      <c r="BS1776" s="16"/>
      <c r="BT1776" s="16"/>
      <c r="BU1776" s="16"/>
      <c r="BV1776" s="16"/>
      <c r="BW1776" s="16"/>
      <c r="BX1776" s="16"/>
      <c r="BY1776" s="16"/>
      <c r="BZ1776" s="16"/>
      <c r="CA1776" s="16"/>
      <c r="CB1776" s="16"/>
      <c r="CC1776" s="16"/>
      <c r="CD1776" s="16"/>
      <c r="CE1776" s="16"/>
      <c r="CF1776" s="16"/>
      <c r="CG1776" s="16"/>
      <c r="CH1776" s="16"/>
      <c r="CI1776" s="16"/>
      <c r="CJ1776" s="16"/>
      <c r="CK1776" s="16"/>
      <c r="CL1776" s="16"/>
      <c r="CM1776" s="16"/>
      <c r="CN1776" s="16"/>
      <c r="CO1776" s="16"/>
      <c r="CP1776" s="16"/>
      <c r="CQ1776" s="16"/>
      <c r="CR1776" s="16"/>
      <c r="CS1776" s="16"/>
      <c r="CT1776" s="16"/>
      <c r="CU1776" s="16"/>
      <c r="CV1776" s="16"/>
      <c r="CW1776" s="16"/>
      <c r="CX1776" s="16"/>
      <c r="CY1776" s="16"/>
      <c r="CZ1776" s="16"/>
      <c r="DA1776" s="16"/>
      <c r="DB1776" s="16"/>
      <c r="DC1776" s="16"/>
      <c r="DD1776" s="16"/>
      <c r="DE1776" s="16"/>
      <c r="DF1776" s="16"/>
      <c r="DG1776" s="16"/>
      <c r="DH1776" s="16"/>
      <c r="DI1776" s="16"/>
      <c r="DJ1776" s="16"/>
      <c r="DK1776" s="16"/>
      <c r="DL1776" s="16"/>
      <c r="DM1776" s="16"/>
      <c r="DN1776" s="16"/>
      <c r="DO1776" s="16"/>
      <c r="DP1776" s="16"/>
      <c r="DQ1776" s="16"/>
      <c r="DR1776" s="16"/>
      <c r="DS1776" s="16"/>
      <c r="DT1776" s="16"/>
      <c r="DU1776" s="16"/>
      <c r="DV1776" s="16"/>
      <c r="DW1776" s="16"/>
      <c r="DX1776" s="16"/>
      <c r="DY1776" s="16"/>
      <c r="DZ1776" s="16"/>
      <c r="EA1776" s="16"/>
      <c r="EB1776" s="16"/>
      <c r="EC1776" s="16"/>
      <c r="ED1776" s="16"/>
      <c r="EE1776" s="16"/>
      <c r="EF1776" s="16"/>
      <c r="EG1776" s="16"/>
      <c r="EH1776" s="16"/>
      <c r="EI1776" s="16"/>
      <c r="EJ1776" s="16"/>
      <c r="EK1776" s="16"/>
      <c r="EL1776" s="16"/>
      <c r="EM1776" s="16"/>
      <c r="EN1776" s="16"/>
      <c r="EO1776" s="16"/>
      <c r="EP1776" s="16"/>
      <c r="EQ1776" s="16"/>
      <c r="ER1776" s="16"/>
      <c r="ES1776" s="16"/>
      <c r="ET1776" s="16"/>
      <c r="EU1776" s="16"/>
      <c r="EV1776" s="16"/>
      <c r="EW1776" s="16"/>
    </row>
    <row r="1777" spans="1:153" x14ac:dyDescent="0.2">
      <c r="A1777" s="8" t="s">
        <v>32</v>
      </c>
      <c r="B1777" s="8" t="s">
        <v>32</v>
      </c>
      <c r="C1777" s="8" t="s">
        <v>43</v>
      </c>
      <c r="D1777" s="8" t="s">
        <v>44</v>
      </c>
      <c r="E1777" s="9">
        <v>17</v>
      </c>
      <c r="F1777" s="10" t="s">
        <v>45</v>
      </c>
      <c r="G1777" s="11" t="s">
        <v>268</v>
      </c>
      <c r="H1777" s="9"/>
      <c r="I1777" s="12">
        <v>387.87</v>
      </c>
      <c r="J1777" s="12">
        <v>75.8</v>
      </c>
      <c r="K1777" s="13">
        <v>75.8</v>
      </c>
      <c r="L1777" s="12">
        <v>45163.012980000007</v>
      </c>
      <c r="M1777" s="12">
        <v>5044.6902570000002</v>
      </c>
      <c r="N1777" s="12">
        <v>116.61892989387252</v>
      </c>
      <c r="O1777" s="12">
        <v>13.026287233712914</v>
      </c>
      <c r="P1777" s="12">
        <v>111.69959495913152</v>
      </c>
      <c r="Q1777" s="12" t="s">
        <v>65</v>
      </c>
      <c r="R1777" s="12" t="s">
        <v>54</v>
      </c>
      <c r="S1777" s="12" t="s">
        <v>55</v>
      </c>
      <c r="T1777" s="12">
        <v>13.11</v>
      </c>
      <c r="U1777" s="12">
        <v>129.2884</v>
      </c>
      <c r="V1777" s="13" t="s">
        <v>39</v>
      </c>
      <c r="W1777" s="14" t="s">
        <v>40</v>
      </c>
      <c r="X1777" s="15" t="s">
        <v>41</v>
      </c>
      <c r="Y1777" s="15" t="s">
        <v>49</v>
      </c>
      <c r="Z1777" s="16"/>
      <c r="AA1777" s="16"/>
      <c r="AB1777" s="17">
        <v>3.1031807602792859E-2</v>
      </c>
      <c r="AC1777" s="18">
        <f>387.87-52.325</f>
        <v>335.54500000000002</v>
      </c>
      <c r="AD1777" s="19">
        <f>46703.1349072513-6300</f>
        <v>40403.134907251297</v>
      </c>
      <c r="AE1777" s="20" t="s">
        <v>55</v>
      </c>
      <c r="AF1777" s="20" t="s">
        <v>55</v>
      </c>
      <c r="AG1777" s="152">
        <v>120.4</v>
      </c>
      <c r="AH1777" s="16"/>
      <c r="AI1777" s="16"/>
      <c r="AJ1777" s="16"/>
      <c r="AK1777" s="16"/>
      <c r="AL1777" s="16"/>
      <c r="AM1777" s="16"/>
      <c r="AN1777" s="16"/>
      <c r="AO1777" s="16"/>
      <c r="AP1777" s="16"/>
      <c r="AQ1777" s="16"/>
      <c r="AR1777" s="16"/>
      <c r="AS1777" s="16"/>
      <c r="AT1777" s="16"/>
      <c r="AU1777" s="16"/>
      <c r="AV1777" s="16"/>
      <c r="AW1777" s="16"/>
      <c r="AX1777" s="16"/>
      <c r="AY1777" s="16"/>
      <c r="AZ1777" s="16"/>
      <c r="BA1777" s="16"/>
      <c r="BB1777" s="16"/>
      <c r="BC1777" s="16"/>
      <c r="BD1777" s="16"/>
      <c r="BE1777" s="16"/>
      <c r="BF1777" s="16"/>
      <c r="BG1777" s="16"/>
      <c r="BH1777" s="16"/>
      <c r="BI1777" s="16"/>
      <c r="BJ1777" s="16"/>
      <c r="BK1777" s="16"/>
      <c r="BL1777" s="16"/>
      <c r="BM1777" s="16"/>
      <c r="BN1777" s="16"/>
      <c r="BO1777" s="16"/>
      <c r="BP1777" s="16"/>
      <c r="BQ1777" s="16"/>
      <c r="BR1777" s="16"/>
      <c r="BS1777" s="16"/>
      <c r="BT1777" s="16"/>
      <c r="BU1777" s="16"/>
      <c r="BV1777" s="16"/>
      <c r="BW1777" s="16"/>
      <c r="BX1777" s="16"/>
      <c r="BY1777" s="16"/>
      <c r="BZ1777" s="16"/>
      <c r="CA1777" s="16"/>
      <c r="CB1777" s="16"/>
      <c r="CC1777" s="16"/>
      <c r="CD1777" s="16"/>
      <c r="CE1777" s="16"/>
      <c r="CF1777" s="16"/>
      <c r="CG1777" s="16"/>
      <c r="CH1777" s="16"/>
      <c r="CI1777" s="16"/>
      <c r="CJ1777" s="16"/>
      <c r="CK1777" s="16"/>
      <c r="CL1777" s="16"/>
      <c r="CM1777" s="16"/>
      <c r="CN1777" s="16"/>
      <c r="CO1777" s="16"/>
      <c r="CP1777" s="16"/>
      <c r="CQ1777" s="16"/>
      <c r="CR1777" s="16"/>
      <c r="CS1777" s="16"/>
      <c r="CT1777" s="16"/>
      <c r="CU1777" s="16"/>
      <c r="CV1777" s="16"/>
      <c r="CW1777" s="16"/>
      <c r="CX1777" s="16"/>
      <c r="CY1777" s="16"/>
      <c r="CZ1777" s="16"/>
      <c r="DA1777" s="16"/>
      <c r="DB1777" s="16"/>
      <c r="DC1777" s="16"/>
      <c r="DD1777" s="16"/>
      <c r="DE1777" s="16"/>
      <c r="DF1777" s="16"/>
      <c r="DG1777" s="16"/>
      <c r="DH1777" s="16"/>
      <c r="DI1777" s="16"/>
      <c r="DJ1777" s="16"/>
      <c r="DK1777" s="16"/>
      <c r="DL1777" s="16"/>
      <c r="DM1777" s="16"/>
      <c r="DN1777" s="16"/>
      <c r="DO1777" s="16"/>
      <c r="DP1777" s="16"/>
      <c r="DQ1777" s="16"/>
      <c r="DR1777" s="16"/>
      <c r="DS1777" s="16"/>
      <c r="DT1777" s="16"/>
      <c r="DU1777" s="16"/>
      <c r="DV1777" s="16"/>
      <c r="DW1777" s="16"/>
      <c r="DX1777" s="16"/>
      <c r="DY1777" s="16"/>
      <c r="DZ1777" s="16"/>
      <c r="EA1777" s="16"/>
      <c r="EB1777" s="16"/>
      <c r="EC1777" s="16"/>
      <c r="ED1777" s="16"/>
      <c r="EE1777" s="16"/>
      <c r="EF1777" s="16"/>
      <c r="EG1777" s="16"/>
      <c r="EH1777" s="16"/>
      <c r="EI1777" s="16"/>
      <c r="EJ1777" s="16"/>
      <c r="EK1777" s="16"/>
      <c r="EL1777" s="16"/>
      <c r="EM1777" s="16"/>
      <c r="EN1777" s="16"/>
      <c r="EO1777" s="16"/>
      <c r="EP1777" s="16"/>
      <c r="EQ1777" s="16"/>
      <c r="ER1777" s="16"/>
      <c r="ES1777" s="16"/>
      <c r="ET1777" s="16"/>
      <c r="EU1777" s="16"/>
      <c r="EV1777" s="16"/>
      <c r="EW1777" s="16"/>
    </row>
    <row r="1778" spans="1:153" x14ac:dyDescent="0.2">
      <c r="A1778" s="8" t="s">
        <v>32</v>
      </c>
      <c r="B1778" s="8" t="s">
        <v>32</v>
      </c>
      <c r="C1778" s="8" t="s">
        <v>33</v>
      </c>
      <c r="D1778" s="8" t="s">
        <v>44</v>
      </c>
      <c r="E1778" s="7">
        <v>54</v>
      </c>
      <c r="F1778" s="7" t="s">
        <v>269</v>
      </c>
      <c r="G1778" s="11">
        <v>54.01</v>
      </c>
      <c r="H1778" s="7">
        <v>14</v>
      </c>
      <c r="I1778" s="12">
        <v>22.73</v>
      </c>
      <c r="J1778" s="12">
        <v>22.84</v>
      </c>
      <c r="K1778" s="13">
        <v>22.84</v>
      </c>
      <c r="L1778" s="12">
        <v>2227.7568160000001</v>
      </c>
      <c r="M1778" s="12">
        <v>228.59338439999999</v>
      </c>
      <c r="N1778" s="12">
        <v>99.143605518469073</v>
      </c>
      <c r="O1778" s="12">
        <v>10.173270333778371</v>
      </c>
      <c r="P1778" s="12">
        <v>102.61146223780646</v>
      </c>
      <c r="Q1778" s="12" t="s">
        <v>73</v>
      </c>
      <c r="R1778" s="12" t="s">
        <v>37</v>
      </c>
      <c r="S1778" s="12" t="s">
        <v>38</v>
      </c>
      <c r="T1778" s="12">
        <v>12.42</v>
      </c>
      <c r="U1778" s="12">
        <v>132.2236</v>
      </c>
      <c r="W1778" s="14" t="s">
        <v>40</v>
      </c>
      <c r="X1778" s="15" t="s">
        <v>63</v>
      </c>
      <c r="Y1778" s="15" t="s">
        <v>49</v>
      </c>
      <c r="Z1778" s="16"/>
      <c r="AB1778" s="17">
        <v>0.20884413309982486</v>
      </c>
      <c r="AC1778" s="18">
        <v>22.729999999999997</v>
      </c>
      <c r="AD1778" s="19">
        <v>2363</v>
      </c>
      <c r="AE1778" s="20" t="s">
        <v>38</v>
      </c>
      <c r="AF1778" s="20" t="s">
        <v>38</v>
      </c>
      <c r="AG1778" s="152">
        <v>104</v>
      </c>
      <c r="AH1778" s="22"/>
      <c r="AI1778" s="22"/>
      <c r="AJ1778" s="22"/>
      <c r="AK1778" s="22"/>
      <c r="AL1778" s="22"/>
      <c r="AM1778" s="22"/>
      <c r="AN1778" s="22"/>
      <c r="AO1778" s="22"/>
      <c r="AP1778" s="22"/>
      <c r="AQ1778" s="22"/>
      <c r="AR1778" s="22"/>
      <c r="AS1778" s="22"/>
      <c r="AT1778" s="22"/>
      <c r="AU1778" s="22"/>
      <c r="AV1778" s="22"/>
      <c r="AW1778" s="22"/>
      <c r="AX1778" s="22"/>
      <c r="AY1778" s="22"/>
      <c r="AZ1778" s="22"/>
      <c r="BA1778" s="22"/>
      <c r="BB1778" s="22"/>
      <c r="BC1778" s="22"/>
      <c r="BD1778" s="22"/>
      <c r="BE1778" s="22"/>
      <c r="BF1778" s="22"/>
      <c r="BG1778" s="22"/>
      <c r="BH1778" s="22"/>
      <c r="BI1778" s="22"/>
      <c r="BJ1778" s="22"/>
      <c r="BK1778" s="22"/>
      <c r="BL1778" s="22"/>
      <c r="BM1778" s="22"/>
      <c r="BN1778" s="22"/>
      <c r="BO1778" s="22"/>
      <c r="BP1778" s="22"/>
      <c r="BQ1778" s="22"/>
      <c r="BR1778" s="22"/>
      <c r="BS1778" s="22"/>
      <c r="BT1778" s="22"/>
      <c r="BU1778" s="22"/>
      <c r="BV1778" s="22"/>
      <c r="BW1778" s="22"/>
      <c r="BX1778" s="22"/>
      <c r="BY1778" s="22"/>
      <c r="BZ1778" s="22"/>
      <c r="CA1778" s="22"/>
      <c r="CB1778" s="22"/>
      <c r="CC1778" s="22"/>
      <c r="CD1778" s="22"/>
      <c r="CE1778" s="22"/>
      <c r="CF1778" s="22"/>
      <c r="CG1778" s="22"/>
      <c r="CH1778" s="22"/>
      <c r="CI1778" s="22"/>
      <c r="CJ1778" s="22"/>
      <c r="CK1778" s="22"/>
      <c r="CL1778" s="22"/>
      <c r="CM1778" s="22"/>
      <c r="CN1778" s="22"/>
      <c r="CO1778" s="22"/>
      <c r="CP1778" s="22"/>
      <c r="CQ1778" s="22"/>
      <c r="CR1778" s="22"/>
      <c r="CS1778" s="22"/>
      <c r="CT1778" s="22"/>
      <c r="CU1778" s="22"/>
      <c r="CV1778" s="22"/>
      <c r="CW1778" s="22"/>
      <c r="CX1778" s="22"/>
      <c r="CY1778" s="22"/>
      <c r="CZ1778" s="22"/>
      <c r="DA1778" s="22"/>
      <c r="DB1778" s="22"/>
      <c r="DC1778" s="22"/>
      <c r="DD1778" s="22"/>
      <c r="DE1778" s="22"/>
      <c r="DF1778" s="22"/>
      <c r="DG1778" s="22"/>
      <c r="DH1778" s="22"/>
      <c r="DI1778" s="22"/>
      <c r="DJ1778" s="22"/>
      <c r="DK1778" s="22"/>
      <c r="DL1778" s="22"/>
      <c r="DM1778" s="22"/>
      <c r="DN1778" s="22"/>
      <c r="DO1778" s="22"/>
      <c r="DP1778" s="22"/>
      <c r="DQ1778" s="22"/>
      <c r="DR1778" s="22"/>
      <c r="DS1778" s="22"/>
      <c r="DT1778" s="22"/>
      <c r="DU1778" s="22"/>
      <c r="DV1778" s="22"/>
      <c r="DW1778" s="22"/>
      <c r="DX1778" s="22"/>
      <c r="DY1778" s="22"/>
      <c r="DZ1778" s="22"/>
      <c r="EA1778" s="22"/>
      <c r="EB1778" s="22"/>
      <c r="EC1778" s="22"/>
      <c r="ED1778" s="22"/>
      <c r="EE1778" s="22"/>
      <c r="EF1778" s="22"/>
      <c r="EG1778" s="22"/>
      <c r="EH1778" s="22"/>
      <c r="EI1778" s="22"/>
      <c r="EJ1778" s="22"/>
      <c r="EK1778" s="22"/>
      <c r="EL1778" s="22"/>
      <c r="EM1778" s="22"/>
      <c r="EN1778" s="22"/>
      <c r="EO1778" s="22"/>
      <c r="EP1778" s="22"/>
      <c r="EQ1778" s="22"/>
      <c r="ER1778" s="22"/>
      <c r="ES1778" s="22"/>
      <c r="ET1778" s="22"/>
      <c r="EU1778" s="22"/>
      <c r="EV1778" s="22"/>
      <c r="EW1778" s="22"/>
    </row>
    <row r="1779" spans="1:153" x14ac:dyDescent="0.2">
      <c r="A1779" s="8" t="s">
        <v>32</v>
      </c>
      <c r="B1779" s="8" t="s">
        <v>32</v>
      </c>
      <c r="C1779" s="8" t="s">
        <v>43</v>
      </c>
      <c r="D1779" s="8" t="s">
        <v>44</v>
      </c>
      <c r="E1779" s="9">
        <v>17</v>
      </c>
      <c r="F1779" s="10" t="s">
        <v>45</v>
      </c>
      <c r="G1779" s="7">
        <v>17.11</v>
      </c>
      <c r="H1779" s="9"/>
      <c r="I1779" s="12">
        <v>130.08000000000001</v>
      </c>
      <c r="J1779" s="12">
        <v>129.78</v>
      </c>
      <c r="K1779" s="13">
        <v>129.78</v>
      </c>
      <c r="L1779" s="12">
        <v>17937.287840000001</v>
      </c>
      <c r="M1779" s="12">
        <v>1895.4563165999998</v>
      </c>
      <c r="N1779" s="12">
        <v>137.89427921279213</v>
      </c>
      <c r="O1779" s="12">
        <v>14.571466148523982</v>
      </c>
      <c r="P1779" s="12">
        <v>105.67128840811419</v>
      </c>
      <c r="Q1779" s="12" t="s">
        <v>65</v>
      </c>
      <c r="R1779" s="12" t="s">
        <v>54</v>
      </c>
      <c r="S1779" s="12" t="s">
        <v>55</v>
      </c>
      <c r="T1779" s="12">
        <v>12.68</v>
      </c>
      <c r="U1779" s="12">
        <v>126.22645</v>
      </c>
      <c r="V1779" s="13" t="s">
        <v>39</v>
      </c>
      <c r="W1779" s="14" t="s">
        <v>40</v>
      </c>
      <c r="X1779" s="15" t="s">
        <v>112</v>
      </c>
      <c r="Y1779" s="15" t="s">
        <v>113</v>
      </c>
      <c r="Z1779" s="16"/>
      <c r="AA1779" s="16"/>
      <c r="AB1779" s="17">
        <v>0.13111470610892842</v>
      </c>
      <c r="AC1779" s="18">
        <v>130.07999999999998</v>
      </c>
      <c r="AD1779" s="19">
        <v>18481.23379599602</v>
      </c>
      <c r="AE1779" s="20" t="s">
        <v>55</v>
      </c>
      <c r="AF1779" s="20" t="s">
        <v>55</v>
      </c>
      <c r="AG1779" s="152">
        <v>142.1</v>
      </c>
      <c r="AH1779" s="16"/>
      <c r="AI1779" s="16"/>
      <c r="AJ1779" s="16"/>
      <c r="AK1779" s="16"/>
      <c r="AL1779" s="16"/>
      <c r="AM1779" s="16"/>
      <c r="AN1779" s="16"/>
      <c r="AO1779" s="16"/>
      <c r="AP1779" s="16"/>
      <c r="AQ1779" s="16"/>
      <c r="AR1779" s="16"/>
      <c r="AS1779" s="16"/>
      <c r="AT1779" s="16"/>
      <c r="AU1779" s="16"/>
      <c r="AV1779" s="16"/>
      <c r="AW1779" s="16"/>
      <c r="AX1779" s="16"/>
      <c r="AY1779" s="16"/>
      <c r="AZ1779" s="16"/>
      <c r="BA1779" s="16"/>
      <c r="BB1779" s="16"/>
      <c r="BC1779" s="16"/>
      <c r="BD1779" s="16"/>
      <c r="BE1779" s="16"/>
      <c r="BF1779" s="16"/>
      <c r="BG1779" s="16"/>
      <c r="BH1779" s="16"/>
      <c r="BI1779" s="16"/>
      <c r="BJ1779" s="16"/>
      <c r="BK1779" s="16"/>
      <c r="BL1779" s="16"/>
      <c r="BM1779" s="16"/>
      <c r="BN1779" s="16"/>
      <c r="BO1779" s="16"/>
      <c r="BP1779" s="16"/>
      <c r="BQ1779" s="16"/>
      <c r="BR1779" s="16"/>
      <c r="BS1779" s="16"/>
      <c r="BT1779" s="16"/>
      <c r="BU1779" s="16"/>
      <c r="BV1779" s="16"/>
      <c r="BW1779" s="16"/>
      <c r="BX1779" s="16"/>
      <c r="BY1779" s="16"/>
      <c r="BZ1779" s="16"/>
      <c r="CA1779" s="16"/>
      <c r="CB1779" s="16"/>
      <c r="CC1779" s="16"/>
      <c r="CD1779" s="16"/>
      <c r="CE1779" s="16"/>
      <c r="CF1779" s="16"/>
      <c r="CG1779" s="16"/>
      <c r="CH1779" s="16"/>
      <c r="CI1779" s="16"/>
      <c r="CJ1779" s="16"/>
      <c r="CK1779" s="16"/>
      <c r="CL1779" s="16"/>
      <c r="CM1779" s="16"/>
      <c r="CN1779" s="16"/>
      <c r="CO1779" s="16"/>
      <c r="CP1779" s="16"/>
      <c r="CQ1779" s="16"/>
      <c r="CR1779" s="16"/>
      <c r="CS1779" s="16"/>
      <c r="CT1779" s="16"/>
      <c r="CU1779" s="16"/>
      <c r="CV1779" s="16"/>
      <c r="CW1779" s="16"/>
      <c r="CX1779" s="16"/>
      <c r="CY1779" s="16"/>
      <c r="CZ1779" s="16"/>
      <c r="DA1779" s="16"/>
      <c r="DB1779" s="16"/>
      <c r="DC1779" s="16"/>
      <c r="DD1779" s="16"/>
      <c r="DE1779" s="16"/>
      <c r="DF1779" s="16"/>
      <c r="DG1779" s="16"/>
      <c r="DH1779" s="16"/>
      <c r="DI1779" s="16"/>
      <c r="DJ1779" s="16"/>
      <c r="DK1779" s="16"/>
      <c r="DL1779" s="16"/>
      <c r="DM1779" s="16"/>
      <c r="DN1779" s="16"/>
      <c r="DO1779" s="16"/>
      <c r="DP1779" s="16"/>
      <c r="DQ1779" s="16"/>
      <c r="DR1779" s="16"/>
      <c r="DS1779" s="16"/>
      <c r="DT1779" s="16"/>
      <c r="DU1779" s="16"/>
      <c r="DV1779" s="16"/>
      <c r="DW1779" s="16"/>
      <c r="DX1779" s="16"/>
      <c r="DY1779" s="16"/>
      <c r="DZ1779" s="16"/>
      <c r="EA1779" s="16"/>
      <c r="EB1779" s="16"/>
      <c r="EC1779" s="16"/>
      <c r="ED1779" s="16"/>
      <c r="EE1779" s="16"/>
      <c r="EF1779" s="16"/>
      <c r="EG1779" s="16"/>
      <c r="EH1779" s="16"/>
      <c r="EI1779" s="16"/>
      <c r="EJ1779" s="16"/>
      <c r="EK1779" s="16"/>
      <c r="EL1779" s="16"/>
      <c r="EM1779" s="16"/>
      <c r="EN1779" s="16"/>
      <c r="EO1779" s="16"/>
      <c r="EP1779" s="16"/>
      <c r="EQ1779" s="16"/>
      <c r="ER1779" s="16"/>
      <c r="ES1779" s="16"/>
      <c r="ET1779" s="16"/>
      <c r="EU1779" s="16"/>
      <c r="EV1779" s="16"/>
      <c r="EW1779" s="16"/>
    </row>
    <row r="1780" spans="1:153" x14ac:dyDescent="0.2">
      <c r="A1780" s="8" t="s">
        <v>114</v>
      </c>
      <c r="B1780" s="8" t="s">
        <v>114</v>
      </c>
      <c r="C1780" s="8" t="s">
        <v>116</v>
      </c>
      <c r="D1780" s="8"/>
      <c r="E1780" s="9">
        <v>545</v>
      </c>
      <c r="F1780" s="10" t="s">
        <v>270</v>
      </c>
      <c r="G1780" s="11">
        <v>1.01</v>
      </c>
      <c r="H1780" s="9">
        <v>1</v>
      </c>
      <c r="I1780" s="12">
        <v>4.0999999999999996</v>
      </c>
      <c r="J1780" s="12">
        <v>2.1</v>
      </c>
      <c r="K1780" s="13">
        <v>2.1</v>
      </c>
      <c r="L1780" s="12">
        <v>467.86057200000005</v>
      </c>
      <c r="M1780" s="12">
        <v>51.251244999999997</v>
      </c>
      <c r="N1780" s="12">
        <v>114.11233463414636</v>
      </c>
      <c r="O1780" s="12">
        <v>12.500303658536586</v>
      </c>
      <c r="P1780" s="12">
        <v>109.54384290369309</v>
      </c>
      <c r="Q1780" s="12" t="s">
        <v>53</v>
      </c>
      <c r="R1780" s="12" t="s">
        <v>134</v>
      </c>
      <c r="S1780" s="12" t="s">
        <v>135</v>
      </c>
      <c r="T1780" s="12">
        <v>12.55</v>
      </c>
      <c r="U1780" s="12">
        <v>131.90860000000001</v>
      </c>
      <c r="V1780" s="21" t="s">
        <v>118</v>
      </c>
      <c r="W1780" s="21" t="s">
        <v>118</v>
      </c>
      <c r="X1780" s="15" t="s">
        <v>63</v>
      </c>
      <c r="Y1780" s="15" t="s">
        <v>49</v>
      </c>
      <c r="Z1780" s="16"/>
      <c r="AA1780" s="16"/>
      <c r="AB1780" s="16"/>
      <c r="AC1780" s="13">
        <v>5.56</v>
      </c>
      <c r="AD1780" s="44">
        <v>593.85</v>
      </c>
      <c r="AE1780" s="44" t="s">
        <v>55</v>
      </c>
      <c r="AF1780" s="44" t="s">
        <v>55</v>
      </c>
      <c r="AG1780" s="152">
        <v>106.8</v>
      </c>
      <c r="AH1780" s="22"/>
      <c r="AI1780" s="22"/>
      <c r="AJ1780" s="22"/>
      <c r="AK1780" s="22"/>
      <c r="AL1780" s="22"/>
      <c r="AM1780" s="22"/>
      <c r="AN1780" s="22"/>
      <c r="AO1780" s="22"/>
      <c r="AP1780" s="22"/>
      <c r="AQ1780" s="22"/>
      <c r="AR1780" s="22"/>
      <c r="AS1780" s="22"/>
      <c r="AT1780" s="22"/>
      <c r="AU1780" s="22"/>
      <c r="AV1780" s="22"/>
      <c r="AW1780" s="22"/>
      <c r="AX1780" s="22"/>
      <c r="AY1780" s="22"/>
      <c r="AZ1780" s="22"/>
      <c r="BA1780" s="22"/>
      <c r="BB1780" s="22"/>
      <c r="BC1780" s="22"/>
      <c r="BD1780" s="22"/>
      <c r="BE1780" s="22"/>
      <c r="BF1780" s="22"/>
      <c r="BG1780" s="22"/>
      <c r="BH1780" s="22"/>
      <c r="BI1780" s="22"/>
      <c r="BJ1780" s="22"/>
      <c r="BK1780" s="22"/>
      <c r="BL1780" s="22"/>
      <c r="BM1780" s="22"/>
      <c r="BN1780" s="22"/>
      <c r="BO1780" s="22"/>
      <c r="BP1780" s="22"/>
      <c r="BQ1780" s="22"/>
      <c r="BR1780" s="22"/>
      <c r="BS1780" s="22"/>
      <c r="BT1780" s="22"/>
      <c r="BU1780" s="22"/>
      <c r="BV1780" s="22"/>
      <c r="BW1780" s="22"/>
      <c r="BX1780" s="22"/>
      <c r="BY1780" s="22"/>
      <c r="BZ1780" s="22"/>
      <c r="CA1780" s="22"/>
      <c r="CB1780" s="22"/>
      <c r="CC1780" s="22"/>
      <c r="CD1780" s="22"/>
      <c r="CE1780" s="22"/>
      <c r="CF1780" s="22"/>
      <c r="CG1780" s="22"/>
      <c r="CH1780" s="22"/>
      <c r="CI1780" s="22"/>
      <c r="CJ1780" s="22"/>
      <c r="CK1780" s="22"/>
      <c r="CL1780" s="22"/>
      <c r="CM1780" s="22"/>
      <c r="CN1780" s="22"/>
      <c r="CO1780" s="22"/>
      <c r="CP1780" s="22"/>
      <c r="CQ1780" s="22"/>
      <c r="CR1780" s="22"/>
      <c r="CS1780" s="22"/>
      <c r="CT1780" s="22"/>
      <c r="CU1780" s="22"/>
      <c r="CV1780" s="22"/>
      <c r="CW1780" s="22"/>
      <c r="CX1780" s="22"/>
      <c r="CY1780" s="22"/>
      <c r="CZ1780" s="22"/>
      <c r="DA1780" s="22"/>
      <c r="DB1780" s="22"/>
      <c r="DC1780" s="22"/>
      <c r="DD1780" s="22"/>
      <c r="DE1780" s="22"/>
      <c r="DF1780" s="22"/>
      <c r="DG1780" s="22"/>
      <c r="DH1780" s="22"/>
      <c r="DI1780" s="22"/>
      <c r="DJ1780" s="22"/>
      <c r="DK1780" s="22"/>
      <c r="DL1780" s="22"/>
      <c r="DM1780" s="22"/>
      <c r="DN1780" s="22"/>
      <c r="DO1780" s="22"/>
      <c r="DP1780" s="22"/>
      <c r="DQ1780" s="22"/>
      <c r="DR1780" s="22"/>
      <c r="DS1780" s="22"/>
      <c r="DT1780" s="22"/>
      <c r="DU1780" s="22"/>
      <c r="DV1780" s="22"/>
      <c r="DW1780" s="22"/>
      <c r="DX1780" s="22"/>
      <c r="DY1780" s="22"/>
      <c r="DZ1780" s="22"/>
      <c r="EA1780" s="22"/>
      <c r="EB1780" s="22"/>
      <c r="EC1780" s="22"/>
      <c r="ED1780" s="22"/>
      <c r="EE1780" s="22"/>
      <c r="EF1780" s="22"/>
      <c r="EG1780" s="22"/>
      <c r="EH1780" s="22"/>
      <c r="EI1780" s="22"/>
      <c r="EJ1780" s="22"/>
      <c r="EK1780" s="22"/>
      <c r="EL1780" s="22"/>
      <c r="EM1780" s="22"/>
      <c r="EN1780" s="22"/>
      <c r="EO1780" s="22"/>
      <c r="EP1780" s="22"/>
      <c r="EQ1780" s="22"/>
      <c r="ER1780" s="22"/>
      <c r="ES1780" s="22"/>
      <c r="ET1780" s="22"/>
      <c r="EU1780" s="22"/>
      <c r="EV1780" s="22"/>
      <c r="EW1780" s="22"/>
    </row>
    <row r="1781" spans="1:153" x14ac:dyDescent="0.2">
      <c r="A1781" s="8" t="s">
        <v>114</v>
      </c>
      <c r="B1781" s="8" t="s">
        <v>114</v>
      </c>
      <c r="C1781" s="8" t="s">
        <v>116</v>
      </c>
      <c r="D1781" s="8"/>
      <c r="E1781" s="9">
        <v>545</v>
      </c>
      <c r="F1781" s="10" t="s">
        <v>270</v>
      </c>
      <c r="G1781" s="11">
        <v>1.02</v>
      </c>
      <c r="H1781" s="9">
        <v>1</v>
      </c>
      <c r="I1781" s="12">
        <v>3</v>
      </c>
      <c r="J1781" s="12">
        <v>3</v>
      </c>
      <c r="K1781" s="13">
        <v>3</v>
      </c>
      <c r="L1781" s="12">
        <v>304.33995600000003</v>
      </c>
      <c r="M1781" s="12">
        <v>34.196068799999999</v>
      </c>
      <c r="N1781" s="12">
        <v>101.44665200000001</v>
      </c>
      <c r="O1781" s="12">
        <v>11.398689599999999</v>
      </c>
      <c r="P1781" s="12">
        <v>112.36141730926713</v>
      </c>
      <c r="Q1781" s="12" t="s">
        <v>53</v>
      </c>
      <c r="R1781" s="12" t="s">
        <v>54</v>
      </c>
      <c r="S1781" s="12" t="s">
        <v>55</v>
      </c>
      <c r="T1781" s="12">
        <v>12.55</v>
      </c>
      <c r="U1781" s="12">
        <v>134.75835000000001</v>
      </c>
      <c r="V1781" s="21" t="s">
        <v>118</v>
      </c>
      <c r="W1781" s="21" t="s">
        <v>118</v>
      </c>
      <c r="X1781" s="15" t="s">
        <v>63</v>
      </c>
      <c r="Y1781" s="15" t="s">
        <v>49</v>
      </c>
      <c r="Z1781" s="16"/>
      <c r="AA1781" s="16"/>
      <c r="AB1781" s="16"/>
      <c r="AC1781" s="13">
        <v>3</v>
      </c>
      <c r="AD1781" s="44">
        <v>330</v>
      </c>
      <c r="AE1781" s="44" t="s">
        <v>55</v>
      </c>
      <c r="AF1781" s="44" t="s">
        <v>55</v>
      </c>
      <c r="AG1781" s="152">
        <v>110</v>
      </c>
      <c r="AH1781" s="22"/>
      <c r="AI1781" s="22"/>
      <c r="AJ1781" s="22"/>
      <c r="AK1781" s="22"/>
      <c r="AL1781" s="22"/>
      <c r="AM1781" s="22"/>
      <c r="AN1781" s="22"/>
      <c r="AO1781" s="22"/>
      <c r="AP1781" s="22"/>
      <c r="AQ1781" s="22"/>
      <c r="AR1781" s="22"/>
      <c r="AS1781" s="22"/>
      <c r="AT1781" s="22"/>
      <c r="AU1781" s="22"/>
      <c r="AV1781" s="22"/>
      <c r="AW1781" s="22"/>
      <c r="AX1781" s="22"/>
      <c r="AY1781" s="22"/>
      <c r="AZ1781" s="22"/>
      <c r="BA1781" s="22"/>
      <c r="BB1781" s="22"/>
      <c r="BC1781" s="22"/>
      <c r="BD1781" s="22"/>
      <c r="BE1781" s="22"/>
      <c r="BF1781" s="22"/>
      <c r="BG1781" s="22"/>
      <c r="BH1781" s="22"/>
      <c r="BI1781" s="22"/>
      <c r="BJ1781" s="22"/>
      <c r="BK1781" s="22"/>
      <c r="BL1781" s="22"/>
      <c r="BM1781" s="22"/>
      <c r="BN1781" s="22"/>
      <c r="BO1781" s="22"/>
      <c r="BP1781" s="22"/>
      <c r="BQ1781" s="22"/>
      <c r="BR1781" s="22"/>
      <c r="BS1781" s="22"/>
      <c r="BT1781" s="22"/>
      <c r="BU1781" s="22"/>
      <c r="BV1781" s="22"/>
      <c r="BW1781" s="22"/>
      <c r="BX1781" s="22"/>
      <c r="BY1781" s="22"/>
      <c r="BZ1781" s="22"/>
      <c r="CA1781" s="22"/>
      <c r="CB1781" s="22"/>
      <c r="CC1781" s="22"/>
      <c r="CD1781" s="22"/>
      <c r="CE1781" s="22"/>
      <c r="CF1781" s="22"/>
      <c r="CG1781" s="22"/>
      <c r="CH1781" s="22"/>
      <c r="CI1781" s="22"/>
      <c r="CJ1781" s="22"/>
      <c r="CK1781" s="22"/>
      <c r="CL1781" s="22"/>
      <c r="CM1781" s="22"/>
      <c r="CN1781" s="22"/>
      <c r="CO1781" s="22"/>
      <c r="CP1781" s="22"/>
      <c r="CQ1781" s="22"/>
      <c r="CR1781" s="22"/>
      <c r="CS1781" s="22"/>
      <c r="CT1781" s="22"/>
      <c r="CU1781" s="22"/>
      <c r="CV1781" s="22"/>
      <c r="CW1781" s="22"/>
      <c r="CX1781" s="22"/>
      <c r="CY1781" s="22"/>
      <c r="CZ1781" s="22"/>
      <c r="DA1781" s="22"/>
      <c r="DB1781" s="22"/>
      <c r="DC1781" s="22"/>
      <c r="DD1781" s="22"/>
      <c r="DE1781" s="22"/>
      <c r="DF1781" s="22"/>
      <c r="DG1781" s="22"/>
      <c r="DH1781" s="22"/>
      <c r="DI1781" s="22"/>
      <c r="DJ1781" s="22"/>
      <c r="DK1781" s="22"/>
      <c r="DL1781" s="22"/>
      <c r="DM1781" s="22"/>
      <c r="DN1781" s="22"/>
      <c r="DO1781" s="22"/>
      <c r="DP1781" s="22"/>
      <c r="DQ1781" s="22"/>
      <c r="DR1781" s="22"/>
      <c r="DS1781" s="22"/>
      <c r="DT1781" s="22"/>
      <c r="DU1781" s="22"/>
      <c r="DV1781" s="22"/>
      <c r="DW1781" s="22"/>
      <c r="DX1781" s="22"/>
      <c r="DY1781" s="22"/>
      <c r="DZ1781" s="22"/>
      <c r="EA1781" s="22"/>
      <c r="EB1781" s="22"/>
      <c r="EC1781" s="22"/>
      <c r="ED1781" s="22"/>
      <c r="EE1781" s="22"/>
      <c r="EF1781" s="22"/>
      <c r="EG1781" s="22"/>
      <c r="EH1781" s="22"/>
      <c r="EI1781" s="22"/>
      <c r="EJ1781" s="22"/>
      <c r="EK1781" s="22"/>
      <c r="EL1781" s="22"/>
      <c r="EM1781" s="22"/>
      <c r="EN1781" s="22"/>
      <c r="EO1781" s="22"/>
      <c r="EP1781" s="22"/>
      <c r="EQ1781" s="22"/>
      <c r="ER1781" s="22"/>
      <c r="ES1781" s="22"/>
      <c r="ET1781" s="22"/>
      <c r="EU1781" s="22"/>
      <c r="EV1781" s="22"/>
      <c r="EW1781" s="22"/>
    </row>
    <row r="1782" spans="1:153" x14ac:dyDescent="0.2">
      <c r="A1782" s="8" t="s">
        <v>32</v>
      </c>
      <c r="B1782" s="8" t="s">
        <v>32</v>
      </c>
      <c r="C1782" s="8" t="s">
        <v>43</v>
      </c>
      <c r="D1782" s="8" t="s">
        <v>44</v>
      </c>
      <c r="E1782" s="9">
        <v>17</v>
      </c>
      <c r="F1782" s="10" t="s">
        <v>45</v>
      </c>
      <c r="G1782" s="11">
        <v>17.12</v>
      </c>
      <c r="H1782" s="9"/>
      <c r="I1782" s="12">
        <v>11.58</v>
      </c>
      <c r="J1782" s="12">
        <v>47.01</v>
      </c>
      <c r="K1782" s="13">
        <v>47.01</v>
      </c>
      <c r="L1782" s="12">
        <v>1650.0752</v>
      </c>
      <c r="M1782" s="12">
        <v>173.9730442</v>
      </c>
      <c r="N1782" s="12">
        <v>142.49354058721934</v>
      </c>
      <c r="O1782" s="12">
        <v>15.023578946459413</v>
      </c>
      <c r="P1782" s="12">
        <v>105.43340339882691</v>
      </c>
      <c r="Q1782" s="12" t="s">
        <v>65</v>
      </c>
      <c r="R1782" s="12" t="s">
        <v>54</v>
      </c>
      <c r="S1782" s="12" t="s">
        <v>55</v>
      </c>
      <c r="T1782" s="12">
        <v>12.65</v>
      </c>
      <c r="U1782" s="12">
        <v>136.49115</v>
      </c>
      <c r="V1782" s="13" t="s">
        <v>39</v>
      </c>
      <c r="W1782" s="14" t="s">
        <v>40</v>
      </c>
      <c r="X1782" s="15" t="s">
        <v>41</v>
      </c>
      <c r="Y1782" s="15" t="s">
        <v>49</v>
      </c>
      <c r="Z1782" s="16"/>
      <c r="AA1782" s="16"/>
      <c r="AB1782" s="17">
        <v>0.16323199347072026</v>
      </c>
      <c r="AC1782" s="18">
        <v>11.58</v>
      </c>
      <c r="AD1782" s="19">
        <v>1691.7416872054309</v>
      </c>
      <c r="AE1782" s="20" t="s">
        <v>55</v>
      </c>
      <c r="AF1782" s="20" t="s">
        <v>55</v>
      </c>
      <c r="AG1782" s="152">
        <v>146.1</v>
      </c>
      <c r="AH1782" s="16"/>
      <c r="AI1782" s="16"/>
      <c r="AJ1782" s="16"/>
      <c r="AK1782" s="16"/>
      <c r="AL1782" s="16"/>
      <c r="AM1782" s="16"/>
      <c r="AN1782" s="16"/>
      <c r="AO1782" s="16"/>
      <c r="AP1782" s="16"/>
      <c r="AQ1782" s="16"/>
      <c r="AR1782" s="16"/>
      <c r="AS1782" s="16"/>
      <c r="AT1782" s="16"/>
      <c r="AU1782" s="16"/>
      <c r="AV1782" s="16"/>
      <c r="AW1782" s="16"/>
      <c r="AX1782" s="16"/>
      <c r="AY1782" s="16"/>
      <c r="AZ1782" s="16"/>
      <c r="BA1782" s="16"/>
      <c r="BB1782" s="16"/>
      <c r="BC1782" s="16"/>
      <c r="BD1782" s="16"/>
      <c r="BE1782" s="16"/>
      <c r="BF1782" s="16"/>
      <c r="BG1782" s="16"/>
      <c r="BH1782" s="16"/>
      <c r="BI1782" s="16"/>
      <c r="BJ1782" s="16"/>
      <c r="BK1782" s="16"/>
      <c r="BL1782" s="16"/>
      <c r="BM1782" s="16"/>
      <c r="BN1782" s="16"/>
      <c r="BO1782" s="16"/>
      <c r="BP1782" s="16"/>
      <c r="BQ1782" s="16"/>
      <c r="BR1782" s="16"/>
      <c r="BS1782" s="16"/>
      <c r="BT1782" s="16"/>
      <c r="BU1782" s="16"/>
      <c r="BV1782" s="16"/>
      <c r="BW1782" s="16"/>
      <c r="BX1782" s="16"/>
      <c r="BY1782" s="16"/>
      <c r="BZ1782" s="16"/>
      <c r="CA1782" s="16"/>
      <c r="CB1782" s="16"/>
      <c r="CC1782" s="16"/>
      <c r="CD1782" s="16"/>
      <c r="CE1782" s="16"/>
      <c r="CF1782" s="16"/>
      <c r="CG1782" s="16"/>
      <c r="CH1782" s="16"/>
      <c r="CI1782" s="16"/>
      <c r="CJ1782" s="16"/>
      <c r="CK1782" s="16"/>
      <c r="CL1782" s="16"/>
      <c r="CM1782" s="16"/>
      <c r="CN1782" s="16"/>
      <c r="CO1782" s="16"/>
      <c r="CP1782" s="16"/>
      <c r="CQ1782" s="16"/>
      <c r="CR1782" s="16"/>
      <c r="CS1782" s="16"/>
      <c r="CT1782" s="16"/>
      <c r="CU1782" s="16"/>
      <c r="CV1782" s="16"/>
      <c r="CW1782" s="16"/>
      <c r="CX1782" s="16"/>
      <c r="CY1782" s="16"/>
      <c r="CZ1782" s="16"/>
      <c r="DA1782" s="16"/>
      <c r="DB1782" s="16"/>
      <c r="DC1782" s="16"/>
      <c r="DD1782" s="16"/>
      <c r="DE1782" s="16"/>
      <c r="DF1782" s="16"/>
      <c r="DG1782" s="16"/>
      <c r="DH1782" s="16"/>
      <c r="DI1782" s="16"/>
      <c r="DJ1782" s="16"/>
      <c r="DK1782" s="16"/>
      <c r="DL1782" s="16"/>
      <c r="DM1782" s="16"/>
      <c r="DN1782" s="16"/>
      <c r="DO1782" s="16"/>
      <c r="DP1782" s="16"/>
      <c r="DQ1782" s="16"/>
      <c r="DR1782" s="16"/>
      <c r="DS1782" s="16"/>
      <c r="DT1782" s="16"/>
      <c r="DU1782" s="16"/>
      <c r="DV1782" s="16"/>
      <c r="DW1782" s="16"/>
      <c r="DX1782" s="16"/>
      <c r="DY1782" s="16"/>
      <c r="DZ1782" s="16"/>
      <c r="EA1782" s="16"/>
      <c r="EB1782" s="16"/>
      <c r="EC1782" s="16"/>
      <c r="ED1782" s="16"/>
      <c r="EE1782" s="16"/>
      <c r="EF1782" s="16"/>
      <c r="EG1782" s="16"/>
      <c r="EH1782" s="16"/>
      <c r="EI1782" s="16"/>
      <c r="EJ1782" s="16"/>
      <c r="EK1782" s="16"/>
      <c r="EL1782" s="16"/>
      <c r="EM1782" s="16"/>
      <c r="EN1782" s="16"/>
      <c r="EO1782" s="16"/>
      <c r="EP1782" s="16"/>
      <c r="EQ1782" s="16"/>
      <c r="ER1782" s="16"/>
      <c r="ES1782" s="16"/>
      <c r="ET1782" s="16"/>
      <c r="EU1782" s="16"/>
      <c r="EV1782" s="16"/>
      <c r="EW1782" s="16"/>
    </row>
    <row r="1783" spans="1:153" x14ac:dyDescent="0.2">
      <c r="A1783" s="8" t="s">
        <v>32</v>
      </c>
      <c r="B1783" s="8" t="s">
        <v>32</v>
      </c>
      <c r="C1783" s="8" t="s">
        <v>33</v>
      </c>
      <c r="D1783" s="8" t="s">
        <v>44</v>
      </c>
      <c r="E1783" s="41">
        <v>74</v>
      </c>
      <c r="F1783" s="42" t="s">
        <v>188</v>
      </c>
      <c r="G1783" s="111">
        <v>74.099999999999994</v>
      </c>
      <c r="H1783" s="7"/>
      <c r="I1783" s="12">
        <v>28.47</v>
      </c>
      <c r="J1783" s="12">
        <v>28.47</v>
      </c>
      <c r="K1783" s="13">
        <v>28.47</v>
      </c>
      <c r="L1783" s="12">
        <v>3732.5417520000001</v>
      </c>
      <c r="M1783" s="12">
        <v>430.6961278</v>
      </c>
      <c r="N1783" s="12">
        <v>131.10438187565859</v>
      </c>
      <c r="O1783" s="12">
        <v>15.128069118370215</v>
      </c>
      <c r="P1783" s="12">
        <v>115.3895003503232</v>
      </c>
      <c r="Q1783" s="12" t="s">
        <v>73</v>
      </c>
      <c r="R1783" s="12" t="s">
        <v>134</v>
      </c>
      <c r="S1783" s="12" t="s">
        <v>135</v>
      </c>
      <c r="T1783" s="12">
        <v>12.78</v>
      </c>
      <c r="U1783" s="12">
        <v>136.29499999999999</v>
      </c>
      <c r="W1783" s="14" t="s">
        <v>40</v>
      </c>
      <c r="X1783" s="15" t="s">
        <v>112</v>
      </c>
      <c r="Y1783" s="15" t="s">
        <v>113</v>
      </c>
      <c r="Z1783" s="16"/>
      <c r="AB1783" s="17">
        <v>0.57147874956094136</v>
      </c>
      <c r="AC1783" s="18">
        <v>35.979999999999997</v>
      </c>
      <c r="AD1783" s="19">
        <v>3616.4536256323777</v>
      </c>
      <c r="AE1783" s="20" t="s">
        <v>55</v>
      </c>
      <c r="AF1783" s="20" t="s">
        <v>55</v>
      </c>
      <c r="AG1783" s="152">
        <v>100.5</v>
      </c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/>
      <c r="BB1783" s="15"/>
      <c r="BC1783" s="15"/>
      <c r="BD1783" s="15"/>
      <c r="BE1783" s="15"/>
      <c r="BF1783" s="15"/>
      <c r="BG1783" s="15"/>
      <c r="BH1783" s="15"/>
      <c r="BI1783" s="15"/>
      <c r="BJ1783" s="15"/>
      <c r="BK1783" s="15"/>
      <c r="BL1783" s="15"/>
      <c r="BM1783" s="15"/>
      <c r="BN1783" s="15"/>
      <c r="BO1783" s="15"/>
      <c r="BP1783" s="15"/>
      <c r="BQ1783" s="15"/>
      <c r="BR1783" s="15"/>
      <c r="BS1783" s="15"/>
      <c r="BT1783" s="15"/>
      <c r="BU1783" s="15"/>
      <c r="BV1783" s="15"/>
      <c r="BW1783" s="15"/>
      <c r="BX1783" s="15"/>
      <c r="BY1783" s="15"/>
      <c r="BZ1783" s="15"/>
      <c r="CA1783" s="15"/>
      <c r="CB1783" s="15"/>
      <c r="CC1783" s="15"/>
      <c r="CD1783" s="15"/>
      <c r="CE1783" s="15"/>
      <c r="CF1783" s="15"/>
      <c r="CG1783" s="15"/>
      <c r="CH1783" s="15"/>
      <c r="CI1783" s="15"/>
      <c r="CJ1783" s="15"/>
      <c r="CK1783" s="15"/>
      <c r="CL1783" s="15"/>
      <c r="CM1783" s="15"/>
      <c r="CN1783" s="15"/>
      <c r="CO1783" s="15"/>
      <c r="CP1783" s="15"/>
      <c r="CQ1783" s="15"/>
      <c r="CR1783" s="15"/>
      <c r="CS1783" s="15"/>
      <c r="CT1783" s="15"/>
      <c r="CU1783" s="15"/>
      <c r="CV1783" s="15"/>
      <c r="CW1783" s="15"/>
      <c r="CX1783" s="15"/>
      <c r="CY1783" s="15"/>
      <c r="CZ1783" s="15"/>
      <c r="DA1783" s="15"/>
      <c r="DB1783" s="15"/>
      <c r="DC1783" s="15"/>
      <c r="DD1783" s="15"/>
      <c r="DE1783" s="15"/>
      <c r="DF1783" s="15"/>
      <c r="DG1783" s="15"/>
      <c r="DH1783" s="15"/>
      <c r="DI1783" s="15"/>
      <c r="DJ1783" s="15"/>
      <c r="DK1783" s="15"/>
      <c r="DL1783" s="15"/>
      <c r="DM1783" s="15"/>
      <c r="DN1783" s="15"/>
      <c r="DO1783" s="15"/>
      <c r="DP1783" s="15"/>
      <c r="DQ1783" s="15"/>
      <c r="DR1783" s="15"/>
      <c r="DS1783" s="15"/>
      <c r="DT1783" s="15"/>
      <c r="DU1783" s="15"/>
      <c r="DV1783" s="15"/>
      <c r="DW1783" s="15"/>
      <c r="DX1783" s="15"/>
      <c r="DY1783" s="15"/>
      <c r="DZ1783" s="15"/>
      <c r="EA1783" s="15"/>
      <c r="EB1783" s="15"/>
      <c r="EC1783" s="15"/>
      <c r="ED1783" s="15"/>
      <c r="EE1783" s="15"/>
      <c r="EF1783" s="15"/>
      <c r="EG1783" s="15"/>
      <c r="EH1783" s="15"/>
      <c r="EI1783" s="15"/>
      <c r="EJ1783" s="15"/>
      <c r="EK1783" s="15"/>
      <c r="EL1783" s="15"/>
      <c r="EM1783" s="15"/>
      <c r="EN1783" s="15"/>
      <c r="EO1783" s="15"/>
      <c r="EP1783" s="15"/>
      <c r="EQ1783" s="15"/>
      <c r="ER1783" s="15"/>
      <c r="ES1783" s="15"/>
      <c r="ET1783" s="15"/>
      <c r="EU1783" s="15"/>
      <c r="EV1783" s="15"/>
      <c r="EW1783" s="15"/>
    </row>
    <row r="1784" spans="1:153" x14ac:dyDescent="0.2">
      <c r="A1784" s="8" t="s">
        <v>32</v>
      </c>
      <c r="B1784" s="8" t="s">
        <v>32</v>
      </c>
      <c r="C1784" s="8" t="s">
        <v>43</v>
      </c>
      <c r="D1784" s="8" t="s">
        <v>34</v>
      </c>
      <c r="E1784" s="9">
        <v>10</v>
      </c>
      <c r="F1784" s="10" t="s">
        <v>201</v>
      </c>
      <c r="G1784" s="15">
        <v>10.14</v>
      </c>
      <c r="I1784" s="12" t="e">
        <v>#N/A</v>
      </c>
      <c r="AC1784" s="18" t="e">
        <v>#N/A</v>
      </c>
      <c r="AD1784" s="18" t="e">
        <v>#N/A</v>
      </c>
      <c r="AE1784" s="20" t="e">
        <v>#N/A</v>
      </c>
      <c r="AF1784" s="20" t="e">
        <v>#N/A</v>
      </c>
      <c r="AG1784" s="152" t="e">
        <v>#N/A</v>
      </c>
    </row>
    <row r="1785" spans="1:153" x14ac:dyDescent="0.2">
      <c r="A1785" s="8" t="s">
        <v>32</v>
      </c>
      <c r="B1785" s="8" t="s">
        <v>32</v>
      </c>
      <c r="C1785" s="8" t="s">
        <v>43</v>
      </c>
      <c r="D1785" s="8" t="s">
        <v>34</v>
      </c>
      <c r="E1785" s="15">
        <v>77</v>
      </c>
      <c r="F1785" s="15" t="s">
        <v>271</v>
      </c>
      <c r="G1785" s="15">
        <v>77.08</v>
      </c>
      <c r="I1785" s="12" t="e">
        <v>#N/A</v>
      </c>
      <c r="AC1785" s="18">
        <v>20.45</v>
      </c>
      <c r="AD1785" s="18">
        <v>2446.3179959999998</v>
      </c>
      <c r="AE1785" s="20" t="s">
        <v>38</v>
      </c>
      <c r="AF1785" s="20" t="s">
        <v>38</v>
      </c>
      <c r="AG1785" s="152">
        <v>119.6</v>
      </c>
    </row>
    <row r="1786" spans="1:153" x14ac:dyDescent="0.2">
      <c r="A1786" s="8" t="s">
        <v>32</v>
      </c>
      <c r="B1786" s="8" t="s">
        <v>32</v>
      </c>
      <c r="C1786" s="8" t="s">
        <v>43</v>
      </c>
      <c r="D1786" s="8" t="s">
        <v>44</v>
      </c>
      <c r="E1786" s="9">
        <v>6</v>
      </c>
      <c r="F1786" s="10" t="s">
        <v>158</v>
      </c>
      <c r="G1786" s="11">
        <v>6.03</v>
      </c>
      <c r="H1786" s="9">
        <v>2</v>
      </c>
      <c r="I1786" s="12">
        <v>145.69</v>
      </c>
      <c r="J1786" s="12">
        <v>145.69</v>
      </c>
      <c r="K1786" s="13">
        <v>145.69</v>
      </c>
      <c r="L1786" s="12">
        <v>14899.599088000001</v>
      </c>
      <c r="M1786" s="12">
        <v>1796.2063394000002</v>
      </c>
      <c r="N1786" s="12">
        <v>102.26919546983322</v>
      </c>
      <c r="O1786" s="12">
        <v>12.328961077630586</v>
      </c>
      <c r="P1786" s="12">
        <v>120.55400476155415</v>
      </c>
      <c r="Q1786" s="12" t="s">
        <v>65</v>
      </c>
      <c r="R1786" s="12" t="s">
        <v>54</v>
      </c>
      <c r="S1786" s="12" t="s">
        <v>55</v>
      </c>
      <c r="T1786" s="12">
        <v>12.52</v>
      </c>
      <c r="U1786" s="12">
        <v>143.99674999999999</v>
      </c>
      <c r="V1786" s="13" t="s">
        <v>39</v>
      </c>
      <c r="W1786" s="14" t="s">
        <v>40</v>
      </c>
      <c r="X1786" s="15" t="s">
        <v>41</v>
      </c>
      <c r="Y1786" s="15" t="s">
        <v>49</v>
      </c>
      <c r="Z1786" s="16"/>
      <c r="AA1786" s="16"/>
      <c r="AB1786" s="17">
        <v>5.9853112773697571E-2</v>
      </c>
      <c r="AC1786" s="18">
        <v>145.69</v>
      </c>
      <c r="AD1786" s="19">
        <v>16000</v>
      </c>
      <c r="AE1786" s="20" t="s">
        <v>55</v>
      </c>
      <c r="AF1786" s="20" t="s">
        <v>55</v>
      </c>
      <c r="AG1786" s="152">
        <v>109.8</v>
      </c>
      <c r="AH1786" s="16"/>
      <c r="AI1786" s="16"/>
      <c r="AJ1786" s="16"/>
      <c r="AK1786" s="16"/>
      <c r="AL1786" s="16"/>
      <c r="AM1786" s="16"/>
      <c r="AN1786" s="16"/>
      <c r="AO1786" s="16"/>
      <c r="AP1786" s="16"/>
      <c r="AQ1786" s="16"/>
      <c r="AR1786" s="16"/>
      <c r="AS1786" s="16"/>
      <c r="AT1786" s="16"/>
      <c r="AU1786" s="16"/>
      <c r="AV1786" s="16"/>
      <c r="AW1786" s="16"/>
      <c r="AX1786" s="16"/>
      <c r="AY1786" s="16"/>
      <c r="AZ1786" s="16"/>
      <c r="BA1786" s="16"/>
      <c r="BB1786" s="16"/>
      <c r="BC1786" s="16"/>
      <c r="BD1786" s="16"/>
      <c r="BE1786" s="16"/>
      <c r="BF1786" s="16"/>
      <c r="BG1786" s="16"/>
      <c r="BH1786" s="16"/>
      <c r="BI1786" s="16"/>
      <c r="BJ1786" s="16"/>
      <c r="BK1786" s="16"/>
      <c r="BL1786" s="16"/>
      <c r="BM1786" s="16"/>
      <c r="BN1786" s="16"/>
      <c r="BO1786" s="16"/>
      <c r="BP1786" s="16"/>
      <c r="BQ1786" s="16"/>
      <c r="BR1786" s="16"/>
      <c r="BS1786" s="16"/>
      <c r="BT1786" s="16"/>
      <c r="BU1786" s="16"/>
      <c r="BV1786" s="16"/>
      <c r="BW1786" s="16"/>
      <c r="BX1786" s="16"/>
      <c r="BY1786" s="16"/>
      <c r="BZ1786" s="16"/>
      <c r="CA1786" s="16"/>
      <c r="CB1786" s="16"/>
      <c r="CC1786" s="16"/>
      <c r="CD1786" s="16"/>
      <c r="CE1786" s="16"/>
      <c r="CF1786" s="16"/>
      <c r="CG1786" s="16"/>
      <c r="CH1786" s="16"/>
      <c r="CI1786" s="16"/>
      <c r="CJ1786" s="16"/>
      <c r="CK1786" s="16"/>
      <c r="CL1786" s="16"/>
      <c r="CM1786" s="16"/>
      <c r="CN1786" s="16"/>
      <c r="CO1786" s="16"/>
      <c r="CP1786" s="16"/>
      <c r="CQ1786" s="16"/>
      <c r="CR1786" s="16"/>
      <c r="CS1786" s="16"/>
      <c r="CT1786" s="16"/>
      <c r="CU1786" s="16"/>
      <c r="CV1786" s="16"/>
      <c r="CW1786" s="16"/>
      <c r="CX1786" s="16"/>
      <c r="CY1786" s="16"/>
      <c r="CZ1786" s="16"/>
      <c r="DA1786" s="16"/>
      <c r="DB1786" s="16"/>
      <c r="DC1786" s="16"/>
      <c r="DD1786" s="16"/>
      <c r="DE1786" s="16"/>
      <c r="DF1786" s="16"/>
      <c r="DG1786" s="16"/>
      <c r="DH1786" s="16"/>
      <c r="DI1786" s="16"/>
      <c r="DJ1786" s="16"/>
      <c r="DK1786" s="16"/>
      <c r="DL1786" s="16"/>
      <c r="DM1786" s="16"/>
      <c r="DN1786" s="16"/>
      <c r="DO1786" s="16"/>
      <c r="DP1786" s="16"/>
      <c r="DQ1786" s="16"/>
      <c r="DR1786" s="16"/>
      <c r="DS1786" s="16"/>
      <c r="DT1786" s="16"/>
      <c r="DU1786" s="16"/>
      <c r="DV1786" s="16"/>
      <c r="DW1786" s="16"/>
      <c r="DX1786" s="16"/>
      <c r="DY1786" s="16"/>
      <c r="DZ1786" s="16"/>
      <c r="EA1786" s="16"/>
      <c r="EB1786" s="16"/>
      <c r="EC1786" s="16"/>
      <c r="ED1786" s="16"/>
      <c r="EE1786" s="16"/>
      <c r="EF1786" s="16"/>
      <c r="EG1786" s="16"/>
      <c r="EH1786" s="16"/>
      <c r="EI1786" s="16"/>
      <c r="EJ1786" s="16"/>
      <c r="EK1786" s="16"/>
      <c r="EL1786" s="16"/>
      <c r="EM1786" s="16"/>
      <c r="EN1786" s="16"/>
      <c r="EO1786" s="16"/>
      <c r="EP1786" s="16"/>
      <c r="EQ1786" s="16"/>
      <c r="ER1786" s="16"/>
      <c r="ES1786" s="16"/>
      <c r="ET1786" s="16"/>
      <c r="EU1786" s="16"/>
      <c r="EV1786" s="16"/>
      <c r="EW1786" s="16"/>
    </row>
    <row r="1787" spans="1:153" x14ac:dyDescent="0.2">
      <c r="A1787" s="8" t="s">
        <v>32</v>
      </c>
      <c r="B1787" s="8" t="s">
        <v>32</v>
      </c>
      <c r="C1787" s="8" t="s">
        <v>43</v>
      </c>
      <c r="D1787" s="8" t="s">
        <v>34</v>
      </c>
      <c r="E1787" s="15">
        <v>64</v>
      </c>
      <c r="F1787" s="15" t="s">
        <v>266</v>
      </c>
      <c r="G1787" s="15">
        <v>64.06</v>
      </c>
      <c r="I1787" s="12" t="e">
        <v>#N/A</v>
      </c>
      <c r="AC1787" s="18">
        <v>11.75</v>
      </c>
      <c r="AD1787" s="18">
        <v>900</v>
      </c>
      <c r="AE1787" s="20" t="s">
        <v>38</v>
      </c>
      <c r="AF1787" s="20" t="s">
        <v>38</v>
      </c>
      <c r="AG1787" s="152">
        <v>76.599999999999994</v>
      </c>
    </row>
    <row r="1788" spans="1:153" x14ac:dyDescent="0.2">
      <c r="A1788" s="8" t="s">
        <v>32</v>
      </c>
      <c r="B1788" s="8" t="s">
        <v>32</v>
      </c>
      <c r="C1788" s="8" t="s">
        <v>43</v>
      </c>
      <c r="D1788" s="8" t="s">
        <v>56</v>
      </c>
      <c r="E1788" s="15">
        <v>36</v>
      </c>
      <c r="F1788" s="15" t="s">
        <v>272</v>
      </c>
      <c r="G1788" s="15">
        <v>36.090000000000003</v>
      </c>
      <c r="I1788" s="12" t="e">
        <v>#N/A</v>
      </c>
      <c r="AC1788" s="18">
        <v>9.01</v>
      </c>
      <c r="AD1788" s="18">
        <v>800</v>
      </c>
      <c r="AE1788" s="20" t="s">
        <v>38</v>
      </c>
      <c r="AF1788" s="20" t="s">
        <v>38</v>
      </c>
      <c r="AG1788" s="152">
        <v>88.8</v>
      </c>
    </row>
    <row r="1789" spans="1:153" x14ac:dyDescent="0.2">
      <c r="A1789" s="8" t="s">
        <v>32</v>
      </c>
      <c r="B1789" s="8" t="s">
        <v>32</v>
      </c>
      <c r="C1789" s="8" t="s">
        <v>43</v>
      </c>
      <c r="D1789" s="8" t="s">
        <v>44</v>
      </c>
      <c r="E1789" s="9">
        <v>6</v>
      </c>
      <c r="F1789" s="10" t="s">
        <v>158</v>
      </c>
      <c r="G1789" s="11">
        <v>6.06</v>
      </c>
      <c r="H1789" s="9">
        <v>6</v>
      </c>
      <c r="I1789" s="12">
        <v>43.54</v>
      </c>
      <c r="J1789" s="12">
        <v>43.54</v>
      </c>
      <c r="K1789" s="13">
        <v>43.54</v>
      </c>
      <c r="L1789" s="12">
        <v>3402.2611080000001</v>
      </c>
      <c r="M1789" s="12">
        <v>306.00102979999997</v>
      </c>
      <c r="N1789" s="12">
        <v>78.141045199816261</v>
      </c>
      <c r="O1789" s="12">
        <v>7.0280438631143767</v>
      </c>
      <c r="P1789" s="12">
        <v>89.940489599835828</v>
      </c>
      <c r="Q1789" s="12" t="s">
        <v>99</v>
      </c>
      <c r="R1789" s="12" t="s">
        <v>179</v>
      </c>
      <c r="S1789" s="12" t="s">
        <v>180</v>
      </c>
      <c r="T1789" s="12">
        <v>12.42</v>
      </c>
      <c r="U1789" s="12">
        <v>121.36895</v>
      </c>
      <c r="V1789" s="13" t="s">
        <v>61</v>
      </c>
      <c r="W1789" s="14" t="s">
        <v>59</v>
      </c>
      <c r="X1789" s="15" t="s">
        <v>41</v>
      </c>
      <c r="Y1789" s="15" t="s">
        <v>49</v>
      </c>
      <c r="Z1789" s="16"/>
      <c r="AA1789" s="16"/>
      <c r="AB1789" s="17">
        <v>0</v>
      </c>
      <c r="AC1789" s="18">
        <v>43.540000000000006</v>
      </c>
      <c r="AD1789" s="19">
        <v>3400</v>
      </c>
      <c r="AE1789" s="20" t="s">
        <v>180</v>
      </c>
      <c r="AF1789" s="20" t="s">
        <v>180</v>
      </c>
      <c r="AG1789" s="152">
        <v>78.099999999999994</v>
      </c>
      <c r="AH1789" s="16"/>
      <c r="AI1789" s="16"/>
      <c r="AJ1789" s="16"/>
      <c r="AK1789" s="16"/>
      <c r="AL1789" s="16"/>
      <c r="AM1789" s="16"/>
      <c r="AN1789" s="16"/>
      <c r="AO1789" s="16"/>
      <c r="AP1789" s="16"/>
      <c r="AQ1789" s="16"/>
      <c r="AR1789" s="16"/>
      <c r="AS1789" s="16"/>
      <c r="AT1789" s="16"/>
      <c r="AU1789" s="16"/>
      <c r="AV1789" s="16"/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s="16"/>
      <c r="BG1789" s="16"/>
      <c r="BH1789" s="16"/>
      <c r="BI1789" s="16"/>
      <c r="BJ1789" s="16"/>
      <c r="BK1789" s="16"/>
      <c r="BL1789" s="16"/>
      <c r="BM1789" s="16"/>
      <c r="BN1789" s="16"/>
      <c r="BO1789" s="16"/>
      <c r="BP1789" s="16"/>
      <c r="BQ1789" s="16"/>
      <c r="BR1789" s="16"/>
      <c r="BS1789" s="16"/>
      <c r="BT1789" s="16"/>
      <c r="BU1789" s="16"/>
      <c r="BV1789" s="16"/>
      <c r="BW1789" s="16"/>
      <c r="BX1789" s="16"/>
      <c r="BY1789" s="16"/>
      <c r="BZ1789" s="16"/>
      <c r="CA1789" s="16"/>
      <c r="CB1789" s="16"/>
      <c r="CC1789" s="16"/>
      <c r="CD1789" s="16"/>
      <c r="CE1789" s="16"/>
      <c r="CF1789" s="16"/>
      <c r="CG1789" s="16"/>
      <c r="CH1789" s="16"/>
      <c r="CI1789" s="16"/>
      <c r="CJ1789" s="16"/>
      <c r="CK1789" s="16"/>
      <c r="CL1789" s="16"/>
      <c r="CM1789" s="16"/>
      <c r="CN1789" s="16"/>
      <c r="CO1789" s="16"/>
      <c r="CP1789" s="16"/>
      <c r="CQ1789" s="16"/>
      <c r="CR1789" s="16"/>
      <c r="CS1789" s="16"/>
      <c r="CT1789" s="16"/>
      <c r="CU1789" s="16"/>
      <c r="CV1789" s="16"/>
      <c r="CW1789" s="16"/>
      <c r="CX1789" s="16"/>
      <c r="CY1789" s="16"/>
      <c r="CZ1789" s="16"/>
      <c r="DA1789" s="16"/>
      <c r="DB1789" s="16"/>
      <c r="DC1789" s="16"/>
      <c r="DD1789" s="16"/>
      <c r="DE1789" s="16"/>
      <c r="DF1789" s="16"/>
      <c r="DG1789" s="16"/>
      <c r="DH1789" s="16"/>
      <c r="DI1789" s="16"/>
      <c r="DJ1789" s="16"/>
      <c r="DK1789" s="16"/>
      <c r="DL1789" s="16"/>
      <c r="DM1789" s="16"/>
      <c r="DN1789" s="16"/>
      <c r="DO1789" s="16"/>
      <c r="DP1789" s="16"/>
      <c r="DQ1789" s="16"/>
      <c r="DR1789" s="16"/>
      <c r="DS1789" s="16"/>
      <c r="DT1789" s="16"/>
      <c r="DU1789" s="16"/>
      <c r="DV1789" s="16"/>
      <c r="DW1789" s="16"/>
      <c r="DX1789" s="16"/>
      <c r="DY1789" s="16"/>
      <c r="DZ1789" s="16"/>
      <c r="EA1789" s="16"/>
      <c r="EB1789" s="16"/>
      <c r="EC1789" s="16"/>
      <c r="ED1789" s="16"/>
      <c r="EE1789" s="16"/>
      <c r="EF1789" s="16"/>
      <c r="EG1789" s="16"/>
      <c r="EH1789" s="16"/>
      <c r="EI1789" s="16"/>
      <c r="EJ1789" s="16"/>
      <c r="EK1789" s="16"/>
      <c r="EL1789" s="16"/>
      <c r="EM1789" s="16"/>
      <c r="EN1789" s="16"/>
      <c r="EO1789" s="16"/>
      <c r="EP1789" s="16"/>
      <c r="EQ1789" s="16"/>
      <c r="ER1789" s="16"/>
      <c r="ES1789" s="16"/>
      <c r="ET1789" s="16"/>
      <c r="EU1789" s="16"/>
      <c r="EV1789" s="16"/>
      <c r="EW1789" s="16"/>
    </row>
    <row r="1790" spans="1:153" x14ac:dyDescent="0.2">
      <c r="A1790" s="8" t="s">
        <v>32</v>
      </c>
      <c r="B1790" s="8" t="s">
        <v>32</v>
      </c>
      <c r="C1790" s="8" t="s">
        <v>43</v>
      </c>
      <c r="D1790" s="8" t="s">
        <v>44</v>
      </c>
      <c r="E1790" s="7">
        <v>8</v>
      </c>
      <c r="F1790" s="10" t="s">
        <v>150</v>
      </c>
      <c r="G1790" s="11">
        <v>8.0500000000000007</v>
      </c>
      <c r="H1790" s="7"/>
      <c r="I1790" s="12">
        <v>114.12</v>
      </c>
      <c r="J1790" s="12">
        <v>1.7</v>
      </c>
      <c r="K1790" s="13">
        <v>1.7</v>
      </c>
      <c r="L1790" s="12">
        <v>205.32569200000003</v>
      </c>
      <c r="M1790" s="12">
        <v>21.085926199999999</v>
      </c>
      <c r="N1790" s="13">
        <v>120.77981882352944</v>
      </c>
      <c r="O1790" s="13">
        <v>12.403485999999999</v>
      </c>
      <c r="P1790" s="12">
        <v>102.69502074781755</v>
      </c>
      <c r="Q1790" s="36">
        <v>1</v>
      </c>
      <c r="R1790" s="37">
        <v>29</v>
      </c>
      <c r="S1790" s="37" t="s">
        <v>38</v>
      </c>
      <c r="T1790" s="13">
        <v>12.19</v>
      </c>
      <c r="U1790" s="13">
        <v>124.95165</v>
      </c>
      <c r="W1790" s="14" t="s">
        <v>40</v>
      </c>
      <c r="Z1790" s="16"/>
      <c r="AB1790" s="17"/>
      <c r="AC1790" s="18">
        <v>5.21</v>
      </c>
      <c r="AD1790" s="18">
        <v>27.580128000000002</v>
      </c>
      <c r="AE1790" s="20" t="s">
        <v>38</v>
      </c>
      <c r="AF1790" s="20" t="s">
        <v>38</v>
      </c>
      <c r="AG1790" s="152">
        <v>5.3</v>
      </c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/>
      <c r="BB1790" s="15"/>
      <c r="BC1790" s="15"/>
      <c r="BD1790" s="15"/>
      <c r="BE1790" s="15"/>
      <c r="BF1790" s="15"/>
      <c r="BG1790" s="15"/>
      <c r="BH1790" s="15"/>
      <c r="BI1790" s="15"/>
      <c r="BJ1790" s="15"/>
      <c r="BK1790" s="15"/>
      <c r="BL1790" s="15"/>
      <c r="BM1790" s="15"/>
      <c r="BN1790" s="15"/>
      <c r="BO1790" s="15"/>
      <c r="BP1790" s="15"/>
      <c r="BQ1790" s="15"/>
      <c r="BR1790" s="15"/>
      <c r="BS1790" s="15"/>
      <c r="BT1790" s="15"/>
      <c r="BU1790" s="15"/>
      <c r="BV1790" s="15"/>
      <c r="BW1790" s="15"/>
      <c r="BX1790" s="15"/>
      <c r="BY1790" s="15"/>
      <c r="BZ1790" s="15"/>
      <c r="CA1790" s="15"/>
      <c r="CB1790" s="15"/>
      <c r="CC1790" s="15"/>
      <c r="CD1790" s="15"/>
      <c r="CE1790" s="15"/>
      <c r="CF1790" s="15"/>
      <c r="CG1790" s="15"/>
      <c r="CH1790" s="15"/>
      <c r="CI1790" s="15"/>
      <c r="CJ1790" s="15"/>
      <c r="CK1790" s="15"/>
      <c r="CL1790" s="15"/>
      <c r="CM1790" s="15"/>
      <c r="CN1790" s="15"/>
      <c r="CO1790" s="15"/>
      <c r="CP1790" s="15"/>
      <c r="CQ1790" s="15"/>
      <c r="CR1790" s="15"/>
      <c r="CS1790" s="15"/>
      <c r="CT1790" s="15"/>
      <c r="CU1790" s="15"/>
      <c r="CV1790" s="15"/>
      <c r="CW1790" s="15"/>
      <c r="CX1790" s="15"/>
      <c r="CY1790" s="15"/>
      <c r="CZ1790" s="15"/>
      <c r="DA1790" s="15"/>
      <c r="DB1790" s="15"/>
      <c r="DC1790" s="15"/>
      <c r="DD1790" s="15"/>
      <c r="DE1790" s="15"/>
      <c r="DF1790" s="15"/>
      <c r="DG1790" s="15"/>
      <c r="DH1790" s="15"/>
      <c r="DI1790" s="15"/>
      <c r="DJ1790" s="15"/>
      <c r="DK1790" s="15"/>
      <c r="DL1790" s="15"/>
      <c r="DM1790" s="15"/>
      <c r="DN1790" s="15"/>
      <c r="DO1790" s="15"/>
      <c r="DP1790" s="15"/>
      <c r="DQ1790" s="15"/>
      <c r="DR1790" s="15"/>
      <c r="DS1790" s="15"/>
      <c r="DT1790" s="15"/>
      <c r="DU1790" s="15"/>
      <c r="DV1790" s="15"/>
      <c r="DW1790" s="15"/>
      <c r="DX1790" s="15"/>
      <c r="DY1790" s="15"/>
      <c r="DZ1790" s="15"/>
      <c r="EA1790" s="15"/>
      <c r="EB1790" s="15"/>
      <c r="EC1790" s="15"/>
      <c r="ED1790" s="15"/>
      <c r="EE1790" s="15"/>
      <c r="EF1790" s="15"/>
      <c r="EG1790" s="15"/>
      <c r="EH1790" s="15"/>
      <c r="EI1790" s="15"/>
      <c r="EJ1790" s="15"/>
      <c r="EK1790" s="15"/>
      <c r="EL1790" s="15"/>
      <c r="EM1790" s="15"/>
      <c r="EN1790" s="15"/>
      <c r="EO1790" s="15"/>
      <c r="EP1790" s="15"/>
      <c r="EQ1790" s="15"/>
      <c r="ER1790" s="15"/>
      <c r="ES1790" s="15"/>
      <c r="ET1790" s="15"/>
      <c r="EU1790" s="15"/>
      <c r="EV1790" s="15"/>
      <c r="EW1790" s="15"/>
    </row>
    <row r="1791" spans="1:153" x14ac:dyDescent="0.2">
      <c r="A1791" s="8" t="s">
        <v>32</v>
      </c>
      <c r="B1791" s="8" t="s">
        <v>32</v>
      </c>
      <c r="C1791" s="8" t="s">
        <v>43</v>
      </c>
      <c r="D1791" s="8" t="s">
        <v>44</v>
      </c>
      <c r="E1791" s="9">
        <v>4</v>
      </c>
      <c r="F1791" s="10" t="s">
        <v>200</v>
      </c>
      <c r="G1791" s="7">
        <v>4.1100000000000003</v>
      </c>
      <c r="H1791" s="7"/>
      <c r="I1791" s="12">
        <v>52.49</v>
      </c>
      <c r="J1791" s="12">
        <v>11.98</v>
      </c>
      <c r="K1791" s="13">
        <v>11.98</v>
      </c>
      <c r="L1791" s="12">
        <v>1468.5297600000001</v>
      </c>
      <c r="M1791" s="12">
        <v>141.06167260000001</v>
      </c>
      <c r="N1791" s="13">
        <v>122.58178297161938</v>
      </c>
      <c r="O1791" s="13">
        <v>11.774763989983306</v>
      </c>
      <c r="P1791" s="12">
        <v>96.056393572847981</v>
      </c>
      <c r="Q1791" s="36">
        <v>1</v>
      </c>
      <c r="R1791" s="37">
        <v>29</v>
      </c>
      <c r="S1791" s="16" t="s">
        <v>38</v>
      </c>
      <c r="T1791" s="13">
        <v>9.5299999999999994</v>
      </c>
      <c r="U1791" s="13">
        <v>115.97745</v>
      </c>
      <c r="V1791" s="13" t="s">
        <v>84</v>
      </c>
      <c r="W1791" s="13"/>
      <c r="X1791" s="15" t="s">
        <v>63</v>
      </c>
      <c r="Y1791" s="15" t="s">
        <v>49</v>
      </c>
      <c r="Z1791" s="16"/>
      <c r="AB1791" s="17">
        <v>0</v>
      </c>
      <c r="AC1791" s="18">
        <v>52.489999999999995</v>
      </c>
      <c r="AD1791" s="18">
        <v>2441.8375960000003</v>
      </c>
      <c r="AE1791" s="20" t="s">
        <v>38</v>
      </c>
      <c r="AF1791" s="20" t="s">
        <v>38</v>
      </c>
      <c r="AG1791" s="152">
        <v>46.5</v>
      </c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/>
      <c r="BB1791" s="15"/>
      <c r="BC1791" s="15"/>
      <c r="BD1791" s="15"/>
      <c r="BE1791" s="15"/>
      <c r="BF1791" s="15"/>
      <c r="BG1791" s="15"/>
      <c r="BH1791" s="15"/>
      <c r="BI1791" s="15"/>
      <c r="BJ1791" s="15"/>
      <c r="BK1791" s="15"/>
      <c r="BL1791" s="15"/>
      <c r="BM1791" s="15"/>
      <c r="BN1791" s="15"/>
      <c r="BO1791" s="15"/>
      <c r="BP1791" s="15"/>
      <c r="BQ1791" s="15"/>
      <c r="BR1791" s="15"/>
      <c r="BS1791" s="15"/>
      <c r="BT1791" s="15"/>
      <c r="BU1791" s="15"/>
      <c r="BV1791" s="15"/>
      <c r="BW1791" s="15"/>
      <c r="BX1791" s="15"/>
      <c r="BY1791" s="15"/>
      <c r="BZ1791" s="15"/>
      <c r="CA1791" s="15"/>
      <c r="CB1791" s="15"/>
      <c r="CC1791" s="15"/>
      <c r="CD1791" s="15"/>
      <c r="CE1791" s="15"/>
      <c r="CF1791" s="15"/>
      <c r="CG1791" s="15"/>
      <c r="CH1791" s="15"/>
      <c r="CI1791" s="15"/>
      <c r="CJ1791" s="15"/>
      <c r="CK1791" s="15"/>
      <c r="CL1791" s="15"/>
      <c r="CM1791" s="15"/>
      <c r="CN1791" s="15"/>
      <c r="CO1791" s="15"/>
      <c r="CP1791" s="15"/>
      <c r="CQ1791" s="15"/>
      <c r="CR1791" s="15"/>
      <c r="CS1791" s="15"/>
      <c r="CT1791" s="15"/>
      <c r="CU1791" s="15"/>
      <c r="CV1791" s="15"/>
      <c r="CW1791" s="15"/>
      <c r="CX1791" s="15"/>
      <c r="CY1791" s="15"/>
      <c r="CZ1791" s="15"/>
      <c r="DA1791" s="15"/>
      <c r="DB1791" s="15"/>
      <c r="DC1791" s="15"/>
      <c r="DD1791" s="15"/>
      <c r="DE1791" s="15"/>
      <c r="DF1791" s="15"/>
      <c r="DG1791" s="15"/>
      <c r="DH1791" s="15"/>
      <c r="DI1791" s="15"/>
      <c r="DJ1791" s="15"/>
      <c r="DK1791" s="15"/>
      <c r="DL1791" s="15"/>
      <c r="DM1791" s="15"/>
      <c r="DN1791" s="15"/>
      <c r="DO1791" s="15"/>
      <c r="DP1791" s="15"/>
      <c r="DQ1791" s="15"/>
      <c r="DR1791" s="15"/>
      <c r="DS1791" s="15"/>
      <c r="DT1791" s="15"/>
      <c r="DU1791" s="15"/>
      <c r="DV1791" s="15"/>
      <c r="DW1791" s="15"/>
      <c r="DX1791" s="15"/>
      <c r="DY1791" s="15"/>
      <c r="DZ1791" s="15"/>
      <c r="EA1791" s="15"/>
      <c r="EB1791" s="15"/>
      <c r="EC1791" s="15"/>
      <c r="ED1791" s="15"/>
      <c r="EE1791" s="15"/>
      <c r="EF1791" s="15"/>
      <c r="EG1791" s="15"/>
      <c r="EH1791" s="15"/>
      <c r="EI1791" s="15"/>
      <c r="EJ1791" s="15"/>
      <c r="EK1791" s="15"/>
      <c r="EL1791" s="15"/>
      <c r="EM1791" s="15"/>
      <c r="EN1791" s="15"/>
      <c r="EO1791" s="15"/>
      <c r="EP1791" s="15"/>
      <c r="EQ1791" s="15"/>
      <c r="ER1791" s="15"/>
      <c r="ES1791" s="15"/>
      <c r="ET1791" s="15"/>
      <c r="EU1791" s="15"/>
      <c r="EV1791" s="15"/>
      <c r="EW1791" s="15"/>
    </row>
    <row r="1792" spans="1:153" x14ac:dyDescent="0.2">
      <c r="A1792" s="8" t="s">
        <v>32</v>
      </c>
      <c r="B1792" s="8" t="s">
        <v>32</v>
      </c>
      <c r="C1792" s="8" t="s">
        <v>33</v>
      </c>
      <c r="D1792" s="8" t="s">
        <v>44</v>
      </c>
      <c r="E1792" s="7">
        <v>76</v>
      </c>
      <c r="F1792" s="7" t="s">
        <v>239</v>
      </c>
      <c r="G1792" s="11">
        <v>76.05</v>
      </c>
      <c r="H1792" s="9"/>
      <c r="I1792" s="12">
        <v>81.64</v>
      </c>
      <c r="J1792" s="12">
        <v>81.64</v>
      </c>
      <c r="K1792" s="13">
        <v>81.64</v>
      </c>
      <c r="L1792" s="12">
        <v>13360.922916000001</v>
      </c>
      <c r="M1792" s="12">
        <v>1348.4241279999999</v>
      </c>
      <c r="N1792" s="12">
        <v>163.6565766291034</v>
      </c>
      <c r="O1792" s="12">
        <v>16.516709064184223</v>
      </c>
      <c r="P1792" s="12">
        <v>100.92297788689673</v>
      </c>
      <c r="Q1792" s="12" t="s">
        <v>99</v>
      </c>
      <c r="R1792" s="12" t="s">
        <v>54</v>
      </c>
      <c r="S1792" s="12" t="s">
        <v>55</v>
      </c>
      <c r="T1792" s="12">
        <v>12.32</v>
      </c>
      <c r="U1792" s="12">
        <v>125.27634999999999</v>
      </c>
      <c r="V1792" s="21"/>
      <c r="W1792" s="14" t="s">
        <v>40</v>
      </c>
      <c r="X1792" s="15" t="s">
        <v>112</v>
      </c>
      <c r="Y1792" s="15" t="s">
        <v>113</v>
      </c>
      <c r="Z1792" s="16"/>
      <c r="AA1792" s="16"/>
      <c r="AB1792" s="17">
        <v>0</v>
      </c>
      <c r="AC1792" s="18">
        <v>81.640000000000015</v>
      </c>
      <c r="AD1792" s="19">
        <v>11539.417903656788</v>
      </c>
      <c r="AE1792" s="20" t="s">
        <v>55</v>
      </c>
      <c r="AF1792" s="20" t="s">
        <v>55</v>
      </c>
      <c r="AG1792" s="152">
        <v>141.30000000000001</v>
      </c>
      <c r="AH1792" s="16"/>
      <c r="AI1792" s="16"/>
      <c r="AJ1792" s="16"/>
      <c r="AK1792" s="16"/>
      <c r="AL1792" s="16"/>
      <c r="AM1792" s="16"/>
      <c r="AN1792" s="16"/>
      <c r="AO1792" s="16"/>
      <c r="AP1792" s="16"/>
      <c r="AQ1792" s="16"/>
      <c r="AR1792" s="16"/>
      <c r="AS1792" s="16"/>
      <c r="AT1792" s="16"/>
      <c r="AU1792" s="16"/>
      <c r="AV1792" s="16"/>
      <c r="AW1792" s="16"/>
      <c r="AX1792" s="16"/>
      <c r="AY1792" s="16"/>
      <c r="AZ1792" s="16"/>
      <c r="BA1792" s="16"/>
      <c r="BB1792" s="16"/>
      <c r="BC1792" s="16"/>
      <c r="BD1792" s="16"/>
      <c r="BE1792" s="16"/>
      <c r="BF1792" s="16"/>
      <c r="BG1792" s="16"/>
      <c r="BH1792" s="16"/>
      <c r="BI1792" s="16"/>
      <c r="BJ1792" s="16"/>
      <c r="BK1792" s="16"/>
      <c r="BL1792" s="16"/>
      <c r="BM1792" s="16"/>
      <c r="BN1792" s="16"/>
      <c r="BO1792" s="16"/>
      <c r="BP1792" s="16"/>
      <c r="BQ1792" s="16"/>
      <c r="BR1792" s="16"/>
      <c r="BS1792" s="16"/>
      <c r="BT1792" s="16"/>
      <c r="BU1792" s="16"/>
      <c r="BV1792" s="16"/>
      <c r="BW1792" s="16"/>
      <c r="BX1792" s="16"/>
      <c r="BY1792" s="16"/>
      <c r="BZ1792" s="16"/>
      <c r="CA1792" s="16"/>
      <c r="CB1792" s="16"/>
      <c r="CC1792" s="16"/>
      <c r="CD1792" s="16"/>
      <c r="CE1792" s="16"/>
      <c r="CF1792" s="16"/>
      <c r="CG1792" s="16"/>
      <c r="CH1792" s="16"/>
      <c r="CI1792" s="16"/>
      <c r="CJ1792" s="16"/>
      <c r="CK1792" s="16"/>
      <c r="CL1792" s="16"/>
      <c r="CM1792" s="16"/>
      <c r="CN1792" s="16"/>
      <c r="CO1792" s="16"/>
      <c r="CP1792" s="16"/>
      <c r="CQ1792" s="16"/>
      <c r="CR1792" s="16"/>
      <c r="CS1792" s="16"/>
      <c r="CT1792" s="16"/>
      <c r="CU1792" s="16"/>
      <c r="CV1792" s="16"/>
      <c r="CW1792" s="16"/>
      <c r="CX1792" s="16"/>
      <c r="CY1792" s="16"/>
      <c r="CZ1792" s="16"/>
      <c r="DA1792" s="16"/>
      <c r="DB1792" s="16"/>
      <c r="DC1792" s="16"/>
      <c r="DD1792" s="16"/>
      <c r="DE1792" s="16"/>
      <c r="DF1792" s="16"/>
      <c r="DG1792" s="16"/>
      <c r="DH1792" s="16"/>
      <c r="DI1792" s="16"/>
      <c r="DJ1792" s="16"/>
      <c r="DK1792" s="16"/>
      <c r="DL1792" s="16"/>
      <c r="DM1792" s="16"/>
      <c r="DN1792" s="16"/>
      <c r="DO1792" s="16"/>
      <c r="DP1792" s="16"/>
      <c r="DQ1792" s="16"/>
      <c r="DR1792" s="16"/>
      <c r="DS1792" s="16"/>
      <c r="DT1792" s="16"/>
      <c r="DU1792" s="16"/>
      <c r="DV1792" s="16"/>
      <c r="DW1792" s="16"/>
      <c r="DX1792" s="16"/>
      <c r="DY1792" s="16"/>
      <c r="DZ1792" s="16"/>
      <c r="EA1792" s="16"/>
      <c r="EB1792" s="16"/>
      <c r="EC1792" s="16"/>
      <c r="ED1792" s="16"/>
      <c r="EE1792" s="16"/>
      <c r="EF1792" s="16"/>
      <c r="EG1792" s="16"/>
      <c r="EH1792" s="16"/>
      <c r="EI1792" s="16"/>
      <c r="EJ1792" s="16"/>
      <c r="EK1792" s="16"/>
      <c r="EL1792" s="16"/>
      <c r="EM1792" s="16"/>
      <c r="EN1792" s="16"/>
      <c r="EO1792" s="16"/>
      <c r="EP1792" s="16"/>
      <c r="EQ1792" s="16"/>
      <c r="ER1792" s="16"/>
      <c r="ES1792" s="16"/>
      <c r="ET1792" s="16"/>
      <c r="EU1792" s="16"/>
      <c r="EV1792" s="16"/>
      <c r="EW1792" s="16"/>
    </row>
    <row r="1793" spans="1:153" x14ac:dyDescent="0.2">
      <c r="A1793" s="8" t="s">
        <v>32</v>
      </c>
      <c r="B1793" s="8" t="s">
        <v>32</v>
      </c>
      <c r="C1793" s="8" t="s">
        <v>43</v>
      </c>
      <c r="D1793" s="8" t="s">
        <v>34</v>
      </c>
      <c r="E1793" s="15">
        <v>32</v>
      </c>
      <c r="F1793" s="15" t="s">
        <v>35</v>
      </c>
      <c r="G1793" s="15">
        <v>32.11</v>
      </c>
      <c r="I1793" s="12">
        <v>17.48</v>
      </c>
      <c r="AC1793" s="18">
        <v>17.48</v>
      </c>
      <c r="AD1793" s="18">
        <v>537.13169600000003</v>
      </c>
      <c r="AE1793" s="20" t="s">
        <v>38</v>
      </c>
      <c r="AF1793" s="20" t="s">
        <v>38</v>
      </c>
      <c r="AG1793" s="152">
        <v>30.7</v>
      </c>
    </row>
    <row r="1794" spans="1:153" x14ac:dyDescent="0.2">
      <c r="A1794" s="8" t="s">
        <v>32</v>
      </c>
      <c r="B1794" s="8" t="s">
        <v>32</v>
      </c>
      <c r="C1794" s="8" t="s">
        <v>43</v>
      </c>
      <c r="D1794" s="8" t="s">
        <v>44</v>
      </c>
      <c r="E1794" s="9">
        <v>29</v>
      </c>
      <c r="F1794" s="10" t="s">
        <v>273</v>
      </c>
      <c r="G1794" s="11">
        <v>29.03</v>
      </c>
      <c r="H1794" s="9">
        <v>1</v>
      </c>
      <c r="I1794" s="12">
        <v>135.84</v>
      </c>
      <c r="J1794" s="12">
        <v>135.84</v>
      </c>
      <c r="K1794" s="13">
        <v>135.84</v>
      </c>
      <c r="L1794" s="12">
        <v>16879.15812</v>
      </c>
      <c r="M1794" s="12">
        <v>2232.8446920000001</v>
      </c>
      <c r="N1794" s="12">
        <v>124.25764222614841</v>
      </c>
      <c r="O1794" s="12">
        <v>16.437313692579504</v>
      </c>
      <c r="P1794" s="12">
        <v>132.28412673937319</v>
      </c>
      <c r="Q1794" s="12" t="s">
        <v>60</v>
      </c>
      <c r="R1794" s="12" t="s">
        <v>54</v>
      </c>
      <c r="S1794" s="12" t="s">
        <v>55</v>
      </c>
      <c r="T1794" s="12">
        <v>12.58</v>
      </c>
      <c r="U1794" s="12">
        <v>137.62819999999999</v>
      </c>
      <c r="V1794" s="13" t="s">
        <v>39</v>
      </c>
      <c r="W1794" s="14" t="s">
        <v>40</v>
      </c>
      <c r="X1794" s="15" t="s">
        <v>41</v>
      </c>
      <c r="Y1794" s="15" t="s">
        <v>49</v>
      </c>
      <c r="Z1794" s="16"/>
      <c r="AA1794" s="16"/>
      <c r="AB1794" s="17">
        <v>0.11778597785977861</v>
      </c>
      <c r="AC1794" s="18">
        <v>107.4</v>
      </c>
      <c r="AD1794" s="19">
        <v>14145.200415099234</v>
      </c>
      <c r="AE1794" s="20" t="s">
        <v>55</v>
      </c>
      <c r="AF1794" s="20" t="s">
        <v>55</v>
      </c>
      <c r="AG1794" s="152">
        <v>131.69999999999999</v>
      </c>
      <c r="AH1794" s="16"/>
      <c r="AI1794" s="16"/>
      <c r="AJ1794" s="16"/>
      <c r="AK1794" s="16"/>
      <c r="AL1794" s="16"/>
      <c r="AM1794" s="16"/>
      <c r="AN1794" s="16"/>
      <c r="AO1794" s="16"/>
      <c r="AP1794" s="16"/>
      <c r="AQ1794" s="16"/>
      <c r="AR1794" s="16"/>
      <c r="AS1794" s="16"/>
      <c r="AT1794" s="16"/>
      <c r="AU1794" s="16"/>
      <c r="AV1794" s="16"/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s="16"/>
      <c r="BG1794" s="16"/>
      <c r="BH1794" s="16"/>
      <c r="BI1794" s="16"/>
      <c r="BJ1794" s="16"/>
      <c r="BK1794" s="16"/>
      <c r="BL1794" s="16"/>
      <c r="BM1794" s="16"/>
      <c r="BN1794" s="16"/>
      <c r="BO1794" s="16"/>
      <c r="BP1794" s="16"/>
      <c r="BQ1794" s="16"/>
      <c r="BR1794" s="16"/>
      <c r="BS1794" s="16"/>
      <c r="BT1794" s="16"/>
      <c r="BU1794" s="16"/>
      <c r="BV1794" s="16"/>
      <c r="BW1794" s="16"/>
      <c r="BX1794" s="16"/>
      <c r="BY1794" s="16"/>
      <c r="BZ1794" s="16"/>
      <c r="CA1794" s="16"/>
      <c r="CB1794" s="16"/>
      <c r="CC1794" s="16"/>
      <c r="CD1794" s="16"/>
      <c r="CE1794" s="16"/>
      <c r="CF1794" s="16"/>
      <c r="CG1794" s="16"/>
      <c r="CH1794" s="16"/>
      <c r="CI1794" s="16"/>
      <c r="CJ1794" s="16"/>
      <c r="CK1794" s="16"/>
      <c r="CL1794" s="16"/>
      <c r="CM1794" s="16"/>
      <c r="CN1794" s="16"/>
      <c r="CO1794" s="16"/>
      <c r="CP1794" s="16"/>
      <c r="CQ1794" s="16"/>
      <c r="CR1794" s="16"/>
      <c r="CS1794" s="16"/>
      <c r="CT1794" s="16"/>
      <c r="CU1794" s="16"/>
      <c r="CV1794" s="16"/>
      <c r="CW1794" s="16"/>
      <c r="CX1794" s="16"/>
      <c r="CY1794" s="16"/>
      <c r="CZ1794" s="16"/>
      <c r="DA1794" s="16"/>
      <c r="DB1794" s="16"/>
      <c r="DC1794" s="16"/>
      <c r="DD1794" s="16"/>
      <c r="DE1794" s="16"/>
      <c r="DF1794" s="16"/>
      <c r="DG1794" s="16"/>
      <c r="DH1794" s="16"/>
      <c r="DI1794" s="16"/>
      <c r="DJ1794" s="16"/>
      <c r="DK1794" s="16"/>
      <c r="DL1794" s="16"/>
      <c r="DM1794" s="16"/>
      <c r="DN1794" s="16"/>
      <c r="DO1794" s="16"/>
      <c r="DP1794" s="16"/>
      <c r="DQ1794" s="16"/>
      <c r="DR1794" s="16"/>
      <c r="DS1794" s="16"/>
      <c r="DT1794" s="16"/>
      <c r="DU1794" s="16"/>
      <c r="DV1794" s="16"/>
      <c r="DW1794" s="16"/>
      <c r="DX1794" s="16"/>
      <c r="DY1794" s="16"/>
      <c r="DZ1794" s="16"/>
      <c r="EA1794" s="16"/>
      <c r="EB1794" s="16"/>
      <c r="EC1794" s="16"/>
      <c r="ED1794" s="16"/>
      <c r="EE1794" s="16"/>
      <c r="EF1794" s="16"/>
      <c r="EG1794" s="16"/>
      <c r="EH1794" s="16"/>
      <c r="EI1794" s="16"/>
      <c r="EJ1794" s="16"/>
      <c r="EK1794" s="16"/>
      <c r="EL1794" s="16"/>
      <c r="EM1794" s="16"/>
      <c r="EN1794" s="16"/>
      <c r="EO1794" s="16"/>
      <c r="EP1794" s="16"/>
      <c r="EQ1794" s="16"/>
      <c r="ER1794" s="16"/>
      <c r="ES1794" s="16"/>
      <c r="ET1794" s="16"/>
      <c r="EU1794" s="16"/>
      <c r="EV1794" s="16"/>
      <c r="EW1794" s="16"/>
    </row>
    <row r="1795" spans="1:153" x14ac:dyDescent="0.2">
      <c r="A1795" s="8" t="s">
        <v>32</v>
      </c>
      <c r="B1795" s="8" t="s">
        <v>32</v>
      </c>
      <c r="C1795" s="8" t="s">
        <v>43</v>
      </c>
      <c r="D1795" s="8" t="s">
        <v>44</v>
      </c>
      <c r="E1795" s="9">
        <v>29</v>
      </c>
      <c r="F1795" s="10" t="s">
        <v>273</v>
      </c>
      <c r="G1795" s="11">
        <v>29.04</v>
      </c>
      <c r="H1795" s="9">
        <v>2</v>
      </c>
      <c r="I1795" s="12">
        <v>9.82</v>
      </c>
      <c r="J1795" s="12">
        <v>5.42</v>
      </c>
      <c r="K1795" s="13">
        <v>5.42</v>
      </c>
      <c r="L1795" s="12">
        <v>645.79197600000009</v>
      </c>
      <c r="M1795" s="12">
        <v>89.213508599999997</v>
      </c>
      <c r="N1795" s="12">
        <v>66.099485772773804</v>
      </c>
      <c r="O1795" s="12">
        <v>9.1313724257932449</v>
      </c>
      <c r="P1795" s="12">
        <v>138.145892044964</v>
      </c>
      <c r="Q1795" s="12" t="s">
        <v>99</v>
      </c>
      <c r="R1795" s="12" t="s">
        <v>54</v>
      </c>
      <c r="S1795" s="12" t="s">
        <v>55</v>
      </c>
      <c r="T1795" s="12">
        <v>14.59</v>
      </c>
      <c r="U1795" s="12">
        <v>140.55565000000001</v>
      </c>
      <c r="V1795" s="13" t="s">
        <v>39</v>
      </c>
      <c r="W1795" s="14" t="s">
        <v>40</v>
      </c>
      <c r="X1795" s="15" t="s">
        <v>41</v>
      </c>
      <c r="Y1795" s="15" t="s">
        <v>49</v>
      </c>
      <c r="Z1795" s="16"/>
      <c r="AA1795" s="16"/>
      <c r="AB1795" s="17">
        <v>0</v>
      </c>
      <c r="AC1795" s="18">
        <v>9.82</v>
      </c>
      <c r="AD1795" s="19">
        <v>717.83045790634321</v>
      </c>
      <c r="AE1795" s="20" t="s">
        <v>55</v>
      </c>
      <c r="AF1795" s="20" t="s">
        <v>55</v>
      </c>
      <c r="AG1795" s="152">
        <v>73.099999999999994</v>
      </c>
      <c r="AH1795" s="16"/>
      <c r="AI1795" s="16"/>
      <c r="AJ1795" s="16"/>
      <c r="AK1795" s="16"/>
      <c r="AL1795" s="16"/>
      <c r="AM1795" s="16"/>
      <c r="AN1795" s="16"/>
      <c r="AO1795" s="16"/>
      <c r="AP1795" s="16"/>
      <c r="AQ1795" s="16"/>
      <c r="AR1795" s="16"/>
      <c r="AS1795" s="16"/>
      <c r="AT1795" s="16"/>
      <c r="AU1795" s="16"/>
      <c r="AV1795" s="16"/>
      <c r="AW1795" s="16"/>
      <c r="AX1795" s="16"/>
      <c r="AY1795" s="16"/>
      <c r="AZ1795" s="16"/>
      <c r="BA1795" s="16"/>
      <c r="BB1795" s="16"/>
      <c r="BC1795" s="16"/>
      <c r="BD1795" s="16"/>
      <c r="BE1795" s="16"/>
      <c r="BF1795" s="16"/>
      <c r="BG1795" s="16"/>
      <c r="BH1795" s="16"/>
      <c r="BI1795" s="16"/>
      <c r="BJ1795" s="16"/>
      <c r="BK1795" s="16"/>
      <c r="BL1795" s="16"/>
      <c r="BM1795" s="16"/>
      <c r="BN1795" s="16"/>
      <c r="BO1795" s="16"/>
      <c r="BP1795" s="16"/>
      <c r="BQ1795" s="16"/>
      <c r="BR1795" s="16"/>
      <c r="BS1795" s="16"/>
      <c r="BT1795" s="16"/>
      <c r="BU1795" s="16"/>
      <c r="BV1795" s="16"/>
      <c r="BW1795" s="16"/>
      <c r="BX1795" s="16"/>
      <c r="BY1795" s="16"/>
      <c r="BZ1795" s="16"/>
      <c r="CA1795" s="16"/>
      <c r="CB1795" s="16"/>
      <c r="CC1795" s="16"/>
      <c r="CD1795" s="16"/>
      <c r="CE1795" s="16"/>
      <c r="CF1795" s="16"/>
      <c r="CG1795" s="16"/>
      <c r="CH1795" s="16"/>
      <c r="CI1795" s="16"/>
      <c r="CJ1795" s="16"/>
      <c r="CK1795" s="16"/>
      <c r="CL1795" s="16"/>
      <c r="CM1795" s="16"/>
      <c r="CN1795" s="16"/>
      <c r="CO1795" s="16"/>
      <c r="CP1795" s="16"/>
      <c r="CQ1795" s="16"/>
      <c r="CR1795" s="16"/>
      <c r="CS1795" s="16"/>
      <c r="CT1795" s="16"/>
      <c r="CU1795" s="16"/>
      <c r="CV1795" s="16"/>
      <c r="CW1795" s="16"/>
      <c r="CX1795" s="16"/>
      <c r="CY1795" s="16"/>
      <c r="CZ1795" s="16"/>
      <c r="DA1795" s="16"/>
      <c r="DB1795" s="16"/>
      <c r="DC1795" s="16"/>
      <c r="DD1795" s="16"/>
      <c r="DE1795" s="16"/>
      <c r="DF1795" s="16"/>
      <c r="DG1795" s="16"/>
      <c r="DH1795" s="16"/>
      <c r="DI1795" s="16"/>
      <c r="DJ1795" s="16"/>
      <c r="DK1795" s="16"/>
      <c r="DL1795" s="16"/>
      <c r="DM1795" s="16"/>
      <c r="DN1795" s="16"/>
      <c r="DO1795" s="16"/>
      <c r="DP1795" s="16"/>
      <c r="DQ1795" s="16"/>
      <c r="DR1795" s="16"/>
      <c r="DS1795" s="16"/>
      <c r="DT1795" s="16"/>
      <c r="DU1795" s="16"/>
      <c r="DV1795" s="16"/>
      <c r="DW1795" s="16"/>
      <c r="DX1795" s="16"/>
      <c r="DY1795" s="16"/>
      <c r="DZ1795" s="16"/>
      <c r="EA1795" s="16"/>
      <c r="EB1795" s="16"/>
      <c r="EC1795" s="16"/>
      <c r="ED1795" s="16"/>
      <c r="EE1795" s="16"/>
      <c r="EF1795" s="16"/>
      <c r="EG1795" s="16"/>
      <c r="EH1795" s="16"/>
      <c r="EI1795" s="16"/>
      <c r="EJ1795" s="16"/>
      <c r="EK1795" s="16"/>
      <c r="EL1795" s="16"/>
      <c r="EM1795" s="16"/>
      <c r="EN1795" s="16"/>
      <c r="EO1795" s="16"/>
      <c r="EP1795" s="16"/>
      <c r="EQ1795" s="16"/>
      <c r="ER1795" s="16"/>
      <c r="ES1795" s="16"/>
      <c r="ET1795" s="16"/>
      <c r="EU1795" s="16"/>
      <c r="EV1795" s="16"/>
      <c r="EW1795" s="16"/>
    </row>
    <row r="1796" spans="1:153" x14ac:dyDescent="0.2">
      <c r="A1796" s="8" t="s">
        <v>32</v>
      </c>
      <c r="B1796" s="8" t="s">
        <v>32</v>
      </c>
      <c r="C1796" s="8" t="s">
        <v>43</v>
      </c>
      <c r="D1796" s="8" t="s">
        <v>56</v>
      </c>
      <c r="E1796" s="15">
        <v>62</v>
      </c>
      <c r="F1796" s="15" t="s">
        <v>264</v>
      </c>
      <c r="G1796" s="15">
        <v>62.03</v>
      </c>
      <c r="I1796" s="12" t="e">
        <v>#N/A</v>
      </c>
      <c r="AC1796" s="18" t="e">
        <v>#N/A</v>
      </c>
      <c r="AD1796" s="18" t="e">
        <v>#N/A</v>
      </c>
      <c r="AE1796" s="20" t="e">
        <v>#N/A</v>
      </c>
      <c r="AF1796" s="20" t="e">
        <v>#N/A</v>
      </c>
      <c r="AG1796" s="152" t="e">
        <v>#N/A</v>
      </c>
    </row>
    <row r="1797" spans="1:153" x14ac:dyDescent="0.2">
      <c r="A1797" s="8" t="s">
        <v>32</v>
      </c>
      <c r="B1797" s="8" t="s">
        <v>32</v>
      </c>
      <c r="C1797" s="8" t="s">
        <v>33</v>
      </c>
      <c r="D1797" s="8" t="s">
        <v>56</v>
      </c>
      <c r="E1797" s="9">
        <v>15</v>
      </c>
      <c r="F1797" s="10" t="s">
        <v>57</v>
      </c>
      <c r="G1797" s="11">
        <v>15.04</v>
      </c>
      <c r="H1797" s="9">
        <v>3</v>
      </c>
      <c r="I1797" s="12" t="e">
        <v>#N/A</v>
      </c>
      <c r="J1797" s="12">
        <v>0.95</v>
      </c>
      <c r="K1797" s="13">
        <v>0.95</v>
      </c>
      <c r="L1797" s="12">
        <v>57.050120000000007</v>
      </c>
      <c r="M1797" s="12">
        <v>7.1440621999999996</v>
      </c>
      <c r="N1797" s="13">
        <v>60.05275789473685</v>
      </c>
      <c r="O1797" s="13">
        <v>7.5200654736842107</v>
      </c>
      <c r="P1797" s="12">
        <v>125.22431504087983</v>
      </c>
      <c r="Q1797" s="36">
        <v>1</v>
      </c>
      <c r="R1797" s="37">
        <v>29</v>
      </c>
      <c r="S1797" s="16" t="s">
        <v>38</v>
      </c>
      <c r="T1797" s="13">
        <v>11.07</v>
      </c>
      <c r="U1797" s="13">
        <v>144.55410000000001</v>
      </c>
      <c r="V1797" s="13" t="s">
        <v>58</v>
      </c>
      <c r="W1797" s="13" t="s">
        <v>62</v>
      </c>
      <c r="X1797" s="15" t="s">
        <v>41</v>
      </c>
      <c r="Y1797" s="15" t="s">
        <v>49</v>
      </c>
      <c r="Z1797" s="16"/>
      <c r="AA1797" s="16"/>
      <c r="AB1797" s="17">
        <v>0</v>
      </c>
      <c r="AC1797" s="18">
        <v>16.190000000000001</v>
      </c>
      <c r="AD1797" s="18">
        <v>1400</v>
      </c>
      <c r="AE1797" s="20" t="s">
        <v>38</v>
      </c>
      <c r="AF1797" s="20" t="s">
        <v>38</v>
      </c>
      <c r="AG1797" s="152">
        <v>86.5</v>
      </c>
      <c r="AH1797" s="16"/>
      <c r="AI1797" s="16"/>
      <c r="AJ1797" s="16"/>
      <c r="AK1797" s="16"/>
      <c r="AL1797" s="16"/>
      <c r="AM1797" s="16"/>
      <c r="AN1797" s="16"/>
      <c r="AO1797" s="16"/>
      <c r="AP1797" s="16"/>
      <c r="AQ1797" s="16"/>
      <c r="AR1797" s="16"/>
      <c r="AS1797" s="16"/>
      <c r="AT1797" s="16"/>
      <c r="AU1797" s="16"/>
      <c r="AV1797" s="16"/>
      <c r="AW1797" s="16"/>
      <c r="AX1797" s="16"/>
      <c r="AY1797" s="16"/>
      <c r="AZ1797" s="16"/>
      <c r="BA1797" s="16"/>
      <c r="BB1797" s="16"/>
      <c r="BC1797" s="16"/>
      <c r="BD1797" s="16"/>
      <c r="BE1797" s="16"/>
      <c r="BF1797" s="16"/>
      <c r="BG1797" s="16"/>
      <c r="BH1797" s="16"/>
      <c r="BI1797" s="16"/>
      <c r="BJ1797" s="16"/>
      <c r="BK1797" s="16"/>
      <c r="BL1797" s="16"/>
      <c r="BM1797" s="16"/>
      <c r="BN1797" s="16"/>
      <c r="BO1797" s="16"/>
      <c r="BP1797" s="16"/>
      <c r="BQ1797" s="16"/>
      <c r="BR1797" s="16"/>
      <c r="BS1797" s="16"/>
      <c r="BT1797" s="16"/>
      <c r="BU1797" s="16"/>
      <c r="BV1797" s="16"/>
      <c r="BW1797" s="16"/>
      <c r="BX1797" s="16"/>
      <c r="BY1797" s="16"/>
      <c r="BZ1797" s="16"/>
      <c r="CA1797" s="16"/>
      <c r="CB1797" s="16"/>
      <c r="CC1797" s="16"/>
      <c r="CD1797" s="16"/>
      <c r="CE1797" s="16"/>
      <c r="CF1797" s="16"/>
      <c r="CG1797" s="16"/>
      <c r="CH1797" s="16"/>
      <c r="CI1797" s="16"/>
      <c r="CJ1797" s="16"/>
      <c r="CK1797" s="16"/>
      <c r="CL1797" s="16"/>
      <c r="CM1797" s="16"/>
      <c r="CN1797" s="16"/>
      <c r="CO1797" s="16"/>
      <c r="CP1797" s="16"/>
      <c r="CQ1797" s="16"/>
      <c r="CR1797" s="16"/>
      <c r="CS1797" s="16"/>
      <c r="CT1797" s="16"/>
      <c r="CU1797" s="16"/>
      <c r="CV1797" s="16"/>
      <c r="CW1797" s="16"/>
      <c r="CX1797" s="16"/>
      <c r="CY1797" s="16"/>
      <c r="CZ1797" s="16"/>
      <c r="DA1797" s="16"/>
      <c r="DB1797" s="16"/>
      <c r="DC1797" s="16"/>
      <c r="DD1797" s="16"/>
      <c r="DE1797" s="16"/>
      <c r="DF1797" s="16"/>
      <c r="DG1797" s="16"/>
      <c r="DH1797" s="16"/>
      <c r="DI1797" s="16"/>
      <c r="DJ1797" s="16"/>
      <c r="DK1797" s="16"/>
      <c r="DL1797" s="16"/>
      <c r="DM1797" s="16"/>
      <c r="DN1797" s="16"/>
      <c r="DO1797" s="16"/>
      <c r="DP1797" s="16"/>
      <c r="DQ1797" s="16"/>
      <c r="DR1797" s="16"/>
      <c r="DS1797" s="16"/>
      <c r="DT1797" s="16"/>
      <c r="DU1797" s="16"/>
      <c r="DV1797" s="16"/>
      <c r="DW1797" s="16"/>
      <c r="DX1797" s="16"/>
      <c r="DY1797" s="16"/>
      <c r="DZ1797" s="16"/>
      <c r="EA1797" s="16"/>
      <c r="EB1797" s="16"/>
      <c r="EC1797" s="16"/>
      <c r="ED1797" s="16"/>
      <c r="EE1797" s="16"/>
      <c r="EF1797" s="16"/>
      <c r="EG1797" s="16"/>
      <c r="EH1797" s="16"/>
      <c r="EI1797" s="16"/>
      <c r="EJ1797" s="16"/>
      <c r="EK1797" s="16"/>
      <c r="EL1797" s="16"/>
      <c r="EM1797" s="16"/>
      <c r="EN1797" s="16"/>
      <c r="EO1797" s="16"/>
      <c r="EP1797" s="16"/>
      <c r="EQ1797" s="16"/>
      <c r="ER1797" s="16"/>
      <c r="ES1797" s="16"/>
      <c r="ET1797" s="16"/>
      <c r="EU1797" s="16"/>
      <c r="EV1797" s="16"/>
      <c r="EW1797" s="16"/>
    </row>
    <row r="1798" spans="1:153" x14ac:dyDescent="0.2">
      <c r="A1798" s="8" t="s">
        <v>32</v>
      </c>
      <c r="B1798" s="8" t="s">
        <v>32</v>
      </c>
      <c r="C1798" s="8" t="s">
        <v>43</v>
      </c>
      <c r="D1798" s="8" t="s">
        <v>44</v>
      </c>
      <c r="E1798" s="15">
        <v>34</v>
      </c>
      <c r="F1798" s="15" t="s">
        <v>68</v>
      </c>
      <c r="G1798" s="15">
        <v>34.17</v>
      </c>
      <c r="I1798" s="12">
        <v>19.52</v>
      </c>
      <c r="AC1798" s="18" t="e">
        <v>#N/A</v>
      </c>
      <c r="AD1798" s="18" t="e">
        <v>#N/A</v>
      </c>
      <c r="AE1798" s="20" t="e">
        <v>#N/A</v>
      </c>
      <c r="AF1798" s="20" t="e">
        <v>#N/A</v>
      </c>
      <c r="AG1798" s="152" t="e">
        <v>#N/A</v>
      </c>
    </row>
    <row r="1799" spans="1:153" x14ac:dyDescent="0.2">
      <c r="A1799" s="8" t="s">
        <v>32</v>
      </c>
      <c r="B1799" s="8" t="s">
        <v>32</v>
      </c>
      <c r="C1799" s="8" t="s">
        <v>43</v>
      </c>
      <c r="D1799" s="8" t="s">
        <v>34</v>
      </c>
      <c r="E1799" s="7">
        <v>68</v>
      </c>
      <c r="F1799" s="10" t="s">
        <v>169</v>
      </c>
      <c r="G1799" s="7">
        <v>68.11</v>
      </c>
      <c r="H1799" s="7"/>
      <c r="I1799" s="12" t="e">
        <v>#N/A</v>
      </c>
      <c r="J1799" s="12">
        <v>2.78</v>
      </c>
      <c r="K1799" s="13">
        <v>2.78</v>
      </c>
      <c r="L1799" s="12">
        <v>198.63066799999999</v>
      </c>
      <c r="M1799" s="12">
        <v>13.0921658</v>
      </c>
      <c r="N1799" s="13">
        <v>71.449880575539567</v>
      </c>
      <c r="O1799" s="13">
        <v>4.7094121582733814</v>
      </c>
      <c r="P1799" s="12">
        <v>65.912106785040876</v>
      </c>
      <c r="Q1799" s="36">
        <v>1</v>
      </c>
      <c r="R1799" s="37">
        <v>29</v>
      </c>
      <c r="S1799" s="16" t="s">
        <v>38</v>
      </c>
      <c r="T1799" s="13">
        <v>7.82</v>
      </c>
      <c r="U1799" s="13">
        <v>92.917299999999997</v>
      </c>
      <c r="W1799" s="13">
        <v>0</v>
      </c>
      <c r="X1799" s="15" t="s">
        <v>63</v>
      </c>
      <c r="Y1799" s="15" t="s">
        <v>49</v>
      </c>
      <c r="Z1799" s="16"/>
      <c r="AB1799" s="17">
        <v>0</v>
      </c>
      <c r="AC1799" s="18">
        <v>6.25</v>
      </c>
      <c r="AD1799" s="18">
        <v>137.13934</v>
      </c>
      <c r="AE1799" s="20" t="s">
        <v>38</v>
      </c>
      <c r="AF1799" s="20" t="s">
        <v>38</v>
      </c>
      <c r="AG1799" s="152">
        <v>21.9</v>
      </c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/>
      <c r="BB1799" s="15"/>
      <c r="BC1799" s="15"/>
      <c r="BD1799" s="15"/>
      <c r="BE1799" s="15"/>
      <c r="BF1799" s="15"/>
      <c r="BG1799" s="15"/>
      <c r="BH1799" s="15"/>
      <c r="BI1799" s="15"/>
      <c r="BJ1799" s="15"/>
      <c r="BK1799" s="15"/>
      <c r="BL1799" s="15"/>
      <c r="BM1799" s="15"/>
      <c r="BN1799" s="15"/>
      <c r="BO1799" s="15"/>
      <c r="BP1799" s="15"/>
      <c r="BQ1799" s="15"/>
      <c r="BR1799" s="15"/>
      <c r="BS1799" s="15"/>
      <c r="BT1799" s="15"/>
      <c r="BU1799" s="15"/>
      <c r="BV1799" s="15"/>
      <c r="BW1799" s="15"/>
      <c r="BX1799" s="15"/>
      <c r="BY1799" s="15"/>
      <c r="BZ1799" s="15"/>
      <c r="CA1799" s="15"/>
      <c r="CB1799" s="15"/>
      <c r="CC1799" s="15"/>
      <c r="CD1799" s="15"/>
      <c r="CE1799" s="15"/>
      <c r="CF1799" s="15"/>
      <c r="CG1799" s="15"/>
      <c r="CH1799" s="15"/>
      <c r="CI1799" s="15"/>
      <c r="CJ1799" s="15"/>
      <c r="CK1799" s="15"/>
      <c r="CL1799" s="15"/>
      <c r="CM1799" s="15"/>
      <c r="CN1799" s="15"/>
      <c r="CO1799" s="15"/>
      <c r="CP1799" s="15"/>
      <c r="CQ1799" s="15"/>
      <c r="CR1799" s="15"/>
      <c r="CS1799" s="15"/>
      <c r="CT1799" s="15"/>
      <c r="CU1799" s="15"/>
      <c r="CV1799" s="15"/>
      <c r="CW1799" s="15"/>
      <c r="CX1799" s="15"/>
      <c r="CY1799" s="15"/>
      <c r="CZ1799" s="15"/>
      <c r="DA1799" s="15"/>
      <c r="DB1799" s="15"/>
      <c r="DC1799" s="15"/>
      <c r="DD1799" s="15"/>
      <c r="DE1799" s="15"/>
      <c r="DF1799" s="15"/>
      <c r="DG1799" s="15"/>
      <c r="DH1799" s="15"/>
      <c r="DI1799" s="15"/>
      <c r="DJ1799" s="15"/>
      <c r="DK1799" s="15"/>
      <c r="DL1799" s="15"/>
      <c r="DM1799" s="15"/>
      <c r="DN1799" s="15"/>
      <c r="DO1799" s="15"/>
      <c r="DP1799" s="15"/>
      <c r="DQ1799" s="15"/>
      <c r="DR1799" s="15"/>
      <c r="DS1799" s="15"/>
      <c r="DT1799" s="15"/>
      <c r="DU1799" s="15"/>
      <c r="DV1799" s="15"/>
      <c r="DW1799" s="15"/>
      <c r="DX1799" s="15"/>
      <c r="DY1799" s="15"/>
      <c r="DZ1799" s="15"/>
      <c r="EA1799" s="15"/>
      <c r="EB1799" s="15"/>
      <c r="EC1799" s="15"/>
      <c r="ED1799" s="15"/>
      <c r="EE1799" s="15"/>
      <c r="EF1799" s="15"/>
      <c r="EG1799" s="15"/>
      <c r="EH1799" s="15"/>
      <c r="EI1799" s="15"/>
      <c r="EJ1799" s="15"/>
      <c r="EK1799" s="15"/>
      <c r="EL1799" s="15"/>
      <c r="EM1799" s="15"/>
      <c r="EN1799" s="15"/>
      <c r="EO1799" s="15"/>
      <c r="EP1799" s="15"/>
      <c r="EQ1799" s="15"/>
      <c r="ER1799" s="15"/>
      <c r="ES1799" s="15"/>
      <c r="ET1799" s="15"/>
      <c r="EU1799" s="15"/>
      <c r="EV1799" s="15"/>
      <c r="EW1799" s="15"/>
    </row>
    <row r="1800" spans="1:153" x14ac:dyDescent="0.2">
      <c r="A1800" s="8" t="s">
        <v>32</v>
      </c>
      <c r="B1800" s="8" t="s">
        <v>32</v>
      </c>
      <c r="C1800" s="8" t="s">
        <v>43</v>
      </c>
      <c r="D1800" s="8" t="s">
        <v>34</v>
      </c>
      <c r="E1800" s="7">
        <v>68</v>
      </c>
      <c r="F1800" s="10" t="s">
        <v>169</v>
      </c>
      <c r="G1800" s="7">
        <v>68.12</v>
      </c>
      <c r="H1800" s="7"/>
      <c r="I1800" s="12">
        <v>10.31</v>
      </c>
      <c r="J1800" s="12">
        <v>4.88</v>
      </c>
      <c r="K1800" s="13">
        <v>4.88</v>
      </c>
      <c r="L1800" s="12">
        <v>275.12094000000002</v>
      </c>
      <c r="M1800" s="12">
        <v>22.365738199999999</v>
      </c>
      <c r="N1800" s="13">
        <v>56.377241803278693</v>
      </c>
      <c r="O1800" s="13">
        <v>4.5831430737704917</v>
      </c>
      <c r="P1800" s="12">
        <v>81.294205377460543</v>
      </c>
      <c r="Q1800" s="36">
        <v>1</v>
      </c>
      <c r="R1800" s="37">
        <v>29</v>
      </c>
      <c r="S1800" s="16" t="s">
        <v>38</v>
      </c>
      <c r="T1800" s="13">
        <v>8.61</v>
      </c>
      <c r="U1800" s="13">
        <v>105.01465</v>
      </c>
      <c r="W1800" s="13">
        <v>0</v>
      </c>
      <c r="X1800" s="15" t="s">
        <v>63</v>
      </c>
      <c r="Y1800" s="15" t="s">
        <v>49</v>
      </c>
      <c r="Z1800" s="16"/>
      <c r="AB1800" s="17">
        <v>0</v>
      </c>
      <c r="AC1800" s="18">
        <v>10.31</v>
      </c>
      <c r="AD1800" s="18">
        <v>678.86303199999998</v>
      </c>
      <c r="AE1800" s="20" t="s">
        <v>38</v>
      </c>
      <c r="AF1800" s="20" t="s">
        <v>38</v>
      </c>
      <c r="AG1800" s="152">
        <v>65.8</v>
      </c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/>
      <c r="BB1800" s="15"/>
      <c r="BC1800" s="15"/>
      <c r="BD1800" s="15"/>
      <c r="BE1800" s="15"/>
      <c r="BF1800" s="15"/>
      <c r="BG1800" s="15"/>
      <c r="BH1800" s="15"/>
      <c r="BI1800" s="15"/>
      <c r="BJ1800" s="15"/>
      <c r="BK1800" s="15"/>
      <c r="BL1800" s="15"/>
      <c r="BM1800" s="15"/>
      <c r="BN1800" s="15"/>
      <c r="BO1800" s="15"/>
      <c r="BP1800" s="15"/>
      <c r="BQ1800" s="15"/>
      <c r="BR1800" s="15"/>
      <c r="BS1800" s="15"/>
      <c r="BT1800" s="15"/>
      <c r="BU1800" s="15"/>
      <c r="BV1800" s="15"/>
      <c r="BW1800" s="15"/>
      <c r="BX1800" s="15"/>
      <c r="BY1800" s="15"/>
      <c r="BZ1800" s="15"/>
      <c r="CA1800" s="15"/>
      <c r="CB1800" s="15"/>
      <c r="CC1800" s="15"/>
      <c r="CD1800" s="15"/>
      <c r="CE1800" s="15"/>
      <c r="CF1800" s="15"/>
      <c r="CG1800" s="15"/>
      <c r="CH1800" s="15"/>
      <c r="CI1800" s="15"/>
      <c r="CJ1800" s="15"/>
      <c r="CK1800" s="15"/>
      <c r="CL1800" s="15"/>
      <c r="CM1800" s="15"/>
      <c r="CN1800" s="15"/>
      <c r="CO1800" s="15"/>
      <c r="CP1800" s="15"/>
      <c r="CQ1800" s="15"/>
      <c r="CR1800" s="15"/>
      <c r="CS1800" s="15"/>
      <c r="CT1800" s="15"/>
      <c r="CU1800" s="15"/>
      <c r="CV1800" s="15"/>
      <c r="CW1800" s="15"/>
      <c r="CX1800" s="15"/>
      <c r="CY1800" s="15"/>
      <c r="CZ1800" s="15"/>
      <c r="DA1800" s="15"/>
      <c r="DB1800" s="15"/>
      <c r="DC1800" s="15"/>
      <c r="DD1800" s="15"/>
      <c r="DE1800" s="15"/>
      <c r="DF1800" s="15"/>
      <c r="DG1800" s="15"/>
      <c r="DH1800" s="15"/>
      <c r="DI1800" s="15"/>
      <c r="DJ1800" s="15"/>
      <c r="DK1800" s="15"/>
      <c r="DL1800" s="15"/>
      <c r="DM1800" s="15"/>
      <c r="DN1800" s="15"/>
      <c r="DO1800" s="15"/>
      <c r="DP1800" s="15"/>
      <c r="DQ1800" s="15"/>
      <c r="DR1800" s="15"/>
      <c r="DS1800" s="15"/>
      <c r="DT1800" s="15"/>
      <c r="DU1800" s="15"/>
      <c r="DV1800" s="15"/>
      <c r="DW1800" s="15"/>
      <c r="DX1800" s="15"/>
      <c r="DY1800" s="15"/>
      <c r="DZ1800" s="15"/>
      <c r="EA1800" s="15"/>
      <c r="EB1800" s="15"/>
      <c r="EC1800" s="15"/>
      <c r="ED1800" s="15"/>
      <c r="EE1800" s="15"/>
      <c r="EF1800" s="15"/>
      <c r="EG1800" s="15"/>
      <c r="EH1800" s="15"/>
      <c r="EI1800" s="15"/>
      <c r="EJ1800" s="15"/>
      <c r="EK1800" s="15"/>
      <c r="EL1800" s="15"/>
      <c r="EM1800" s="15"/>
      <c r="EN1800" s="15"/>
      <c r="EO1800" s="15"/>
      <c r="EP1800" s="15"/>
      <c r="EQ1800" s="15"/>
      <c r="ER1800" s="15"/>
      <c r="ES1800" s="15"/>
      <c r="ET1800" s="15"/>
      <c r="EU1800" s="15"/>
      <c r="EV1800" s="15"/>
      <c r="EW1800" s="15"/>
    </row>
    <row r="1801" spans="1:153" x14ac:dyDescent="0.2">
      <c r="A1801" s="8" t="s">
        <v>32</v>
      </c>
      <c r="B1801" s="8" t="s">
        <v>32</v>
      </c>
      <c r="C1801" s="8" t="s">
        <v>43</v>
      </c>
      <c r="D1801" s="8" t="s">
        <v>34</v>
      </c>
      <c r="E1801" s="7">
        <v>68</v>
      </c>
      <c r="F1801" s="10" t="s">
        <v>169</v>
      </c>
      <c r="G1801" s="7">
        <v>68.13</v>
      </c>
      <c r="I1801" s="12" t="e">
        <v>#N/A</v>
      </c>
      <c r="AC1801" s="18">
        <v>10.6</v>
      </c>
      <c r="AD1801" s="18">
        <v>850</v>
      </c>
      <c r="AE1801" s="20" t="s">
        <v>38</v>
      </c>
      <c r="AF1801" s="20" t="s">
        <v>38</v>
      </c>
      <c r="AG1801" s="152">
        <v>80.2</v>
      </c>
    </row>
    <row r="1802" spans="1:153" x14ac:dyDescent="0.2">
      <c r="A1802" s="8" t="s">
        <v>32</v>
      </c>
      <c r="B1802" s="8" t="s">
        <v>32</v>
      </c>
      <c r="C1802" s="8" t="s">
        <v>43</v>
      </c>
      <c r="D1802" s="8" t="s">
        <v>34</v>
      </c>
      <c r="E1802" s="7">
        <v>68</v>
      </c>
      <c r="F1802" s="10" t="s">
        <v>169</v>
      </c>
      <c r="G1802" s="15">
        <v>68.14</v>
      </c>
      <c r="I1802" s="12">
        <v>12.54</v>
      </c>
      <c r="AC1802" s="18">
        <v>12.54</v>
      </c>
      <c r="AD1802" s="18">
        <v>678.86303199999998</v>
      </c>
      <c r="AE1802" s="20" t="s">
        <v>38</v>
      </c>
      <c r="AF1802" s="20" t="s">
        <v>38</v>
      </c>
      <c r="AG1802" s="152">
        <v>54.1</v>
      </c>
    </row>
    <row r="1803" spans="1:153" x14ac:dyDescent="0.2">
      <c r="A1803" s="8" t="s">
        <v>32</v>
      </c>
      <c r="B1803" s="8" t="s">
        <v>32</v>
      </c>
      <c r="C1803" s="8" t="s">
        <v>43</v>
      </c>
      <c r="D1803" s="8" t="s">
        <v>34</v>
      </c>
      <c r="E1803" s="15">
        <v>59</v>
      </c>
      <c r="F1803" s="15" t="s">
        <v>250</v>
      </c>
      <c r="G1803" s="15">
        <v>59.07</v>
      </c>
      <c r="I1803" s="12" t="e">
        <v>#N/A</v>
      </c>
      <c r="AC1803" s="18" t="e">
        <v>#N/A</v>
      </c>
      <c r="AD1803" s="18" t="e">
        <v>#N/A</v>
      </c>
      <c r="AE1803" s="20" t="e">
        <v>#N/A</v>
      </c>
      <c r="AF1803" s="20" t="e">
        <v>#N/A</v>
      </c>
      <c r="AG1803" s="152" t="e">
        <v>#N/A</v>
      </c>
    </row>
    <row r="1804" spans="1:153" x14ac:dyDescent="0.2">
      <c r="A1804" s="8" t="s">
        <v>32</v>
      </c>
      <c r="B1804" s="8" t="s">
        <v>32</v>
      </c>
      <c r="C1804" s="8" t="s">
        <v>43</v>
      </c>
      <c r="D1804" s="8" t="s">
        <v>34</v>
      </c>
      <c r="E1804" s="9">
        <v>25</v>
      </c>
      <c r="F1804" s="10" t="s">
        <v>211</v>
      </c>
      <c r="G1804" s="11">
        <v>25.05</v>
      </c>
      <c r="H1804" s="7"/>
      <c r="I1804" s="12">
        <v>12.9</v>
      </c>
      <c r="J1804" s="12">
        <v>3.7</v>
      </c>
      <c r="K1804" s="13">
        <v>3.7</v>
      </c>
      <c r="L1804" s="12">
        <v>229.26482799999999</v>
      </c>
      <c r="M1804" s="12">
        <v>11.8912806</v>
      </c>
      <c r="N1804" s="13">
        <v>61.963467027027022</v>
      </c>
      <c r="O1804" s="13">
        <v>3.2138596216216215</v>
      </c>
      <c r="P1804" s="12">
        <v>51.867007703423219</v>
      </c>
      <c r="Q1804" s="36">
        <v>2</v>
      </c>
      <c r="R1804" s="37">
        <v>29</v>
      </c>
      <c r="S1804" s="37" t="s">
        <v>38</v>
      </c>
      <c r="T1804" s="13">
        <v>7.62</v>
      </c>
      <c r="U1804" s="13">
        <v>78.923050000000003</v>
      </c>
      <c r="W1804" s="13" t="s">
        <v>62</v>
      </c>
      <c r="X1804" s="15" t="s">
        <v>141</v>
      </c>
      <c r="Y1804" s="15" t="s">
        <v>113</v>
      </c>
      <c r="Z1804" s="16"/>
      <c r="AB1804" s="17">
        <v>0</v>
      </c>
      <c r="AC1804" s="18">
        <v>12.9</v>
      </c>
      <c r="AD1804" s="18">
        <v>664.22224399999993</v>
      </c>
      <c r="AE1804" s="20" t="s">
        <v>55</v>
      </c>
      <c r="AF1804" s="20" t="s">
        <v>55</v>
      </c>
      <c r="AG1804" s="152">
        <v>51.5</v>
      </c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/>
      <c r="BB1804" s="15"/>
      <c r="BC1804" s="15"/>
      <c r="BD1804" s="15"/>
      <c r="BE1804" s="15"/>
      <c r="BF1804" s="15"/>
      <c r="BG1804" s="15"/>
      <c r="BH1804" s="15"/>
      <c r="BI1804" s="15"/>
      <c r="BJ1804" s="15"/>
      <c r="BK1804" s="15"/>
      <c r="BL1804" s="15"/>
      <c r="BM1804" s="15"/>
      <c r="BN1804" s="15"/>
      <c r="BO1804" s="15"/>
      <c r="BP1804" s="15"/>
      <c r="BQ1804" s="15"/>
      <c r="BR1804" s="15"/>
      <c r="BS1804" s="15"/>
      <c r="BT1804" s="15"/>
      <c r="BU1804" s="15"/>
      <c r="BV1804" s="15"/>
      <c r="BW1804" s="15"/>
      <c r="BX1804" s="15"/>
      <c r="BY1804" s="15"/>
      <c r="BZ1804" s="15"/>
      <c r="CA1804" s="15"/>
      <c r="CB1804" s="15"/>
      <c r="CC1804" s="15"/>
      <c r="CD1804" s="15"/>
      <c r="CE1804" s="15"/>
      <c r="CF1804" s="15"/>
      <c r="CG1804" s="15"/>
      <c r="CH1804" s="15"/>
      <c r="CI1804" s="15"/>
      <c r="CJ1804" s="15"/>
      <c r="CK1804" s="15"/>
      <c r="CL1804" s="15"/>
      <c r="CM1804" s="15"/>
      <c r="CN1804" s="15"/>
      <c r="CO1804" s="15"/>
      <c r="CP1804" s="15"/>
      <c r="CQ1804" s="15"/>
      <c r="CR1804" s="15"/>
      <c r="CS1804" s="15"/>
      <c r="CT1804" s="15"/>
      <c r="CU1804" s="15"/>
      <c r="CV1804" s="15"/>
      <c r="CW1804" s="15"/>
      <c r="CX1804" s="15"/>
      <c r="CY1804" s="15"/>
      <c r="CZ1804" s="15"/>
      <c r="DA1804" s="15"/>
      <c r="DB1804" s="15"/>
      <c r="DC1804" s="15"/>
      <c r="DD1804" s="15"/>
      <c r="DE1804" s="15"/>
      <c r="DF1804" s="15"/>
      <c r="DG1804" s="15"/>
      <c r="DH1804" s="15"/>
      <c r="DI1804" s="15"/>
      <c r="DJ1804" s="15"/>
      <c r="DK1804" s="15"/>
      <c r="DL1804" s="15"/>
      <c r="DM1804" s="15"/>
      <c r="DN1804" s="15"/>
      <c r="DO1804" s="15"/>
      <c r="DP1804" s="15"/>
      <c r="DQ1804" s="15"/>
      <c r="DR1804" s="15"/>
      <c r="DS1804" s="15"/>
      <c r="DT1804" s="15"/>
      <c r="DU1804" s="15"/>
      <c r="DV1804" s="15"/>
      <c r="DW1804" s="15"/>
      <c r="DX1804" s="15"/>
      <c r="DY1804" s="15"/>
      <c r="DZ1804" s="15"/>
      <c r="EA1804" s="15"/>
      <c r="EB1804" s="15"/>
      <c r="EC1804" s="15"/>
      <c r="ED1804" s="15"/>
      <c r="EE1804" s="15"/>
      <c r="EF1804" s="15"/>
      <c r="EG1804" s="15"/>
      <c r="EH1804" s="15"/>
      <c r="EI1804" s="15"/>
      <c r="EJ1804" s="15"/>
      <c r="EK1804" s="15"/>
      <c r="EL1804" s="15"/>
      <c r="EM1804" s="15"/>
      <c r="EN1804" s="15"/>
      <c r="EO1804" s="15"/>
      <c r="EP1804" s="15"/>
      <c r="EQ1804" s="15"/>
      <c r="ER1804" s="15"/>
      <c r="ES1804" s="15"/>
      <c r="ET1804" s="15"/>
      <c r="EU1804" s="15"/>
      <c r="EV1804" s="15"/>
      <c r="EW1804" s="15"/>
    </row>
    <row r="1805" spans="1:153" x14ac:dyDescent="0.2">
      <c r="A1805" s="8" t="s">
        <v>32</v>
      </c>
      <c r="B1805" s="8" t="s">
        <v>32</v>
      </c>
      <c r="C1805" s="8" t="s">
        <v>43</v>
      </c>
      <c r="D1805" s="8" t="s">
        <v>56</v>
      </c>
      <c r="E1805" s="7">
        <v>5</v>
      </c>
      <c r="F1805" s="10" t="s">
        <v>185</v>
      </c>
      <c r="G1805" s="11">
        <v>5.15</v>
      </c>
      <c r="H1805" s="7"/>
      <c r="I1805" s="12" t="e">
        <v>#N/A</v>
      </c>
      <c r="J1805" s="12">
        <v>6.48</v>
      </c>
      <c r="K1805" s="13">
        <v>6.48</v>
      </c>
      <c r="L1805" s="12">
        <v>889.60789199999999</v>
      </c>
      <c r="M1805" s="12">
        <v>86.216852399999993</v>
      </c>
      <c r="N1805" s="13">
        <v>137.2851685185185</v>
      </c>
      <c r="O1805" s="13">
        <v>13.305069814814813</v>
      </c>
      <c r="P1805" s="12">
        <v>96.915566032321109</v>
      </c>
      <c r="Q1805" s="36">
        <v>1</v>
      </c>
      <c r="R1805" s="37">
        <v>29</v>
      </c>
      <c r="S1805" s="37" t="s">
        <v>38</v>
      </c>
      <c r="T1805" s="13">
        <v>10.71</v>
      </c>
      <c r="U1805" s="13">
        <v>118.34555</v>
      </c>
      <c r="W1805" s="13">
        <v>0</v>
      </c>
      <c r="Z1805" s="16"/>
      <c r="AB1805" s="17"/>
      <c r="AC1805" s="18">
        <v>20.6</v>
      </c>
      <c r="AD1805" s="18">
        <v>9490.4914719999997</v>
      </c>
      <c r="AE1805" s="20" t="s">
        <v>55</v>
      </c>
      <c r="AF1805" s="20" t="s">
        <v>55</v>
      </c>
      <c r="AG1805" s="152">
        <v>460.7</v>
      </c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/>
      <c r="BB1805" s="15"/>
      <c r="BC1805" s="15"/>
      <c r="BD1805" s="15"/>
      <c r="BE1805" s="15"/>
      <c r="BF1805" s="15"/>
      <c r="BG1805" s="15"/>
      <c r="BH1805" s="15"/>
      <c r="BI1805" s="15"/>
      <c r="BJ1805" s="15"/>
      <c r="BK1805" s="15"/>
      <c r="BL1805" s="15"/>
      <c r="BM1805" s="15"/>
      <c r="BN1805" s="15"/>
      <c r="BO1805" s="15"/>
      <c r="BP1805" s="15"/>
      <c r="BQ1805" s="15"/>
      <c r="BR1805" s="15"/>
      <c r="BS1805" s="15"/>
      <c r="BT1805" s="15"/>
      <c r="BU1805" s="15"/>
      <c r="BV1805" s="15"/>
      <c r="BW1805" s="15"/>
      <c r="BX1805" s="15"/>
      <c r="BY1805" s="15"/>
      <c r="BZ1805" s="15"/>
      <c r="CA1805" s="15"/>
      <c r="CB1805" s="15"/>
      <c r="CC1805" s="15"/>
      <c r="CD1805" s="15"/>
      <c r="CE1805" s="15"/>
      <c r="CF1805" s="15"/>
      <c r="CG1805" s="15"/>
      <c r="CH1805" s="15"/>
      <c r="CI1805" s="15"/>
      <c r="CJ1805" s="15"/>
      <c r="CK1805" s="15"/>
      <c r="CL1805" s="15"/>
      <c r="CM1805" s="15"/>
      <c r="CN1805" s="15"/>
      <c r="CO1805" s="15"/>
      <c r="CP1805" s="15"/>
      <c r="CQ1805" s="15"/>
      <c r="CR1805" s="15"/>
      <c r="CS1805" s="15"/>
      <c r="CT1805" s="15"/>
      <c r="CU1805" s="15"/>
      <c r="CV1805" s="15"/>
      <c r="CW1805" s="15"/>
      <c r="CX1805" s="15"/>
      <c r="CY1805" s="15"/>
      <c r="CZ1805" s="15"/>
      <c r="DA1805" s="15"/>
      <c r="DB1805" s="15"/>
      <c r="DC1805" s="15"/>
      <c r="DD1805" s="15"/>
      <c r="DE1805" s="15"/>
      <c r="DF1805" s="15"/>
      <c r="DG1805" s="15"/>
      <c r="DH1805" s="15"/>
      <c r="DI1805" s="15"/>
      <c r="DJ1805" s="15"/>
      <c r="DK1805" s="15"/>
      <c r="DL1805" s="15"/>
      <c r="DM1805" s="15"/>
      <c r="DN1805" s="15"/>
      <c r="DO1805" s="15"/>
      <c r="DP1805" s="15"/>
      <c r="DQ1805" s="15"/>
      <c r="DR1805" s="15"/>
      <c r="DS1805" s="15"/>
      <c r="DT1805" s="15"/>
      <c r="DU1805" s="15"/>
      <c r="DV1805" s="15"/>
      <c r="DW1805" s="15"/>
      <c r="DX1805" s="15"/>
      <c r="DY1805" s="15"/>
      <c r="DZ1805" s="15"/>
      <c r="EA1805" s="15"/>
      <c r="EB1805" s="15"/>
      <c r="EC1805" s="15"/>
      <c r="ED1805" s="15"/>
      <c r="EE1805" s="15"/>
      <c r="EF1805" s="15"/>
      <c r="EG1805" s="15"/>
      <c r="EH1805" s="15"/>
      <c r="EI1805" s="15"/>
      <c r="EJ1805" s="15"/>
      <c r="EK1805" s="15"/>
      <c r="EL1805" s="15"/>
      <c r="EM1805" s="15"/>
      <c r="EN1805" s="15"/>
      <c r="EO1805" s="15"/>
      <c r="EP1805" s="15"/>
      <c r="EQ1805" s="15"/>
      <c r="ER1805" s="15"/>
      <c r="ES1805" s="15"/>
      <c r="ET1805" s="15"/>
      <c r="EU1805" s="15"/>
      <c r="EV1805" s="15"/>
      <c r="EW1805" s="15"/>
    </row>
    <row r="1806" spans="1:153" x14ac:dyDescent="0.2">
      <c r="A1806" s="8" t="s">
        <v>32</v>
      </c>
      <c r="B1806" s="8" t="s">
        <v>32</v>
      </c>
      <c r="C1806" s="8" t="s">
        <v>43</v>
      </c>
      <c r="D1806" s="8" t="s">
        <v>44</v>
      </c>
      <c r="E1806" s="9">
        <v>6</v>
      </c>
      <c r="F1806" s="10" t="s">
        <v>158</v>
      </c>
      <c r="G1806" s="11">
        <v>6.04</v>
      </c>
      <c r="H1806" s="9">
        <v>2</v>
      </c>
      <c r="I1806" s="12">
        <v>115.9</v>
      </c>
      <c r="J1806" s="12">
        <v>115.9</v>
      </c>
      <c r="K1806" s="13">
        <v>115.9</v>
      </c>
      <c r="L1806" s="12">
        <v>15591.441204000002</v>
      </c>
      <c r="M1806" s="12">
        <v>1538.6768758000001</v>
      </c>
      <c r="N1806" s="12">
        <v>134.52494567730804</v>
      </c>
      <c r="O1806" s="12">
        <v>13.275900567730803</v>
      </c>
      <c r="P1806" s="12">
        <v>98.687276927629426</v>
      </c>
      <c r="Q1806" s="12" t="s">
        <v>60</v>
      </c>
      <c r="R1806" s="12" t="s">
        <v>54</v>
      </c>
      <c r="S1806" s="12" t="s">
        <v>55</v>
      </c>
      <c r="T1806" s="12">
        <v>12.45</v>
      </c>
      <c r="U1806" s="12">
        <v>124.27070000000001</v>
      </c>
      <c r="V1806" s="13" t="s">
        <v>39</v>
      </c>
      <c r="W1806" s="14" t="s">
        <v>40</v>
      </c>
      <c r="X1806" s="15" t="s">
        <v>41</v>
      </c>
      <c r="Y1806" s="15" t="s">
        <v>49</v>
      </c>
      <c r="Z1806" s="16"/>
      <c r="AA1806" s="16"/>
      <c r="AB1806" s="17">
        <v>0.25918895599654879</v>
      </c>
      <c r="AC1806" s="18">
        <v>115.89999999999999</v>
      </c>
      <c r="AD1806" s="19">
        <v>15720</v>
      </c>
      <c r="AE1806" s="20" t="s">
        <v>55</v>
      </c>
      <c r="AF1806" s="20" t="s">
        <v>55</v>
      </c>
      <c r="AG1806" s="152">
        <v>135.6</v>
      </c>
      <c r="AH1806" s="16"/>
      <c r="AI1806" s="16"/>
      <c r="AJ1806" s="16"/>
      <c r="AK1806" s="16"/>
      <c r="AL1806" s="16"/>
      <c r="AM1806" s="16"/>
      <c r="AN1806" s="16"/>
      <c r="AO1806" s="16"/>
      <c r="AP1806" s="16"/>
      <c r="AQ1806" s="16"/>
      <c r="AR1806" s="16"/>
      <c r="AS1806" s="16"/>
      <c r="AT1806" s="16"/>
      <c r="AU1806" s="16"/>
      <c r="AV1806" s="16"/>
      <c r="AW1806" s="16"/>
      <c r="AX1806" s="16"/>
      <c r="AY1806" s="16"/>
      <c r="AZ1806" s="16"/>
      <c r="BA1806" s="16"/>
      <c r="BB1806" s="16"/>
      <c r="BC1806" s="16"/>
      <c r="BD1806" s="16"/>
      <c r="BE1806" s="16"/>
      <c r="BF1806" s="16"/>
      <c r="BG1806" s="16"/>
      <c r="BH1806" s="16"/>
      <c r="BI1806" s="16"/>
      <c r="BJ1806" s="16"/>
      <c r="BK1806" s="16"/>
      <c r="BL1806" s="16"/>
      <c r="BM1806" s="16"/>
      <c r="BN1806" s="16"/>
      <c r="BO1806" s="16"/>
      <c r="BP1806" s="16"/>
      <c r="BQ1806" s="16"/>
      <c r="BR1806" s="16"/>
      <c r="BS1806" s="16"/>
      <c r="BT1806" s="16"/>
      <c r="BU1806" s="16"/>
      <c r="BV1806" s="16"/>
      <c r="BW1806" s="16"/>
      <c r="BX1806" s="16"/>
      <c r="BY1806" s="16"/>
      <c r="BZ1806" s="16"/>
      <c r="CA1806" s="16"/>
      <c r="CB1806" s="16"/>
      <c r="CC1806" s="16"/>
      <c r="CD1806" s="16"/>
      <c r="CE1806" s="16"/>
      <c r="CF1806" s="16"/>
      <c r="CG1806" s="16"/>
      <c r="CH1806" s="16"/>
      <c r="CI1806" s="16"/>
      <c r="CJ1806" s="16"/>
      <c r="CK1806" s="16"/>
      <c r="CL1806" s="16"/>
      <c r="CM1806" s="16"/>
      <c r="CN1806" s="16"/>
      <c r="CO1806" s="16"/>
      <c r="CP1806" s="16"/>
      <c r="CQ1806" s="16"/>
      <c r="CR1806" s="16"/>
      <c r="CS1806" s="16"/>
      <c r="CT1806" s="16"/>
      <c r="CU1806" s="16"/>
      <c r="CV1806" s="16"/>
      <c r="CW1806" s="16"/>
      <c r="CX1806" s="16"/>
      <c r="CY1806" s="16"/>
      <c r="CZ1806" s="16"/>
      <c r="DA1806" s="16"/>
      <c r="DB1806" s="16"/>
      <c r="DC1806" s="16"/>
      <c r="DD1806" s="16"/>
      <c r="DE1806" s="16"/>
      <c r="DF1806" s="16"/>
      <c r="DG1806" s="16"/>
      <c r="DH1806" s="16"/>
      <c r="DI1806" s="16"/>
      <c r="DJ1806" s="16"/>
      <c r="DK1806" s="16"/>
      <c r="DL1806" s="16"/>
      <c r="DM1806" s="16"/>
      <c r="DN1806" s="16"/>
      <c r="DO1806" s="16"/>
      <c r="DP1806" s="16"/>
      <c r="DQ1806" s="16"/>
      <c r="DR1806" s="16"/>
      <c r="DS1806" s="16"/>
      <c r="DT1806" s="16"/>
      <c r="DU1806" s="16"/>
      <c r="DV1806" s="16"/>
      <c r="DW1806" s="16"/>
      <c r="DX1806" s="16"/>
      <c r="DY1806" s="16"/>
      <c r="DZ1806" s="16"/>
      <c r="EA1806" s="16"/>
      <c r="EB1806" s="16"/>
      <c r="EC1806" s="16"/>
      <c r="ED1806" s="16"/>
      <c r="EE1806" s="16"/>
      <c r="EF1806" s="16"/>
      <c r="EG1806" s="16"/>
      <c r="EH1806" s="16"/>
      <c r="EI1806" s="16"/>
      <c r="EJ1806" s="16"/>
      <c r="EK1806" s="16"/>
      <c r="EL1806" s="16"/>
      <c r="EM1806" s="16"/>
      <c r="EN1806" s="16"/>
      <c r="EO1806" s="16"/>
      <c r="EP1806" s="16"/>
      <c r="EQ1806" s="16"/>
      <c r="ER1806" s="16"/>
      <c r="ES1806" s="16"/>
      <c r="ET1806" s="16"/>
      <c r="EU1806" s="16"/>
      <c r="EV1806" s="16"/>
      <c r="EW1806" s="16"/>
    </row>
    <row r="1807" spans="1:153" x14ac:dyDescent="0.2">
      <c r="A1807" s="8" t="s">
        <v>32</v>
      </c>
      <c r="B1807" s="8" t="s">
        <v>32</v>
      </c>
      <c r="C1807" s="8" t="s">
        <v>43</v>
      </c>
      <c r="D1807" s="8" t="s">
        <v>44</v>
      </c>
      <c r="E1807" s="9">
        <v>17</v>
      </c>
      <c r="F1807" s="10" t="s">
        <v>45</v>
      </c>
      <c r="G1807" s="11" t="s">
        <v>274</v>
      </c>
      <c r="H1807" s="9"/>
      <c r="I1807" s="12">
        <v>387.87</v>
      </c>
      <c r="J1807" s="12">
        <v>75.8</v>
      </c>
      <c r="K1807" s="13">
        <v>75.8</v>
      </c>
      <c r="L1807" s="12">
        <v>45163.012980000007</v>
      </c>
      <c r="M1807" s="12">
        <v>5044.6902570000002</v>
      </c>
      <c r="N1807" s="12">
        <v>116.61892989387252</v>
      </c>
      <c r="O1807" s="12">
        <v>13.026287233712914</v>
      </c>
      <c r="P1807" s="12">
        <v>111.69959495913152</v>
      </c>
      <c r="Q1807" s="12" t="s">
        <v>65</v>
      </c>
      <c r="R1807" s="12" t="s">
        <v>54</v>
      </c>
      <c r="S1807" s="12" t="s">
        <v>55</v>
      </c>
      <c r="T1807" s="12">
        <v>13.11</v>
      </c>
      <c r="U1807" s="12">
        <v>129.2884</v>
      </c>
      <c r="V1807" s="13" t="s">
        <v>39</v>
      </c>
      <c r="W1807" s="14" t="s">
        <v>40</v>
      </c>
      <c r="X1807" s="15" t="s">
        <v>41</v>
      </c>
      <c r="Y1807" s="15" t="s">
        <v>49</v>
      </c>
      <c r="Z1807" s="16"/>
      <c r="AA1807" s="16"/>
      <c r="AB1807" s="17">
        <v>3.1031807602792859E-2</v>
      </c>
      <c r="AC1807" s="18">
        <f>387.87-335.55</f>
        <v>52.319999999999993</v>
      </c>
      <c r="AD1807" s="19">
        <f>46703.1349072513-40403+0.6</f>
        <v>6300.734907251297</v>
      </c>
      <c r="AE1807" s="20" t="s">
        <v>55</v>
      </c>
      <c r="AF1807" s="20" t="s">
        <v>55</v>
      </c>
      <c r="AG1807" s="152">
        <v>120.4</v>
      </c>
      <c r="AH1807" s="16"/>
      <c r="AI1807" s="16"/>
      <c r="AJ1807" s="16"/>
      <c r="AK1807" s="16"/>
      <c r="AL1807" s="16"/>
      <c r="AM1807" s="16"/>
      <c r="AN1807" s="16"/>
      <c r="AO1807" s="16"/>
      <c r="AP1807" s="16"/>
      <c r="AQ1807" s="16"/>
      <c r="AR1807" s="16"/>
      <c r="AS1807" s="16"/>
      <c r="AT1807" s="16"/>
      <c r="AU1807" s="16"/>
      <c r="AV1807" s="16"/>
      <c r="AW1807" s="16"/>
      <c r="AX1807" s="16"/>
      <c r="AY1807" s="16"/>
      <c r="AZ1807" s="16"/>
      <c r="BA1807" s="16"/>
      <c r="BB1807" s="16"/>
      <c r="BC1807" s="16"/>
      <c r="BD1807" s="16"/>
      <c r="BE1807" s="16"/>
      <c r="BF1807" s="16"/>
      <c r="BG1807" s="16"/>
      <c r="BH1807" s="16"/>
      <c r="BI1807" s="16"/>
      <c r="BJ1807" s="16"/>
      <c r="BK1807" s="16"/>
      <c r="BL1807" s="16"/>
      <c r="BM1807" s="16"/>
      <c r="BN1807" s="16"/>
      <c r="BO1807" s="16"/>
      <c r="BP1807" s="16"/>
      <c r="BQ1807" s="16"/>
      <c r="BR1807" s="16"/>
      <c r="BS1807" s="16"/>
      <c r="BT1807" s="16"/>
      <c r="BU1807" s="16"/>
      <c r="BV1807" s="16"/>
      <c r="BW1807" s="16"/>
      <c r="BX1807" s="16"/>
      <c r="BY1807" s="16"/>
      <c r="BZ1807" s="16"/>
      <c r="CA1807" s="16"/>
      <c r="CB1807" s="16"/>
      <c r="CC1807" s="16"/>
      <c r="CD1807" s="16"/>
      <c r="CE1807" s="16"/>
      <c r="CF1807" s="16"/>
      <c r="CG1807" s="16"/>
      <c r="CH1807" s="16"/>
      <c r="CI1807" s="16"/>
      <c r="CJ1807" s="16"/>
      <c r="CK1807" s="16"/>
      <c r="CL1807" s="16"/>
      <c r="CM1807" s="16"/>
      <c r="CN1807" s="16"/>
      <c r="CO1807" s="16"/>
      <c r="CP1807" s="16"/>
      <c r="CQ1807" s="16"/>
      <c r="CR1807" s="16"/>
      <c r="CS1807" s="16"/>
      <c r="CT1807" s="16"/>
      <c r="CU1807" s="16"/>
      <c r="CV1807" s="16"/>
      <c r="CW1807" s="16"/>
      <c r="CX1807" s="16"/>
      <c r="CY1807" s="16"/>
      <c r="CZ1807" s="16"/>
      <c r="DA1807" s="16"/>
      <c r="DB1807" s="16"/>
      <c r="DC1807" s="16"/>
      <c r="DD1807" s="16"/>
      <c r="DE1807" s="16"/>
      <c r="DF1807" s="16"/>
      <c r="DG1807" s="16"/>
      <c r="DH1807" s="16"/>
      <c r="DI1807" s="16"/>
      <c r="DJ1807" s="16"/>
      <c r="DK1807" s="16"/>
      <c r="DL1807" s="16"/>
      <c r="DM1807" s="16"/>
      <c r="DN1807" s="16"/>
      <c r="DO1807" s="16"/>
      <c r="DP1807" s="16"/>
      <c r="DQ1807" s="16"/>
      <c r="DR1807" s="16"/>
      <c r="DS1807" s="16"/>
      <c r="DT1807" s="16"/>
      <c r="DU1807" s="16"/>
      <c r="DV1807" s="16"/>
      <c r="DW1807" s="16"/>
      <c r="DX1807" s="16"/>
      <c r="DY1807" s="16"/>
      <c r="DZ1807" s="16"/>
      <c r="EA1807" s="16"/>
      <c r="EB1807" s="16"/>
      <c r="EC1807" s="16"/>
      <c r="ED1807" s="16"/>
      <c r="EE1807" s="16"/>
      <c r="EF1807" s="16"/>
      <c r="EG1807" s="16"/>
      <c r="EH1807" s="16"/>
      <c r="EI1807" s="16"/>
      <c r="EJ1807" s="16"/>
      <c r="EK1807" s="16"/>
      <c r="EL1807" s="16"/>
      <c r="EM1807" s="16"/>
      <c r="EN1807" s="16"/>
      <c r="EO1807" s="16"/>
      <c r="EP1807" s="16"/>
      <c r="EQ1807" s="16"/>
      <c r="ER1807" s="16"/>
      <c r="ES1807" s="16"/>
      <c r="ET1807" s="16"/>
      <c r="EU1807" s="16"/>
      <c r="EV1807" s="16"/>
      <c r="EW1807" s="16"/>
    </row>
    <row r="1808" spans="1:153" x14ac:dyDescent="0.2">
      <c r="A1808" s="8" t="s">
        <v>114</v>
      </c>
      <c r="B1808" s="8" t="s">
        <v>114</v>
      </c>
      <c r="C1808" s="8" t="s">
        <v>116</v>
      </c>
      <c r="D1808" s="8"/>
      <c r="E1808" s="9">
        <v>545</v>
      </c>
      <c r="F1808" s="10" t="s">
        <v>270</v>
      </c>
      <c r="G1808" s="11">
        <v>1.03</v>
      </c>
      <c r="H1808" s="9">
        <v>1</v>
      </c>
      <c r="I1808" s="12">
        <v>8.58</v>
      </c>
      <c r="J1808" s="12">
        <v>5.58</v>
      </c>
      <c r="K1808" s="13">
        <v>5.58</v>
      </c>
      <c r="L1808" s="12">
        <v>885.81473200000005</v>
      </c>
      <c r="M1808" s="12">
        <v>103.6353366</v>
      </c>
      <c r="N1808" s="12">
        <v>103.24181025641026</v>
      </c>
      <c r="O1808" s="12">
        <v>12.078710559440559</v>
      </c>
      <c r="P1808" s="12">
        <v>116.99437010492167</v>
      </c>
      <c r="Q1808" s="12" t="s">
        <v>65</v>
      </c>
      <c r="R1808" s="12" t="s">
        <v>134</v>
      </c>
      <c r="S1808" s="12" t="s">
        <v>135</v>
      </c>
      <c r="T1808" s="12">
        <v>12.52</v>
      </c>
      <c r="U1808" s="12">
        <v>140.15235000000001</v>
      </c>
      <c r="V1808" s="21" t="s">
        <v>118</v>
      </c>
      <c r="W1808" s="21" t="s">
        <v>118</v>
      </c>
      <c r="X1808" s="15" t="s">
        <v>63</v>
      </c>
      <c r="Y1808" s="15" t="s">
        <v>42</v>
      </c>
      <c r="Z1808" s="16"/>
      <c r="AA1808" s="16"/>
      <c r="AB1808" s="16"/>
      <c r="AC1808" s="13">
        <v>7.120000000000001</v>
      </c>
      <c r="AD1808" s="44">
        <v>800</v>
      </c>
      <c r="AE1808" s="44" t="s">
        <v>38</v>
      </c>
      <c r="AF1808" s="44" t="s">
        <v>38</v>
      </c>
      <c r="AG1808" s="152">
        <v>112.4</v>
      </c>
      <c r="AH1808" s="22"/>
      <c r="AI1808" s="22"/>
      <c r="AJ1808" s="22"/>
      <c r="AK1808" s="22"/>
      <c r="AL1808" s="22"/>
      <c r="AM1808" s="22"/>
      <c r="AN1808" s="22"/>
      <c r="AO1808" s="22"/>
      <c r="AP1808" s="22"/>
      <c r="AQ1808" s="22"/>
      <c r="AR1808" s="22"/>
      <c r="AS1808" s="22"/>
      <c r="AT1808" s="22"/>
      <c r="AU1808" s="22"/>
      <c r="AV1808" s="22"/>
      <c r="AW1808" s="22"/>
      <c r="AX1808" s="22"/>
      <c r="AY1808" s="22"/>
      <c r="AZ1808" s="22"/>
      <c r="BA1808" s="22"/>
      <c r="BB1808" s="22"/>
      <c r="BC1808" s="22"/>
      <c r="BD1808" s="22"/>
      <c r="BE1808" s="22"/>
      <c r="BF1808" s="22"/>
      <c r="BG1808" s="22"/>
      <c r="BH1808" s="22"/>
      <c r="BI1808" s="22"/>
      <c r="BJ1808" s="22"/>
      <c r="BK1808" s="22"/>
      <c r="BL1808" s="22"/>
      <c r="BM1808" s="22"/>
      <c r="BN1808" s="22"/>
      <c r="BO1808" s="22"/>
      <c r="BP1808" s="22"/>
      <c r="BQ1808" s="22"/>
      <c r="BR1808" s="22"/>
      <c r="BS1808" s="22"/>
      <c r="BT1808" s="22"/>
      <c r="BU1808" s="22"/>
      <c r="BV1808" s="22"/>
      <c r="BW1808" s="22"/>
      <c r="BX1808" s="22"/>
      <c r="BY1808" s="22"/>
      <c r="BZ1808" s="22"/>
      <c r="CA1808" s="22"/>
      <c r="CB1808" s="22"/>
      <c r="CC1808" s="22"/>
      <c r="CD1808" s="22"/>
      <c r="CE1808" s="22"/>
      <c r="CF1808" s="22"/>
      <c r="CG1808" s="22"/>
      <c r="CH1808" s="22"/>
      <c r="CI1808" s="22"/>
      <c r="CJ1808" s="22"/>
      <c r="CK1808" s="22"/>
      <c r="CL1808" s="22"/>
      <c r="CM1808" s="22"/>
      <c r="CN1808" s="22"/>
      <c r="CO1808" s="22"/>
      <c r="CP1808" s="22"/>
      <c r="CQ1808" s="22"/>
      <c r="CR1808" s="22"/>
      <c r="CS1808" s="22"/>
      <c r="CT1808" s="22"/>
      <c r="CU1808" s="22"/>
      <c r="CV1808" s="22"/>
      <c r="CW1808" s="22"/>
      <c r="CX1808" s="22"/>
      <c r="CY1808" s="22"/>
      <c r="CZ1808" s="22"/>
      <c r="DA1808" s="22"/>
      <c r="DB1808" s="22"/>
      <c r="DC1808" s="22"/>
      <c r="DD1808" s="22"/>
      <c r="DE1808" s="22"/>
      <c r="DF1808" s="22"/>
      <c r="DG1808" s="22"/>
      <c r="DH1808" s="22"/>
      <c r="DI1808" s="22"/>
      <c r="DJ1808" s="22"/>
      <c r="DK1808" s="22"/>
      <c r="DL1808" s="22"/>
      <c r="DM1808" s="22"/>
      <c r="DN1808" s="22"/>
      <c r="DO1808" s="22"/>
      <c r="DP1808" s="22"/>
      <c r="DQ1808" s="22"/>
      <c r="DR1808" s="22"/>
      <c r="DS1808" s="22"/>
      <c r="DT1808" s="22"/>
      <c r="DU1808" s="22"/>
      <c r="DV1808" s="22"/>
      <c r="DW1808" s="22"/>
      <c r="DX1808" s="22"/>
      <c r="DY1808" s="22"/>
      <c r="DZ1808" s="22"/>
      <c r="EA1808" s="22"/>
      <c r="EB1808" s="22"/>
      <c r="EC1808" s="22"/>
      <c r="ED1808" s="22"/>
      <c r="EE1808" s="22"/>
      <c r="EF1808" s="22"/>
      <c r="EG1808" s="22"/>
      <c r="EH1808" s="22"/>
      <c r="EI1808" s="22"/>
      <c r="EJ1808" s="22"/>
      <c r="EK1808" s="22"/>
      <c r="EL1808" s="22"/>
      <c r="EM1808" s="22"/>
      <c r="EN1808" s="22"/>
      <c r="EO1808" s="22"/>
      <c r="EP1808" s="22"/>
      <c r="EQ1808" s="22"/>
      <c r="ER1808" s="22"/>
      <c r="ES1808" s="22"/>
      <c r="ET1808" s="22"/>
      <c r="EU1808" s="22"/>
      <c r="EV1808" s="22"/>
      <c r="EW1808" s="22"/>
    </row>
    <row r="1809" spans="1:153" x14ac:dyDescent="0.2">
      <c r="A1809" s="8" t="s">
        <v>32</v>
      </c>
      <c r="B1809" s="8" t="s">
        <v>32</v>
      </c>
      <c r="C1809" s="8" t="s">
        <v>43</v>
      </c>
      <c r="D1809" s="8" t="s">
        <v>44</v>
      </c>
      <c r="E1809" s="9">
        <v>6</v>
      </c>
      <c r="F1809" s="10" t="s">
        <v>158</v>
      </c>
      <c r="G1809" s="11">
        <v>6.05</v>
      </c>
      <c r="H1809" s="9">
        <v>3</v>
      </c>
      <c r="I1809" s="12">
        <v>99.61</v>
      </c>
      <c r="J1809" s="12">
        <v>99.11</v>
      </c>
      <c r="K1809" s="13">
        <v>99.11</v>
      </c>
      <c r="L1809" s="12">
        <v>11161.585268000001</v>
      </c>
      <c r="M1809" s="12">
        <v>1236.3881793999999</v>
      </c>
      <c r="N1809" s="12">
        <v>112.0528588294348</v>
      </c>
      <c r="O1809" s="12">
        <v>12.412289723923299</v>
      </c>
      <c r="P1809" s="12">
        <v>110.77173624652542</v>
      </c>
      <c r="Q1809" s="12" t="s">
        <v>53</v>
      </c>
      <c r="R1809" s="12" t="s">
        <v>37</v>
      </c>
      <c r="S1809" s="12" t="s">
        <v>38</v>
      </c>
      <c r="T1809" s="12">
        <v>12.39</v>
      </c>
      <c r="U1809" s="12">
        <v>134.98745</v>
      </c>
      <c r="V1809" s="13" t="s">
        <v>39</v>
      </c>
      <c r="W1809" s="14" t="s">
        <v>40</v>
      </c>
      <c r="X1809" s="15" t="s">
        <v>41</v>
      </c>
      <c r="Y1809" s="15" t="s">
        <v>49</v>
      </c>
      <c r="Z1809" s="16"/>
      <c r="AA1809" s="16"/>
      <c r="AB1809" s="17">
        <v>0.20297029702970298</v>
      </c>
      <c r="AC1809" s="18">
        <v>37.78</v>
      </c>
      <c r="AD1809" s="19">
        <v>4200</v>
      </c>
      <c r="AE1809" s="20" t="s">
        <v>38</v>
      </c>
      <c r="AF1809" s="20" t="s">
        <v>38</v>
      </c>
      <c r="AG1809" s="152">
        <v>111.2</v>
      </c>
      <c r="AH1809" s="16"/>
      <c r="AI1809" s="16"/>
      <c r="AJ1809" s="16"/>
      <c r="AK1809" s="16"/>
      <c r="AL1809" s="16"/>
      <c r="AM1809" s="16"/>
      <c r="AN1809" s="16"/>
      <c r="AO1809" s="16"/>
      <c r="AP1809" s="16"/>
      <c r="AQ1809" s="16"/>
      <c r="AR1809" s="16"/>
      <c r="AS1809" s="16"/>
      <c r="AT1809" s="16"/>
      <c r="AU1809" s="16"/>
      <c r="AV1809" s="16"/>
      <c r="AW1809" s="16"/>
      <c r="AX1809" s="16"/>
      <c r="AY1809" s="16"/>
      <c r="AZ1809" s="16"/>
      <c r="BA1809" s="16"/>
      <c r="BB1809" s="16"/>
      <c r="BC1809" s="16"/>
      <c r="BD1809" s="16"/>
      <c r="BE1809" s="16"/>
      <c r="BF1809" s="16"/>
      <c r="BG1809" s="16"/>
      <c r="BH1809" s="16"/>
      <c r="BI1809" s="16"/>
      <c r="BJ1809" s="16"/>
      <c r="BK1809" s="16"/>
      <c r="BL1809" s="16"/>
      <c r="BM1809" s="16"/>
      <c r="BN1809" s="16"/>
      <c r="BO1809" s="16"/>
      <c r="BP1809" s="16"/>
      <c r="BQ1809" s="16"/>
      <c r="BR1809" s="16"/>
      <c r="BS1809" s="16"/>
      <c r="BT1809" s="16"/>
      <c r="BU1809" s="16"/>
      <c r="BV1809" s="16"/>
      <c r="BW1809" s="16"/>
      <c r="BX1809" s="16"/>
      <c r="BY1809" s="16"/>
      <c r="BZ1809" s="16"/>
      <c r="CA1809" s="16"/>
      <c r="CB1809" s="16"/>
      <c r="CC1809" s="16"/>
      <c r="CD1809" s="16"/>
      <c r="CE1809" s="16"/>
      <c r="CF1809" s="16"/>
      <c r="CG1809" s="16"/>
      <c r="CH1809" s="16"/>
      <c r="CI1809" s="16"/>
      <c r="CJ1809" s="16"/>
      <c r="CK1809" s="16"/>
      <c r="CL1809" s="16"/>
      <c r="CM1809" s="16"/>
      <c r="CN1809" s="16"/>
      <c r="CO1809" s="16"/>
      <c r="CP1809" s="16"/>
      <c r="CQ1809" s="16"/>
      <c r="CR1809" s="16"/>
      <c r="CS1809" s="16"/>
      <c r="CT1809" s="16"/>
      <c r="CU1809" s="16"/>
      <c r="CV1809" s="16"/>
      <c r="CW1809" s="16"/>
      <c r="CX1809" s="16"/>
      <c r="CY1809" s="16"/>
      <c r="CZ1809" s="16"/>
      <c r="DA1809" s="16"/>
      <c r="DB1809" s="16"/>
      <c r="DC1809" s="16"/>
      <c r="DD1809" s="16"/>
      <c r="DE1809" s="16"/>
      <c r="DF1809" s="16"/>
      <c r="DG1809" s="16"/>
      <c r="DH1809" s="16"/>
      <c r="DI1809" s="16"/>
      <c r="DJ1809" s="16"/>
      <c r="DK1809" s="16"/>
      <c r="DL1809" s="16"/>
      <c r="DM1809" s="16"/>
      <c r="DN1809" s="16"/>
      <c r="DO1809" s="16"/>
      <c r="DP1809" s="16"/>
      <c r="DQ1809" s="16"/>
      <c r="DR1809" s="16"/>
      <c r="DS1809" s="16"/>
      <c r="DT1809" s="16"/>
      <c r="DU1809" s="16"/>
      <c r="DV1809" s="16"/>
      <c r="DW1809" s="16"/>
      <c r="DX1809" s="16"/>
      <c r="DY1809" s="16"/>
      <c r="DZ1809" s="16"/>
      <c r="EA1809" s="16"/>
      <c r="EB1809" s="16"/>
      <c r="EC1809" s="16"/>
      <c r="ED1809" s="16"/>
      <c r="EE1809" s="16"/>
      <c r="EF1809" s="16"/>
      <c r="EG1809" s="16"/>
      <c r="EH1809" s="16"/>
      <c r="EI1809" s="16"/>
      <c r="EJ1809" s="16"/>
      <c r="EK1809" s="16"/>
      <c r="EL1809" s="16"/>
      <c r="EM1809" s="16"/>
      <c r="EN1809" s="16"/>
      <c r="EO1809" s="16"/>
      <c r="EP1809" s="16"/>
      <c r="EQ1809" s="16"/>
      <c r="ER1809" s="16"/>
      <c r="ES1809" s="16"/>
      <c r="ET1809" s="16"/>
      <c r="EU1809" s="16"/>
      <c r="EV1809" s="16"/>
      <c r="EW1809" s="16"/>
    </row>
    <row r="1810" spans="1:153" x14ac:dyDescent="0.2">
      <c r="A1810" s="8" t="s">
        <v>32</v>
      </c>
      <c r="B1810" s="8" t="s">
        <v>32</v>
      </c>
      <c r="C1810" s="8" t="s">
        <v>43</v>
      </c>
      <c r="D1810" s="8" t="s">
        <v>44</v>
      </c>
      <c r="E1810" s="9">
        <v>29</v>
      </c>
      <c r="F1810" s="10" t="s">
        <v>273</v>
      </c>
      <c r="G1810" s="11">
        <v>29.02</v>
      </c>
      <c r="H1810" s="9">
        <v>1</v>
      </c>
      <c r="I1810" s="12">
        <v>92.56</v>
      </c>
      <c r="J1810" s="12">
        <v>92.56</v>
      </c>
      <c r="K1810" s="13">
        <v>92.56</v>
      </c>
      <c r="L1810" s="12">
        <v>11957.223900000001</v>
      </c>
      <c r="M1810" s="12">
        <v>1585.1923380000001</v>
      </c>
      <c r="N1810" s="12">
        <v>129.18349070872947</v>
      </c>
      <c r="O1810" s="12">
        <v>17.126105639585134</v>
      </c>
      <c r="P1810" s="12">
        <v>132.57193737084742</v>
      </c>
      <c r="Q1810" s="12" t="s">
        <v>65</v>
      </c>
      <c r="R1810" s="12" t="s">
        <v>54</v>
      </c>
      <c r="S1810" s="12" t="s">
        <v>55</v>
      </c>
      <c r="T1810" s="12">
        <v>12.48</v>
      </c>
      <c r="U1810" s="12">
        <v>133.06110000000001</v>
      </c>
      <c r="V1810" s="13" t="s">
        <v>39</v>
      </c>
      <c r="W1810" s="14" t="s">
        <v>59</v>
      </c>
      <c r="X1810" s="15" t="s">
        <v>41</v>
      </c>
      <c r="Y1810" s="15" t="s">
        <v>49</v>
      </c>
      <c r="Z1810" s="16"/>
      <c r="AA1810" s="16"/>
      <c r="AB1810" s="17">
        <v>1.3504753673292999E-2</v>
      </c>
      <c r="AC1810" s="18">
        <v>92.56</v>
      </c>
      <c r="AD1810" s="19">
        <v>11483.65222467246</v>
      </c>
      <c r="AE1810" s="20" t="s">
        <v>55</v>
      </c>
      <c r="AF1810" s="20" t="s">
        <v>55</v>
      </c>
      <c r="AG1810" s="152">
        <v>124.1</v>
      </c>
      <c r="AH1810" s="16"/>
      <c r="AI1810" s="16"/>
      <c r="AJ1810" s="16"/>
      <c r="AK1810" s="16"/>
      <c r="AL1810" s="16"/>
      <c r="AM1810" s="16"/>
      <c r="AN1810" s="16"/>
      <c r="AO1810" s="16"/>
      <c r="AP1810" s="16"/>
      <c r="AQ1810" s="16"/>
      <c r="AR1810" s="16"/>
      <c r="AS1810" s="16"/>
      <c r="AT1810" s="16"/>
      <c r="AU1810" s="16"/>
      <c r="AV1810" s="16"/>
      <c r="AW1810" s="16"/>
      <c r="AX1810" s="16"/>
      <c r="AY1810" s="16"/>
      <c r="AZ1810" s="16"/>
      <c r="BA1810" s="16"/>
      <c r="BB1810" s="16"/>
      <c r="BC1810" s="16"/>
      <c r="BD1810" s="16"/>
      <c r="BE1810" s="16"/>
      <c r="BF1810" s="16"/>
      <c r="BG1810" s="16"/>
      <c r="BH1810" s="16"/>
      <c r="BI1810" s="16"/>
      <c r="BJ1810" s="16"/>
      <c r="BK1810" s="16"/>
      <c r="BL1810" s="16"/>
      <c r="BM1810" s="16"/>
      <c r="BN1810" s="16"/>
      <c r="BO1810" s="16"/>
      <c r="BP1810" s="16"/>
      <c r="BQ1810" s="16"/>
      <c r="BR1810" s="16"/>
      <c r="BS1810" s="16"/>
      <c r="BT1810" s="16"/>
      <c r="BU1810" s="16"/>
      <c r="BV1810" s="16"/>
      <c r="BW1810" s="16"/>
      <c r="BX1810" s="16"/>
      <c r="BY1810" s="16"/>
      <c r="BZ1810" s="16"/>
      <c r="CA1810" s="16"/>
      <c r="CB1810" s="16"/>
      <c r="CC1810" s="16"/>
      <c r="CD1810" s="16"/>
      <c r="CE1810" s="16"/>
      <c r="CF1810" s="16"/>
      <c r="CG1810" s="16"/>
      <c r="CH1810" s="16"/>
      <c r="CI1810" s="16"/>
      <c r="CJ1810" s="16"/>
      <c r="CK1810" s="16"/>
      <c r="CL1810" s="16"/>
      <c r="CM1810" s="16"/>
      <c r="CN1810" s="16"/>
      <c r="CO1810" s="16"/>
      <c r="CP1810" s="16"/>
      <c r="CQ1810" s="16"/>
      <c r="CR1810" s="16"/>
      <c r="CS1810" s="16"/>
      <c r="CT1810" s="16"/>
      <c r="CU1810" s="16"/>
      <c r="CV1810" s="16"/>
      <c r="CW1810" s="16"/>
      <c r="CX1810" s="16"/>
      <c r="CY1810" s="16"/>
      <c r="CZ1810" s="16"/>
      <c r="DA1810" s="16"/>
      <c r="DB1810" s="16"/>
      <c r="DC1810" s="16"/>
      <c r="DD1810" s="16"/>
      <c r="DE1810" s="16"/>
      <c r="DF1810" s="16"/>
      <c r="DG1810" s="16"/>
      <c r="DH1810" s="16"/>
      <c r="DI1810" s="16"/>
      <c r="DJ1810" s="16"/>
      <c r="DK1810" s="16"/>
      <c r="DL1810" s="16"/>
      <c r="DM1810" s="16"/>
      <c r="DN1810" s="16"/>
      <c r="DO1810" s="16"/>
      <c r="DP1810" s="16"/>
      <c r="DQ1810" s="16"/>
      <c r="DR1810" s="16"/>
      <c r="DS1810" s="16"/>
      <c r="DT1810" s="16"/>
      <c r="DU1810" s="16"/>
      <c r="DV1810" s="16"/>
      <c r="DW1810" s="16"/>
      <c r="DX1810" s="16"/>
      <c r="DY1810" s="16"/>
      <c r="DZ1810" s="16"/>
      <c r="EA1810" s="16"/>
      <c r="EB1810" s="16"/>
      <c r="EC1810" s="16"/>
      <c r="ED1810" s="16"/>
      <c r="EE1810" s="16"/>
      <c r="EF1810" s="16"/>
      <c r="EG1810" s="16"/>
      <c r="EH1810" s="16"/>
      <c r="EI1810" s="16"/>
      <c r="EJ1810" s="16"/>
      <c r="EK1810" s="16"/>
      <c r="EL1810" s="16"/>
      <c r="EM1810" s="16"/>
      <c r="EN1810" s="16"/>
      <c r="EO1810" s="16"/>
      <c r="EP1810" s="16"/>
      <c r="EQ1810" s="16"/>
      <c r="ER1810" s="16"/>
      <c r="ES1810" s="16"/>
      <c r="ET1810" s="16"/>
      <c r="EU1810" s="16"/>
      <c r="EV1810" s="16"/>
      <c r="EW1810" s="16"/>
    </row>
    <row r="1811" spans="1:153" x14ac:dyDescent="0.2">
      <c r="A1811" s="8" t="s">
        <v>32</v>
      </c>
      <c r="B1811" s="8" t="s">
        <v>32</v>
      </c>
      <c r="C1811" s="8" t="s">
        <v>43</v>
      </c>
      <c r="D1811" s="8" t="s">
        <v>44</v>
      </c>
      <c r="E1811" s="9">
        <v>19</v>
      </c>
      <c r="F1811" s="10" t="s">
        <v>275</v>
      </c>
      <c r="G1811" s="11">
        <v>19.010000000000002</v>
      </c>
      <c r="H1811" s="9">
        <v>1</v>
      </c>
      <c r="I1811" s="12">
        <v>28.01</v>
      </c>
      <c r="J1811" s="38">
        <v>28.01</v>
      </c>
      <c r="K1811" s="38">
        <v>28.01</v>
      </c>
      <c r="L1811" s="12">
        <v>2858.8093800000001</v>
      </c>
      <c r="M1811" s="12">
        <v>319.84328539999996</v>
      </c>
      <c r="N1811" s="12">
        <v>102.06388361299535</v>
      </c>
      <c r="O1811" s="12">
        <v>11.418896301320954</v>
      </c>
      <c r="P1811" s="12">
        <v>111.87989225080825</v>
      </c>
      <c r="Q1811" s="12" t="s">
        <v>50</v>
      </c>
      <c r="R1811" s="12" t="s">
        <v>54</v>
      </c>
      <c r="S1811" s="12" t="s">
        <v>55</v>
      </c>
      <c r="T1811" s="12">
        <v>12.42</v>
      </c>
      <c r="U1811" s="12">
        <v>139.49305000000001</v>
      </c>
      <c r="V1811" s="13" t="s">
        <v>58</v>
      </c>
      <c r="W1811" s="14" t="s">
        <v>59</v>
      </c>
      <c r="X1811" s="15" t="s">
        <v>41</v>
      </c>
      <c r="Y1811" s="15" t="s">
        <v>49</v>
      </c>
      <c r="Z1811" s="16"/>
      <c r="AA1811" s="16"/>
      <c r="AB1811" s="17">
        <v>0.56724637681159418</v>
      </c>
      <c r="AC1811" s="18">
        <v>28.009999999999998</v>
      </c>
      <c r="AD1811" s="19">
        <v>2888.2</v>
      </c>
      <c r="AE1811" s="20" t="s">
        <v>72</v>
      </c>
      <c r="AF1811" s="20" t="s">
        <v>72</v>
      </c>
      <c r="AG1811" s="152">
        <v>103.1</v>
      </c>
      <c r="AH1811" s="16"/>
      <c r="AI1811" s="16"/>
      <c r="AJ1811" s="16"/>
      <c r="AK1811" s="16"/>
      <c r="AL1811" s="16"/>
      <c r="AM1811" s="16"/>
      <c r="AN1811" s="16"/>
      <c r="AO1811" s="16"/>
      <c r="AP1811" s="16"/>
      <c r="AQ1811" s="16"/>
      <c r="AR1811" s="16"/>
      <c r="AS1811" s="16"/>
      <c r="AT1811" s="16"/>
      <c r="AU1811" s="16"/>
      <c r="AV1811" s="16"/>
      <c r="AW1811" s="16"/>
      <c r="AX1811" s="16"/>
      <c r="AY1811" s="16"/>
      <c r="AZ1811" s="16"/>
      <c r="BA1811" s="16"/>
      <c r="BB1811" s="16"/>
      <c r="BC1811" s="16"/>
      <c r="BD1811" s="16"/>
      <c r="BE1811" s="16"/>
      <c r="BF1811" s="16"/>
      <c r="BG1811" s="16"/>
      <c r="BH1811" s="16"/>
      <c r="BI1811" s="16"/>
      <c r="BJ1811" s="16"/>
      <c r="BK1811" s="16"/>
      <c r="BL1811" s="16"/>
      <c r="BM1811" s="16"/>
      <c r="BN1811" s="16"/>
      <c r="BO1811" s="16"/>
      <c r="BP1811" s="16"/>
      <c r="BQ1811" s="16"/>
      <c r="BR1811" s="16"/>
      <c r="BS1811" s="16"/>
      <c r="BT1811" s="16"/>
      <c r="BU1811" s="16"/>
      <c r="BV1811" s="16"/>
      <c r="BW1811" s="16"/>
      <c r="BX1811" s="16"/>
      <c r="BY1811" s="16"/>
      <c r="BZ1811" s="16"/>
      <c r="CA1811" s="16"/>
      <c r="CB1811" s="16"/>
      <c r="CC1811" s="16"/>
      <c r="CD1811" s="16"/>
      <c r="CE1811" s="16"/>
      <c r="CF1811" s="16"/>
      <c r="CG1811" s="16"/>
      <c r="CH1811" s="16"/>
      <c r="CI1811" s="16"/>
      <c r="CJ1811" s="16"/>
      <c r="CK1811" s="16"/>
      <c r="CL1811" s="16"/>
      <c r="CM1811" s="16"/>
      <c r="CN1811" s="16"/>
      <c r="CO1811" s="16"/>
      <c r="CP1811" s="16"/>
      <c r="CQ1811" s="16"/>
      <c r="CR1811" s="16"/>
      <c r="CS1811" s="16"/>
      <c r="CT1811" s="16"/>
      <c r="CU1811" s="16"/>
      <c r="CV1811" s="16"/>
      <c r="CW1811" s="16"/>
      <c r="CX1811" s="16"/>
      <c r="CY1811" s="16"/>
      <c r="CZ1811" s="16"/>
      <c r="DA1811" s="16"/>
      <c r="DB1811" s="16"/>
      <c r="DC1811" s="16"/>
      <c r="DD1811" s="16"/>
      <c r="DE1811" s="16"/>
      <c r="DF1811" s="16"/>
      <c r="DG1811" s="16"/>
      <c r="DH1811" s="16"/>
      <c r="DI1811" s="16"/>
      <c r="DJ1811" s="16"/>
      <c r="DK1811" s="16"/>
      <c r="DL1811" s="16"/>
      <c r="DM1811" s="16"/>
      <c r="DN1811" s="16"/>
      <c r="DO1811" s="16"/>
      <c r="DP1811" s="16"/>
      <c r="DQ1811" s="16"/>
      <c r="DR1811" s="16"/>
      <c r="DS1811" s="16"/>
      <c r="DT1811" s="16"/>
      <c r="DU1811" s="16"/>
      <c r="DV1811" s="16"/>
      <c r="DW1811" s="16"/>
      <c r="DX1811" s="16"/>
      <c r="DY1811" s="16"/>
      <c r="DZ1811" s="16"/>
      <c r="EA1811" s="16"/>
      <c r="EB1811" s="16"/>
      <c r="EC1811" s="16"/>
      <c r="ED1811" s="16"/>
      <c r="EE1811" s="16"/>
      <c r="EF1811" s="16"/>
      <c r="EG1811" s="16"/>
      <c r="EH1811" s="16"/>
      <c r="EI1811" s="16"/>
      <c r="EJ1811" s="16"/>
      <c r="EK1811" s="16"/>
      <c r="EL1811" s="16"/>
      <c r="EM1811" s="16"/>
      <c r="EN1811" s="16"/>
      <c r="EO1811" s="16"/>
      <c r="EP1811" s="16"/>
      <c r="EQ1811" s="16"/>
      <c r="ER1811" s="16"/>
      <c r="ES1811" s="16"/>
      <c r="ET1811" s="16"/>
      <c r="EU1811" s="16"/>
      <c r="EV1811" s="16"/>
      <c r="EW1811" s="16"/>
    </row>
    <row r="1812" spans="1:153" x14ac:dyDescent="0.2">
      <c r="A1812" s="8" t="s">
        <v>32</v>
      </c>
      <c r="B1812" s="8" t="s">
        <v>32</v>
      </c>
      <c r="C1812" s="8" t="s">
        <v>43</v>
      </c>
      <c r="D1812" s="8" t="s">
        <v>44</v>
      </c>
      <c r="E1812" s="9">
        <v>19</v>
      </c>
      <c r="F1812" s="10" t="s">
        <v>275</v>
      </c>
      <c r="G1812" s="11">
        <v>19.02</v>
      </c>
      <c r="H1812" s="9">
        <v>1</v>
      </c>
      <c r="I1812" s="12">
        <v>112.84</v>
      </c>
      <c r="J1812" s="38">
        <v>112.84</v>
      </c>
      <c r="K1812" s="38">
        <v>112.84</v>
      </c>
      <c r="L1812" s="12">
        <v>11355.146184000001</v>
      </c>
      <c r="M1812" s="12">
        <v>1250.8218523999999</v>
      </c>
      <c r="N1812" s="12">
        <v>135.77838316393641</v>
      </c>
      <c r="O1812" s="12">
        <v>14.956616673442545</v>
      </c>
      <c r="P1812" s="12">
        <v>110.15462347481478</v>
      </c>
      <c r="Q1812" s="12" t="s">
        <v>50</v>
      </c>
      <c r="R1812" s="12" t="s">
        <v>54</v>
      </c>
      <c r="S1812" s="12" t="s">
        <v>55</v>
      </c>
      <c r="T1812" s="12">
        <v>12.42</v>
      </c>
      <c r="U1812" s="12">
        <v>132.4194</v>
      </c>
      <c r="V1812" s="13" t="s">
        <v>58</v>
      </c>
      <c r="W1812" s="14" t="s">
        <v>40</v>
      </c>
      <c r="X1812" s="15" t="s">
        <v>41</v>
      </c>
      <c r="Y1812" s="15" t="s">
        <v>49</v>
      </c>
      <c r="Z1812" s="16"/>
      <c r="AA1812" s="16"/>
      <c r="AB1812" s="17">
        <v>0.13421425200566303</v>
      </c>
      <c r="AC1812" s="18">
        <v>94.62</v>
      </c>
      <c r="AD1812" s="19">
        <v>12750</v>
      </c>
      <c r="AE1812" s="20" t="s">
        <v>55</v>
      </c>
      <c r="AF1812" s="20" t="s">
        <v>55</v>
      </c>
      <c r="AG1812" s="152">
        <v>134.69999999999999</v>
      </c>
      <c r="AH1812" s="16"/>
      <c r="AI1812" s="16"/>
      <c r="AJ1812" s="16"/>
      <c r="AK1812" s="16"/>
      <c r="AL1812" s="16"/>
      <c r="AM1812" s="16"/>
      <c r="AN1812" s="16"/>
      <c r="AO1812" s="16"/>
      <c r="AP1812" s="16"/>
      <c r="AQ1812" s="16"/>
      <c r="AR1812" s="16"/>
      <c r="AS1812" s="16"/>
      <c r="AT1812" s="16"/>
      <c r="AU1812" s="16"/>
      <c r="AV1812" s="16"/>
      <c r="AW1812" s="16"/>
      <c r="AX1812" s="16"/>
      <c r="AY1812" s="16"/>
      <c r="AZ1812" s="16"/>
      <c r="BA1812" s="16"/>
      <c r="BB1812" s="16"/>
      <c r="BC1812" s="16"/>
      <c r="BD1812" s="16"/>
      <c r="BE1812" s="16"/>
      <c r="BF1812" s="16"/>
      <c r="BG1812" s="16"/>
      <c r="BH1812" s="16"/>
      <c r="BI1812" s="16"/>
      <c r="BJ1812" s="16"/>
      <c r="BK1812" s="16"/>
      <c r="BL1812" s="16"/>
      <c r="BM1812" s="16"/>
      <c r="BN1812" s="16"/>
      <c r="BO1812" s="16"/>
      <c r="BP1812" s="16"/>
      <c r="BQ1812" s="16"/>
      <c r="BR1812" s="16"/>
      <c r="BS1812" s="16"/>
      <c r="BT1812" s="16"/>
      <c r="BU1812" s="16"/>
      <c r="BV1812" s="16"/>
      <c r="BW1812" s="16"/>
      <c r="BX1812" s="16"/>
      <c r="BY1812" s="16"/>
      <c r="BZ1812" s="16"/>
      <c r="CA1812" s="16"/>
      <c r="CB1812" s="16"/>
      <c r="CC1812" s="16"/>
      <c r="CD1812" s="16"/>
      <c r="CE1812" s="16"/>
      <c r="CF1812" s="16"/>
      <c r="CG1812" s="16"/>
      <c r="CH1812" s="16"/>
      <c r="CI1812" s="16"/>
      <c r="CJ1812" s="16"/>
      <c r="CK1812" s="16"/>
      <c r="CL1812" s="16"/>
      <c r="CM1812" s="16"/>
      <c r="CN1812" s="16"/>
      <c r="CO1812" s="16"/>
      <c r="CP1812" s="16"/>
      <c r="CQ1812" s="16"/>
      <c r="CR1812" s="16"/>
      <c r="CS1812" s="16"/>
      <c r="CT1812" s="16"/>
      <c r="CU1812" s="16"/>
      <c r="CV1812" s="16"/>
      <c r="CW1812" s="16"/>
      <c r="CX1812" s="16"/>
      <c r="CY1812" s="16"/>
      <c r="CZ1812" s="16"/>
      <c r="DA1812" s="16"/>
      <c r="DB1812" s="16"/>
      <c r="DC1812" s="16"/>
      <c r="DD1812" s="16"/>
      <c r="DE1812" s="16"/>
      <c r="DF1812" s="16"/>
      <c r="DG1812" s="16"/>
      <c r="DH1812" s="16"/>
      <c r="DI1812" s="16"/>
      <c r="DJ1812" s="16"/>
      <c r="DK1812" s="16"/>
      <c r="DL1812" s="16"/>
      <c r="DM1812" s="16"/>
      <c r="DN1812" s="16"/>
      <c r="DO1812" s="16"/>
      <c r="DP1812" s="16"/>
      <c r="DQ1812" s="16"/>
      <c r="DR1812" s="16"/>
      <c r="DS1812" s="16"/>
      <c r="DT1812" s="16"/>
      <c r="DU1812" s="16"/>
      <c r="DV1812" s="16"/>
      <c r="DW1812" s="16"/>
      <c r="DX1812" s="16"/>
      <c r="DY1812" s="16"/>
      <c r="DZ1812" s="16"/>
      <c r="EA1812" s="16"/>
      <c r="EB1812" s="16"/>
      <c r="EC1812" s="16"/>
      <c r="ED1812" s="16"/>
      <c r="EE1812" s="16"/>
      <c r="EF1812" s="16"/>
      <c r="EG1812" s="16"/>
      <c r="EH1812" s="16"/>
      <c r="EI1812" s="16"/>
      <c r="EJ1812" s="16"/>
      <c r="EK1812" s="16"/>
      <c r="EL1812" s="16"/>
      <c r="EM1812" s="16"/>
      <c r="EN1812" s="16"/>
      <c r="EO1812" s="16"/>
      <c r="EP1812" s="16"/>
      <c r="EQ1812" s="16"/>
      <c r="ER1812" s="16"/>
      <c r="ES1812" s="16"/>
      <c r="ET1812" s="16"/>
      <c r="EU1812" s="16"/>
      <c r="EV1812" s="16"/>
      <c r="EW1812" s="16"/>
    </row>
    <row r="1813" spans="1:153" x14ac:dyDescent="0.2">
      <c r="A1813" s="8" t="s">
        <v>32</v>
      </c>
      <c r="B1813" s="8" t="s">
        <v>32</v>
      </c>
      <c r="C1813" s="8" t="s">
        <v>33</v>
      </c>
      <c r="D1813" s="8" t="s">
        <v>44</v>
      </c>
      <c r="E1813" s="9">
        <v>33</v>
      </c>
      <c r="F1813" s="10" t="s">
        <v>276</v>
      </c>
      <c r="G1813" s="7">
        <v>33.03</v>
      </c>
      <c r="H1813" s="7"/>
      <c r="I1813" s="12">
        <v>78.13</v>
      </c>
      <c r="J1813" s="12">
        <v>77.25</v>
      </c>
      <c r="K1813" s="13">
        <v>77.25</v>
      </c>
      <c r="L1813" s="12">
        <v>8711.6726479999998</v>
      </c>
      <c r="M1813" s="12">
        <v>1094.935033</v>
      </c>
      <c r="N1813" s="12">
        <v>111.50227374888007</v>
      </c>
      <c r="O1813" s="12">
        <v>14.014271509023423</v>
      </c>
      <c r="P1813" s="12">
        <v>125.68597067881929</v>
      </c>
      <c r="Q1813" s="12" t="s">
        <v>50</v>
      </c>
      <c r="R1813" s="12" t="s">
        <v>54</v>
      </c>
      <c r="S1813" s="12" t="s">
        <v>55</v>
      </c>
      <c r="T1813" s="12">
        <v>12.58</v>
      </c>
      <c r="U1813" s="12">
        <v>126.90045000000001</v>
      </c>
      <c r="W1813" s="14" t="s">
        <v>40</v>
      </c>
      <c r="X1813" s="15" t="s">
        <v>41</v>
      </c>
      <c r="Y1813" s="15" t="s">
        <v>49</v>
      </c>
      <c r="Z1813" s="16"/>
      <c r="AB1813" s="17">
        <v>0.29540509407397925</v>
      </c>
      <c r="AC1813" s="18">
        <v>13.379999999999999</v>
      </c>
      <c r="AD1813" s="19">
        <v>530.02538158861933</v>
      </c>
      <c r="AE1813" s="20" t="s">
        <v>55</v>
      </c>
      <c r="AF1813" s="20" t="s">
        <v>55</v>
      </c>
      <c r="AG1813" s="152">
        <v>39.6</v>
      </c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/>
      <c r="BB1813" s="15"/>
      <c r="BC1813" s="15"/>
      <c r="BD1813" s="15"/>
      <c r="BE1813" s="15"/>
      <c r="BF1813" s="15"/>
      <c r="BG1813" s="15"/>
      <c r="BH1813" s="15"/>
      <c r="BI1813" s="15"/>
      <c r="BJ1813" s="15"/>
      <c r="BK1813" s="15"/>
      <c r="BL1813" s="15"/>
      <c r="BM1813" s="15"/>
      <c r="BN1813" s="15"/>
      <c r="BO1813" s="15"/>
      <c r="BP1813" s="15"/>
      <c r="BQ1813" s="15"/>
      <c r="BR1813" s="15"/>
      <c r="BS1813" s="15"/>
      <c r="BT1813" s="15"/>
      <c r="BU1813" s="15"/>
      <c r="BV1813" s="15"/>
      <c r="BW1813" s="15"/>
      <c r="BX1813" s="15"/>
      <c r="BY1813" s="15"/>
      <c r="BZ1813" s="15"/>
      <c r="CA1813" s="15"/>
      <c r="CB1813" s="15"/>
      <c r="CC1813" s="15"/>
      <c r="CD1813" s="15"/>
      <c r="CE1813" s="15"/>
      <c r="CF1813" s="15"/>
      <c r="CG1813" s="15"/>
      <c r="CH1813" s="15"/>
      <c r="CI1813" s="15"/>
      <c r="CJ1813" s="15"/>
      <c r="CK1813" s="15"/>
      <c r="CL1813" s="15"/>
      <c r="CM1813" s="15"/>
      <c r="CN1813" s="15"/>
      <c r="CO1813" s="15"/>
      <c r="CP1813" s="15"/>
      <c r="CQ1813" s="15"/>
      <c r="CR1813" s="15"/>
      <c r="CS1813" s="15"/>
      <c r="CT1813" s="15"/>
      <c r="CU1813" s="15"/>
      <c r="CV1813" s="15"/>
      <c r="CW1813" s="15"/>
      <c r="CX1813" s="15"/>
      <c r="CY1813" s="15"/>
      <c r="CZ1813" s="15"/>
      <c r="DA1813" s="15"/>
      <c r="DB1813" s="15"/>
      <c r="DC1813" s="15"/>
      <c r="DD1813" s="15"/>
      <c r="DE1813" s="15"/>
      <c r="DF1813" s="15"/>
      <c r="DG1813" s="15"/>
      <c r="DH1813" s="15"/>
      <c r="DI1813" s="15"/>
      <c r="DJ1813" s="15"/>
      <c r="DK1813" s="15"/>
      <c r="DL1813" s="15"/>
      <c r="DM1813" s="15"/>
      <c r="DN1813" s="15"/>
      <c r="DO1813" s="15"/>
      <c r="DP1813" s="15"/>
      <c r="DQ1813" s="15"/>
      <c r="DR1813" s="15"/>
      <c r="DS1813" s="15"/>
      <c r="DT1813" s="15"/>
      <c r="DU1813" s="15"/>
      <c r="DV1813" s="15"/>
      <c r="DW1813" s="15"/>
      <c r="DX1813" s="15"/>
      <c r="DY1813" s="15"/>
      <c r="DZ1813" s="15"/>
      <c r="EA1813" s="15"/>
      <c r="EB1813" s="15"/>
      <c r="EC1813" s="15"/>
      <c r="ED1813" s="15"/>
      <c r="EE1813" s="15"/>
      <c r="EF1813" s="15"/>
      <c r="EG1813" s="15"/>
      <c r="EH1813" s="15"/>
      <c r="EI1813" s="15"/>
      <c r="EJ1813" s="15"/>
      <c r="EK1813" s="15"/>
      <c r="EL1813" s="15"/>
      <c r="EM1813" s="15"/>
      <c r="EN1813" s="15"/>
      <c r="EO1813" s="15"/>
      <c r="EP1813" s="15"/>
      <c r="EQ1813" s="15"/>
      <c r="ER1813" s="15"/>
      <c r="ES1813" s="15"/>
      <c r="ET1813" s="15"/>
      <c r="EU1813" s="15"/>
      <c r="EV1813" s="15"/>
      <c r="EW1813" s="15"/>
    </row>
    <row r="1814" spans="1:153" x14ac:dyDescent="0.2">
      <c r="A1814" s="8" t="s">
        <v>32</v>
      </c>
      <c r="B1814" s="8" t="s">
        <v>32</v>
      </c>
      <c r="C1814" s="8" t="s">
        <v>43</v>
      </c>
      <c r="D1814" s="8" t="s">
        <v>44</v>
      </c>
      <c r="E1814" s="9">
        <v>29</v>
      </c>
      <c r="F1814" s="10" t="s">
        <v>273</v>
      </c>
      <c r="G1814" s="11">
        <v>29.01</v>
      </c>
      <c r="H1814" s="9">
        <v>1</v>
      </c>
      <c r="I1814" s="12">
        <v>57.27</v>
      </c>
      <c r="J1814" s="12">
        <v>56.8</v>
      </c>
      <c r="K1814" s="13">
        <v>56.8</v>
      </c>
      <c r="L1814" s="12">
        <v>5995.5487360000006</v>
      </c>
      <c r="M1814" s="12">
        <v>747.34981919999996</v>
      </c>
      <c r="N1814" s="12">
        <v>104.68916947791165</v>
      </c>
      <c r="O1814" s="12">
        <v>13.049586506024095</v>
      </c>
      <c r="P1814" s="12">
        <v>124.65077878736467</v>
      </c>
      <c r="Q1814" s="12" t="s">
        <v>60</v>
      </c>
      <c r="R1814" s="12" t="s">
        <v>70</v>
      </c>
      <c r="S1814" s="12" t="s">
        <v>71</v>
      </c>
      <c r="T1814" s="12">
        <v>12.55</v>
      </c>
      <c r="U1814" s="12">
        <v>128.27594999999999</v>
      </c>
      <c r="V1814" s="13" t="s">
        <v>39</v>
      </c>
      <c r="W1814" s="14" t="s">
        <v>59</v>
      </c>
      <c r="X1814" s="15" t="s">
        <v>41</v>
      </c>
      <c r="Y1814" s="15" t="s">
        <v>49</v>
      </c>
      <c r="Z1814" s="16"/>
      <c r="AA1814" s="16"/>
      <c r="AB1814" s="17">
        <v>0.16144366197183099</v>
      </c>
      <c r="AC1814" s="18">
        <v>57.27</v>
      </c>
      <c r="AD1814" s="19">
        <v>6839.7458381977776</v>
      </c>
      <c r="AE1814" s="20" t="s">
        <v>72</v>
      </c>
      <c r="AF1814" s="20" t="s">
        <v>72</v>
      </c>
      <c r="AG1814" s="152">
        <v>119.4</v>
      </c>
      <c r="AH1814" s="16"/>
      <c r="AI1814" s="16"/>
      <c r="AJ1814" s="16"/>
      <c r="AK1814" s="16"/>
      <c r="AL1814" s="16"/>
      <c r="AM1814" s="16"/>
      <c r="AN1814" s="16"/>
      <c r="AO1814" s="16"/>
      <c r="AP1814" s="16"/>
      <c r="AQ1814" s="16"/>
      <c r="AR1814" s="16"/>
      <c r="AS1814" s="16"/>
      <c r="AT1814" s="16"/>
      <c r="AU1814" s="16"/>
      <c r="AV1814" s="16"/>
      <c r="AW1814" s="16"/>
      <c r="AX1814" s="16"/>
      <c r="AY1814" s="16"/>
      <c r="AZ1814" s="16"/>
      <c r="BA1814" s="16"/>
      <c r="BB1814" s="16"/>
      <c r="BC1814" s="16"/>
      <c r="BD1814" s="16"/>
      <c r="BE1814" s="16"/>
      <c r="BF1814" s="16"/>
      <c r="BG1814" s="16"/>
      <c r="BH1814" s="16"/>
      <c r="BI1814" s="16"/>
      <c r="BJ1814" s="16"/>
      <c r="BK1814" s="16"/>
      <c r="BL1814" s="16"/>
      <c r="BM1814" s="16"/>
      <c r="BN1814" s="16"/>
      <c r="BO1814" s="16"/>
      <c r="BP1814" s="16"/>
      <c r="BQ1814" s="16"/>
      <c r="BR1814" s="16"/>
      <c r="BS1814" s="16"/>
      <c r="BT1814" s="16"/>
      <c r="BU1814" s="16"/>
      <c r="BV1814" s="16"/>
      <c r="BW1814" s="16"/>
      <c r="BX1814" s="16"/>
      <c r="BY1814" s="16"/>
      <c r="BZ1814" s="16"/>
      <c r="CA1814" s="16"/>
      <c r="CB1814" s="16"/>
      <c r="CC1814" s="16"/>
      <c r="CD1814" s="16"/>
      <c r="CE1814" s="16"/>
      <c r="CF1814" s="16"/>
      <c r="CG1814" s="16"/>
      <c r="CH1814" s="16"/>
      <c r="CI1814" s="16"/>
      <c r="CJ1814" s="16"/>
      <c r="CK1814" s="16"/>
      <c r="CL1814" s="16"/>
      <c r="CM1814" s="16"/>
      <c r="CN1814" s="16"/>
      <c r="CO1814" s="16"/>
      <c r="CP1814" s="16"/>
      <c r="CQ1814" s="16"/>
      <c r="CR1814" s="16"/>
      <c r="CS1814" s="16"/>
      <c r="CT1814" s="16"/>
      <c r="CU1814" s="16"/>
      <c r="CV1814" s="16"/>
      <c r="CW1814" s="16"/>
      <c r="CX1814" s="16"/>
      <c r="CY1814" s="16"/>
      <c r="CZ1814" s="16"/>
      <c r="DA1814" s="16"/>
      <c r="DB1814" s="16"/>
      <c r="DC1814" s="16"/>
      <c r="DD1814" s="16"/>
      <c r="DE1814" s="16"/>
      <c r="DF1814" s="16"/>
      <c r="DG1814" s="16"/>
      <c r="DH1814" s="16"/>
      <c r="DI1814" s="16"/>
      <c r="DJ1814" s="16"/>
      <c r="DK1814" s="16"/>
      <c r="DL1814" s="16"/>
      <c r="DM1814" s="16"/>
      <c r="DN1814" s="16"/>
      <c r="DO1814" s="16"/>
      <c r="DP1814" s="16"/>
      <c r="DQ1814" s="16"/>
      <c r="DR1814" s="16"/>
      <c r="DS1814" s="16"/>
      <c r="DT1814" s="16"/>
      <c r="DU1814" s="16"/>
      <c r="DV1814" s="16"/>
      <c r="DW1814" s="16"/>
      <c r="DX1814" s="16"/>
      <c r="DY1814" s="16"/>
      <c r="DZ1814" s="16"/>
      <c r="EA1814" s="16"/>
      <c r="EB1814" s="16"/>
      <c r="EC1814" s="16"/>
      <c r="ED1814" s="16"/>
      <c r="EE1814" s="16"/>
      <c r="EF1814" s="16"/>
      <c r="EG1814" s="16"/>
      <c r="EH1814" s="16"/>
      <c r="EI1814" s="16"/>
      <c r="EJ1814" s="16"/>
      <c r="EK1814" s="16"/>
      <c r="EL1814" s="16"/>
      <c r="EM1814" s="16"/>
      <c r="EN1814" s="16"/>
      <c r="EO1814" s="16"/>
      <c r="EP1814" s="16"/>
      <c r="EQ1814" s="16"/>
      <c r="ER1814" s="16"/>
      <c r="ES1814" s="16"/>
      <c r="ET1814" s="16"/>
      <c r="EU1814" s="16"/>
      <c r="EV1814" s="16"/>
      <c r="EW1814" s="16"/>
    </row>
    <row r="1815" spans="1:153" x14ac:dyDescent="0.2">
      <c r="A1815" s="8" t="s">
        <v>32</v>
      </c>
      <c r="B1815" s="8" t="s">
        <v>32</v>
      </c>
      <c r="C1815" s="8" t="s">
        <v>33</v>
      </c>
      <c r="D1815" s="8" t="s">
        <v>44</v>
      </c>
      <c r="E1815" s="9">
        <v>33</v>
      </c>
      <c r="F1815" s="10" t="s">
        <v>276</v>
      </c>
      <c r="G1815" s="11">
        <v>33.01</v>
      </c>
      <c r="H1815" s="9"/>
      <c r="I1815" s="12">
        <v>71.92</v>
      </c>
      <c r="J1815" s="12">
        <v>70.349999999999994</v>
      </c>
      <c r="K1815" s="13">
        <v>70.349999999999994</v>
      </c>
      <c r="L1815" s="12">
        <v>8305.1872079999994</v>
      </c>
      <c r="M1815" s="12">
        <v>1026.5144030000001</v>
      </c>
      <c r="N1815" s="12">
        <v>115.47813136818687</v>
      </c>
      <c r="O1815" s="12">
        <v>14.273003378754172</v>
      </c>
      <c r="P1815" s="12">
        <v>123.59918895159963</v>
      </c>
      <c r="Q1815" s="12" t="s">
        <v>50</v>
      </c>
      <c r="R1815" s="12" t="s">
        <v>54</v>
      </c>
      <c r="S1815" s="12" t="s">
        <v>55</v>
      </c>
      <c r="T1815" s="12">
        <v>12.65</v>
      </c>
      <c r="U1815" s="12">
        <v>124.6096</v>
      </c>
      <c r="V1815" s="13" t="s">
        <v>58</v>
      </c>
      <c r="W1815" s="14" t="s">
        <v>40</v>
      </c>
      <c r="X1815" s="15" t="s">
        <v>41</v>
      </c>
      <c r="Y1815" s="15" t="s">
        <v>49</v>
      </c>
      <c r="Z1815" s="16"/>
      <c r="AA1815" s="16"/>
      <c r="AB1815" s="17">
        <v>0.20078629598427405</v>
      </c>
      <c r="AC1815" s="18">
        <v>120.03</v>
      </c>
      <c r="AD1815" s="19">
        <v>14236.133696545163</v>
      </c>
      <c r="AE1815" s="20" t="s">
        <v>38</v>
      </c>
      <c r="AF1815" s="20" t="s">
        <v>38</v>
      </c>
      <c r="AG1815" s="152">
        <v>118.6</v>
      </c>
      <c r="AH1815" s="16"/>
      <c r="AI1815" s="16"/>
      <c r="AJ1815" s="16"/>
      <c r="AK1815" s="16"/>
      <c r="AL1815" s="16"/>
      <c r="AM1815" s="16"/>
      <c r="AN1815" s="16"/>
      <c r="AO1815" s="16"/>
      <c r="AP1815" s="16"/>
      <c r="AQ1815" s="16"/>
      <c r="AR1815" s="16"/>
      <c r="AS1815" s="16"/>
      <c r="AT1815" s="16"/>
      <c r="AU1815" s="16"/>
      <c r="AV1815" s="16"/>
      <c r="AW1815" s="16"/>
      <c r="AX1815" s="16"/>
      <c r="AY1815" s="16"/>
      <c r="AZ1815" s="16"/>
      <c r="BA1815" s="16"/>
      <c r="BB1815" s="16"/>
      <c r="BC1815" s="16"/>
      <c r="BD1815" s="16"/>
      <c r="BE1815" s="16"/>
      <c r="BF1815" s="16"/>
      <c r="BG1815" s="16"/>
      <c r="BH1815" s="16"/>
      <c r="BI1815" s="16"/>
      <c r="BJ1815" s="16"/>
      <c r="BK1815" s="16"/>
      <c r="BL1815" s="16"/>
      <c r="BM1815" s="16"/>
      <c r="BN1815" s="16"/>
      <c r="BO1815" s="16"/>
      <c r="BP1815" s="16"/>
      <c r="BQ1815" s="16"/>
      <c r="BR1815" s="16"/>
      <c r="BS1815" s="16"/>
      <c r="BT1815" s="16"/>
      <c r="BU1815" s="16"/>
      <c r="BV1815" s="16"/>
      <c r="BW1815" s="16"/>
      <c r="BX1815" s="16"/>
      <c r="BY1815" s="16"/>
      <c r="BZ1815" s="16"/>
      <c r="CA1815" s="16"/>
      <c r="CB1815" s="16"/>
      <c r="CC1815" s="16"/>
      <c r="CD1815" s="16"/>
      <c r="CE1815" s="16"/>
      <c r="CF1815" s="16"/>
      <c r="CG1815" s="16"/>
      <c r="CH1815" s="16"/>
      <c r="CI1815" s="16"/>
      <c r="CJ1815" s="16"/>
      <c r="CK1815" s="16"/>
      <c r="CL1815" s="16"/>
      <c r="CM1815" s="16"/>
      <c r="CN1815" s="16"/>
      <c r="CO1815" s="16"/>
      <c r="CP1815" s="16"/>
      <c r="CQ1815" s="16"/>
      <c r="CR1815" s="16"/>
      <c r="CS1815" s="16"/>
      <c r="CT1815" s="16"/>
      <c r="CU1815" s="16"/>
      <c r="CV1815" s="16"/>
      <c r="CW1815" s="16"/>
      <c r="CX1815" s="16"/>
      <c r="CY1815" s="16"/>
      <c r="CZ1815" s="16"/>
      <c r="DA1815" s="16"/>
      <c r="DB1815" s="16"/>
      <c r="DC1815" s="16"/>
      <c r="DD1815" s="16"/>
      <c r="DE1815" s="16"/>
      <c r="DF1815" s="16"/>
      <c r="DG1815" s="16"/>
      <c r="DH1815" s="16"/>
      <c r="DI1815" s="16"/>
      <c r="DJ1815" s="16"/>
      <c r="DK1815" s="16"/>
      <c r="DL1815" s="16"/>
      <c r="DM1815" s="16"/>
      <c r="DN1815" s="16"/>
      <c r="DO1815" s="16"/>
      <c r="DP1815" s="16"/>
      <c r="DQ1815" s="16"/>
      <c r="DR1815" s="16"/>
      <c r="DS1815" s="16"/>
      <c r="DT1815" s="16"/>
      <c r="DU1815" s="16"/>
      <c r="DV1815" s="16"/>
      <c r="DW1815" s="16"/>
      <c r="DX1815" s="16"/>
      <c r="DY1815" s="16"/>
      <c r="DZ1815" s="16"/>
      <c r="EA1815" s="16"/>
      <c r="EB1815" s="16"/>
      <c r="EC1815" s="16"/>
      <c r="ED1815" s="16"/>
      <c r="EE1815" s="16"/>
      <c r="EF1815" s="16"/>
      <c r="EG1815" s="16"/>
      <c r="EH1815" s="16"/>
      <c r="EI1815" s="16"/>
      <c r="EJ1815" s="16"/>
      <c r="EK1815" s="16"/>
      <c r="EL1815" s="16"/>
      <c r="EM1815" s="16"/>
      <c r="EN1815" s="16"/>
      <c r="EO1815" s="16"/>
      <c r="EP1815" s="16"/>
      <c r="EQ1815" s="16"/>
      <c r="ER1815" s="16"/>
      <c r="ES1815" s="16"/>
      <c r="ET1815" s="16"/>
      <c r="EU1815" s="16"/>
      <c r="EV1815" s="16"/>
      <c r="EW1815" s="16"/>
    </row>
    <row r="1816" spans="1:153" x14ac:dyDescent="0.2">
      <c r="A1816" s="8" t="s">
        <v>32</v>
      </c>
      <c r="B1816" s="8" t="s">
        <v>32</v>
      </c>
      <c r="C1816" s="8" t="s">
        <v>33</v>
      </c>
      <c r="D1816" s="8" t="s">
        <v>44</v>
      </c>
      <c r="E1816" s="9">
        <v>33</v>
      </c>
      <c r="F1816" s="10" t="s">
        <v>276</v>
      </c>
      <c r="G1816" s="7">
        <v>33.020000000000003</v>
      </c>
      <c r="H1816" s="7"/>
      <c r="I1816" s="12">
        <v>75.25</v>
      </c>
      <c r="J1816" s="12">
        <v>74.23</v>
      </c>
      <c r="K1816" s="13">
        <v>74.23</v>
      </c>
      <c r="L1816" s="12">
        <v>10357.717419999999</v>
      </c>
      <c r="M1816" s="12">
        <v>1334.1515746</v>
      </c>
      <c r="N1816" s="12">
        <v>137.6440853156146</v>
      </c>
      <c r="O1816" s="12">
        <v>17.729589031229235</v>
      </c>
      <c r="P1816" s="12">
        <v>128.80748918906113</v>
      </c>
      <c r="Q1816" s="12" t="s">
        <v>50</v>
      </c>
      <c r="R1816" s="12" t="s">
        <v>54</v>
      </c>
      <c r="S1816" s="12" t="s">
        <v>55</v>
      </c>
      <c r="T1816" s="12">
        <v>12.58</v>
      </c>
      <c r="U1816" s="12">
        <v>128.327</v>
      </c>
      <c r="W1816" s="14" t="s">
        <v>40</v>
      </c>
      <c r="X1816" s="15" t="s">
        <v>41</v>
      </c>
      <c r="Y1816" s="15" t="s">
        <v>49</v>
      </c>
      <c r="Z1816" s="16"/>
      <c r="AB1816" s="17">
        <v>0.21129568106312291</v>
      </c>
      <c r="AC1816" s="18">
        <v>85.25</v>
      </c>
      <c r="AD1816" s="19">
        <v>9097.9932113979339</v>
      </c>
      <c r="AE1816" s="20" t="s">
        <v>55</v>
      </c>
      <c r="AF1816" s="20" t="s">
        <v>55</v>
      </c>
      <c r="AG1816" s="152">
        <v>106.7</v>
      </c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/>
      <c r="BB1816" s="15"/>
      <c r="BC1816" s="15"/>
      <c r="BD1816" s="15"/>
      <c r="BE1816" s="15"/>
      <c r="BF1816" s="15"/>
      <c r="BG1816" s="15"/>
      <c r="BH1816" s="15"/>
      <c r="BI1816" s="15"/>
      <c r="BJ1816" s="15"/>
      <c r="BK1816" s="15"/>
      <c r="BL1816" s="15"/>
      <c r="BM1816" s="15"/>
      <c r="BN1816" s="15"/>
      <c r="BO1816" s="15"/>
      <c r="BP1816" s="15"/>
      <c r="BQ1816" s="15"/>
      <c r="BR1816" s="15"/>
      <c r="BS1816" s="15"/>
      <c r="BT1816" s="15"/>
      <c r="BU1816" s="15"/>
      <c r="BV1816" s="15"/>
      <c r="BW1816" s="15"/>
      <c r="BX1816" s="15"/>
      <c r="BY1816" s="15"/>
      <c r="BZ1816" s="15"/>
      <c r="CA1816" s="15"/>
      <c r="CB1816" s="15"/>
      <c r="CC1816" s="15"/>
      <c r="CD1816" s="15"/>
      <c r="CE1816" s="15"/>
      <c r="CF1816" s="15"/>
      <c r="CG1816" s="15"/>
      <c r="CH1816" s="15"/>
      <c r="CI1816" s="15"/>
      <c r="CJ1816" s="15"/>
      <c r="CK1816" s="15"/>
      <c r="CL1816" s="15"/>
      <c r="CM1816" s="15"/>
      <c r="CN1816" s="15"/>
      <c r="CO1816" s="15"/>
      <c r="CP1816" s="15"/>
      <c r="CQ1816" s="15"/>
      <c r="CR1816" s="15"/>
      <c r="CS1816" s="15"/>
      <c r="CT1816" s="15"/>
      <c r="CU1816" s="15"/>
      <c r="CV1816" s="15"/>
      <c r="CW1816" s="15"/>
      <c r="CX1816" s="15"/>
      <c r="CY1816" s="15"/>
      <c r="CZ1816" s="15"/>
      <c r="DA1816" s="15"/>
      <c r="DB1816" s="15"/>
      <c r="DC1816" s="15"/>
      <c r="DD1816" s="15"/>
      <c r="DE1816" s="15"/>
      <c r="DF1816" s="15"/>
      <c r="DG1816" s="15"/>
      <c r="DH1816" s="15"/>
      <c r="DI1816" s="15"/>
      <c r="DJ1816" s="15"/>
      <c r="DK1816" s="15"/>
      <c r="DL1816" s="15"/>
      <c r="DM1816" s="15"/>
      <c r="DN1816" s="15"/>
      <c r="DO1816" s="15"/>
      <c r="DP1816" s="15"/>
      <c r="DQ1816" s="15"/>
      <c r="DR1816" s="15"/>
      <c r="DS1816" s="15"/>
      <c r="DT1816" s="15"/>
      <c r="DU1816" s="15"/>
      <c r="DV1816" s="15"/>
      <c r="DW1816" s="15"/>
      <c r="DX1816" s="15"/>
      <c r="DY1816" s="15"/>
      <c r="DZ1816" s="15"/>
      <c r="EA1816" s="15"/>
      <c r="EB1816" s="15"/>
      <c r="EC1816" s="15"/>
      <c r="ED1816" s="15"/>
      <c r="EE1816" s="15"/>
      <c r="EF1816" s="15"/>
      <c r="EG1816" s="15"/>
      <c r="EH1816" s="15"/>
      <c r="EI1816" s="15"/>
      <c r="EJ1816" s="15"/>
      <c r="EK1816" s="15"/>
      <c r="EL1816" s="15"/>
      <c r="EM1816" s="15"/>
      <c r="EN1816" s="15"/>
      <c r="EO1816" s="15"/>
      <c r="EP1816" s="15"/>
      <c r="EQ1816" s="15"/>
      <c r="ER1816" s="15"/>
      <c r="ES1816" s="15"/>
      <c r="ET1816" s="15"/>
      <c r="EU1816" s="15"/>
      <c r="EV1816" s="15"/>
      <c r="EW1816" s="15"/>
    </row>
    <row r="1817" spans="1:153" x14ac:dyDescent="0.2">
      <c r="AG1817" s="154"/>
    </row>
    <row r="1818" spans="1:153" x14ac:dyDescent="0.2">
      <c r="G1818" s="15" t="s">
        <v>277</v>
      </c>
      <c r="W1818" s="14" t="e">
        <f>VLOOKUP(#REF!,'[32]Base 2024-2025'!$A$1:$BQ$401,20,FALSE)</f>
        <v>#REF!</v>
      </c>
      <c r="AC1818" s="148" t="e">
        <f>VLOOKUP(#REF!,'[33]Base 2024-2025'!$A$2:$Z$389,8,FALSE)</f>
        <v>#REF!</v>
      </c>
      <c r="AD1818" s="148" t="e">
        <f>VLOOKUP(#REF!,'[33]Base 2024-2025'!$A$2:$Z$389,9,FALSE)</f>
        <v>#REF!</v>
      </c>
      <c r="AE1818" s="14" t="e">
        <f>VLOOKUP(#REF!,'[32]Base 2024-2025'!$A$1:$BQ$401,16,FALSE)</f>
        <v>#REF!</v>
      </c>
      <c r="AF1818" s="14" t="e">
        <f>VLOOKUP(#REF!,'[32]Base 2024-2025'!$A$1:$BQ$401,16,FALSE)</f>
        <v>#REF!</v>
      </c>
      <c r="AG1818" s="155" t="e">
        <v>#N/A</v>
      </c>
    </row>
    <row r="1819" spans="1:153" x14ac:dyDescent="0.2">
      <c r="G1819" s="15" t="s">
        <v>114</v>
      </c>
      <c r="AC1819" s="149" t="e">
        <f>VLOOKUP(#REF!,'[35]Plan de cosecha 24-25 Quinqueni'!$A$2:$Q$1328,7,FALSE)</f>
        <v>#REF!</v>
      </c>
      <c r="AD1819" s="149" t="e">
        <f>VLOOKUP(#REF!,'[35]Plan de cosecha 24-25 Quinqueni'!$A$2:$Q$1328,8,FALSE)</f>
        <v>#REF!</v>
      </c>
      <c r="AE1819" s="150" t="e">
        <f>VLOOKUP(#REF!,'[34]Plan de cosecha 24-25'!$A$2:$O$1328,10,FALSE)</f>
        <v>#REF!</v>
      </c>
      <c r="AF1819" s="150" t="e">
        <f>VLOOKUP(#REF!,'[34]Plan de cosecha 24-25'!$A$2:$O$1328,10,FALSE)</f>
        <v>#REF!</v>
      </c>
      <c r="AG1819" s="156" t="e">
        <v>#N/A</v>
      </c>
    </row>
    <row r="1820" spans="1:153" x14ac:dyDescent="0.2">
      <c r="AC1820" s="149" t="e">
        <f>VLOOKUP(#REF!,'[36]ESTIMADO POR LOTE mapa 24-25'!$A$1:$P$454,4,FALSE)</f>
        <v>#REF!</v>
      </c>
      <c r="AD1820" s="149" t="e">
        <f>VLOOKUP(#REF!,'[36]ESTIMADO POR LOTE mapa 24-25'!$A$1:$P$454,5,FALSE)</f>
        <v>#REF!</v>
      </c>
      <c r="AG1820" s="154"/>
    </row>
    <row r="1821" spans="1:153" x14ac:dyDescent="0.2">
      <c r="AG1821" s="154"/>
    </row>
    <row r="1822" spans="1:153" x14ac:dyDescent="0.2">
      <c r="AC1822" s="15" t="s">
        <v>278</v>
      </c>
      <c r="AD1822" s="15" t="s">
        <v>279</v>
      </c>
      <c r="AG1822" s="154" t="s">
        <v>280</v>
      </c>
    </row>
    <row r="1823" spans="1:153" x14ac:dyDescent="0.2">
      <c r="AC1823" s="15">
        <v>2.5</v>
      </c>
      <c r="AD1823" s="15">
        <v>26.12</v>
      </c>
      <c r="AG1823" s="154">
        <v>3082</v>
      </c>
    </row>
    <row r="1824" spans="1:153" x14ac:dyDescent="0.2">
      <c r="AC1824" s="15">
        <v>2.38</v>
      </c>
      <c r="AD1824" s="15">
        <v>5</v>
      </c>
      <c r="AG1824" s="154">
        <v>425</v>
      </c>
    </row>
    <row r="1825" spans="29:33" x14ac:dyDescent="0.2">
      <c r="AC1825" s="15">
        <v>2.41</v>
      </c>
      <c r="AD1825" s="15">
        <v>5.6</v>
      </c>
      <c r="AG1825" s="154">
        <v>493</v>
      </c>
    </row>
    <row r="1826" spans="29:33" x14ac:dyDescent="0.2">
      <c r="AC1826" s="15">
        <v>2.4300000000000002</v>
      </c>
      <c r="AD1826" s="15">
        <v>7.6</v>
      </c>
      <c r="AG1826" s="154">
        <v>608</v>
      </c>
    </row>
    <row r="1827" spans="29:33" x14ac:dyDescent="0.2">
      <c r="AG1827" s="154"/>
    </row>
    <row r="1828" spans="29:33" x14ac:dyDescent="0.2">
      <c r="AG1828" s="154"/>
    </row>
    <row r="1829" spans="29:33" x14ac:dyDescent="0.2">
      <c r="AG1829" s="154"/>
    </row>
    <row r="1830" spans="29:33" x14ac:dyDescent="0.2">
      <c r="AG1830" s="154"/>
    </row>
    <row r="1831" spans="29:33" x14ac:dyDescent="0.2">
      <c r="AG1831" s="154"/>
    </row>
    <row r="1832" spans="29:33" x14ac:dyDescent="0.2">
      <c r="AG1832" s="154"/>
    </row>
    <row r="1833" spans="29:33" x14ac:dyDescent="0.2">
      <c r="AG1833" s="154"/>
    </row>
    <row r="1834" spans="29:33" x14ac:dyDescent="0.2">
      <c r="AG1834" s="154"/>
    </row>
    <row r="1835" spans="29:33" x14ac:dyDescent="0.2">
      <c r="AG1835" s="154"/>
    </row>
    <row r="1836" spans="29:33" x14ac:dyDescent="0.2">
      <c r="AG1836" s="154"/>
    </row>
    <row r="1837" spans="29:33" x14ac:dyDescent="0.2">
      <c r="AG1837" s="154"/>
    </row>
    <row r="1838" spans="29:33" x14ac:dyDescent="0.2">
      <c r="AG1838" s="154"/>
    </row>
    <row r="1839" spans="29:33" x14ac:dyDescent="0.2">
      <c r="AG1839" s="154"/>
    </row>
    <row r="1840" spans="29:33" x14ac:dyDescent="0.2">
      <c r="AG1840" s="154"/>
    </row>
    <row r="1841" spans="33:33" x14ac:dyDescent="0.2">
      <c r="AG1841" s="154"/>
    </row>
    <row r="1842" spans="33:33" x14ac:dyDescent="0.2">
      <c r="AG1842" s="154"/>
    </row>
    <row r="1843" spans="33:33" x14ac:dyDescent="0.2">
      <c r="AG1843" s="154"/>
    </row>
    <row r="1844" spans="33:33" x14ac:dyDescent="0.2">
      <c r="AG1844" s="154"/>
    </row>
    <row r="1845" spans="33:33" x14ac:dyDescent="0.2">
      <c r="AG1845" s="154"/>
    </row>
    <row r="1846" spans="33:33" x14ac:dyDescent="0.2">
      <c r="AG1846" s="154"/>
    </row>
    <row r="1847" spans="33:33" x14ac:dyDescent="0.2">
      <c r="AG1847" s="154"/>
    </row>
    <row r="1848" spans="33:33" x14ac:dyDescent="0.2">
      <c r="AG1848" s="154"/>
    </row>
    <row r="1849" spans="33:33" x14ac:dyDescent="0.2">
      <c r="AG1849" s="154"/>
    </row>
    <row r="1850" spans="33:33" x14ac:dyDescent="0.2">
      <c r="AG1850" s="154"/>
    </row>
    <row r="1851" spans="33:33" x14ac:dyDescent="0.2">
      <c r="AG1851" s="154"/>
    </row>
  </sheetData>
  <pageMargins left="0.7" right="0.7" top="0.75" bottom="0.75" header="0.3" footer="0.3"/>
  <pageSetup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 Ivan Urbina fajardo</dc:creator>
  <cp:keywords/>
  <dc:description/>
  <cp:lastModifiedBy>Auxiliar Cat</cp:lastModifiedBy>
  <cp:revision/>
  <dcterms:created xsi:type="dcterms:W3CDTF">2024-11-07T17:30:04Z</dcterms:created>
  <dcterms:modified xsi:type="dcterms:W3CDTF">2026-08-24T17:21:37Z</dcterms:modified>
  <cp:category/>
  <cp:contentStatus/>
</cp:coreProperties>
</file>